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C8FEA4C8-3E2E-44C1-900C-F40832646276}" xr6:coauthVersionLast="47" xr6:coauthVersionMax="47" xr10:uidLastSave="{00000000-0000-0000-0000-000000000000}"/>
  <bookViews>
    <workbookView xWindow="-120" yWindow="-120" windowWidth="29040" windowHeight="15840" tabRatio="864" activeTab="5" xr2:uid="{00000000-000D-0000-FFFF-FFFF00000000}"/>
  </bookViews>
  <sheets>
    <sheet name="节奏总纲" sheetId="18" r:id="rId1"/>
    <sheet name="基本信息" sheetId="78" r:id="rId2"/>
    <sheet name="其他调用" sheetId="81" r:id="rId3"/>
    <sheet name="城防战关卡设计" sheetId="80" r:id="rId4"/>
    <sheet name="草稿" sheetId="76" r:id="rId5"/>
    <sheet name="投放设计" sheetId="75" r:id="rId6"/>
    <sheet name="城防战怪物阵容设计" sheetId="82" r:id="rId7"/>
  </sheets>
  <functionGroups builtInGroupCount="19"/>
  <externalReferences>
    <externalReference r:id="rId8"/>
    <externalReference r:id="rId9"/>
    <externalReference r:id="rId10"/>
  </externalReferences>
  <definedNames>
    <definedName name="aaa">(#REF!,#REF!)</definedName>
    <definedName name="时间节点">#REF!</definedName>
  </definedNam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</workbook>
</file>

<file path=xl/calcChain.xml><?xml version="1.0" encoding="utf-8"?>
<calcChain xmlns="http://schemas.openxmlformats.org/spreadsheetml/2006/main">
  <c r="C2" i="78" l="1"/>
  <c r="D164" i="81"/>
  <c r="E164" i="81"/>
  <c r="F164" i="81"/>
  <c r="G164" i="81"/>
  <c r="H164" i="81"/>
  <c r="I164" i="81"/>
  <c r="J164" i="81"/>
  <c r="K164" i="81"/>
  <c r="L164" i="81"/>
  <c r="M164" i="81"/>
  <c r="N164" i="81"/>
  <c r="O164" i="81"/>
  <c r="P164" i="81"/>
  <c r="Q164" i="81"/>
  <c r="R164" i="81"/>
  <c r="S164" i="81"/>
  <c r="T164" i="81"/>
  <c r="U164" i="81"/>
  <c r="V164" i="81"/>
  <c r="W164" i="81"/>
  <c r="X164" i="81"/>
  <c r="Y164" i="81"/>
  <c r="Z164" i="81"/>
  <c r="AA164" i="81"/>
  <c r="AB164" i="81"/>
  <c r="D105" i="81"/>
  <c r="E105" i="81"/>
  <c r="F105" i="81"/>
  <c r="G105" i="81"/>
  <c r="H105" i="81"/>
  <c r="I105" i="81"/>
  <c r="J105" i="81"/>
  <c r="K105" i="81"/>
  <c r="L105" i="81"/>
  <c r="M105" i="81"/>
  <c r="N105" i="81"/>
  <c r="O105" i="81"/>
  <c r="P105" i="81"/>
  <c r="Q105" i="81"/>
  <c r="R105" i="81"/>
  <c r="S105" i="81"/>
  <c r="T105" i="81"/>
  <c r="U105" i="81"/>
  <c r="V105" i="81"/>
  <c r="W105" i="81"/>
  <c r="X105" i="81"/>
  <c r="Y105" i="81"/>
  <c r="Z105" i="81"/>
  <c r="AA105" i="81"/>
  <c r="AB105" i="81"/>
  <c r="D106" i="81"/>
  <c r="E106" i="81"/>
  <c r="F106" i="81"/>
  <c r="G106" i="81"/>
  <c r="H106" i="81"/>
  <c r="I106" i="81"/>
  <c r="J106" i="81"/>
  <c r="K106" i="81"/>
  <c r="L106" i="81"/>
  <c r="M106" i="81"/>
  <c r="N106" i="81"/>
  <c r="O106" i="81"/>
  <c r="P106" i="81"/>
  <c r="Q106" i="81"/>
  <c r="R106" i="81"/>
  <c r="S106" i="81"/>
  <c r="T106" i="81"/>
  <c r="U106" i="81"/>
  <c r="V106" i="81"/>
  <c r="W106" i="81"/>
  <c r="X106" i="81"/>
  <c r="Y106" i="81"/>
  <c r="Z106" i="81"/>
  <c r="AA106" i="81"/>
  <c r="AB106" i="81"/>
  <c r="D107" i="81"/>
  <c r="E107" i="81"/>
  <c r="F107" i="81"/>
  <c r="G107" i="81"/>
  <c r="H107" i="81"/>
  <c r="I107" i="81"/>
  <c r="J107" i="81"/>
  <c r="K107" i="81"/>
  <c r="L107" i="81"/>
  <c r="M107" i="81"/>
  <c r="N107" i="81"/>
  <c r="O107" i="81"/>
  <c r="P107" i="81"/>
  <c r="Q107" i="81"/>
  <c r="R107" i="81"/>
  <c r="S107" i="81"/>
  <c r="T107" i="81"/>
  <c r="U107" i="81"/>
  <c r="V107" i="81"/>
  <c r="W107" i="81"/>
  <c r="X107" i="81"/>
  <c r="Y107" i="81"/>
  <c r="Z107" i="81"/>
  <c r="AA107" i="81"/>
  <c r="AB107" i="81"/>
  <c r="D108" i="81"/>
  <c r="E108" i="81"/>
  <c r="F108" i="81"/>
  <c r="G108" i="81"/>
  <c r="H108" i="81"/>
  <c r="I108" i="81"/>
  <c r="J108" i="81"/>
  <c r="K108" i="81"/>
  <c r="L108" i="81"/>
  <c r="M108" i="81"/>
  <c r="N108" i="81"/>
  <c r="O108" i="81"/>
  <c r="P108" i="81"/>
  <c r="Q108" i="81"/>
  <c r="R108" i="81"/>
  <c r="S108" i="81"/>
  <c r="T108" i="81"/>
  <c r="U108" i="81"/>
  <c r="V108" i="81"/>
  <c r="W108" i="81"/>
  <c r="X108" i="81"/>
  <c r="Y108" i="81"/>
  <c r="Z108" i="81"/>
  <c r="AA108" i="81"/>
  <c r="AB108" i="81"/>
  <c r="D109" i="81"/>
  <c r="E109" i="81"/>
  <c r="F109" i="81"/>
  <c r="G109" i="81"/>
  <c r="H109" i="81"/>
  <c r="I109" i="81"/>
  <c r="J109" i="81"/>
  <c r="K109" i="81"/>
  <c r="L109" i="81"/>
  <c r="M109" i="81"/>
  <c r="N109" i="81"/>
  <c r="O109" i="81"/>
  <c r="P109" i="81"/>
  <c r="Q109" i="81"/>
  <c r="R109" i="81"/>
  <c r="S109" i="81"/>
  <c r="T109" i="81"/>
  <c r="U109" i="81"/>
  <c r="V109" i="81"/>
  <c r="W109" i="81"/>
  <c r="X109" i="81"/>
  <c r="Y109" i="81"/>
  <c r="Z109" i="81"/>
  <c r="AA109" i="81"/>
  <c r="AB109" i="81"/>
  <c r="D110" i="81"/>
  <c r="E110" i="81"/>
  <c r="F110" i="81"/>
  <c r="G110" i="81"/>
  <c r="H110" i="81"/>
  <c r="I110" i="81"/>
  <c r="J110" i="81"/>
  <c r="K110" i="81"/>
  <c r="L110" i="81"/>
  <c r="M110" i="81"/>
  <c r="N110" i="81"/>
  <c r="O110" i="81"/>
  <c r="P110" i="81"/>
  <c r="Q110" i="81"/>
  <c r="R110" i="81"/>
  <c r="S110" i="81"/>
  <c r="T110" i="81"/>
  <c r="U110" i="81"/>
  <c r="V110" i="81"/>
  <c r="W110" i="81"/>
  <c r="X110" i="81"/>
  <c r="Y110" i="81"/>
  <c r="Z110" i="81"/>
  <c r="AA110" i="81"/>
  <c r="AB110" i="81"/>
  <c r="D111" i="81"/>
  <c r="E111" i="81"/>
  <c r="F111" i="81"/>
  <c r="G111" i="81"/>
  <c r="H111" i="81"/>
  <c r="I111" i="81"/>
  <c r="J111" i="81"/>
  <c r="K111" i="81"/>
  <c r="L111" i="81"/>
  <c r="M111" i="81"/>
  <c r="N111" i="81"/>
  <c r="O111" i="81"/>
  <c r="P111" i="81"/>
  <c r="Q111" i="81"/>
  <c r="R111" i="81"/>
  <c r="S111" i="81"/>
  <c r="T111" i="81"/>
  <c r="U111" i="81"/>
  <c r="V111" i="81"/>
  <c r="W111" i="81"/>
  <c r="X111" i="81"/>
  <c r="Y111" i="81"/>
  <c r="Z111" i="81"/>
  <c r="AA111" i="81"/>
  <c r="AB111" i="81"/>
  <c r="D112" i="81"/>
  <c r="E112" i="81"/>
  <c r="F112" i="81"/>
  <c r="G112" i="81"/>
  <c r="H112" i="81"/>
  <c r="I112" i="81"/>
  <c r="J112" i="81"/>
  <c r="K112" i="81"/>
  <c r="L112" i="81"/>
  <c r="M112" i="81"/>
  <c r="N112" i="81"/>
  <c r="O112" i="81"/>
  <c r="P112" i="81"/>
  <c r="Q112" i="81"/>
  <c r="R112" i="81"/>
  <c r="S112" i="81"/>
  <c r="T112" i="81"/>
  <c r="U112" i="81"/>
  <c r="V112" i="81"/>
  <c r="W112" i="81"/>
  <c r="X112" i="81"/>
  <c r="Y112" i="81"/>
  <c r="Z112" i="81"/>
  <c r="AA112" i="81"/>
  <c r="AB112" i="81"/>
  <c r="D113" i="81"/>
  <c r="E113" i="81"/>
  <c r="F113" i="81"/>
  <c r="G113" i="81"/>
  <c r="H113" i="81"/>
  <c r="I113" i="81"/>
  <c r="J113" i="81"/>
  <c r="K113" i="81"/>
  <c r="L113" i="81"/>
  <c r="M113" i="81"/>
  <c r="N113" i="81"/>
  <c r="O113" i="81"/>
  <c r="P113" i="81"/>
  <c r="Q113" i="81"/>
  <c r="R113" i="81"/>
  <c r="S113" i="81"/>
  <c r="T113" i="81"/>
  <c r="U113" i="81"/>
  <c r="V113" i="81"/>
  <c r="W113" i="81"/>
  <c r="X113" i="81"/>
  <c r="Y113" i="81"/>
  <c r="Z113" i="81"/>
  <c r="AA113" i="81"/>
  <c r="AB113" i="81"/>
  <c r="D114" i="81"/>
  <c r="E114" i="81"/>
  <c r="F114" i="81"/>
  <c r="G114" i="81"/>
  <c r="H114" i="81"/>
  <c r="I114" i="81"/>
  <c r="J114" i="81"/>
  <c r="K114" i="81"/>
  <c r="L114" i="81"/>
  <c r="M114" i="81"/>
  <c r="N114" i="81"/>
  <c r="O114" i="81"/>
  <c r="P114" i="81"/>
  <c r="Q114" i="81"/>
  <c r="R114" i="81"/>
  <c r="S114" i="81"/>
  <c r="T114" i="81"/>
  <c r="U114" i="81"/>
  <c r="V114" i="81"/>
  <c r="W114" i="81"/>
  <c r="X114" i="81"/>
  <c r="Y114" i="81"/>
  <c r="Z114" i="81"/>
  <c r="AA114" i="81"/>
  <c r="AB114" i="81"/>
  <c r="D115" i="81"/>
  <c r="E115" i="81"/>
  <c r="F115" i="81"/>
  <c r="G115" i="81"/>
  <c r="H115" i="81"/>
  <c r="I115" i="81"/>
  <c r="J115" i="81"/>
  <c r="K115" i="81"/>
  <c r="L115" i="81"/>
  <c r="M115" i="81"/>
  <c r="N115" i="81"/>
  <c r="O115" i="81"/>
  <c r="P115" i="81"/>
  <c r="Q115" i="81"/>
  <c r="R115" i="81"/>
  <c r="S115" i="81"/>
  <c r="T115" i="81"/>
  <c r="U115" i="81"/>
  <c r="V115" i="81"/>
  <c r="W115" i="81"/>
  <c r="X115" i="81"/>
  <c r="Y115" i="81"/>
  <c r="Z115" i="81"/>
  <c r="AA115" i="81"/>
  <c r="AB115" i="81"/>
  <c r="D116" i="81"/>
  <c r="E116" i="81"/>
  <c r="F116" i="81"/>
  <c r="G116" i="81"/>
  <c r="H116" i="81"/>
  <c r="I116" i="81"/>
  <c r="J116" i="81"/>
  <c r="K116" i="81"/>
  <c r="L116" i="81"/>
  <c r="M116" i="81"/>
  <c r="N116" i="81"/>
  <c r="O116" i="81"/>
  <c r="P116" i="81"/>
  <c r="Q116" i="81"/>
  <c r="R116" i="81"/>
  <c r="S116" i="81"/>
  <c r="T116" i="81"/>
  <c r="U116" i="81"/>
  <c r="V116" i="81"/>
  <c r="W116" i="81"/>
  <c r="X116" i="81"/>
  <c r="Y116" i="81"/>
  <c r="Z116" i="81"/>
  <c r="AA116" i="81"/>
  <c r="AB116" i="81"/>
  <c r="D117" i="81"/>
  <c r="E117" i="81"/>
  <c r="F117" i="81"/>
  <c r="G117" i="81"/>
  <c r="H117" i="81"/>
  <c r="I117" i="81"/>
  <c r="J117" i="81"/>
  <c r="K117" i="81"/>
  <c r="L117" i="81"/>
  <c r="M117" i="81"/>
  <c r="N117" i="81"/>
  <c r="O117" i="81"/>
  <c r="P117" i="81"/>
  <c r="Q117" i="81"/>
  <c r="R117" i="81"/>
  <c r="S117" i="81"/>
  <c r="T117" i="81"/>
  <c r="U117" i="81"/>
  <c r="V117" i="81"/>
  <c r="W117" i="81"/>
  <c r="X117" i="81"/>
  <c r="Y117" i="81"/>
  <c r="Z117" i="81"/>
  <c r="AA117" i="81"/>
  <c r="AB117" i="81"/>
  <c r="D118" i="81"/>
  <c r="E118" i="81"/>
  <c r="F118" i="81"/>
  <c r="G118" i="81"/>
  <c r="H118" i="81"/>
  <c r="I118" i="81"/>
  <c r="J118" i="81"/>
  <c r="K118" i="81"/>
  <c r="L118" i="81"/>
  <c r="M118" i="81"/>
  <c r="N118" i="81"/>
  <c r="O118" i="81"/>
  <c r="P118" i="81"/>
  <c r="Q118" i="81"/>
  <c r="R118" i="81"/>
  <c r="S118" i="81"/>
  <c r="T118" i="81"/>
  <c r="U118" i="81"/>
  <c r="V118" i="81"/>
  <c r="W118" i="81"/>
  <c r="X118" i="81"/>
  <c r="Y118" i="81"/>
  <c r="Z118" i="81"/>
  <c r="AA118" i="81"/>
  <c r="AB118" i="81"/>
  <c r="D119" i="81"/>
  <c r="E119" i="81"/>
  <c r="F119" i="81"/>
  <c r="G119" i="81"/>
  <c r="H119" i="81"/>
  <c r="I119" i="81"/>
  <c r="J119" i="81"/>
  <c r="K119" i="81"/>
  <c r="L119" i="81"/>
  <c r="M119" i="81"/>
  <c r="N119" i="81"/>
  <c r="O119" i="81"/>
  <c r="P119" i="81"/>
  <c r="Q119" i="81"/>
  <c r="R119" i="81"/>
  <c r="S119" i="81"/>
  <c r="T119" i="81"/>
  <c r="U119" i="81"/>
  <c r="V119" i="81"/>
  <c r="W119" i="81"/>
  <c r="X119" i="81"/>
  <c r="Y119" i="81"/>
  <c r="Z119" i="81"/>
  <c r="AA119" i="81"/>
  <c r="AB119" i="81"/>
  <c r="D120" i="81"/>
  <c r="E120" i="81"/>
  <c r="F120" i="81"/>
  <c r="G120" i="81"/>
  <c r="H120" i="81"/>
  <c r="I120" i="81"/>
  <c r="J120" i="81"/>
  <c r="K120" i="81"/>
  <c r="L120" i="81"/>
  <c r="M120" i="81"/>
  <c r="N120" i="81"/>
  <c r="O120" i="81"/>
  <c r="P120" i="81"/>
  <c r="Q120" i="81"/>
  <c r="R120" i="81"/>
  <c r="S120" i="81"/>
  <c r="T120" i="81"/>
  <c r="U120" i="81"/>
  <c r="V120" i="81"/>
  <c r="W120" i="81"/>
  <c r="X120" i="81"/>
  <c r="Y120" i="81"/>
  <c r="Z120" i="81"/>
  <c r="AA120" i="81"/>
  <c r="AB120" i="81"/>
  <c r="D121" i="81"/>
  <c r="E121" i="81"/>
  <c r="F121" i="81"/>
  <c r="G121" i="81"/>
  <c r="H121" i="81"/>
  <c r="I121" i="81"/>
  <c r="J121" i="81"/>
  <c r="K121" i="81"/>
  <c r="L121" i="81"/>
  <c r="M121" i="81"/>
  <c r="N121" i="81"/>
  <c r="O121" i="81"/>
  <c r="P121" i="81"/>
  <c r="Q121" i="81"/>
  <c r="R121" i="81"/>
  <c r="S121" i="81"/>
  <c r="T121" i="81"/>
  <c r="U121" i="81"/>
  <c r="V121" i="81"/>
  <c r="W121" i="81"/>
  <c r="X121" i="81"/>
  <c r="Y121" i="81"/>
  <c r="Z121" i="81"/>
  <c r="AA121" i="81"/>
  <c r="AB121" i="81"/>
  <c r="D122" i="81"/>
  <c r="E122" i="81"/>
  <c r="F122" i="81"/>
  <c r="G122" i="81"/>
  <c r="H122" i="81"/>
  <c r="I122" i="81"/>
  <c r="J122" i="81"/>
  <c r="K122" i="81"/>
  <c r="L122" i="81"/>
  <c r="M122" i="81"/>
  <c r="N122" i="81"/>
  <c r="O122" i="81"/>
  <c r="P122" i="81"/>
  <c r="Q122" i="81"/>
  <c r="R122" i="81"/>
  <c r="S122" i="81"/>
  <c r="T122" i="81"/>
  <c r="U122" i="81"/>
  <c r="V122" i="81"/>
  <c r="W122" i="81"/>
  <c r="X122" i="81"/>
  <c r="Y122" i="81"/>
  <c r="Z122" i="81"/>
  <c r="AA122" i="81"/>
  <c r="AB122" i="81"/>
  <c r="D123" i="81"/>
  <c r="E123" i="81"/>
  <c r="F123" i="81"/>
  <c r="G123" i="81"/>
  <c r="H123" i="81"/>
  <c r="I123" i="81"/>
  <c r="J123" i="81"/>
  <c r="K123" i="81"/>
  <c r="L123" i="81"/>
  <c r="M123" i="81"/>
  <c r="N123" i="81"/>
  <c r="O123" i="81"/>
  <c r="P123" i="81"/>
  <c r="Q123" i="81"/>
  <c r="R123" i="81"/>
  <c r="S123" i="81"/>
  <c r="T123" i="81"/>
  <c r="U123" i="81"/>
  <c r="V123" i="81"/>
  <c r="W123" i="81"/>
  <c r="X123" i="81"/>
  <c r="Y123" i="81"/>
  <c r="Z123" i="81"/>
  <c r="AA123" i="81"/>
  <c r="AB123" i="81"/>
  <c r="D124" i="81"/>
  <c r="E124" i="81"/>
  <c r="F124" i="81"/>
  <c r="G124" i="81"/>
  <c r="H124" i="81"/>
  <c r="I124" i="81"/>
  <c r="J124" i="81"/>
  <c r="K124" i="81"/>
  <c r="L124" i="81"/>
  <c r="M124" i="81"/>
  <c r="N124" i="81"/>
  <c r="O124" i="81"/>
  <c r="P124" i="81"/>
  <c r="Q124" i="81"/>
  <c r="R124" i="81"/>
  <c r="S124" i="81"/>
  <c r="T124" i="81"/>
  <c r="U124" i="81"/>
  <c r="V124" i="81"/>
  <c r="W124" i="81"/>
  <c r="X124" i="81"/>
  <c r="Y124" i="81"/>
  <c r="Z124" i="81"/>
  <c r="AA124" i="81"/>
  <c r="AB124" i="81"/>
  <c r="D125" i="81"/>
  <c r="E125" i="81"/>
  <c r="F125" i="81"/>
  <c r="G125" i="81"/>
  <c r="H125" i="81"/>
  <c r="I125" i="81"/>
  <c r="J125" i="81"/>
  <c r="K125" i="81"/>
  <c r="L125" i="81"/>
  <c r="M125" i="81"/>
  <c r="N125" i="81"/>
  <c r="O125" i="81"/>
  <c r="P125" i="81"/>
  <c r="Q125" i="81"/>
  <c r="R125" i="81"/>
  <c r="S125" i="81"/>
  <c r="T125" i="81"/>
  <c r="U125" i="81"/>
  <c r="V125" i="81"/>
  <c r="W125" i="81"/>
  <c r="X125" i="81"/>
  <c r="Y125" i="81"/>
  <c r="Z125" i="81"/>
  <c r="AA125" i="81"/>
  <c r="AB125" i="81"/>
  <c r="D126" i="81"/>
  <c r="E126" i="81"/>
  <c r="F126" i="81"/>
  <c r="G126" i="81"/>
  <c r="H126" i="81"/>
  <c r="I126" i="81"/>
  <c r="J126" i="81"/>
  <c r="K126" i="81"/>
  <c r="L126" i="81"/>
  <c r="M126" i="81"/>
  <c r="N126" i="81"/>
  <c r="O126" i="81"/>
  <c r="P126" i="81"/>
  <c r="Q126" i="81"/>
  <c r="R126" i="81"/>
  <c r="S126" i="81"/>
  <c r="T126" i="81"/>
  <c r="U126" i="81"/>
  <c r="V126" i="81"/>
  <c r="W126" i="81"/>
  <c r="X126" i="81"/>
  <c r="Y126" i="81"/>
  <c r="Z126" i="81"/>
  <c r="AA126" i="81"/>
  <c r="AB126" i="81"/>
  <c r="D127" i="81"/>
  <c r="E127" i="81"/>
  <c r="F127" i="81"/>
  <c r="G127" i="81"/>
  <c r="H127" i="81"/>
  <c r="I127" i="81"/>
  <c r="J127" i="81"/>
  <c r="K127" i="81"/>
  <c r="L127" i="81"/>
  <c r="M127" i="81"/>
  <c r="N127" i="81"/>
  <c r="O127" i="81"/>
  <c r="P127" i="81"/>
  <c r="Q127" i="81"/>
  <c r="R127" i="81"/>
  <c r="S127" i="81"/>
  <c r="T127" i="81"/>
  <c r="U127" i="81"/>
  <c r="V127" i="81"/>
  <c r="W127" i="81"/>
  <c r="X127" i="81"/>
  <c r="Y127" i="81"/>
  <c r="Z127" i="81"/>
  <c r="AA127" i="81"/>
  <c r="AB127" i="81"/>
  <c r="D128" i="81"/>
  <c r="E128" i="81"/>
  <c r="F128" i="81"/>
  <c r="G128" i="81"/>
  <c r="H128" i="81"/>
  <c r="I128" i="81"/>
  <c r="J128" i="81"/>
  <c r="K128" i="81"/>
  <c r="L128" i="81"/>
  <c r="M128" i="81"/>
  <c r="N128" i="81"/>
  <c r="O128" i="81"/>
  <c r="P128" i="81"/>
  <c r="Q128" i="81"/>
  <c r="R128" i="81"/>
  <c r="S128" i="81"/>
  <c r="T128" i="81"/>
  <c r="U128" i="81"/>
  <c r="V128" i="81"/>
  <c r="W128" i="81"/>
  <c r="X128" i="81"/>
  <c r="Y128" i="81"/>
  <c r="Z128" i="81"/>
  <c r="AA128" i="81"/>
  <c r="AB128" i="81"/>
  <c r="D129" i="81"/>
  <c r="E129" i="81"/>
  <c r="F129" i="81"/>
  <c r="G129" i="81"/>
  <c r="H129" i="81"/>
  <c r="I129" i="81"/>
  <c r="J129" i="81"/>
  <c r="K129" i="81"/>
  <c r="L129" i="81"/>
  <c r="M129" i="81"/>
  <c r="N129" i="81"/>
  <c r="O129" i="81"/>
  <c r="P129" i="81"/>
  <c r="Q129" i="81"/>
  <c r="R129" i="81"/>
  <c r="S129" i="81"/>
  <c r="T129" i="81"/>
  <c r="U129" i="81"/>
  <c r="V129" i="81"/>
  <c r="W129" i="81"/>
  <c r="X129" i="81"/>
  <c r="Y129" i="81"/>
  <c r="Z129" i="81"/>
  <c r="AA129" i="81"/>
  <c r="AB129" i="81"/>
  <c r="D130" i="81"/>
  <c r="E130" i="81"/>
  <c r="F130" i="81"/>
  <c r="G130" i="81"/>
  <c r="H130" i="81"/>
  <c r="I130" i="81"/>
  <c r="J130" i="81"/>
  <c r="K130" i="81"/>
  <c r="L130" i="81"/>
  <c r="M130" i="81"/>
  <c r="N130" i="81"/>
  <c r="O130" i="81"/>
  <c r="P130" i="81"/>
  <c r="Q130" i="81"/>
  <c r="R130" i="81"/>
  <c r="S130" i="81"/>
  <c r="T130" i="81"/>
  <c r="U130" i="81"/>
  <c r="V130" i="81"/>
  <c r="W130" i="81"/>
  <c r="X130" i="81"/>
  <c r="Y130" i="81"/>
  <c r="Z130" i="81"/>
  <c r="AA130" i="81"/>
  <c r="AB130" i="81"/>
  <c r="D131" i="81"/>
  <c r="E131" i="81"/>
  <c r="F131" i="81"/>
  <c r="G131" i="81"/>
  <c r="H131" i="81"/>
  <c r="I131" i="81"/>
  <c r="J131" i="81"/>
  <c r="K131" i="81"/>
  <c r="L131" i="81"/>
  <c r="M131" i="81"/>
  <c r="N131" i="81"/>
  <c r="O131" i="81"/>
  <c r="P131" i="81"/>
  <c r="Q131" i="81"/>
  <c r="R131" i="81"/>
  <c r="S131" i="81"/>
  <c r="T131" i="81"/>
  <c r="U131" i="81"/>
  <c r="V131" i="81"/>
  <c r="W131" i="81"/>
  <c r="X131" i="81"/>
  <c r="Y131" i="81"/>
  <c r="Z131" i="81"/>
  <c r="AA131" i="81"/>
  <c r="AB131" i="81"/>
  <c r="D132" i="81"/>
  <c r="E132" i="81"/>
  <c r="F132" i="81"/>
  <c r="G132" i="81"/>
  <c r="H132" i="81"/>
  <c r="I132" i="81"/>
  <c r="J132" i="81"/>
  <c r="K132" i="81"/>
  <c r="L132" i="81"/>
  <c r="M132" i="81"/>
  <c r="N132" i="81"/>
  <c r="O132" i="81"/>
  <c r="P132" i="81"/>
  <c r="Q132" i="81"/>
  <c r="R132" i="81"/>
  <c r="S132" i="81"/>
  <c r="T132" i="81"/>
  <c r="U132" i="81"/>
  <c r="V132" i="81"/>
  <c r="W132" i="81"/>
  <c r="X132" i="81"/>
  <c r="Y132" i="81"/>
  <c r="Z132" i="81"/>
  <c r="AA132" i="81"/>
  <c r="AB132" i="81"/>
  <c r="D133" i="81"/>
  <c r="E133" i="81"/>
  <c r="F133" i="81"/>
  <c r="G133" i="81"/>
  <c r="H133" i="81"/>
  <c r="I133" i="81"/>
  <c r="J133" i="81"/>
  <c r="K133" i="81"/>
  <c r="L133" i="81"/>
  <c r="M133" i="81"/>
  <c r="N133" i="81"/>
  <c r="O133" i="81"/>
  <c r="P133" i="81"/>
  <c r="Q133" i="81"/>
  <c r="R133" i="81"/>
  <c r="S133" i="81"/>
  <c r="T133" i="81"/>
  <c r="U133" i="81"/>
  <c r="V133" i="81"/>
  <c r="W133" i="81"/>
  <c r="X133" i="81"/>
  <c r="Y133" i="81"/>
  <c r="Z133" i="81"/>
  <c r="AA133" i="81"/>
  <c r="AB133" i="81"/>
  <c r="D134" i="81"/>
  <c r="E134" i="81"/>
  <c r="F134" i="81"/>
  <c r="G134" i="81"/>
  <c r="H134" i="81"/>
  <c r="I134" i="81"/>
  <c r="J134" i="81"/>
  <c r="K134" i="81"/>
  <c r="L134" i="81"/>
  <c r="M134" i="81"/>
  <c r="N134" i="81"/>
  <c r="O134" i="81"/>
  <c r="P134" i="81"/>
  <c r="Q134" i="81"/>
  <c r="R134" i="81"/>
  <c r="S134" i="81"/>
  <c r="T134" i="81"/>
  <c r="U134" i="81"/>
  <c r="V134" i="81"/>
  <c r="W134" i="81"/>
  <c r="X134" i="81"/>
  <c r="Y134" i="81"/>
  <c r="Z134" i="81"/>
  <c r="AA134" i="81"/>
  <c r="AB134" i="81"/>
  <c r="D135" i="81"/>
  <c r="E135" i="81"/>
  <c r="F135" i="81"/>
  <c r="G135" i="81"/>
  <c r="H135" i="81"/>
  <c r="I135" i="81"/>
  <c r="J135" i="81"/>
  <c r="K135" i="81"/>
  <c r="L135" i="81"/>
  <c r="M135" i="81"/>
  <c r="N135" i="81"/>
  <c r="O135" i="81"/>
  <c r="P135" i="81"/>
  <c r="Q135" i="81"/>
  <c r="R135" i="81"/>
  <c r="S135" i="81"/>
  <c r="T135" i="81"/>
  <c r="U135" i="81"/>
  <c r="V135" i="81"/>
  <c r="W135" i="81"/>
  <c r="X135" i="81"/>
  <c r="Y135" i="81"/>
  <c r="Z135" i="81"/>
  <c r="AA135" i="81"/>
  <c r="AB135" i="81"/>
  <c r="D136" i="81"/>
  <c r="E136" i="81"/>
  <c r="F136" i="81"/>
  <c r="G136" i="81"/>
  <c r="H136" i="81"/>
  <c r="I136" i="81"/>
  <c r="J136" i="81"/>
  <c r="K136" i="81"/>
  <c r="L136" i="81"/>
  <c r="M136" i="81"/>
  <c r="N136" i="81"/>
  <c r="O136" i="81"/>
  <c r="P136" i="81"/>
  <c r="Q136" i="81"/>
  <c r="R136" i="81"/>
  <c r="S136" i="81"/>
  <c r="T136" i="81"/>
  <c r="U136" i="81"/>
  <c r="V136" i="81"/>
  <c r="W136" i="81"/>
  <c r="X136" i="81"/>
  <c r="Y136" i="81"/>
  <c r="Z136" i="81"/>
  <c r="AA136" i="81"/>
  <c r="AB136" i="81"/>
  <c r="D137" i="81"/>
  <c r="E137" i="81"/>
  <c r="F137" i="81"/>
  <c r="G137" i="81"/>
  <c r="H137" i="81"/>
  <c r="I137" i="81"/>
  <c r="J137" i="81"/>
  <c r="K137" i="81"/>
  <c r="L137" i="81"/>
  <c r="M137" i="81"/>
  <c r="N137" i="81"/>
  <c r="O137" i="81"/>
  <c r="P137" i="81"/>
  <c r="Q137" i="81"/>
  <c r="R137" i="81"/>
  <c r="S137" i="81"/>
  <c r="T137" i="81"/>
  <c r="U137" i="81"/>
  <c r="V137" i="81"/>
  <c r="W137" i="81"/>
  <c r="X137" i="81"/>
  <c r="Y137" i="81"/>
  <c r="Z137" i="81"/>
  <c r="AA137" i="81"/>
  <c r="AB137" i="81"/>
  <c r="D138" i="81"/>
  <c r="E138" i="81"/>
  <c r="F138" i="81"/>
  <c r="G138" i="81"/>
  <c r="H138" i="81"/>
  <c r="I138" i="81"/>
  <c r="J138" i="81"/>
  <c r="K138" i="81"/>
  <c r="L138" i="81"/>
  <c r="M138" i="81"/>
  <c r="N138" i="81"/>
  <c r="O138" i="81"/>
  <c r="P138" i="81"/>
  <c r="Q138" i="81"/>
  <c r="R138" i="81"/>
  <c r="S138" i="81"/>
  <c r="T138" i="81"/>
  <c r="U138" i="81"/>
  <c r="V138" i="81"/>
  <c r="W138" i="81"/>
  <c r="X138" i="81"/>
  <c r="Y138" i="81"/>
  <c r="Z138" i="81"/>
  <c r="AA138" i="81"/>
  <c r="AB138" i="81"/>
  <c r="D139" i="81"/>
  <c r="E139" i="81"/>
  <c r="F139" i="81"/>
  <c r="G139" i="81"/>
  <c r="H139" i="81"/>
  <c r="I139" i="81"/>
  <c r="J139" i="81"/>
  <c r="K139" i="81"/>
  <c r="L139" i="81"/>
  <c r="M139" i="81"/>
  <c r="N139" i="81"/>
  <c r="O139" i="81"/>
  <c r="P139" i="81"/>
  <c r="Q139" i="81"/>
  <c r="R139" i="81"/>
  <c r="S139" i="81"/>
  <c r="T139" i="81"/>
  <c r="U139" i="81"/>
  <c r="V139" i="81"/>
  <c r="W139" i="81"/>
  <c r="X139" i="81"/>
  <c r="Y139" i="81"/>
  <c r="Z139" i="81"/>
  <c r="AA139" i="81"/>
  <c r="AB139" i="81"/>
  <c r="D140" i="81"/>
  <c r="E140" i="81"/>
  <c r="F140" i="81"/>
  <c r="G140" i="81"/>
  <c r="H140" i="81"/>
  <c r="I140" i="81"/>
  <c r="J140" i="81"/>
  <c r="K140" i="81"/>
  <c r="L140" i="81"/>
  <c r="M140" i="81"/>
  <c r="N140" i="81"/>
  <c r="O140" i="81"/>
  <c r="P140" i="81"/>
  <c r="Q140" i="81"/>
  <c r="R140" i="81"/>
  <c r="S140" i="81"/>
  <c r="T140" i="81"/>
  <c r="U140" i="81"/>
  <c r="V140" i="81"/>
  <c r="W140" i="81"/>
  <c r="X140" i="81"/>
  <c r="Y140" i="81"/>
  <c r="Z140" i="81"/>
  <c r="AA140" i="81"/>
  <c r="AB140" i="81"/>
  <c r="D141" i="81"/>
  <c r="E141" i="81"/>
  <c r="F141" i="81"/>
  <c r="G141" i="81"/>
  <c r="H141" i="81"/>
  <c r="I141" i="81"/>
  <c r="J141" i="81"/>
  <c r="K141" i="81"/>
  <c r="L141" i="81"/>
  <c r="M141" i="81"/>
  <c r="N141" i="81"/>
  <c r="O141" i="81"/>
  <c r="P141" i="81"/>
  <c r="Q141" i="81"/>
  <c r="R141" i="81"/>
  <c r="S141" i="81"/>
  <c r="T141" i="81"/>
  <c r="U141" i="81"/>
  <c r="V141" i="81"/>
  <c r="W141" i="81"/>
  <c r="X141" i="81"/>
  <c r="Y141" i="81"/>
  <c r="Z141" i="81"/>
  <c r="AA141" i="81"/>
  <c r="AB141" i="81"/>
  <c r="D142" i="81"/>
  <c r="E142" i="81"/>
  <c r="F142" i="81"/>
  <c r="G142" i="81"/>
  <c r="H142" i="81"/>
  <c r="I142" i="81"/>
  <c r="J142" i="81"/>
  <c r="K142" i="81"/>
  <c r="L142" i="81"/>
  <c r="M142" i="81"/>
  <c r="N142" i="81"/>
  <c r="O142" i="81"/>
  <c r="P142" i="81"/>
  <c r="Q142" i="81"/>
  <c r="R142" i="81"/>
  <c r="S142" i="81"/>
  <c r="T142" i="81"/>
  <c r="U142" i="81"/>
  <c r="V142" i="81"/>
  <c r="W142" i="81"/>
  <c r="X142" i="81"/>
  <c r="Y142" i="81"/>
  <c r="Z142" i="81"/>
  <c r="AA142" i="81"/>
  <c r="AB142" i="81"/>
  <c r="D143" i="81"/>
  <c r="E143" i="81"/>
  <c r="F143" i="81"/>
  <c r="G143" i="81"/>
  <c r="H143" i="81"/>
  <c r="I143" i="81"/>
  <c r="J143" i="81"/>
  <c r="K143" i="81"/>
  <c r="L143" i="81"/>
  <c r="M143" i="81"/>
  <c r="N143" i="81"/>
  <c r="O143" i="81"/>
  <c r="P143" i="81"/>
  <c r="Q143" i="81"/>
  <c r="R143" i="81"/>
  <c r="S143" i="81"/>
  <c r="T143" i="81"/>
  <c r="U143" i="81"/>
  <c r="V143" i="81"/>
  <c r="W143" i="81"/>
  <c r="X143" i="81"/>
  <c r="Y143" i="81"/>
  <c r="Z143" i="81"/>
  <c r="AA143" i="81"/>
  <c r="AB143" i="81"/>
  <c r="D144" i="81"/>
  <c r="E144" i="81"/>
  <c r="F144" i="81"/>
  <c r="G144" i="81"/>
  <c r="H144" i="81"/>
  <c r="I144" i="81"/>
  <c r="J144" i="81"/>
  <c r="K144" i="81"/>
  <c r="L144" i="81"/>
  <c r="M144" i="81"/>
  <c r="N144" i="81"/>
  <c r="O144" i="81"/>
  <c r="P144" i="81"/>
  <c r="Q144" i="81"/>
  <c r="R144" i="81"/>
  <c r="S144" i="81"/>
  <c r="T144" i="81"/>
  <c r="U144" i="81"/>
  <c r="V144" i="81"/>
  <c r="W144" i="81"/>
  <c r="X144" i="81"/>
  <c r="Y144" i="81"/>
  <c r="Z144" i="81"/>
  <c r="AA144" i="81"/>
  <c r="AB144" i="81"/>
  <c r="D145" i="81"/>
  <c r="E145" i="81"/>
  <c r="F145" i="81"/>
  <c r="G145" i="81"/>
  <c r="H145" i="81"/>
  <c r="I145" i="81"/>
  <c r="J145" i="81"/>
  <c r="K145" i="81"/>
  <c r="L145" i="81"/>
  <c r="M145" i="81"/>
  <c r="N145" i="81"/>
  <c r="O145" i="81"/>
  <c r="P145" i="81"/>
  <c r="Q145" i="81"/>
  <c r="R145" i="81"/>
  <c r="S145" i="81"/>
  <c r="T145" i="81"/>
  <c r="U145" i="81"/>
  <c r="V145" i="81"/>
  <c r="W145" i="81"/>
  <c r="X145" i="81"/>
  <c r="Y145" i="81"/>
  <c r="Z145" i="81"/>
  <c r="AA145" i="81"/>
  <c r="AB145" i="81"/>
  <c r="D146" i="81"/>
  <c r="E146" i="81"/>
  <c r="F146" i="81"/>
  <c r="G146" i="81"/>
  <c r="H146" i="81"/>
  <c r="I146" i="81"/>
  <c r="J146" i="81"/>
  <c r="K146" i="81"/>
  <c r="L146" i="81"/>
  <c r="M146" i="81"/>
  <c r="N146" i="81"/>
  <c r="O146" i="81"/>
  <c r="P146" i="81"/>
  <c r="Q146" i="81"/>
  <c r="R146" i="81"/>
  <c r="S146" i="81"/>
  <c r="T146" i="81"/>
  <c r="U146" i="81"/>
  <c r="V146" i="81"/>
  <c r="W146" i="81"/>
  <c r="X146" i="81"/>
  <c r="Y146" i="81"/>
  <c r="Z146" i="81"/>
  <c r="AA146" i="81"/>
  <c r="AB146" i="81"/>
  <c r="D147" i="81"/>
  <c r="E147" i="81"/>
  <c r="F147" i="81"/>
  <c r="G147" i="81"/>
  <c r="H147" i="81"/>
  <c r="I147" i="81"/>
  <c r="J147" i="81"/>
  <c r="K147" i="81"/>
  <c r="L147" i="81"/>
  <c r="M147" i="81"/>
  <c r="N147" i="81"/>
  <c r="O147" i="81"/>
  <c r="P147" i="81"/>
  <c r="Q147" i="81"/>
  <c r="R147" i="81"/>
  <c r="S147" i="81"/>
  <c r="T147" i="81"/>
  <c r="U147" i="81"/>
  <c r="V147" i="81"/>
  <c r="W147" i="81"/>
  <c r="X147" i="81"/>
  <c r="Y147" i="81"/>
  <c r="Z147" i="81"/>
  <c r="AA147" i="81"/>
  <c r="AB147" i="81"/>
  <c r="D148" i="81"/>
  <c r="E148" i="81"/>
  <c r="F148" i="81"/>
  <c r="G148" i="81"/>
  <c r="H148" i="81"/>
  <c r="I148" i="81"/>
  <c r="J148" i="81"/>
  <c r="K148" i="81"/>
  <c r="L148" i="81"/>
  <c r="M148" i="81"/>
  <c r="N148" i="81"/>
  <c r="O148" i="81"/>
  <c r="P148" i="81"/>
  <c r="Q148" i="81"/>
  <c r="R148" i="81"/>
  <c r="S148" i="81"/>
  <c r="T148" i="81"/>
  <c r="U148" i="81"/>
  <c r="V148" i="81"/>
  <c r="W148" i="81"/>
  <c r="X148" i="81"/>
  <c r="Y148" i="81"/>
  <c r="Z148" i="81"/>
  <c r="AA148" i="81"/>
  <c r="AB148" i="81"/>
  <c r="D149" i="81"/>
  <c r="E149" i="81"/>
  <c r="F149" i="81"/>
  <c r="G149" i="81"/>
  <c r="H149" i="81"/>
  <c r="I149" i="81"/>
  <c r="J149" i="81"/>
  <c r="K149" i="81"/>
  <c r="L149" i="81"/>
  <c r="M149" i="81"/>
  <c r="N149" i="81"/>
  <c r="O149" i="81"/>
  <c r="P149" i="81"/>
  <c r="Q149" i="81"/>
  <c r="R149" i="81"/>
  <c r="S149" i="81"/>
  <c r="T149" i="81"/>
  <c r="U149" i="81"/>
  <c r="V149" i="81"/>
  <c r="W149" i="81"/>
  <c r="X149" i="81"/>
  <c r="Y149" i="81"/>
  <c r="Z149" i="81"/>
  <c r="AA149" i="81"/>
  <c r="AB149" i="81"/>
  <c r="D150" i="81"/>
  <c r="E150" i="81"/>
  <c r="F150" i="81"/>
  <c r="G150" i="81"/>
  <c r="H150" i="81"/>
  <c r="I150" i="81"/>
  <c r="J150" i="81"/>
  <c r="K150" i="81"/>
  <c r="L150" i="81"/>
  <c r="M150" i="81"/>
  <c r="N150" i="81"/>
  <c r="O150" i="81"/>
  <c r="P150" i="81"/>
  <c r="Q150" i="81"/>
  <c r="R150" i="81"/>
  <c r="S150" i="81"/>
  <c r="T150" i="81"/>
  <c r="U150" i="81"/>
  <c r="V150" i="81"/>
  <c r="W150" i="81"/>
  <c r="X150" i="81"/>
  <c r="Y150" i="81"/>
  <c r="Z150" i="81"/>
  <c r="AA150" i="81"/>
  <c r="AB150" i="81"/>
  <c r="D151" i="81"/>
  <c r="E151" i="81"/>
  <c r="F151" i="81"/>
  <c r="G151" i="81"/>
  <c r="H151" i="81"/>
  <c r="I151" i="81"/>
  <c r="J151" i="81"/>
  <c r="K151" i="81"/>
  <c r="L151" i="81"/>
  <c r="M151" i="81"/>
  <c r="N151" i="81"/>
  <c r="O151" i="81"/>
  <c r="P151" i="81"/>
  <c r="Q151" i="81"/>
  <c r="R151" i="81"/>
  <c r="S151" i="81"/>
  <c r="T151" i="81"/>
  <c r="U151" i="81"/>
  <c r="V151" i="81"/>
  <c r="W151" i="81"/>
  <c r="X151" i="81"/>
  <c r="Y151" i="81"/>
  <c r="Z151" i="81"/>
  <c r="AA151" i="81"/>
  <c r="AB151" i="81"/>
  <c r="D152" i="81"/>
  <c r="E152" i="81"/>
  <c r="F152" i="81"/>
  <c r="G152" i="81"/>
  <c r="H152" i="81"/>
  <c r="I152" i="81"/>
  <c r="J152" i="81"/>
  <c r="K152" i="81"/>
  <c r="L152" i="81"/>
  <c r="M152" i="81"/>
  <c r="N152" i="81"/>
  <c r="O152" i="81"/>
  <c r="P152" i="81"/>
  <c r="Q152" i="81"/>
  <c r="R152" i="81"/>
  <c r="S152" i="81"/>
  <c r="T152" i="81"/>
  <c r="U152" i="81"/>
  <c r="V152" i="81"/>
  <c r="W152" i="81"/>
  <c r="X152" i="81"/>
  <c r="Y152" i="81"/>
  <c r="Z152" i="81"/>
  <c r="AA152" i="81"/>
  <c r="AB152" i="81"/>
  <c r="D153" i="81"/>
  <c r="E153" i="81"/>
  <c r="F153" i="81"/>
  <c r="G153" i="81"/>
  <c r="H153" i="81"/>
  <c r="I153" i="81"/>
  <c r="J153" i="81"/>
  <c r="K153" i="81"/>
  <c r="L153" i="81"/>
  <c r="M153" i="81"/>
  <c r="N153" i="81"/>
  <c r="O153" i="81"/>
  <c r="P153" i="81"/>
  <c r="Q153" i="81"/>
  <c r="R153" i="81"/>
  <c r="S153" i="81"/>
  <c r="T153" i="81"/>
  <c r="U153" i="81"/>
  <c r="V153" i="81"/>
  <c r="W153" i="81"/>
  <c r="X153" i="81"/>
  <c r="Y153" i="81"/>
  <c r="Z153" i="81"/>
  <c r="AA153" i="81"/>
  <c r="AB153" i="81"/>
  <c r="D154" i="81"/>
  <c r="E154" i="81"/>
  <c r="F154" i="81"/>
  <c r="G154" i="81"/>
  <c r="H154" i="81"/>
  <c r="I154" i="81"/>
  <c r="J154" i="81"/>
  <c r="K154" i="81"/>
  <c r="L154" i="81"/>
  <c r="M154" i="81"/>
  <c r="N154" i="81"/>
  <c r="O154" i="81"/>
  <c r="P154" i="81"/>
  <c r="Q154" i="81"/>
  <c r="R154" i="81"/>
  <c r="S154" i="81"/>
  <c r="T154" i="81"/>
  <c r="U154" i="81"/>
  <c r="V154" i="81"/>
  <c r="W154" i="81"/>
  <c r="X154" i="81"/>
  <c r="Y154" i="81"/>
  <c r="Z154" i="81"/>
  <c r="AA154" i="81"/>
  <c r="AB154" i="81"/>
  <c r="D155" i="81"/>
  <c r="E155" i="81"/>
  <c r="F155" i="81"/>
  <c r="G155" i="81"/>
  <c r="H155" i="81"/>
  <c r="I155" i="81"/>
  <c r="J155" i="81"/>
  <c r="K155" i="81"/>
  <c r="L155" i="81"/>
  <c r="M155" i="81"/>
  <c r="N155" i="81"/>
  <c r="O155" i="81"/>
  <c r="P155" i="81"/>
  <c r="Q155" i="81"/>
  <c r="R155" i="81"/>
  <c r="S155" i="81"/>
  <c r="T155" i="81"/>
  <c r="U155" i="81"/>
  <c r="V155" i="81"/>
  <c r="W155" i="81"/>
  <c r="X155" i="81"/>
  <c r="Y155" i="81"/>
  <c r="Z155" i="81"/>
  <c r="AA155" i="81"/>
  <c r="AB155" i="81"/>
  <c r="D156" i="81"/>
  <c r="E156" i="81"/>
  <c r="F156" i="81"/>
  <c r="G156" i="81"/>
  <c r="H156" i="81"/>
  <c r="I156" i="81"/>
  <c r="J156" i="81"/>
  <c r="K156" i="81"/>
  <c r="L156" i="81"/>
  <c r="M156" i="81"/>
  <c r="N156" i="81"/>
  <c r="O156" i="81"/>
  <c r="P156" i="81"/>
  <c r="Q156" i="81"/>
  <c r="R156" i="81"/>
  <c r="S156" i="81"/>
  <c r="T156" i="81"/>
  <c r="U156" i="81"/>
  <c r="V156" i="81"/>
  <c r="W156" i="81"/>
  <c r="X156" i="81"/>
  <c r="Y156" i="81"/>
  <c r="Z156" i="81"/>
  <c r="AA156" i="81"/>
  <c r="AB156" i="81"/>
  <c r="D157" i="81"/>
  <c r="E157" i="81"/>
  <c r="F157" i="81"/>
  <c r="G157" i="81"/>
  <c r="H157" i="81"/>
  <c r="I157" i="81"/>
  <c r="J157" i="81"/>
  <c r="K157" i="81"/>
  <c r="L157" i="81"/>
  <c r="M157" i="81"/>
  <c r="N157" i="81"/>
  <c r="O157" i="81"/>
  <c r="P157" i="81"/>
  <c r="Q157" i="81"/>
  <c r="R157" i="81"/>
  <c r="S157" i="81"/>
  <c r="T157" i="81"/>
  <c r="U157" i="81"/>
  <c r="V157" i="81"/>
  <c r="W157" i="81"/>
  <c r="X157" i="81"/>
  <c r="Y157" i="81"/>
  <c r="Z157" i="81"/>
  <c r="AA157" i="81"/>
  <c r="AB157" i="81"/>
  <c r="D158" i="81"/>
  <c r="E158" i="81"/>
  <c r="F158" i="81"/>
  <c r="G158" i="81"/>
  <c r="H158" i="81"/>
  <c r="I158" i="81"/>
  <c r="J158" i="81"/>
  <c r="K158" i="81"/>
  <c r="L158" i="81"/>
  <c r="M158" i="81"/>
  <c r="N158" i="81"/>
  <c r="O158" i="81"/>
  <c r="P158" i="81"/>
  <c r="Q158" i="81"/>
  <c r="R158" i="81"/>
  <c r="S158" i="81"/>
  <c r="T158" i="81"/>
  <c r="U158" i="81"/>
  <c r="V158" i="81"/>
  <c r="W158" i="81"/>
  <c r="X158" i="81"/>
  <c r="Y158" i="81"/>
  <c r="Z158" i="81"/>
  <c r="AA158" i="81"/>
  <c r="AB158" i="81"/>
  <c r="D159" i="81"/>
  <c r="E159" i="81"/>
  <c r="F159" i="81"/>
  <c r="G159" i="81"/>
  <c r="H159" i="81"/>
  <c r="I159" i="81"/>
  <c r="J159" i="81"/>
  <c r="K159" i="81"/>
  <c r="L159" i="81"/>
  <c r="M159" i="81"/>
  <c r="N159" i="81"/>
  <c r="O159" i="81"/>
  <c r="P159" i="81"/>
  <c r="Q159" i="81"/>
  <c r="R159" i="81"/>
  <c r="S159" i="81"/>
  <c r="T159" i="81"/>
  <c r="U159" i="81"/>
  <c r="V159" i="81"/>
  <c r="W159" i="81"/>
  <c r="X159" i="81"/>
  <c r="Y159" i="81"/>
  <c r="Z159" i="81"/>
  <c r="AA159" i="81"/>
  <c r="AB159" i="81"/>
  <c r="D160" i="81"/>
  <c r="E160" i="81"/>
  <c r="F160" i="81"/>
  <c r="G160" i="81"/>
  <c r="H160" i="81"/>
  <c r="I160" i="81"/>
  <c r="J160" i="81"/>
  <c r="K160" i="81"/>
  <c r="L160" i="81"/>
  <c r="M160" i="81"/>
  <c r="N160" i="81"/>
  <c r="O160" i="81"/>
  <c r="P160" i="81"/>
  <c r="Q160" i="81"/>
  <c r="R160" i="81"/>
  <c r="S160" i="81"/>
  <c r="T160" i="81"/>
  <c r="U160" i="81"/>
  <c r="V160" i="81"/>
  <c r="W160" i="81"/>
  <c r="X160" i="81"/>
  <c r="Y160" i="81"/>
  <c r="Z160" i="81"/>
  <c r="AA160" i="81"/>
  <c r="AB160" i="81"/>
  <c r="D161" i="81"/>
  <c r="E161" i="81"/>
  <c r="F161" i="81"/>
  <c r="G161" i="81"/>
  <c r="H161" i="81"/>
  <c r="I161" i="81"/>
  <c r="J161" i="81"/>
  <c r="K161" i="81"/>
  <c r="L161" i="81"/>
  <c r="M161" i="81"/>
  <c r="N161" i="81"/>
  <c r="O161" i="81"/>
  <c r="P161" i="81"/>
  <c r="Q161" i="81"/>
  <c r="R161" i="81"/>
  <c r="S161" i="81"/>
  <c r="T161" i="81"/>
  <c r="U161" i="81"/>
  <c r="V161" i="81"/>
  <c r="W161" i="81"/>
  <c r="X161" i="81"/>
  <c r="Y161" i="81"/>
  <c r="Z161" i="81"/>
  <c r="AA161" i="81"/>
  <c r="AB161" i="81"/>
  <c r="D162" i="81"/>
  <c r="E162" i="81"/>
  <c r="F162" i="81"/>
  <c r="G162" i="81"/>
  <c r="H162" i="81"/>
  <c r="I162" i="81"/>
  <c r="J162" i="81"/>
  <c r="K162" i="81"/>
  <c r="L162" i="81"/>
  <c r="M162" i="81"/>
  <c r="N162" i="81"/>
  <c r="O162" i="81"/>
  <c r="P162" i="81"/>
  <c r="Q162" i="81"/>
  <c r="R162" i="81"/>
  <c r="S162" i="81"/>
  <c r="T162" i="81"/>
  <c r="U162" i="81"/>
  <c r="V162" i="81"/>
  <c r="W162" i="81"/>
  <c r="X162" i="81"/>
  <c r="Y162" i="81"/>
  <c r="Z162" i="81"/>
  <c r="AA162" i="81"/>
  <c r="AB162" i="81"/>
  <c r="D163" i="81"/>
  <c r="E163" i="81"/>
  <c r="F163" i="81"/>
  <c r="G163" i="81"/>
  <c r="H163" i="81"/>
  <c r="I163" i="81"/>
  <c r="J163" i="81"/>
  <c r="K163" i="81"/>
  <c r="L163" i="81"/>
  <c r="M163" i="81"/>
  <c r="N163" i="81"/>
  <c r="O163" i="81"/>
  <c r="P163" i="81"/>
  <c r="Q163" i="81"/>
  <c r="R163" i="81"/>
  <c r="S163" i="81"/>
  <c r="T163" i="81"/>
  <c r="U163" i="81"/>
  <c r="V163" i="81"/>
  <c r="W163" i="81"/>
  <c r="X163" i="81"/>
  <c r="Y163" i="81"/>
  <c r="Z163" i="81"/>
  <c r="AA163" i="81"/>
  <c r="AB163" i="81"/>
  <c r="AM54" i="18"/>
  <c r="AN54" i="18"/>
  <c r="AO54" i="18"/>
  <c r="AP54" i="18"/>
  <c r="AQ54" i="18"/>
  <c r="AT54" i="18"/>
  <c r="AU54" i="18"/>
  <c r="AV54" i="18"/>
  <c r="AW54" i="18"/>
  <c r="AX54" i="18"/>
  <c r="AM55" i="18"/>
  <c r="AN55" i="18"/>
  <c r="AO55" i="18"/>
  <c r="AP55" i="18"/>
  <c r="AQ55" i="18"/>
  <c r="AT55" i="18"/>
  <c r="AU55" i="18"/>
  <c r="AV55" i="18"/>
  <c r="AW55" i="18"/>
  <c r="AX55" i="18"/>
  <c r="AM56" i="18"/>
  <c r="AN56" i="18"/>
  <c r="AO56" i="18"/>
  <c r="AP56" i="18"/>
  <c r="AQ56" i="18"/>
  <c r="AT56" i="18"/>
  <c r="AU56" i="18"/>
  <c r="AV56" i="18"/>
  <c r="AW56" i="18"/>
  <c r="AX56" i="18"/>
  <c r="AM57" i="18"/>
  <c r="AN57" i="18"/>
  <c r="AO57" i="18"/>
  <c r="AP57" i="18"/>
  <c r="AQ57" i="18"/>
  <c r="AT57" i="18"/>
  <c r="AU57" i="18"/>
  <c r="AV57" i="18"/>
  <c r="AW57" i="18"/>
  <c r="AX57" i="18"/>
  <c r="AM58" i="18"/>
  <c r="AN58" i="18"/>
  <c r="AO58" i="18"/>
  <c r="AP58" i="18"/>
  <c r="AQ58" i="18"/>
  <c r="AT58" i="18"/>
  <c r="AU58" i="18"/>
  <c r="AV58" i="18"/>
  <c r="AW58" i="18"/>
  <c r="AX58" i="18"/>
  <c r="AM59" i="18"/>
  <c r="AN59" i="18"/>
  <c r="AO59" i="18"/>
  <c r="AP59" i="18"/>
  <c r="AQ59" i="18"/>
  <c r="AT59" i="18"/>
  <c r="AU59" i="18"/>
  <c r="AV59" i="18"/>
  <c r="AW59" i="18"/>
  <c r="AX59" i="18"/>
  <c r="AM60" i="18"/>
  <c r="AN60" i="18"/>
  <c r="AO60" i="18"/>
  <c r="AP60" i="18"/>
  <c r="AQ60" i="18"/>
  <c r="AT60" i="18"/>
  <c r="AU60" i="18"/>
  <c r="AV60" i="18"/>
  <c r="AW60" i="18"/>
  <c r="AX60" i="18"/>
  <c r="AM61" i="18"/>
  <c r="AN61" i="18"/>
  <c r="AO61" i="18"/>
  <c r="AP61" i="18"/>
  <c r="AQ61" i="18"/>
  <c r="AT61" i="18"/>
  <c r="AU61" i="18"/>
  <c r="AV61" i="18"/>
  <c r="AW61" i="18"/>
  <c r="AX61" i="18"/>
  <c r="AM62" i="18"/>
  <c r="AN62" i="18"/>
  <c r="AO62" i="18"/>
  <c r="AP62" i="18"/>
  <c r="AQ62" i="18"/>
  <c r="AT62" i="18"/>
  <c r="AU62" i="18"/>
  <c r="AV62" i="18"/>
  <c r="AW62" i="18"/>
  <c r="AX62" i="18"/>
  <c r="AM63" i="18"/>
  <c r="AN63" i="18"/>
  <c r="AO63" i="18"/>
  <c r="AP63" i="18"/>
  <c r="AQ63" i="18"/>
  <c r="AT63" i="18"/>
  <c r="AU63" i="18"/>
  <c r="AV63" i="18"/>
  <c r="AW63" i="18"/>
  <c r="AX63" i="18"/>
  <c r="AM64" i="18"/>
  <c r="AN64" i="18"/>
  <c r="AO64" i="18"/>
  <c r="AP64" i="18"/>
  <c r="AQ64" i="18"/>
  <c r="AT64" i="18"/>
  <c r="AU64" i="18"/>
  <c r="AV64" i="18"/>
  <c r="AW64" i="18"/>
  <c r="AX64" i="18"/>
  <c r="AM65" i="18"/>
  <c r="AN65" i="18"/>
  <c r="AO65" i="18"/>
  <c r="AP65" i="18"/>
  <c r="AQ65" i="18"/>
  <c r="AT65" i="18"/>
  <c r="AU65" i="18"/>
  <c r="AV65" i="18"/>
  <c r="AW65" i="18"/>
  <c r="AX65" i="18"/>
  <c r="AM66" i="18"/>
  <c r="AN66" i="18"/>
  <c r="AO66" i="18"/>
  <c r="AP66" i="18"/>
  <c r="AQ66" i="18"/>
  <c r="AT66" i="18"/>
  <c r="AU66" i="18"/>
  <c r="AV66" i="18"/>
  <c r="AW66" i="18"/>
  <c r="AX66" i="18"/>
  <c r="AM67" i="18"/>
  <c r="AN67" i="18"/>
  <c r="AO67" i="18"/>
  <c r="AP67" i="18"/>
  <c r="AQ67" i="18"/>
  <c r="AT67" i="18"/>
  <c r="AU67" i="18"/>
  <c r="AV67" i="18"/>
  <c r="AW67" i="18"/>
  <c r="AX67" i="18"/>
  <c r="AM68" i="18"/>
  <c r="AN68" i="18"/>
  <c r="AO68" i="18"/>
  <c r="AP68" i="18"/>
  <c r="AQ68" i="18"/>
  <c r="AT68" i="18"/>
  <c r="AU68" i="18"/>
  <c r="AV68" i="18"/>
  <c r="AW68" i="18"/>
  <c r="AX68" i="18"/>
  <c r="AM69" i="18"/>
  <c r="AN69" i="18"/>
  <c r="AO69" i="18"/>
  <c r="AP69" i="18"/>
  <c r="AQ69" i="18"/>
  <c r="AT69" i="18"/>
  <c r="AU69" i="18"/>
  <c r="AV69" i="18"/>
  <c r="AW69" i="18"/>
  <c r="AX69" i="18"/>
  <c r="AM70" i="18"/>
  <c r="AN70" i="18"/>
  <c r="AO70" i="18"/>
  <c r="AP70" i="18"/>
  <c r="AQ70" i="18"/>
  <c r="AT70" i="18"/>
  <c r="AU70" i="18"/>
  <c r="AV70" i="18"/>
  <c r="AW70" i="18"/>
  <c r="AX70" i="18"/>
  <c r="AM71" i="18"/>
  <c r="AN71" i="18"/>
  <c r="AO71" i="18"/>
  <c r="AP71" i="18"/>
  <c r="AQ71" i="18"/>
  <c r="AT71" i="18"/>
  <c r="AU71" i="18"/>
  <c r="AV71" i="18"/>
  <c r="AW71" i="18"/>
  <c r="AX71" i="18"/>
  <c r="AM72" i="18"/>
  <c r="AN72" i="18"/>
  <c r="AO72" i="18"/>
  <c r="AP72" i="18"/>
  <c r="AQ72" i="18"/>
  <c r="AT72" i="18"/>
  <c r="AU72" i="18"/>
  <c r="AV72" i="18"/>
  <c r="AW72" i="18"/>
  <c r="AX72" i="18"/>
  <c r="AM73" i="18"/>
  <c r="AN73" i="18"/>
  <c r="AO73" i="18"/>
  <c r="AP73" i="18"/>
  <c r="AQ73" i="18"/>
  <c r="AT73" i="18"/>
  <c r="AU73" i="18"/>
  <c r="AV73" i="18"/>
  <c r="AW73" i="18"/>
  <c r="AX73" i="18"/>
  <c r="AM74" i="18"/>
  <c r="AN74" i="18"/>
  <c r="AO74" i="18"/>
  <c r="AP74" i="18"/>
  <c r="AQ74" i="18"/>
  <c r="AT74" i="18"/>
  <c r="AU74" i="18"/>
  <c r="AV74" i="18"/>
  <c r="AW74" i="18"/>
  <c r="AX74" i="18"/>
  <c r="AM75" i="18"/>
  <c r="AN75" i="18"/>
  <c r="AO75" i="18"/>
  <c r="AP75" i="18"/>
  <c r="AQ75" i="18"/>
  <c r="AT75" i="18"/>
  <c r="AU75" i="18"/>
  <c r="AV75" i="18"/>
  <c r="AW75" i="18"/>
  <c r="AX75" i="18"/>
  <c r="AM76" i="18"/>
  <c r="AN76" i="18"/>
  <c r="AO76" i="18"/>
  <c r="AP76" i="18"/>
  <c r="AQ76" i="18"/>
  <c r="AT76" i="18"/>
  <c r="AU76" i="18"/>
  <c r="AV76" i="18"/>
  <c r="AW76" i="18"/>
  <c r="AX76" i="18"/>
  <c r="AM77" i="18"/>
  <c r="AN77" i="18"/>
  <c r="AO77" i="18"/>
  <c r="AP77" i="18"/>
  <c r="AQ77" i="18"/>
  <c r="AT77" i="18"/>
  <c r="AU77" i="18"/>
  <c r="AV77" i="18"/>
  <c r="AW77" i="18"/>
  <c r="AX77" i="18"/>
  <c r="AM78" i="18"/>
  <c r="AN78" i="18"/>
  <c r="AO78" i="18"/>
  <c r="AP78" i="18"/>
  <c r="AQ78" i="18"/>
  <c r="AT78" i="18"/>
  <c r="AU78" i="18"/>
  <c r="AV78" i="18"/>
  <c r="AW78" i="18"/>
  <c r="AX78" i="18"/>
  <c r="AM79" i="18"/>
  <c r="AN79" i="18"/>
  <c r="AO79" i="18"/>
  <c r="AP79" i="18"/>
  <c r="AQ79" i="18"/>
  <c r="AT79" i="18"/>
  <c r="AU79" i="18"/>
  <c r="AV79" i="18"/>
  <c r="AW79" i="18"/>
  <c r="AX79" i="18"/>
  <c r="AM80" i="18"/>
  <c r="AN80" i="18"/>
  <c r="AO80" i="18"/>
  <c r="AP80" i="18"/>
  <c r="AQ80" i="18"/>
  <c r="AT80" i="18"/>
  <c r="AU80" i="18"/>
  <c r="AV80" i="18"/>
  <c r="AW80" i="18"/>
  <c r="AX80" i="18"/>
  <c r="AM81" i="18"/>
  <c r="AN81" i="18"/>
  <c r="AO81" i="18"/>
  <c r="AP81" i="18"/>
  <c r="AQ81" i="18"/>
  <c r="AT81" i="18"/>
  <c r="AU81" i="18"/>
  <c r="AV81" i="18"/>
  <c r="AW81" i="18"/>
  <c r="AX81" i="18"/>
  <c r="AM82" i="18"/>
  <c r="AN82" i="18"/>
  <c r="AO82" i="18"/>
  <c r="AP82" i="18"/>
  <c r="AQ82" i="18"/>
  <c r="AT82" i="18"/>
  <c r="AU82" i="18"/>
  <c r="AV82" i="18"/>
  <c r="AW82" i="18"/>
  <c r="AX82" i="18"/>
  <c r="AM83" i="18"/>
  <c r="AN83" i="18"/>
  <c r="AO83" i="18"/>
  <c r="AP83" i="18"/>
  <c r="AQ83" i="18"/>
  <c r="AT83" i="18"/>
  <c r="AU83" i="18"/>
  <c r="AV83" i="18"/>
  <c r="AW83" i="18"/>
  <c r="AX83" i="18"/>
  <c r="N163" i="18"/>
  <c r="P163" i="18"/>
  <c r="Q163" i="18"/>
  <c r="R163" i="18"/>
  <c r="S163" i="18"/>
  <c r="T163" i="18"/>
  <c r="W163" i="18"/>
  <c r="X163" i="18"/>
  <c r="Y163" i="18"/>
  <c r="Z163" i="18"/>
  <c r="AA163" i="18"/>
  <c r="N114" i="18"/>
  <c r="P114" i="18"/>
  <c r="Q114" i="18"/>
  <c r="R114" i="18"/>
  <c r="S114" i="18"/>
  <c r="T114" i="18"/>
  <c r="W114" i="18"/>
  <c r="X114" i="18"/>
  <c r="Y114" i="18"/>
  <c r="Z114" i="18"/>
  <c r="AA114" i="18"/>
  <c r="N115" i="18"/>
  <c r="P115" i="18"/>
  <c r="Q115" i="18"/>
  <c r="R115" i="18"/>
  <c r="S115" i="18"/>
  <c r="T115" i="18"/>
  <c r="W115" i="18"/>
  <c r="X115" i="18"/>
  <c r="Y115" i="18"/>
  <c r="Z115" i="18"/>
  <c r="AA115" i="18"/>
  <c r="N116" i="18"/>
  <c r="P116" i="18"/>
  <c r="Q116" i="18"/>
  <c r="R116" i="18"/>
  <c r="S116" i="18"/>
  <c r="T116" i="18"/>
  <c r="W116" i="18"/>
  <c r="X116" i="18"/>
  <c r="Y116" i="18"/>
  <c r="Z116" i="18"/>
  <c r="AA116" i="18"/>
  <c r="N117" i="18"/>
  <c r="P117" i="18"/>
  <c r="Q117" i="18"/>
  <c r="R117" i="18"/>
  <c r="S117" i="18"/>
  <c r="T117" i="18"/>
  <c r="W117" i="18"/>
  <c r="X117" i="18"/>
  <c r="Y117" i="18"/>
  <c r="Z117" i="18"/>
  <c r="AA117" i="18"/>
  <c r="N118" i="18"/>
  <c r="P118" i="18"/>
  <c r="Q118" i="18"/>
  <c r="R118" i="18"/>
  <c r="S118" i="18"/>
  <c r="T118" i="18"/>
  <c r="W118" i="18"/>
  <c r="X118" i="18"/>
  <c r="Y118" i="18"/>
  <c r="Z118" i="18"/>
  <c r="AA118" i="18"/>
  <c r="N119" i="18"/>
  <c r="P119" i="18"/>
  <c r="Q119" i="18"/>
  <c r="R119" i="18"/>
  <c r="S119" i="18"/>
  <c r="T119" i="18"/>
  <c r="W119" i="18"/>
  <c r="X119" i="18"/>
  <c r="Y119" i="18"/>
  <c r="Z119" i="18"/>
  <c r="AA119" i="18"/>
  <c r="N120" i="18"/>
  <c r="P120" i="18"/>
  <c r="Q120" i="18"/>
  <c r="R120" i="18"/>
  <c r="S120" i="18"/>
  <c r="T120" i="18"/>
  <c r="W120" i="18"/>
  <c r="X120" i="18"/>
  <c r="Y120" i="18"/>
  <c r="Z120" i="18"/>
  <c r="AA120" i="18"/>
  <c r="N121" i="18"/>
  <c r="P121" i="18"/>
  <c r="Q121" i="18"/>
  <c r="R121" i="18"/>
  <c r="S121" i="18"/>
  <c r="T121" i="18"/>
  <c r="W121" i="18"/>
  <c r="X121" i="18"/>
  <c r="Y121" i="18"/>
  <c r="Z121" i="18"/>
  <c r="AA121" i="18"/>
  <c r="N122" i="18"/>
  <c r="P122" i="18"/>
  <c r="Q122" i="18"/>
  <c r="R122" i="18"/>
  <c r="S122" i="18"/>
  <c r="T122" i="18"/>
  <c r="W122" i="18"/>
  <c r="X122" i="18"/>
  <c r="Y122" i="18"/>
  <c r="Z122" i="18"/>
  <c r="AA122" i="18"/>
  <c r="N123" i="18"/>
  <c r="P123" i="18"/>
  <c r="Q123" i="18"/>
  <c r="R123" i="18"/>
  <c r="S123" i="18"/>
  <c r="T123" i="18"/>
  <c r="W123" i="18"/>
  <c r="X123" i="18"/>
  <c r="Y123" i="18"/>
  <c r="Z123" i="18"/>
  <c r="AA123" i="18"/>
  <c r="N124" i="18"/>
  <c r="P124" i="18"/>
  <c r="Q124" i="18"/>
  <c r="R124" i="18"/>
  <c r="S124" i="18"/>
  <c r="T124" i="18"/>
  <c r="W124" i="18"/>
  <c r="X124" i="18"/>
  <c r="Y124" i="18"/>
  <c r="Z124" i="18"/>
  <c r="AA124" i="18"/>
  <c r="N125" i="18"/>
  <c r="P125" i="18"/>
  <c r="Q125" i="18"/>
  <c r="R125" i="18"/>
  <c r="S125" i="18"/>
  <c r="T125" i="18"/>
  <c r="W125" i="18"/>
  <c r="X125" i="18"/>
  <c r="Y125" i="18"/>
  <c r="Z125" i="18"/>
  <c r="AA125" i="18"/>
  <c r="N126" i="18"/>
  <c r="P126" i="18"/>
  <c r="Q126" i="18"/>
  <c r="R126" i="18"/>
  <c r="S126" i="18"/>
  <c r="T126" i="18"/>
  <c r="W126" i="18"/>
  <c r="X126" i="18"/>
  <c r="Y126" i="18"/>
  <c r="Z126" i="18"/>
  <c r="AA126" i="18"/>
  <c r="N127" i="18"/>
  <c r="P127" i="18"/>
  <c r="Q127" i="18"/>
  <c r="R127" i="18"/>
  <c r="S127" i="18"/>
  <c r="T127" i="18"/>
  <c r="W127" i="18"/>
  <c r="X127" i="18"/>
  <c r="Y127" i="18"/>
  <c r="Z127" i="18"/>
  <c r="AA127" i="18"/>
  <c r="N128" i="18"/>
  <c r="P128" i="18"/>
  <c r="Q128" i="18"/>
  <c r="R128" i="18"/>
  <c r="S128" i="18"/>
  <c r="T128" i="18"/>
  <c r="W128" i="18"/>
  <c r="X128" i="18"/>
  <c r="Y128" i="18"/>
  <c r="Z128" i="18"/>
  <c r="AA128" i="18"/>
  <c r="N129" i="18"/>
  <c r="P129" i="18"/>
  <c r="Q129" i="18"/>
  <c r="R129" i="18"/>
  <c r="S129" i="18"/>
  <c r="T129" i="18"/>
  <c r="W129" i="18"/>
  <c r="X129" i="18"/>
  <c r="Y129" i="18"/>
  <c r="Z129" i="18"/>
  <c r="AA129" i="18"/>
  <c r="N130" i="18"/>
  <c r="P130" i="18"/>
  <c r="Q130" i="18"/>
  <c r="R130" i="18"/>
  <c r="S130" i="18"/>
  <c r="T130" i="18"/>
  <c r="W130" i="18"/>
  <c r="X130" i="18"/>
  <c r="Y130" i="18"/>
  <c r="Z130" i="18"/>
  <c r="AA130" i="18"/>
  <c r="N131" i="18"/>
  <c r="P131" i="18"/>
  <c r="Q131" i="18"/>
  <c r="R131" i="18"/>
  <c r="S131" i="18"/>
  <c r="T131" i="18"/>
  <c r="W131" i="18"/>
  <c r="X131" i="18"/>
  <c r="Y131" i="18"/>
  <c r="Z131" i="18"/>
  <c r="AA131" i="18"/>
  <c r="N132" i="18"/>
  <c r="P132" i="18"/>
  <c r="Q132" i="18"/>
  <c r="R132" i="18"/>
  <c r="S132" i="18"/>
  <c r="T132" i="18"/>
  <c r="W132" i="18"/>
  <c r="X132" i="18"/>
  <c r="Y132" i="18"/>
  <c r="Z132" i="18"/>
  <c r="AA132" i="18"/>
  <c r="N133" i="18"/>
  <c r="P133" i="18"/>
  <c r="Q133" i="18"/>
  <c r="R133" i="18"/>
  <c r="S133" i="18"/>
  <c r="T133" i="18"/>
  <c r="W133" i="18"/>
  <c r="X133" i="18"/>
  <c r="Y133" i="18"/>
  <c r="Z133" i="18"/>
  <c r="AA133" i="18"/>
  <c r="N134" i="18"/>
  <c r="P134" i="18"/>
  <c r="Q134" i="18"/>
  <c r="R134" i="18"/>
  <c r="S134" i="18"/>
  <c r="T134" i="18"/>
  <c r="W134" i="18"/>
  <c r="X134" i="18"/>
  <c r="Y134" i="18"/>
  <c r="Z134" i="18"/>
  <c r="AA134" i="18"/>
  <c r="N135" i="18"/>
  <c r="P135" i="18"/>
  <c r="Q135" i="18"/>
  <c r="R135" i="18"/>
  <c r="S135" i="18"/>
  <c r="T135" i="18"/>
  <c r="W135" i="18"/>
  <c r="X135" i="18"/>
  <c r="Y135" i="18"/>
  <c r="Z135" i="18"/>
  <c r="AA135" i="18"/>
  <c r="N136" i="18"/>
  <c r="P136" i="18"/>
  <c r="Q136" i="18"/>
  <c r="R136" i="18"/>
  <c r="S136" i="18"/>
  <c r="T136" i="18"/>
  <c r="W136" i="18"/>
  <c r="X136" i="18"/>
  <c r="Y136" i="18"/>
  <c r="Z136" i="18"/>
  <c r="AA136" i="18"/>
  <c r="N137" i="18"/>
  <c r="P137" i="18"/>
  <c r="Q137" i="18"/>
  <c r="R137" i="18"/>
  <c r="S137" i="18"/>
  <c r="T137" i="18"/>
  <c r="W137" i="18"/>
  <c r="X137" i="18"/>
  <c r="Y137" i="18"/>
  <c r="Z137" i="18"/>
  <c r="AA137" i="18"/>
  <c r="N138" i="18"/>
  <c r="P138" i="18"/>
  <c r="Q138" i="18"/>
  <c r="R138" i="18"/>
  <c r="S138" i="18"/>
  <c r="T138" i="18"/>
  <c r="W138" i="18"/>
  <c r="X138" i="18"/>
  <c r="Y138" i="18"/>
  <c r="Z138" i="18"/>
  <c r="AA138" i="18"/>
  <c r="N139" i="18"/>
  <c r="P139" i="18"/>
  <c r="Q139" i="18"/>
  <c r="R139" i="18"/>
  <c r="S139" i="18"/>
  <c r="T139" i="18"/>
  <c r="W139" i="18"/>
  <c r="X139" i="18"/>
  <c r="Y139" i="18"/>
  <c r="Z139" i="18"/>
  <c r="AA139" i="18"/>
  <c r="N140" i="18"/>
  <c r="P140" i="18"/>
  <c r="Q140" i="18"/>
  <c r="R140" i="18"/>
  <c r="S140" i="18"/>
  <c r="T140" i="18"/>
  <c r="W140" i="18"/>
  <c r="X140" i="18"/>
  <c r="Y140" i="18"/>
  <c r="Z140" i="18"/>
  <c r="AA140" i="18"/>
  <c r="N141" i="18"/>
  <c r="P141" i="18"/>
  <c r="Q141" i="18"/>
  <c r="R141" i="18"/>
  <c r="S141" i="18"/>
  <c r="T141" i="18"/>
  <c r="W141" i="18"/>
  <c r="X141" i="18"/>
  <c r="Y141" i="18"/>
  <c r="Z141" i="18"/>
  <c r="AA141" i="18"/>
  <c r="N142" i="18"/>
  <c r="P142" i="18"/>
  <c r="Q142" i="18"/>
  <c r="R142" i="18"/>
  <c r="S142" i="18"/>
  <c r="T142" i="18"/>
  <c r="W142" i="18"/>
  <c r="X142" i="18"/>
  <c r="Y142" i="18"/>
  <c r="Z142" i="18"/>
  <c r="AA142" i="18"/>
  <c r="N143" i="18"/>
  <c r="P143" i="18"/>
  <c r="Q143" i="18"/>
  <c r="R143" i="18"/>
  <c r="S143" i="18"/>
  <c r="T143" i="18"/>
  <c r="W143" i="18"/>
  <c r="X143" i="18"/>
  <c r="Y143" i="18"/>
  <c r="Z143" i="18"/>
  <c r="AA143" i="18"/>
  <c r="N144" i="18"/>
  <c r="P144" i="18"/>
  <c r="Q144" i="18"/>
  <c r="R144" i="18"/>
  <c r="S144" i="18"/>
  <c r="T144" i="18"/>
  <c r="W144" i="18"/>
  <c r="X144" i="18"/>
  <c r="Y144" i="18"/>
  <c r="Z144" i="18"/>
  <c r="AA144" i="18"/>
  <c r="N145" i="18"/>
  <c r="P145" i="18"/>
  <c r="Q145" i="18"/>
  <c r="R145" i="18"/>
  <c r="S145" i="18"/>
  <c r="T145" i="18"/>
  <c r="W145" i="18"/>
  <c r="X145" i="18"/>
  <c r="Y145" i="18"/>
  <c r="Z145" i="18"/>
  <c r="AA145" i="18"/>
  <c r="N146" i="18"/>
  <c r="P146" i="18"/>
  <c r="Q146" i="18"/>
  <c r="R146" i="18"/>
  <c r="S146" i="18"/>
  <c r="T146" i="18"/>
  <c r="W146" i="18"/>
  <c r="X146" i="18"/>
  <c r="Y146" i="18"/>
  <c r="Z146" i="18"/>
  <c r="AA146" i="18"/>
  <c r="N147" i="18"/>
  <c r="P147" i="18"/>
  <c r="Q147" i="18"/>
  <c r="R147" i="18"/>
  <c r="S147" i="18"/>
  <c r="T147" i="18"/>
  <c r="W147" i="18"/>
  <c r="X147" i="18"/>
  <c r="Y147" i="18"/>
  <c r="Z147" i="18"/>
  <c r="AA147" i="18"/>
  <c r="N148" i="18"/>
  <c r="P148" i="18"/>
  <c r="Q148" i="18"/>
  <c r="R148" i="18"/>
  <c r="S148" i="18"/>
  <c r="T148" i="18"/>
  <c r="W148" i="18"/>
  <c r="X148" i="18"/>
  <c r="Y148" i="18"/>
  <c r="Z148" i="18"/>
  <c r="AA148" i="18"/>
  <c r="N149" i="18"/>
  <c r="P149" i="18"/>
  <c r="Q149" i="18"/>
  <c r="R149" i="18"/>
  <c r="S149" i="18"/>
  <c r="T149" i="18"/>
  <c r="W149" i="18"/>
  <c r="X149" i="18"/>
  <c r="Y149" i="18"/>
  <c r="Z149" i="18"/>
  <c r="AA149" i="18"/>
  <c r="N150" i="18"/>
  <c r="P150" i="18"/>
  <c r="Q150" i="18"/>
  <c r="R150" i="18"/>
  <c r="S150" i="18"/>
  <c r="T150" i="18"/>
  <c r="W150" i="18"/>
  <c r="X150" i="18"/>
  <c r="Y150" i="18"/>
  <c r="Z150" i="18"/>
  <c r="AA150" i="18"/>
  <c r="N151" i="18"/>
  <c r="P151" i="18"/>
  <c r="Q151" i="18"/>
  <c r="R151" i="18"/>
  <c r="S151" i="18"/>
  <c r="T151" i="18"/>
  <c r="W151" i="18"/>
  <c r="X151" i="18"/>
  <c r="Y151" i="18"/>
  <c r="Z151" i="18"/>
  <c r="AA151" i="18"/>
  <c r="N152" i="18"/>
  <c r="P152" i="18"/>
  <c r="Q152" i="18"/>
  <c r="R152" i="18"/>
  <c r="S152" i="18"/>
  <c r="T152" i="18"/>
  <c r="W152" i="18"/>
  <c r="X152" i="18"/>
  <c r="Y152" i="18"/>
  <c r="Z152" i="18"/>
  <c r="AA152" i="18"/>
  <c r="N153" i="18"/>
  <c r="P153" i="18"/>
  <c r="Q153" i="18"/>
  <c r="R153" i="18"/>
  <c r="S153" i="18"/>
  <c r="T153" i="18"/>
  <c r="W153" i="18"/>
  <c r="X153" i="18"/>
  <c r="Y153" i="18"/>
  <c r="Z153" i="18"/>
  <c r="AA153" i="18"/>
  <c r="N154" i="18"/>
  <c r="P154" i="18"/>
  <c r="Q154" i="18"/>
  <c r="R154" i="18"/>
  <c r="S154" i="18"/>
  <c r="T154" i="18"/>
  <c r="W154" i="18"/>
  <c r="X154" i="18"/>
  <c r="Y154" i="18"/>
  <c r="Z154" i="18"/>
  <c r="AA154" i="18"/>
  <c r="N155" i="18"/>
  <c r="P155" i="18"/>
  <c r="Q155" i="18"/>
  <c r="R155" i="18"/>
  <c r="S155" i="18"/>
  <c r="T155" i="18"/>
  <c r="W155" i="18"/>
  <c r="X155" i="18"/>
  <c r="Y155" i="18"/>
  <c r="Z155" i="18"/>
  <c r="AA155" i="18"/>
  <c r="N156" i="18"/>
  <c r="P156" i="18"/>
  <c r="Q156" i="18"/>
  <c r="R156" i="18"/>
  <c r="S156" i="18"/>
  <c r="T156" i="18"/>
  <c r="W156" i="18"/>
  <c r="X156" i="18"/>
  <c r="Y156" i="18"/>
  <c r="Z156" i="18"/>
  <c r="AA156" i="18"/>
  <c r="N157" i="18"/>
  <c r="P157" i="18"/>
  <c r="Q157" i="18"/>
  <c r="R157" i="18"/>
  <c r="S157" i="18"/>
  <c r="T157" i="18"/>
  <c r="W157" i="18"/>
  <c r="X157" i="18"/>
  <c r="Y157" i="18"/>
  <c r="Z157" i="18"/>
  <c r="AA157" i="18"/>
  <c r="N158" i="18"/>
  <c r="P158" i="18"/>
  <c r="Q158" i="18"/>
  <c r="R158" i="18"/>
  <c r="S158" i="18"/>
  <c r="T158" i="18"/>
  <c r="W158" i="18"/>
  <c r="X158" i="18"/>
  <c r="Y158" i="18"/>
  <c r="Z158" i="18"/>
  <c r="AA158" i="18"/>
  <c r="N159" i="18"/>
  <c r="P159" i="18"/>
  <c r="Q159" i="18"/>
  <c r="R159" i="18"/>
  <c r="S159" i="18"/>
  <c r="T159" i="18"/>
  <c r="W159" i="18"/>
  <c r="X159" i="18"/>
  <c r="Y159" i="18"/>
  <c r="Z159" i="18"/>
  <c r="AA159" i="18"/>
  <c r="N160" i="18"/>
  <c r="P160" i="18"/>
  <c r="Q160" i="18"/>
  <c r="R160" i="18"/>
  <c r="S160" i="18"/>
  <c r="T160" i="18"/>
  <c r="W160" i="18"/>
  <c r="X160" i="18"/>
  <c r="Y160" i="18"/>
  <c r="Z160" i="18"/>
  <c r="AA160" i="18"/>
  <c r="N161" i="18"/>
  <c r="P161" i="18"/>
  <c r="Q161" i="18"/>
  <c r="R161" i="18"/>
  <c r="S161" i="18"/>
  <c r="T161" i="18"/>
  <c r="W161" i="18"/>
  <c r="X161" i="18"/>
  <c r="Y161" i="18"/>
  <c r="Z161" i="18"/>
  <c r="AA161" i="18"/>
  <c r="N162" i="18"/>
  <c r="P162" i="18"/>
  <c r="Q162" i="18"/>
  <c r="R162" i="18"/>
  <c r="S162" i="18"/>
  <c r="T162" i="18"/>
  <c r="W162" i="18"/>
  <c r="X162" i="18"/>
  <c r="Y162" i="18"/>
  <c r="Z162" i="18"/>
  <c r="AA162" i="18"/>
  <c r="F153" i="18"/>
  <c r="G153" i="18"/>
  <c r="F154" i="18"/>
  <c r="G154" i="18"/>
  <c r="F155" i="18"/>
  <c r="G155" i="18"/>
  <c r="F156" i="18"/>
  <c r="G156" i="18"/>
  <c r="F157" i="18"/>
  <c r="G157" i="18"/>
  <c r="F158" i="18"/>
  <c r="G158" i="18"/>
  <c r="F159" i="18"/>
  <c r="G159" i="18"/>
  <c r="F160" i="18"/>
  <c r="G160" i="18"/>
  <c r="F161" i="18"/>
  <c r="G161" i="18"/>
  <c r="F162" i="18"/>
  <c r="G162" i="18"/>
  <c r="I53" i="18"/>
  <c r="J53" i="18"/>
  <c r="K53" i="18"/>
  <c r="I54" i="18"/>
  <c r="J54" i="18"/>
  <c r="K54" i="18"/>
  <c r="I55" i="18"/>
  <c r="J55" i="18"/>
  <c r="K55" i="18"/>
  <c r="I56" i="18"/>
  <c r="J56" i="18"/>
  <c r="K56" i="18"/>
  <c r="I57" i="18"/>
  <c r="J57" i="18"/>
  <c r="K57" i="18"/>
  <c r="I58" i="18"/>
  <c r="J58" i="18"/>
  <c r="K58" i="18"/>
  <c r="I59" i="18"/>
  <c r="J59" i="18"/>
  <c r="K59" i="18"/>
  <c r="I60" i="18"/>
  <c r="J60" i="18"/>
  <c r="K60" i="18"/>
  <c r="I61" i="18"/>
  <c r="J61" i="18"/>
  <c r="K61" i="18"/>
  <c r="I62" i="18"/>
  <c r="J62" i="18"/>
  <c r="K62" i="18"/>
  <c r="I63" i="18"/>
  <c r="J63" i="18"/>
  <c r="K63" i="18"/>
  <c r="I64" i="18"/>
  <c r="J64" i="18"/>
  <c r="K64" i="18"/>
  <c r="I65" i="18"/>
  <c r="J65" i="18"/>
  <c r="K65" i="18"/>
  <c r="I66" i="18"/>
  <c r="J66" i="18"/>
  <c r="K66" i="18"/>
  <c r="I67" i="18"/>
  <c r="J67" i="18"/>
  <c r="K67" i="18"/>
  <c r="I68" i="18"/>
  <c r="J68" i="18"/>
  <c r="K68" i="18"/>
  <c r="I69" i="18"/>
  <c r="J69" i="18"/>
  <c r="K69" i="18"/>
  <c r="I70" i="18"/>
  <c r="J70" i="18"/>
  <c r="K70" i="18"/>
  <c r="I71" i="18"/>
  <c r="J71" i="18"/>
  <c r="K71" i="18"/>
  <c r="I72" i="18"/>
  <c r="J72" i="18"/>
  <c r="K72" i="18"/>
  <c r="I73" i="18"/>
  <c r="J73" i="18"/>
  <c r="K73" i="18"/>
  <c r="I4" i="18"/>
  <c r="J4" i="18"/>
  <c r="K4" i="18"/>
  <c r="I5" i="18"/>
  <c r="J5" i="18"/>
  <c r="K5" i="18"/>
  <c r="I6" i="18"/>
  <c r="J6" i="18"/>
  <c r="K6" i="18"/>
  <c r="I7" i="18"/>
  <c r="J7" i="18"/>
  <c r="K7" i="18"/>
  <c r="I8" i="18"/>
  <c r="J8" i="18"/>
  <c r="K8" i="18"/>
  <c r="I9" i="18"/>
  <c r="J9" i="18"/>
  <c r="K9" i="18"/>
  <c r="I10" i="18"/>
  <c r="J10" i="18"/>
  <c r="K10" i="18"/>
  <c r="I11" i="18"/>
  <c r="J11" i="18"/>
  <c r="K11" i="18"/>
  <c r="I12" i="18"/>
  <c r="J12" i="18"/>
  <c r="K12" i="18"/>
  <c r="I13" i="18"/>
  <c r="J13" i="18"/>
  <c r="K13" i="18"/>
  <c r="I14" i="18"/>
  <c r="J14" i="18"/>
  <c r="K14" i="18"/>
  <c r="I15" i="18"/>
  <c r="J15" i="18"/>
  <c r="K15" i="18"/>
  <c r="I16" i="18"/>
  <c r="J16" i="18"/>
  <c r="K16" i="18"/>
  <c r="I17" i="18"/>
  <c r="J17" i="18"/>
  <c r="K17" i="18"/>
  <c r="I18" i="18"/>
  <c r="J18" i="18"/>
  <c r="K18" i="18"/>
  <c r="I19" i="18"/>
  <c r="J19" i="18"/>
  <c r="K19" i="18"/>
  <c r="I20" i="18"/>
  <c r="J20" i="18"/>
  <c r="K20" i="18"/>
  <c r="I21" i="18"/>
  <c r="J21" i="18"/>
  <c r="K21" i="18"/>
  <c r="I22" i="18"/>
  <c r="J22" i="18"/>
  <c r="K22" i="18"/>
  <c r="I23" i="18"/>
  <c r="J23" i="18"/>
  <c r="K23" i="18"/>
  <c r="I24" i="18"/>
  <c r="J24" i="18"/>
  <c r="K24" i="18"/>
  <c r="I25" i="18"/>
  <c r="J25" i="18"/>
  <c r="K25" i="18"/>
  <c r="I26" i="18"/>
  <c r="J26" i="18"/>
  <c r="K26" i="18"/>
  <c r="I27" i="18"/>
  <c r="J27" i="18"/>
  <c r="K27" i="18"/>
  <c r="I28" i="18"/>
  <c r="J28" i="18"/>
  <c r="K28" i="18"/>
  <c r="I29" i="18"/>
  <c r="J29" i="18"/>
  <c r="K29" i="18"/>
  <c r="I30" i="18"/>
  <c r="J30" i="18"/>
  <c r="K30" i="18"/>
  <c r="I31" i="18"/>
  <c r="J31" i="18"/>
  <c r="K31" i="18"/>
  <c r="I32" i="18"/>
  <c r="J32" i="18"/>
  <c r="K32" i="18"/>
  <c r="I33" i="18"/>
  <c r="J33" i="18"/>
  <c r="K33" i="18"/>
  <c r="I34" i="18"/>
  <c r="J34" i="18"/>
  <c r="K34" i="18"/>
  <c r="I35" i="18"/>
  <c r="J35" i="18"/>
  <c r="K35" i="18"/>
  <c r="I36" i="18"/>
  <c r="J36" i="18"/>
  <c r="K36" i="18"/>
  <c r="I37" i="18"/>
  <c r="J37" i="18"/>
  <c r="K37" i="18"/>
  <c r="I38" i="18"/>
  <c r="J38" i="18"/>
  <c r="K38" i="18"/>
  <c r="I39" i="18"/>
  <c r="J39" i="18"/>
  <c r="K39" i="18"/>
  <c r="I40" i="18"/>
  <c r="J40" i="18"/>
  <c r="K40" i="18"/>
  <c r="I41" i="18"/>
  <c r="J41" i="18"/>
  <c r="K41" i="18"/>
  <c r="I42" i="18"/>
  <c r="J42" i="18"/>
  <c r="K42" i="18"/>
  <c r="I43" i="18"/>
  <c r="J43" i="18"/>
  <c r="K43" i="18"/>
  <c r="I44" i="18"/>
  <c r="J44" i="18"/>
  <c r="K44" i="18"/>
  <c r="I45" i="18"/>
  <c r="J45" i="18"/>
  <c r="K45" i="18"/>
  <c r="I46" i="18"/>
  <c r="J46" i="18"/>
  <c r="K46" i="18"/>
  <c r="I47" i="18"/>
  <c r="J47" i="18"/>
  <c r="K47" i="18"/>
  <c r="I48" i="18"/>
  <c r="J48" i="18"/>
  <c r="K48" i="18"/>
  <c r="I49" i="18"/>
  <c r="J49" i="18"/>
  <c r="K49" i="18"/>
  <c r="I50" i="18"/>
  <c r="J50" i="18"/>
  <c r="K50" i="18"/>
  <c r="I51" i="18"/>
  <c r="J51" i="18"/>
  <c r="K51" i="18"/>
  <c r="I52" i="18"/>
  <c r="J52" i="18"/>
  <c r="K52" i="18"/>
  <c r="K3" i="18"/>
  <c r="J3" i="18"/>
  <c r="I3" i="18"/>
  <c r="F4" i="18"/>
  <c r="G4" i="18"/>
  <c r="F5" i="18"/>
  <c r="G5" i="18"/>
  <c r="F6" i="18"/>
  <c r="G6" i="18"/>
  <c r="F7" i="18"/>
  <c r="G7" i="18"/>
  <c r="F8" i="18"/>
  <c r="G8" i="18"/>
  <c r="F9" i="18"/>
  <c r="G9" i="18"/>
  <c r="F10" i="18"/>
  <c r="G10" i="18"/>
  <c r="F11" i="18"/>
  <c r="G11" i="18"/>
  <c r="F12" i="18"/>
  <c r="G12" i="18"/>
  <c r="F13" i="18"/>
  <c r="G13" i="18"/>
  <c r="F14" i="18"/>
  <c r="G14" i="18"/>
  <c r="F15" i="18"/>
  <c r="G15" i="18"/>
  <c r="F16" i="18"/>
  <c r="G16" i="18"/>
  <c r="F17" i="18"/>
  <c r="G17" i="18"/>
  <c r="F18" i="18"/>
  <c r="G18" i="18"/>
  <c r="F19" i="18"/>
  <c r="G19" i="18"/>
  <c r="F20" i="18"/>
  <c r="G20" i="18"/>
  <c r="F21" i="18"/>
  <c r="G21" i="18"/>
  <c r="F22" i="18"/>
  <c r="G22" i="18"/>
  <c r="F23" i="18"/>
  <c r="G23" i="18"/>
  <c r="F24" i="18"/>
  <c r="G24" i="18"/>
  <c r="F25" i="18"/>
  <c r="G25" i="18"/>
  <c r="F26" i="18"/>
  <c r="G26" i="18"/>
  <c r="F27" i="18"/>
  <c r="G27" i="18"/>
  <c r="F28" i="18"/>
  <c r="G28" i="18"/>
  <c r="F29" i="18"/>
  <c r="G29" i="18"/>
  <c r="F30" i="18"/>
  <c r="G30" i="18"/>
  <c r="F31" i="18"/>
  <c r="G31" i="18"/>
  <c r="F32" i="18"/>
  <c r="G32" i="18"/>
  <c r="F33" i="18"/>
  <c r="G33" i="18"/>
  <c r="F34" i="18"/>
  <c r="G34" i="18"/>
  <c r="F35" i="18"/>
  <c r="G35" i="18"/>
  <c r="F36" i="18"/>
  <c r="G36" i="18"/>
  <c r="F37" i="18"/>
  <c r="G37" i="18"/>
  <c r="F38" i="18"/>
  <c r="G38" i="18"/>
  <c r="F39" i="18"/>
  <c r="G39" i="18"/>
  <c r="F40" i="18"/>
  <c r="G40" i="18"/>
  <c r="F41" i="18"/>
  <c r="G41" i="18"/>
  <c r="F42" i="18"/>
  <c r="G42" i="18"/>
  <c r="F43" i="18"/>
  <c r="G43" i="18"/>
  <c r="F44" i="18"/>
  <c r="G44" i="18"/>
  <c r="F45" i="18"/>
  <c r="G45" i="18"/>
  <c r="F46" i="18"/>
  <c r="G46" i="18"/>
  <c r="F47" i="18"/>
  <c r="G47" i="18"/>
  <c r="F48" i="18"/>
  <c r="G48" i="18"/>
  <c r="F49" i="18"/>
  <c r="G49" i="18"/>
  <c r="F50" i="18"/>
  <c r="G50" i="18"/>
  <c r="F51" i="18"/>
  <c r="G51" i="18"/>
  <c r="F52" i="18"/>
  <c r="G52" i="18"/>
  <c r="F53" i="18"/>
  <c r="G53" i="18"/>
  <c r="F54" i="18"/>
  <c r="G54" i="18"/>
  <c r="F55" i="18"/>
  <c r="G55" i="18"/>
  <c r="F56" i="18"/>
  <c r="G56" i="18"/>
  <c r="F57" i="18"/>
  <c r="G57" i="18"/>
  <c r="F58" i="18"/>
  <c r="G58" i="18"/>
  <c r="F59" i="18"/>
  <c r="G59" i="18"/>
  <c r="F60" i="18"/>
  <c r="G60" i="18"/>
  <c r="F61" i="18"/>
  <c r="G61" i="18"/>
  <c r="F62" i="18"/>
  <c r="G62" i="18"/>
  <c r="F63" i="18"/>
  <c r="G63" i="18"/>
  <c r="F64" i="18"/>
  <c r="G64" i="18"/>
  <c r="F65" i="18"/>
  <c r="G65" i="18"/>
  <c r="F66" i="18"/>
  <c r="G66" i="18"/>
  <c r="F67" i="18"/>
  <c r="G67" i="18"/>
  <c r="F68" i="18"/>
  <c r="G68" i="18"/>
  <c r="F69" i="18"/>
  <c r="G69" i="18"/>
  <c r="F70" i="18"/>
  <c r="G70" i="18"/>
  <c r="F71" i="18"/>
  <c r="G71" i="18"/>
  <c r="F72" i="18"/>
  <c r="G72" i="18"/>
  <c r="F73" i="18"/>
  <c r="G73" i="18"/>
  <c r="F74" i="18"/>
  <c r="G74" i="18"/>
  <c r="F75" i="18"/>
  <c r="G75" i="18"/>
  <c r="F76" i="18"/>
  <c r="G76" i="18"/>
  <c r="F77" i="18"/>
  <c r="G77" i="18"/>
  <c r="F78" i="18"/>
  <c r="G78" i="18"/>
  <c r="F79" i="18"/>
  <c r="G79" i="18"/>
  <c r="F80" i="18"/>
  <c r="G80" i="18"/>
  <c r="F81" i="18"/>
  <c r="G81" i="18"/>
  <c r="F82" i="18"/>
  <c r="G82" i="18"/>
  <c r="F83" i="18"/>
  <c r="G83" i="18"/>
  <c r="F84" i="18"/>
  <c r="G84" i="18"/>
  <c r="F85" i="18"/>
  <c r="G85" i="18"/>
  <c r="F86" i="18"/>
  <c r="G86" i="18"/>
  <c r="F87" i="18"/>
  <c r="G87" i="18"/>
  <c r="F88" i="18"/>
  <c r="G88" i="18"/>
  <c r="F89" i="18"/>
  <c r="G89" i="18"/>
  <c r="F90" i="18"/>
  <c r="G90" i="18"/>
  <c r="F91" i="18"/>
  <c r="G91" i="18"/>
  <c r="F92" i="18"/>
  <c r="G92" i="18"/>
  <c r="F93" i="18"/>
  <c r="G93" i="18"/>
  <c r="F94" i="18"/>
  <c r="G94" i="18"/>
  <c r="F95" i="18"/>
  <c r="G95" i="18"/>
  <c r="F96" i="18"/>
  <c r="G96" i="18"/>
  <c r="F97" i="18"/>
  <c r="G97" i="18"/>
  <c r="F98" i="18"/>
  <c r="G98" i="18"/>
  <c r="F99" i="18"/>
  <c r="G99" i="18"/>
  <c r="F100" i="18"/>
  <c r="G100" i="18"/>
  <c r="F101" i="18"/>
  <c r="G101" i="18"/>
  <c r="F102" i="18"/>
  <c r="G102" i="18"/>
  <c r="F103" i="18"/>
  <c r="G103" i="18"/>
  <c r="F104" i="18"/>
  <c r="G104" i="18"/>
  <c r="F105" i="18"/>
  <c r="G105" i="18"/>
  <c r="F106" i="18"/>
  <c r="G106" i="18"/>
  <c r="F107" i="18"/>
  <c r="G107" i="18"/>
  <c r="F108" i="18"/>
  <c r="G108" i="18"/>
  <c r="F109" i="18"/>
  <c r="G109" i="18"/>
  <c r="F110" i="18"/>
  <c r="G110" i="18"/>
  <c r="F111" i="18"/>
  <c r="G111" i="18"/>
  <c r="F112" i="18"/>
  <c r="G112" i="18"/>
  <c r="F113" i="18"/>
  <c r="G113" i="18"/>
  <c r="F114" i="18"/>
  <c r="G114" i="18"/>
  <c r="F115" i="18"/>
  <c r="G115" i="18"/>
  <c r="F116" i="18"/>
  <c r="G116" i="18"/>
  <c r="F117" i="18"/>
  <c r="G117" i="18"/>
  <c r="F118" i="18"/>
  <c r="G118" i="18"/>
  <c r="F119" i="18"/>
  <c r="G119" i="18"/>
  <c r="F120" i="18"/>
  <c r="G120" i="18"/>
  <c r="F121" i="18"/>
  <c r="G121" i="18"/>
  <c r="F122" i="18"/>
  <c r="G122" i="18"/>
  <c r="F123" i="18"/>
  <c r="G123" i="18"/>
  <c r="F124" i="18"/>
  <c r="G124" i="18"/>
  <c r="F125" i="18"/>
  <c r="G125" i="18"/>
  <c r="F126" i="18"/>
  <c r="G126" i="18"/>
  <c r="F127" i="18"/>
  <c r="G127" i="18"/>
  <c r="F128" i="18"/>
  <c r="G128" i="18"/>
  <c r="F129" i="18"/>
  <c r="G129" i="18"/>
  <c r="F130" i="18"/>
  <c r="G130" i="18"/>
  <c r="F131" i="18"/>
  <c r="G131" i="18"/>
  <c r="F132" i="18"/>
  <c r="G132" i="18"/>
  <c r="F133" i="18"/>
  <c r="G133" i="18"/>
  <c r="F134" i="18"/>
  <c r="G134" i="18"/>
  <c r="F135" i="18"/>
  <c r="G135" i="18"/>
  <c r="F136" i="18"/>
  <c r="G136" i="18"/>
  <c r="F137" i="18"/>
  <c r="G137" i="18"/>
  <c r="F138" i="18"/>
  <c r="G138" i="18"/>
  <c r="F139" i="18"/>
  <c r="G139" i="18"/>
  <c r="F140" i="18"/>
  <c r="G140" i="18"/>
  <c r="F141" i="18"/>
  <c r="G141" i="18"/>
  <c r="F142" i="18"/>
  <c r="G142" i="18"/>
  <c r="F143" i="18"/>
  <c r="G143" i="18"/>
  <c r="F144" i="18"/>
  <c r="G144" i="18"/>
  <c r="F145" i="18"/>
  <c r="G145" i="18"/>
  <c r="F146" i="18"/>
  <c r="G146" i="18"/>
  <c r="F147" i="18"/>
  <c r="G147" i="18"/>
  <c r="F148" i="18"/>
  <c r="G148" i="18"/>
  <c r="F149" i="18"/>
  <c r="G149" i="18"/>
  <c r="F150" i="18"/>
  <c r="G150" i="18"/>
  <c r="F151" i="18"/>
  <c r="G151" i="18"/>
  <c r="F152" i="18"/>
  <c r="G152" i="18"/>
  <c r="G3" i="18"/>
  <c r="F3" i="18"/>
  <c r="D35" i="18"/>
  <c r="C35" i="18"/>
  <c r="B35" i="18"/>
  <c r="D34" i="18"/>
  <c r="C34" i="18"/>
  <c r="B34" i="18"/>
  <c r="D33" i="18"/>
  <c r="C33" i="18"/>
  <c r="B33" i="18"/>
  <c r="D32" i="18"/>
  <c r="C32" i="18"/>
  <c r="B32" i="18"/>
  <c r="D31" i="18"/>
  <c r="C31" i="18"/>
  <c r="B31" i="18"/>
  <c r="D30" i="18"/>
  <c r="C30" i="18"/>
  <c r="B30" i="18"/>
  <c r="D29" i="18"/>
  <c r="C29" i="18"/>
  <c r="B29" i="18"/>
  <c r="D28" i="18"/>
  <c r="C28" i="18"/>
  <c r="B28" i="18"/>
  <c r="D27" i="18"/>
  <c r="C27" i="18"/>
  <c r="B27" i="18"/>
  <c r="D26" i="18"/>
  <c r="C26" i="18"/>
  <c r="B26" i="18"/>
  <c r="D25" i="18"/>
  <c r="C25" i="18"/>
  <c r="B25" i="18"/>
  <c r="D24" i="18"/>
  <c r="C24" i="18"/>
  <c r="B24" i="18"/>
  <c r="D17" i="18"/>
  <c r="C17" i="18"/>
  <c r="B17" i="18"/>
  <c r="D16" i="18"/>
  <c r="C16" i="18"/>
  <c r="B16" i="18"/>
  <c r="D15" i="18"/>
  <c r="C15" i="18"/>
  <c r="B15" i="18"/>
  <c r="D14" i="18"/>
  <c r="C14" i="18"/>
  <c r="B14" i="18"/>
  <c r="D13" i="18"/>
  <c r="C13" i="18"/>
  <c r="B13" i="18"/>
  <c r="D12" i="18"/>
  <c r="C12" i="18"/>
  <c r="B12" i="18"/>
  <c r="D11" i="18"/>
  <c r="C11" i="18"/>
  <c r="B11" i="18"/>
  <c r="D10" i="18"/>
  <c r="C10" i="18"/>
  <c r="B10" i="18"/>
  <c r="D9" i="18"/>
  <c r="C9" i="18"/>
  <c r="B9" i="18"/>
  <c r="D8" i="18"/>
  <c r="C8" i="18"/>
  <c r="B8" i="18"/>
  <c r="BA9" i="75"/>
  <c r="BB10" i="75"/>
  <c r="BC11" i="75"/>
  <c r="BD12" i="75"/>
  <c r="BE13" i="75"/>
  <c r="BA15" i="75"/>
  <c r="BB16" i="75"/>
  <c r="BC17" i="75"/>
  <c r="BD18" i="75"/>
  <c r="BE19" i="75"/>
  <c r="BA21" i="75"/>
  <c r="BB22" i="75"/>
  <c r="BC23" i="75"/>
  <c r="BD24" i="75"/>
  <c r="BE25" i="75"/>
  <c r="BA27" i="75"/>
  <c r="BB28" i="75"/>
  <c r="BC29" i="75"/>
  <c r="BD30" i="75"/>
  <c r="BE31" i="75"/>
  <c r="BA33" i="75"/>
  <c r="BB34" i="75"/>
  <c r="BC35" i="75"/>
  <c r="BD36" i="75"/>
  <c r="BE37" i="75"/>
  <c r="BA39" i="75"/>
  <c r="BB40" i="75"/>
  <c r="BC41" i="75"/>
  <c r="BD42" i="75"/>
  <c r="BE43" i="75"/>
  <c r="BA45" i="75"/>
  <c r="BB46" i="75"/>
  <c r="BC47" i="75"/>
  <c r="BD48" i="75"/>
  <c r="BE49" i="75"/>
  <c r="BA51" i="75"/>
  <c r="BB52" i="75"/>
  <c r="BC53" i="75"/>
  <c r="BB9" i="75"/>
  <c r="BC10" i="75"/>
  <c r="BD11" i="75"/>
  <c r="BE12" i="75"/>
  <c r="BA14" i="75"/>
  <c r="BB15" i="75"/>
  <c r="BC16" i="75"/>
  <c r="BD17" i="75"/>
  <c r="BE18" i="75"/>
  <c r="BA20" i="75"/>
  <c r="BB21" i="75"/>
  <c r="BC22" i="75"/>
  <c r="BD23" i="75"/>
  <c r="BE24" i="75"/>
  <c r="BA26" i="75"/>
  <c r="BB27" i="75"/>
  <c r="BC28" i="75"/>
  <c r="BD29" i="75"/>
  <c r="BE30" i="75"/>
  <c r="BA32" i="75"/>
  <c r="BB33" i="75"/>
  <c r="BC34" i="75"/>
  <c r="BD35" i="75"/>
  <c r="BE36" i="75"/>
  <c r="BA38" i="75"/>
  <c r="BB39" i="75"/>
  <c r="BC40" i="75"/>
  <c r="BD41" i="75"/>
  <c r="BE42" i="75"/>
  <c r="BA44" i="75"/>
  <c r="BB45" i="75"/>
  <c r="BC46" i="75"/>
  <c r="BD47" i="75"/>
  <c r="BE48" i="75"/>
  <c r="BA50" i="75"/>
  <c r="BB51" i="75"/>
  <c r="BC52" i="75"/>
  <c r="BD53" i="75"/>
  <c r="BE54" i="75"/>
  <c r="BA56" i="75"/>
  <c r="BB57" i="75"/>
  <c r="BC58" i="75"/>
  <c r="BD59" i="75"/>
  <c r="BE60" i="75"/>
  <c r="BA62" i="75"/>
  <c r="BB63" i="75"/>
  <c r="BC64" i="75"/>
  <c r="BD65" i="75"/>
  <c r="BE66" i="75"/>
  <c r="BA68" i="75"/>
  <c r="BB69" i="75"/>
  <c r="BC70" i="75"/>
  <c r="BD71" i="75"/>
  <c r="BE72" i="75"/>
  <c r="BA74" i="75"/>
  <c r="BB75" i="75"/>
  <c r="BC76" i="75"/>
  <c r="BD77" i="75"/>
  <c r="BE78" i="75"/>
  <c r="BA80" i="75"/>
  <c r="BB81" i="75"/>
  <c r="BC82" i="75"/>
  <c r="BD83" i="75"/>
  <c r="BE84" i="75"/>
  <c r="BA86" i="75"/>
  <c r="BB87" i="75"/>
  <c r="BC88" i="75"/>
  <c r="BD89" i="75"/>
  <c r="BE90" i="75"/>
  <c r="BA92" i="75"/>
  <c r="BB93" i="75"/>
  <c r="BC94" i="75"/>
  <c r="BD95" i="75"/>
  <c r="BE96" i="75"/>
  <c r="BA98" i="75"/>
  <c r="BB99" i="75"/>
  <c r="BC100" i="75"/>
  <c r="BD101" i="75"/>
  <c r="BE102" i="75"/>
  <c r="BA104" i="75"/>
  <c r="BB105" i="75"/>
  <c r="BC106" i="75"/>
  <c r="BD107" i="75"/>
  <c r="BE108" i="75"/>
  <c r="BA110" i="75"/>
  <c r="BB111" i="75"/>
  <c r="BC112" i="75"/>
  <c r="BD113" i="75"/>
  <c r="BE114" i="75"/>
  <c r="BA116" i="75"/>
  <c r="BB117" i="75"/>
  <c r="BC118" i="75"/>
  <c r="BD119" i="75"/>
  <c r="BE120" i="75"/>
  <c r="BA122" i="75"/>
  <c r="BB123" i="75"/>
  <c r="BC124" i="75"/>
  <c r="BD125" i="75"/>
  <c r="BE126" i="75"/>
  <c r="BA128" i="75"/>
  <c r="BB129" i="75"/>
  <c r="BC130" i="75"/>
  <c r="BD131" i="75"/>
  <c r="BE132" i="75"/>
  <c r="BA134" i="75"/>
  <c r="BB135" i="75"/>
  <c r="BC136" i="75"/>
  <c r="BD137" i="75"/>
  <c r="BE138" i="75"/>
  <c r="BA140" i="75"/>
  <c r="BB141" i="75"/>
  <c r="BC142" i="75"/>
  <c r="BD143" i="75"/>
  <c r="BE144" i="75"/>
  <c r="BA146" i="75"/>
  <c r="BB147" i="75"/>
  <c r="BC148" i="75"/>
  <c r="BD149" i="75"/>
  <c r="BE150" i="75"/>
  <c r="BA152" i="75"/>
  <c r="BB153" i="75"/>
  <c r="BC154" i="75"/>
  <c r="BD155" i="75"/>
  <c r="BE156" i="75"/>
  <c r="BA158" i="75"/>
  <c r="BB159" i="75"/>
  <c r="BC160" i="75"/>
  <c r="BD9" i="75"/>
  <c r="BE10" i="75"/>
  <c r="BA12" i="75"/>
  <c r="BB13" i="75"/>
  <c r="BC14" i="75"/>
  <c r="BD15" i="75"/>
  <c r="BE16" i="75"/>
  <c r="BA18" i="75"/>
  <c r="BB19" i="75"/>
  <c r="BC20" i="75"/>
  <c r="BD21" i="75"/>
  <c r="BE22" i="75"/>
  <c r="BA24" i="75"/>
  <c r="BB25" i="75"/>
  <c r="BC26" i="75"/>
  <c r="BD27" i="75"/>
  <c r="BE28" i="75"/>
  <c r="BA30" i="75"/>
  <c r="BB31" i="75"/>
  <c r="BC32" i="75"/>
  <c r="BD33" i="75"/>
  <c r="BE34" i="75"/>
  <c r="BA36" i="75"/>
  <c r="BB37" i="75"/>
  <c r="BC38" i="75"/>
  <c r="BD39" i="75"/>
  <c r="BE40" i="75"/>
  <c r="BA42" i="75"/>
  <c r="BB43" i="75"/>
  <c r="BC44" i="75"/>
  <c r="BD45" i="75"/>
  <c r="BE46" i="75"/>
  <c r="BA48" i="75"/>
  <c r="BB49" i="75"/>
  <c r="BC50" i="75"/>
  <c r="BD51" i="75"/>
  <c r="BE52" i="75"/>
  <c r="BA54" i="75"/>
  <c r="BB55" i="75"/>
  <c r="BC56" i="75"/>
  <c r="BD57" i="75"/>
  <c r="BE58" i="75"/>
  <c r="BA60" i="75"/>
  <c r="BB61" i="75"/>
  <c r="BC62" i="75"/>
  <c r="BD63" i="75"/>
  <c r="BE64" i="75"/>
  <c r="BA66" i="75"/>
  <c r="BB67" i="75"/>
  <c r="BC68" i="75"/>
  <c r="BD69" i="75"/>
  <c r="BE70" i="75"/>
  <c r="BA72" i="75"/>
  <c r="BB73" i="75"/>
  <c r="BC74" i="75"/>
  <c r="BD75" i="75"/>
  <c r="BE76" i="75"/>
  <c r="BA78" i="75"/>
  <c r="BB79" i="75"/>
  <c r="BC80" i="75"/>
  <c r="BD81" i="75"/>
  <c r="BE82" i="75"/>
  <c r="BA84" i="75"/>
  <c r="BB85" i="75"/>
  <c r="BC86" i="75"/>
  <c r="BD87" i="75"/>
  <c r="BE88" i="75"/>
  <c r="BA90" i="75"/>
  <c r="BB91" i="75"/>
  <c r="BC92" i="75"/>
  <c r="BD93" i="75"/>
  <c r="BE94" i="75"/>
  <c r="BA96" i="75"/>
  <c r="BB97" i="75"/>
  <c r="BC98" i="75"/>
  <c r="BD99" i="75"/>
  <c r="BE100" i="75"/>
  <c r="BA102" i="75"/>
  <c r="BB103" i="75"/>
  <c r="BC104" i="75"/>
  <c r="BD105" i="75"/>
  <c r="BE106" i="75"/>
  <c r="BA108" i="75"/>
  <c r="BB109" i="75"/>
  <c r="BC110" i="75"/>
  <c r="BD111" i="75"/>
  <c r="BE112" i="75"/>
  <c r="BA114" i="75"/>
  <c r="BB115" i="75"/>
  <c r="BC116" i="75"/>
  <c r="BD117" i="75"/>
  <c r="BE118" i="75"/>
  <c r="BA120" i="75"/>
  <c r="BB121" i="75"/>
  <c r="BC122" i="75"/>
  <c r="BD123" i="75"/>
  <c r="BE124" i="75"/>
  <c r="BA126" i="75"/>
  <c r="BB127" i="75"/>
  <c r="BC128" i="75"/>
  <c r="BD129" i="75"/>
  <c r="BE130" i="75"/>
  <c r="BA132" i="75"/>
  <c r="BB133" i="75"/>
  <c r="BC134" i="75"/>
  <c r="BD135" i="75"/>
  <c r="BE136" i="75"/>
  <c r="BA138" i="75"/>
  <c r="BB139" i="75"/>
  <c r="BC140" i="75"/>
  <c r="BD141" i="75"/>
  <c r="BE142" i="75"/>
  <c r="BA144" i="75"/>
  <c r="BB145" i="75"/>
  <c r="BC146" i="75"/>
  <c r="BD147" i="75"/>
  <c r="BE148" i="75"/>
  <c r="BA150" i="75"/>
  <c r="BB151" i="75"/>
  <c r="BC152" i="75"/>
  <c r="BD153" i="75"/>
  <c r="BE154" i="75"/>
  <c r="BA156" i="75"/>
  <c r="BB157" i="75"/>
  <c r="BC158" i="75"/>
  <c r="BD159" i="75"/>
  <c r="BE160" i="75"/>
  <c r="BE9" i="75"/>
  <c r="BA11" i="75"/>
  <c r="BB12" i="75"/>
  <c r="BC13" i="75"/>
  <c r="BD14" i="75"/>
  <c r="BE15" i="75"/>
  <c r="BA17" i="75"/>
  <c r="BB18" i="75"/>
  <c r="BC19" i="75"/>
  <c r="BD20" i="75"/>
  <c r="BE21" i="75"/>
  <c r="BA23" i="75"/>
  <c r="BB24" i="75"/>
  <c r="BC25" i="75"/>
  <c r="BD26" i="75"/>
  <c r="BE27" i="75"/>
  <c r="BA29" i="75"/>
  <c r="BB30" i="75"/>
  <c r="BC31" i="75"/>
  <c r="BD32" i="75"/>
  <c r="BE33" i="75"/>
  <c r="BA35" i="75"/>
  <c r="BB36" i="75"/>
  <c r="BC37" i="75"/>
  <c r="BD38" i="75"/>
  <c r="BE39" i="75"/>
  <c r="BA41" i="75"/>
  <c r="BB42" i="75"/>
  <c r="BC43" i="75"/>
  <c r="BD44" i="75"/>
  <c r="BE45" i="75"/>
  <c r="BA47" i="75"/>
  <c r="BB48" i="75"/>
  <c r="BC49" i="75"/>
  <c r="BD50" i="75"/>
  <c r="BE51" i="75"/>
  <c r="BA53" i="75"/>
  <c r="BB54" i="75"/>
  <c r="BC55" i="75"/>
  <c r="BD56" i="75"/>
  <c r="BE57" i="75"/>
  <c r="BA59" i="75"/>
  <c r="BB60" i="75"/>
  <c r="BC61" i="75"/>
  <c r="BD62" i="75"/>
  <c r="BE63" i="75"/>
  <c r="BA65" i="75"/>
  <c r="BB66" i="75"/>
  <c r="BC67" i="75"/>
  <c r="BD68" i="75"/>
  <c r="BE69" i="75"/>
  <c r="BA71" i="75"/>
  <c r="BB72" i="75"/>
  <c r="BC73" i="75"/>
  <c r="BD74" i="75"/>
  <c r="BE75" i="75"/>
  <c r="BA77" i="75"/>
  <c r="BB78" i="75"/>
  <c r="BC79" i="75"/>
  <c r="BD80" i="75"/>
  <c r="BE81" i="75"/>
  <c r="BA83" i="75"/>
  <c r="BB84" i="75"/>
  <c r="BC85" i="75"/>
  <c r="BD86" i="75"/>
  <c r="BE87" i="75"/>
  <c r="BA89" i="75"/>
  <c r="BB90" i="75"/>
  <c r="BC91" i="75"/>
  <c r="BD92" i="75"/>
  <c r="BE93" i="75"/>
  <c r="BA95" i="75"/>
  <c r="BB96" i="75"/>
  <c r="BC97" i="75"/>
  <c r="BD98" i="75"/>
  <c r="BE99" i="75"/>
  <c r="BA101" i="75"/>
  <c r="BB102" i="75"/>
  <c r="BC103" i="75"/>
  <c r="BD104" i="75"/>
  <c r="BE105" i="75"/>
  <c r="BA107" i="75"/>
  <c r="BB108" i="75"/>
  <c r="BC109" i="75"/>
  <c r="BD110" i="75"/>
  <c r="BE111" i="75"/>
  <c r="BA113" i="75"/>
  <c r="BB114" i="75"/>
  <c r="BC115" i="75"/>
  <c r="BD116" i="75"/>
  <c r="BE117" i="75"/>
  <c r="BA119" i="75"/>
  <c r="BB120" i="75"/>
  <c r="BC121" i="75"/>
  <c r="BD122" i="75"/>
  <c r="BE123" i="75"/>
  <c r="BA125" i="75"/>
  <c r="BB126" i="75"/>
  <c r="BC127" i="75"/>
  <c r="BD128" i="75"/>
  <c r="BE129" i="75"/>
  <c r="BA131" i="75"/>
  <c r="BB132" i="75"/>
  <c r="BC133" i="75"/>
  <c r="BD134" i="75"/>
  <c r="BE135" i="75"/>
  <c r="BA137" i="75"/>
  <c r="BB138" i="75"/>
  <c r="BC139" i="75"/>
  <c r="BD140" i="75"/>
  <c r="BE141" i="75"/>
  <c r="BA143" i="75"/>
  <c r="BB144" i="75"/>
  <c r="BC145" i="75"/>
  <c r="BD146" i="75"/>
  <c r="BE147" i="75"/>
  <c r="BA149" i="75"/>
  <c r="BB150" i="75"/>
  <c r="BC151" i="75"/>
  <c r="BD152" i="75"/>
  <c r="BE153" i="75"/>
  <c r="BA155" i="75"/>
  <c r="BB156" i="75"/>
  <c r="BC157" i="75"/>
  <c r="BD158" i="75"/>
  <c r="BE159" i="75"/>
  <c r="BA161" i="75"/>
  <c r="BC9" i="75"/>
  <c r="BA13" i="75"/>
  <c r="BD16" i="75"/>
  <c r="BB20" i="75"/>
  <c r="BE23" i="75"/>
  <c r="BC27" i="75"/>
  <c r="BA31" i="75"/>
  <c r="BD34" i="75"/>
  <c r="BB38" i="75"/>
  <c r="BE41" i="75"/>
  <c r="BC45" i="75"/>
  <c r="BA49" i="75"/>
  <c r="BD52" i="75"/>
  <c r="BD55" i="75"/>
  <c r="BA58" i="75"/>
  <c r="BC60" i="75"/>
  <c r="BE62" i="75"/>
  <c r="BB65" i="75"/>
  <c r="BD67" i="75"/>
  <c r="BA70" i="75"/>
  <c r="BC72" i="75"/>
  <c r="BE74" i="75"/>
  <c r="BB77" i="75"/>
  <c r="BD79" i="75"/>
  <c r="BA82" i="75"/>
  <c r="BC84" i="75"/>
  <c r="BE86" i="75"/>
  <c r="BB89" i="75"/>
  <c r="BD91" i="75"/>
  <c r="BA94" i="75"/>
  <c r="BC96" i="75"/>
  <c r="BE98" i="75"/>
  <c r="BB101" i="75"/>
  <c r="BD103" i="75"/>
  <c r="BA106" i="75"/>
  <c r="BC108" i="75"/>
  <c r="BE110" i="75"/>
  <c r="BB113" i="75"/>
  <c r="BD115" i="75"/>
  <c r="BA118" i="75"/>
  <c r="BC120" i="75"/>
  <c r="BE122" i="75"/>
  <c r="BB125" i="75"/>
  <c r="BD127" i="75"/>
  <c r="BA130" i="75"/>
  <c r="BC132" i="75"/>
  <c r="BE134" i="75"/>
  <c r="BB137" i="75"/>
  <c r="BD139" i="75"/>
  <c r="BA142" i="75"/>
  <c r="BC144" i="75"/>
  <c r="BE146" i="75"/>
  <c r="BB149" i="75"/>
  <c r="BD151" i="75"/>
  <c r="BA154" i="75"/>
  <c r="BC156" i="75"/>
  <c r="BE158" i="75"/>
  <c r="BB161" i="75"/>
  <c r="BC162" i="75"/>
  <c r="BD163" i="75"/>
  <c r="BE164" i="75"/>
  <c r="BA166" i="75"/>
  <c r="BB167" i="75"/>
  <c r="BB23" i="75"/>
  <c r="BC69" i="75"/>
  <c r="BC81" i="75"/>
  <c r="BC93" i="75"/>
  <c r="BA103" i="75"/>
  <c r="BD112" i="75"/>
  <c r="BB122" i="75"/>
  <c r="BE131" i="75"/>
  <c r="BC141" i="75"/>
  <c r="BA151" i="75"/>
  <c r="BD160" i="75"/>
  <c r="BD164" i="75"/>
  <c r="BA10" i="75"/>
  <c r="BD13" i="75"/>
  <c r="BB17" i="75"/>
  <c r="BE20" i="75"/>
  <c r="BC24" i="75"/>
  <c r="BA28" i="75"/>
  <c r="BD31" i="75"/>
  <c r="BB35" i="75"/>
  <c r="BE38" i="75"/>
  <c r="BC42" i="75"/>
  <c r="BA46" i="75"/>
  <c r="BD49" i="75"/>
  <c r="BB53" i="75"/>
  <c r="BE55" i="75"/>
  <c r="BB58" i="75"/>
  <c r="BD60" i="75"/>
  <c r="BA63" i="75"/>
  <c r="BC65" i="75"/>
  <c r="BE67" i="75"/>
  <c r="BB70" i="75"/>
  <c r="BD72" i="75"/>
  <c r="BA75" i="75"/>
  <c r="BC77" i="75"/>
  <c r="BE79" i="75"/>
  <c r="BB82" i="75"/>
  <c r="BD84" i="75"/>
  <c r="BA87" i="75"/>
  <c r="BC89" i="75"/>
  <c r="BE91" i="75"/>
  <c r="BB94" i="75"/>
  <c r="BD96" i="75"/>
  <c r="BA99" i="75"/>
  <c r="BC101" i="75"/>
  <c r="BE103" i="75"/>
  <c r="BB106" i="75"/>
  <c r="BD108" i="75"/>
  <c r="BA111" i="75"/>
  <c r="BC113" i="75"/>
  <c r="BE115" i="75"/>
  <c r="BB118" i="75"/>
  <c r="BD120" i="75"/>
  <c r="BA123" i="75"/>
  <c r="BC125" i="75"/>
  <c r="BE127" i="75"/>
  <c r="BB130" i="75"/>
  <c r="BD132" i="75"/>
  <c r="BA135" i="75"/>
  <c r="BC137" i="75"/>
  <c r="BE139" i="75"/>
  <c r="BB142" i="75"/>
  <c r="BD144" i="75"/>
  <c r="BA147" i="75"/>
  <c r="BC149" i="75"/>
  <c r="BE151" i="75"/>
  <c r="BB154" i="75"/>
  <c r="BD156" i="75"/>
  <c r="BA159" i="75"/>
  <c r="BC161" i="75"/>
  <c r="BD162" i="75"/>
  <c r="BE163" i="75"/>
  <c r="BA165" i="75"/>
  <c r="BB166" i="75"/>
  <c r="BC167" i="75"/>
  <c r="BC147" i="75"/>
  <c r="BA69" i="75"/>
  <c r="BE133" i="75"/>
  <c r="BE145" i="75"/>
  <c r="BA153" i="75"/>
  <c r="BB160" i="75"/>
  <c r="BC164" i="75"/>
  <c r="BE166" i="75"/>
  <c r="BA16" i="75"/>
  <c r="BD37" i="75"/>
  <c r="BA52" i="75"/>
  <c r="BE59" i="75"/>
  <c r="BD64" i="75"/>
  <c r="BB74" i="75"/>
  <c r="BE83" i="75"/>
  <c r="BA91" i="75"/>
  <c r="BD100" i="75"/>
  <c r="BB110" i="75"/>
  <c r="BE119" i="75"/>
  <c r="BC129" i="75"/>
  <c r="BD136" i="75"/>
  <c r="BB146" i="75"/>
  <c r="BE155" i="75"/>
  <c r="BC163" i="75"/>
  <c r="BD10" i="75"/>
  <c r="BB14" i="75"/>
  <c r="BE17" i="75"/>
  <c r="BC21" i="75"/>
  <c r="BA25" i="75"/>
  <c r="BD28" i="75"/>
  <c r="BB32" i="75"/>
  <c r="BE35" i="75"/>
  <c r="BC39" i="75"/>
  <c r="BA43" i="75"/>
  <c r="BD46" i="75"/>
  <c r="BB50" i="75"/>
  <c r="BE53" i="75"/>
  <c r="BB56" i="75"/>
  <c r="BD58" i="75"/>
  <c r="BA61" i="75"/>
  <c r="BC63" i="75"/>
  <c r="BE65" i="75"/>
  <c r="BB68" i="75"/>
  <c r="BD70" i="75"/>
  <c r="BA73" i="75"/>
  <c r="BC75" i="75"/>
  <c r="BE77" i="75"/>
  <c r="BB80" i="75"/>
  <c r="BD82" i="75"/>
  <c r="BA85" i="75"/>
  <c r="BC87" i="75"/>
  <c r="BE89" i="75"/>
  <c r="BB92" i="75"/>
  <c r="BD94" i="75"/>
  <c r="BA97" i="75"/>
  <c r="BC99" i="75"/>
  <c r="BE101" i="75"/>
  <c r="BB104" i="75"/>
  <c r="BD106" i="75"/>
  <c r="BA109" i="75"/>
  <c r="BC111" i="75"/>
  <c r="BE113" i="75"/>
  <c r="BB116" i="75"/>
  <c r="BD118" i="75"/>
  <c r="BA121" i="75"/>
  <c r="BC123" i="75"/>
  <c r="BE125" i="75"/>
  <c r="BB128" i="75"/>
  <c r="BD130" i="75"/>
  <c r="BA133" i="75"/>
  <c r="BC135" i="75"/>
  <c r="BE137" i="75"/>
  <c r="BB140" i="75"/>
  <c r="BD142" i="75"/>
  <c r="BA145" i="75"/>
  <c r="BE149" i="75"/>
  <c r="BB152" i="75"/>
  <c r="BD154" i="75"/>
  <c r="BA157" i="75"/>
  <c r="BC159" i="75"/>
  <c r="BD161" i="75"/>
  <c r="BE162" i="75"/>
  <c r="BA164" i="75"/>
  <c r="BB165" i="75"/>
  <c r="BC166" i="75"/>
  <c r="BD167" i="75"/>
  <c r="BA57" i="75"/>
  <c r="BC131" i="75"/>
  <c r="BA141" i="75"/>
  <c r="BB148" i="75"/>
  <c r="BC155" i="75"/>
  <c r="BA162" i="75"/>
  <c r="BD165" i="75"/>
  <c r="BD19" i="75"/>
  <c r="BC30" i="75"/>
  <c r="BB41" i="75"/>
  <c r="BC48" i="75"/>
  <c r="BA55" i="75"/>
  <c r="BB62" i="75"/>
  <c r="BE71" i="75"/>
  <c r="BA79" i="75"/>
  <c r="BD88" i="75"/>
  <c r="BB98" i="75"/>
  <c r="BC105" i="75"/>
  <c r="BA115" i="75"/>
  <c r="BA127" i="75"/>
  <c r="BA139" i="75"/>
  <c r="BD148" i="75"/>
  <c r="BB158" i="75"/>
  <c r="BE165" i="75"/>
  <c r="BB11" i="75"/>
  <c r="BE14" i="75"/>
  <c r="BC18" i="75"/>
  <c r="BA22" i="75"/>
  <c r="BD25" i="75"/>
  <c r="BB29" i="75"/>
  <c r="BE32" i="75"/>
  <c r="BC36" i="75"/>
  <c r="BA40" i="75"/>
  <c r="BD43" i="75"/>
  <c r="BB47" i="75"/>
  <c r="BE50" i="75"/>
  <c r="BC54" i="75"/>
  <c r="BE56" i="75"/>
  <c r="BB59" i="75"/>
  <c r="BD61" i="75"/>
  <c r="BA64" i="75"/>
  <c r="BC66" i="75"/>
  <c r="BE68" i="75"/>
  <c r="BB71" i="75"/>
  <c r="BD73" i="75"/>
  <c r="BA76" i="75"/>
  <c r="BC78" i="75"/>
  <c r="BE80" i="75"/>
  <c r="BB83" i="75"/>
  <c r="BD85" i="75"/>
  <c r="BA88" i="75"/>
  <c r="BC90" i="75"/>
  <c r="BE92" i="75"/>
  <c r="BB95" i="75"/>
  <c r="BD97" i="75"/>
  <c r="BA100" i="75"/>
  <c r="BC102" i="75"/>
  <c r="BE104" i="75"/>
  <c r="BB107" i="75"/>
  <c r="BD109" i="75"/>
  <c r="BA112" i="75"/>
  <c r="BC114" i="75"/>
  <c r="BE116" i="75"/>
  <c r="BB119" i="75"/>
  <c r="BD121" i="75"/>
  <c r="BA124" i="75"/>
  <c r="BC126" i="75"/>
  <c r="BE128" i="75"/>
  <c r="BB131" i="75"/>
  <c r="BD133" i="75"/>
  <c r="BA136" i="75"/>
  <c r="BC138" i="75"/>
  <c r="BE140" i="75"/>
  <c r="BB143" i="75"/>
  <c r="BD145" i="75"/>
  <c r="BA148" i="75"/>
  <c r="BC150" i="75"/>
  <c r="BE152" i="75"/>
  <c r="BB155" i="75"/>
  <c r="BD157" i="75"/>
  <c r="BA160" i="75"/>
  <c r="BE161" i="75"/>
  <c r="BA163" i="75"/>
  <c r="BB164" i="75"/>
  <c r="BC165" i="75"/>
  <c r="BD166" i="75"/>
  <c r="BE167" i="75"/>
  <c r="BE11" i="75"/>
  <c r="BC15" i="75"/>
  <c r="BA19" i="75"/>
  <c r="BD22" i="75"/>
  <c r="BB26" i="75"/>
  <c r="BE29" i="75"/>
  <c r="BC33" i="75"/>
  <c r="BA37" i="75"/>
  <c r="BD40" i="75"/>
  <c r="BB44" i="75"/>
  <c r="BE47" i="75"/>
  <c r="BC51" i="75"/>
  <c r="BD54" i="75"/>
  <c r="BC59" i="75"/>
  <c r="BE61" i="75"/>
  <c r="BB64" i="75"/>
  <c r="BD66" i="75"/>
  <c r="BC71" i="75"/>
  <c r="BE73" i="75"/>
  <c r="BB76" i="75"/>
  <c r="BD78" i="75"/>
  <c r="BA81" i="75"/>
  <c r="BC83" i="75"/>
  <c r="BE85" i="75"/>
  <c r="BB88" i="75"/>
  <c r="BD90" i="75"/>
  <c r="BA93" i="75"/>
  <c r="BC95" i="75"/>
  <c r="BE97" i="75"/>
  <c r="BB100" i="75"/>
  <c r="BD102" i="75"/>
  <c r="BA105" i="75"/>
  <c r="BC107" i="75"/>
  <c r="BE109" i="75"/>
  <c r="BB112" i="75"/>
  <c r="BD114" i="75"/>
  <c r="BA117" i="75"/>
  <c r="BC119" i="75"/>
  <c r="BE121" i="75"/>
  <c r="BB124" i="75"/>
  <c r="BD126" i="75"/>
  <c r="BA129" i="75"/>
  <c r="BB136" i="75"/>
  <c r="BD138" i="75"/>
  <c r="BC143" i="75"/>
  <c r="BD150" i="75"/>
  <c r="BE157" i="75"/>
  <c r="BB163" i="75"/>
  <c r="BC12" i="75"/>
  <c r="BE26" i="75"/>
  <c r="BA34" i="75"/>
  <c r="BE44" i="75"/>
  <c r="BC57" i="75"/>
  <c r="BA67" i="75"/>
  <c r="BD76" i="75"/>
  <c r="BB86" i="75"/>
  <c r="BE95" i="75"/>
  <c r="BE107" i="75"/>
  <c r="BC117" i="75"/>
  <c r="BD124" i="75"/>
  <c r="BB134" i="75"/>
  <c r="BE143" i="75"/>
  <c r="BC153" i="75"/>
  <c r="BB162" i="75"/>
  <c r="BA167" i="75"/>
  <c r="BC8" i="75"/>
  <c r="BB8" i="75"/>
  <c r="BD8" i="75"/>
  <c r="BE8" i="75"/>
  <c r="BA8" i="75"/>
  <c r="AV9" i="75"/>
  <c r="AW10" i="75"/>
  <c r="AX11" i="75"/>
  <c r="AY12" i="75"/>
  <c r="AZ13" i="75"/>
  <c r="AV15" i="75"/>
  <c r="AW16" i="75"/>
  <c r="AW9" i="75"/>
  <c r="AX10" i="75"/>
  <c r="AY11" i="75"/>
  <c r="AZ12" i="75"/>
  <c r="AV14" i="75"/>
  <c r="AW15" i="75"/>
  <c r="AX16" i="75"/>
  <c r="AY17" i="75"/>
  <c r="AZ18" i="75"/>
  <c r="AV20" i="75"/>
  <c r="AW21" i="75"/>
  <c r="AX22" i="75"/>
  <c r="AY23" i="75"/>
  <c r="AZ24" i="75"/>
  <c r="AV26" i="75"/>
  <c r="AW27" i="75"/>
  <c r="AX28" i="75"/>
  <c r="AY29" i="75"/>
  <c r="AZ30" i="75"/>
  <c r="AV32" i="75"/>
  <c r="AW33" i="75"/>
  <c r="AX34" i="75"/>
  <c r="AY35" i="75"/>
  <c r="AZ36" i="75"/>
  <c r="AV38" i="75"/>
  <c r="AW39" i="75"/>
  <c r="AX40" i="75"/>
  <c r="AY41" i="75"/>
  <c r="AZ42" i="75"/>
  <c r="AV44" i="75"/>
  <c r="AW45" i="75"/>
  <c r="AX46" i="75"/>
  <c r="AY47" i="75"/>
  <c r="AZ48" i="75"/>
  <c r="AV50" i="75"/>
  <c r="AW51" i="75"/>
  <c r="AX52" i="75"/>
  <c r="AY53" i="75"/>
  <c r="AZ54" i="75"/>
  <c r="AV56" i="75"/>
  <c r="AW57" i="75"/>
  <c r="AX58" i="75"/>
  <c r="AY59" i="75"/>
  <c r="AZ60" i="75"/>
  <c r="AV62" i="75"/>
  <c r="AW63" i="75"/>
  <c r="AX64" i="75"/>
  <c r="AY65" i="75"/>
  <c r="AZ66" i="75"/>
  <c r="AV68" i="75"/>
  <c r="AW69" i="75"/>
  <c r="AX70" i="75"/>
  <c r="AY71" i="75"/>
  <c r="AZ72" i="75"/>
  <c r="AV74" i="75"/>
  <c r="AW75" i="75"/>
  <c r="AX76" i="75"/>
  <c r="AY77" i="75"/>
  <c r="AZ78" i="75"/>
  <c r="AV80" i="75"/>
  <c r="AW81" i="75"/>
  <c r="AX82" i="75"/>
  <c r="AY83" i="75"/>
  <c r="AZ84" i="75"/>
  <c r="AV86" i="75"/>
  <c r="AW87" i="75"/>
  <c r="AX88" i="75"/>
  <c r="AY89" i="75"/>
  <c r="AZ90" i="75"/>
  <c r="AV92" i="75"/>
  <c r="AW93" i="75"/>
  <c r="AX94" i="75"/>
  <c r="AY95" i="75"/>
  <c r="AZ96" i="75"/>
  <c r="AV98" i="75"/>
  <c r="AW99" i="75"/>
  <c r="AX100" i="75"/>
  <c r="AY101" i="75"/>
  <c r="AZ102" i="75"/>
  <c r="AV104" i="75"/>
  <c r="AW105" i="75"/>
  <c r="AX106" i="75"/>
  <c r="AY107" i="75"/>
  <c r="AZ108" i="75"/>
  <c r="AV110" i="75"/>
  <c r="AW111" i="75"/>
  <c r="AX112" i="75"/>
  <c r="AY113" i="75"/>
  <c r="AZ114" i="75"/>
  <c r="AV116" i="75"/>
  <c r="AW117" i="75"/>
  <c r="AX118" i="75"/>
  <c r="AY119" i="75"/>
  <c r="AZ120" i="75"/>
  <c r="AV122" i="75"/>
  <c r="AW123" i="75"/>
  <c r="AX124" i="75"/>
  <c r="AY125" i="75"/>
  <c r="AZ126" i="75"/>
  <c r="AV128" i="75"/>
  <c r="AW129" i="75"/>
  <c r="AX130" i="75"/>
  <c r="AY131" i="75"/>
  <c r="AZ132" i="75"/>
  <c r="AV134" i="75"/>
  <c r="AW135" i="75"/>
  <c r="AX136" i="75"/>
  <c r="AY137" i="75"/>
  <c r="AZ138" i="75"/>
  <c r="AV140" i="75"/>
  <c r="AW141" i="75"/>
  <c r="AX142" i="75"/>
  <c r="AY143" i="75"/>
  <c r="AZ144" i="75"/>
  <c r="AV146" i="75"/>
  <c r="AW147" i="75"/>
  <c r="AX148" i="75"/>
  <c r="AY149" i="75"/>
  <c r="AZ150" i="75"/>
  <c r="AV152" i="75"/>
  <c r="AW153" i="75"/>
  <c r="AX154" i="75"/>
  <c r="AY155" i="75"/>
  <c r="AZ156" i="75"/>
  <c r="AV158" i="75"/>
  <c r="AW159" i="75"/>
  <c r="AX160" i="75"/>
  <c r="AY9" i="75"/>
  <c r="AZ10" i="75"/>
  <c r="AV12" i="75"/>
  <c r="AW13" i="75"/>
  <c r="AX14" i="75"/>
  <c r="AY15" i="75"/>
  <c r="AZ16" i="75"/>
  <c r="AV18" i="75"/>
  <c r="AW19" i="75"/>
  <c r="AX20" i="75"/>
  <c r="AY21" i="75"/>
  <c r="AZ22" i="75"/>
  <c r="AV24" i="75"/>
  <c r="AW25" i="75"/>
  <c r="AX26" i="75"/>
  <c r="AY27" i="75"/>
  <c r="AZ28" i="75"/>
  <c r="AV30" i="75"/>
  <c r="AW31" i="75"/>
  <c r="AX32" i="75"/>
  <c r="AY33" i="75"/>
  <c r="AZ34" i="75"/>
  <c r="AV36" i="75"/>
  <c r="AW37" i="75"/>
  <c r="AX38" i="75"/>
  <c r="AY39" i="75"/>
  <c r="AZ40" i="75"/>
  <c r="AV42" i="75"/>
  <c r="AW43" i="75"/>
  <c r="AX44" i="75"/>
  <c r="AY45" i="75"/>
  <c r="AZ46" i="75"/>
  <c r="AV48" i="75"/>
  <c r="AW49" i="75"/>
  <c r="AX50" i="75"/>
  <c r="AY51" i="75"/>
  <c r="AZ52" i="75"/>
  <c r="AV54" i="75"/>
  <c r="AW55" i="75"/>
  <c r="AX56" i="75"/>
  <c r="AY57" i="75"/>
  <c r="AZ58" i="75"/>
  <c r="AV60" i="75"/>
  <c r="AW61" i="75"/>
  <c r="AX62" i="75"/>
  <c r="AY63" i="75"/>
  <c r="AZ64" i="75"/>
  <c r="AV66" i="75"/>
  <c r="AW67" i="75"/>
  <c r="AX68" i="75"/>
  <c r="AY69" i="75"/>
  <c r="AZ70" i="75"/>
  <c r="AV72" i="75"/>
  <c r="AW73" i="75"/>
  <c r="AX74" i="75"/>
  <c r="AY75" i="75"/>
  <c r="AZ76" i="75"/>
  <c r="AV78" i="75"/>
  <c r="AW79" i="75"/>
  <c r="AX80" i="75"/>
  <c r="AY81" i="75"/>
  <c r="AZ82" i="75"/>
  <c r="AV84" i="75"/>
  <c r="AW85" i="75"/>
  <c r="AX86" i="75"/>
  <c r="AY87" i="75"/>
  <c r="AZ88" i="75"/>
  <c r="AV90" i="75"/>
  <c r="AW91" i="75"/>
  <c r="AX92" i="75"/>
  <c r="AY93" i="75"/>
  <c r="AZ94" i="75"/>
  <c r="AV96" i="75"/>
  <c r="AW97" i="75"/>
  <c r="AX98" i="75"/>
  <c r="AY99" i="75"/>
  <c r="AZ100" i="75"/>
  <c r="AV102" i="75"/>
  <c r="AW103" i="75"/>
  <c r="AX104" i="75"/>
  <c r="AY105" i="75"/>
  <c r="AZ106" i="75"/>
  <c r="AV108" i="75"/>
  <c r="AW109" i="75"/>
  <c r="AX110" i="75"/>
  <c r="AY111" i="75"/>
  <c r="AZ112" i="75"/>
  <c r="AV114" i="75"/>
  <c r="AW115" i="75"/>
  <c r="AX116" i="75"/>
  <c r="AY117" i="75"/>
  <c r="AZ118" i="75"/>
  <c r="AV120" i="75"/>
  <c r="AW121" i="75"/>
  <c r="AX122" i="75"/>
  <c r="AY123" i="75"/>
  <c r="AZ124" i="75"/>
  <c r="AV126" i="75"/>
  <c r="AW127" i="75"/>
  <c r="AX128" i="75"/>
  <c r="AY129" i="75"/>
  <c r="AZ130" i="75"/>
  <c r="AV132" i="75"/>
  <c r="AW133" i="75"/>
  <c r="AX134" i="75"/>
  <c r="AY135" i="75"/>
  <c r="AZ136" i="75"/>
  <c r="AV138" i="75"/>
  <c r="AW139" i="75"/>
  <c r="AX140" i="75"/>
  <c r="AY141" i="75"/>
  <c r="AZ142" i="75"/>
  <c r="AV144" i="75"/>
  <c r="AW145" i="75"/>
  <c r="AX146" i="75"/>
  <c r="AY147" i="75"/>
  <c r="AZ148" i="75"/>
  <c r="AV150" i="75"/>
  <c r="AW151" i="75"/>
  <c r="AX152" i="75"/>
  <c r="AY153" i="75"/>
  <c r="AZ154" i="75"/>
  <c r="AV156" i="75"/>
  <c r="AW157" i="75"/>
  <c r="AX158" i="75"/>
  <c r="AY159" i="75"/>
  <c r="AZ160" i="75"/>
  <c r="AX9" i="75"/>
  <c r="AZ11" i="75"/>
  <c r="AW14" i="75"/>
  <c r="AY16" i="75"/>
  <c r="AX18" i="75"/>
  <c r="AW20" i="75"/>
  <c r="AV22" i="75"/>
  <c r="AZ23" i="75"/>
  <c r="AY25" i="75"/>
  <c r="AX27" i="75"/>
  <c r="AW29" i="75"/>
  <c r="AV31" i="75"/>
  <c r="AZ32" i="75"/>
  <c r="AY34" i="75"/>
  <c r="AX36" i="75"/>
  <c r="AW38" i="75"/>
  <c r="AV40" i="75"/>
  <c r="AZ41" i="75"/>
  <c r="AY43" i="75"/>
  <c r="AX45" i="75"/>
  <c r="AW47" i="75"/>
  <c r="AV49" i="75"/>
  <c r="AZ50" i="75"/>
  <c r="AY52" i="75"/>
  <c r="AX54" i="75"/>
  <c r="AW56" i="75"/>
  <c r="AV58" i="75"/>
  <c r="AZ59" i="75"/>
  <c r="AY61" i="75"/>
  <c r="AX63" i="75"/>
  <c r="AW65" i="75"/>
  <c r="AV67" i="75"/>
  <c r="AZ68" i="75"/>
  <c r="AY70" i="75"/>
  <c r="AX72" i="75"/>
  <c r="AW74" i="75"/>
  <c r="AV76" i="75"/>
  <c r="AZ77" i="75"/>
  <c r="AY79" i="75"/>
  <c r="AX81" i="75"/>
  <c r="AW83" i="75"/>
  <c r="AV85" i="75"/>
  <c r="AZ86" i="75"/>
  <c r="AY88" i="75"/>
  <c r="AX90" i="75"/>
  <c r="AW92" i="75"/>
  <c r="AV94" i="75"/>
  <c r="AZ95" i="75"/>
  <c r="AY97" i="75"/>
  <c r="AX99" i="75"/>
  <c r="AW101" i="75"/>
  <c r="AV103" i="75"/>
  <c r="AZ104" i="75"/>
  <c r="AY106" i="75"/>
  <c r="AX108" i="75"/>
  <c r="AW110" i="75"/>
  <c r="AV112" i="75"/>
  <c r="AZ113" i="75"/>
  <c r="AY115" i="75"/>
  <c r="AX117" i="75"/>
  <c r="AW119" i="75"/>
  <c r="AV121" i="75"/>
  <c r="AZ122" i="75"/>
  <c r="AY124" i="75"/>
  <c r="AX126" i="75"/>
  <c r="AW128" i="75"/>
  <c r="AV130" i="75"/>
  <c r="AZ131" i="75"/>
  <c r="AY133" i="75"/>
  <c r="AX135" i="75"/>
  <c r="AW137" i="75"/>
  <c r="AV139" i="75"/>
  <c r="AZ140" i="75"/>
  <c r="AY142" i="75"/>
  <c r="AX144" i="75"/>
  <c r="AW146" i="75"/>
  <c r="AV148" i="75"/>
  <c r="AZ149" i="75"/>
  <c r="AY151" i="75"/>
  <c r="AX153" i="75"/>
  <c r="AW155" i="75"/>
  <c r="AV157" i="75"/>
  <c r="AZ158" i="75"/>
  <c r="AY160" i="75"/>
  <c r="AV162" i="75"/>
  <c r="AW163" i="75"/>
  <c r="AX164" i="75"/>
  <c r="AY165" i="75"/>
  <c r="AZ166" i="75"/>
  <c r="AZ9" i="75"/>
  <c r="AW12" i="75"/>
  <c r="AY14" i="75"/>
  <c r="AV17" i="75"/>
  <c r="AY18" i="75"/>
  <c r="AY20" i="75"/>
  <c r="AW22" i="75"/>
  <c r="AW24" i="75"/>
  <c r="AZ25" i="75"/>
  <c r="AZ27" i="75"/>
  <c r="AX29" i="75"/>
  <c r="AX31" i="75"/>
  <c r="AV33" i="75"/>
  <c r="AV35" i="75"/>
  <c r="AY36" i="75"/>
  <c r="AY38" i="75"/>
  <c r="AW40" i="75"/>
  <c r="AW42" i="75"/>
  <c r="AZ43" i="75"/>
  <c r="AZ45" i="75"/>
  <c r="AX47" i="75"/>
  <c r="AX49" i="75"/>
  <c r="AV51" i="75"/>
  <c r="AV53" i="75"/>
  <c r="AY54" i="75"/>
  <c r="AY56" i="75"/>
  <c r="AW58" i="75"/>
  <c r="AW60" i="75"/>
  <c r="AZ61" i="75"/>
  <c r="AZ63" i="75"/>
  <c r="AX65" i="75"/>
  <c r="AX67" i="75"/>
  <c r="AV69" i="75"/>
  <c r="AV71" i="75"/>
  <c r="AY72" i="75"/>
  <c r="AY74" i="75"/>
  <c r="AW76" i="75"/>
  <c r="AW78" i="75"/>
  <c r="AZ79" i="75"/>
  <c r="AZ81" i="75"/>
  <c r="AX83" i="75"/>
  <c r="AX85" i="75"/>
  <c r="AV87" i="75"/>
  <c r="AV89" i="75"/>
  <c r="AY90" i="75"/>
  <c r="AY92" i="75"/>
  <c r="AW94" i="75"/>
  <c r="AW96" i="75"/>
  <c r="AZ97" i="75"/>
  <c r="AZ99" i="75"/>
  <c r="AX101" i="75"/>
  <c r="AX103" i="75"/>
  <c r="AV105" i="75"/>
  <c r="AV107" i="75"/>
  <c r="AY108" i="75"/>
  <c r="AY110" i="75"/>
  <c r="AW112" i="75"/>
  <c r="AW114" i="75"/>
  <c r="AZ115" i="75"/>
  <c r="AZ117" i="75"/>
  <c r="AX119" i="75"/>
  <c r="AX121" i="75"/>
  <c r="AV123" i="75"/>
  <c r="AV125" i="75"/>
  <c r="AY126" i="75"/>
  <c r="AY128" i="75"/>
  <c r="AW130" i="75"/>
  <c r="AW132" i="75"/>
  <c r="AZ133" i="75"/>
  <c r="AZ135" i="75"/>
  <c r="AX137" i="75"/>
  <c r="AX139" i="75"/>
  <c r="AV141" i="75"/>
  <c r="AV143" i="75"/>
  <c r="AY144" i="75"/>
  <c r="AY146" i="75"/>
  <c r="AW148" i="75"/>
  <c r="AW150" i="75"/>
  <c r="AZ151" i="75"/>
  <c r="AZ153" i="75"/>
  <c r="AX155" i="75"/>
  <c r="AX157" i="75"/>
  <c r="AV159" i="75"/>
  <c r="AV161" i="75"/>
  <c r="AW162" i="75"/>
  <c r="AX163" i="75"/>
  <c r="AY164" i="75"/>
  <c r="AZ165" i="75"/>
  <c r="AV167" i="75"/>
  <c r="AV10" i="75"/>
  <c r="AX12" i="75"/>
  <c r="AZ14" i="75"/>
  <c r="AW17" i="75"/>
  <c r="AV19" i="75"/>
  <c r="AZ20" i="75"/>
  <c r="AY22" i="75"/>
  <c r="AX24" i="75"/>
  <c r="AW26" i="75"/>
  <c r="AV28" i="75"/>
  <c r="AZ29" i="75"/>
  <c r="AY31" i="75"/>
  <c r="AX33" i="75"/>
  <c r="AW35" i="75"/>
  <c r="AV37" i="75"/>
  <c r="AZ38" i="75"/>
  <c r="AY40" i="75"/>
  <c r="AX42" i="75"/>
  <c r="AW44" i="75"/>
  <c r="AV46" i="75"/>
  <c r="AZ47" i="75"/>
  <c r="AY49" i="75"/>
  <c r="AX51" i="75"/>
  <c r="AW53" i="75"/>
  <c r="AV55" i="75"/>
  <c r="AZ56" i="75"/>
  <c r="AY58" i="75"/>
  <c r="AX60" i="75"/>
  <c r="AW62" i="75"/>
  <c r="AV64" i="75"/>
  <c r="AZ65" i="75"/>
  <c r="AY67" i="75"/>
  <c r="AX69" i="75"/>
  <c r="AW71" i="75"/>
  <c r="AV73" i="75"/>
  <c r="AZ74" i="75"/>
  <c r="AY76" i="75"/>
  <c r="AX78" i="75"/>
  <c r="AW80" i="75"/>
  <c r="AV82" i="75"/>
  <c r="AZ83" i="75"/>
  <c r="AY85" i="75"/>
  <c r="AX87" i="75"/>
  <c r="AW89" i="75"/>
  <c r="AV91" i="75"/>
  <c r="AZ92" i="75"/>
  <c r="AY94" i="75"/>
  <c r="AX96" i="75"/>
  <c r="AW98" i="75"/>
  <c r="AV100" i="75"/>
  <c r="AZ101" i="75"/>
  <c r="AY103" i="75"/>
  <c r="AX105" i="75"/>
  <c r="AW107" i="75"/>
  <c r="AV109" i="75"/>
  <c r="AZ110" i="75"/>
  <c r="AY112" i="75"/>
  <c r="AX114" i="75"/>
  <c r="AW116" i="75"/>
  <c r="AV118" i="75"/>
  <c r="AZ119" i="75"/>
  <c r="AY121" i="75"/>
  <c r="AX123" i="75"/>
  <c r="AW125" i="75"/>
  <c r="AV127" i="75"/>
  <c r="AZ128" i="75"/>
  <c r="AY130" i="75"/>
  <c r="AX132" i="75"/>
  <c r="AW134" i="75"/>
  <c r="AV136" i="75"/>
  <c r="AZ137" i="75"/>
  <c r="AY139" i="75"/>
  <c r="AX141" i="75"/>
  <c r="AW143" i="75"/>
  <c r="AV145" i="75"/>
  <c r="AZ146" i="75"/>
  <c r="AX150" i="75"/>
  <c r="AW152" i="75"/>
  <c r="AV154" i="75"/>
  <c r="AZ155" i="75"/>
  <c r="AY157" i="75"/>
  <c r="AX159" i="75"/>
  <c r="AW161" i="75"/>
  <c r="AX162" i="75"/>
  <c r="AY163" i="75"/>
  <c r="AZ164" i="75"/>
  <c r="AY10" i="75"/>
  <c r="AV13" i="75"/>
  <c r="AX15" i="75"/>
  <c r="AX17" i="75"/>
  <c r="AX19" i="75"/>
  <c r="AV21" i="75"/>
  <c r="AV23" i="75"/>
  <c r="AY24" i="75"/>
  <c r="AY26" i="75"/>
  <c r="AW28" i="75"/>
  <c r="AW30" i="75"/>
  <c r="AZ31" i="75"/>
  <c r="AZ33" i="75"/>
  <c r="AX35" i="75"/>
  <c r="AX37" i="75"/>
  <c r="AV39" i="75"/>
  <c r="AV41" i="75"/>
  <c r="AY42" i="75"/>
  <c r="AY44" i="75"/>
  <c r="AW46" i="75"/>
  <c r="AW48" i="75"/>
  <c r="AZ49" i="75"/>
  <c r="AZ51" i="75"/>
  <c r="AX53" i="75"/>
  <c r="AX55" i="75"/>
  <c r="AV57" i="75"/>
  <c r="AV59" i="75"/>
  <c r="AY60" i="75"/>
  <c r="AY62" i="75"/>
  <c r="AW64" i="75"/>
  <c r="AW66" i="75"/>
  <c r="AZ67" i="75"/>
  <c r="AZ69" i="75"/>
  <c r="AX71" i="75"/>
  <c r="AX73" i="75"/>
  <c r="AV75" i="75"/>
  <c r="AV77" i="75"/>
  <c r="AY78" i="75"/>
  <c r="AY80" i="75"/>
  <c r="AW82" i="75"/>
  <c r="AW84" i="75"/>
  <c r="AZ85" i="75"/>
  <c r="AZ87" i="75"/>
  <c r="AX89" i="75"/>
  <c r="AX91" i="75"/>
  <c r="AV93" i="75"/>
  <c r="AV95" i="75"/>
  <c r="AY96" i="75"/>
  <c r="AY98" i="75"/>
  <c r="AW100" i="75"/>
  <c r="AW102" i="75"/>
  <c r="AZ103" i="75"/>
  <c r="AZ105" i="75"/>
  <c r="AX107" i="75"/>
  <c r="AX109" i="75"/>
  <c r="AV111" i="75"/>
  <c r="AV113" i="75"/>
  <c r="AY114" i="75"/>
  <c r="AY116" i="75"/>
  <c r="AW118" i="75"/>
  <c r="AW120" i="75"/>
  <c r="AZ121" i="75"/>
  <c r="AZ123" i="75"/>
  <c r="AX125" i="75"/>
  <c r="AX127" i="75"/>
  <c r="AV129" i="75"/>
  <c r="AV131" i="75"/>
  <c r="AY132" i="75"/>
  <c r="AY134" i="75"/>
  <c r="AW136" i="75"/>
  <c r="AW138" i="75"/>
  <c r="AZ139" i="75"/>
  <c r="AZ141" i="75"/>
  <c r="AX143" i="75"/>
  <c r="AX145" i="75"/>
  <c r="AV147" i="75"/>
  <c r="AV149" i="75"/>
  <c r="AY150" i="75"/>
  <c r="AY152" i="75"/>
  <c r="AW154" i="75"/>
  <c r="AW156" i="75"/>
  <c r="AZ157" i="75"/>
  <c r="AZ159" i="75"/>
  <c r="AX161" i="75"/>
  <c r="AY162" i="75"/>
  <c r="AZ163" i="75"/>
  <c r="AV165" i="75"/>
  <c r="AW166" i="75"/>
  <c r="AX167" i="75"/>
  <c r="AV11" i="75"/>
  <c r="AX13" i="75"/>
  <c r="AZ15" i="75"/>
  <c r="AZ17" i="75"/>
  <c r="AY19" i="75"/>
  <c r="AX21" i="75"/>
  <c r="AW23" i="75"/>
  <c r="AV25" i="75"/>
  <c r="AZ26" i="75"/>
  <c r="AY28" i="75"/>
  <c r="AX30" i="75"/>
  <c r="AW32" i="75"/>
  <c r="AV34" i="75"/>
  <c r="AZ35" i="75"/>
  <c r="AY37" i="75"/>
  <c r="AX39" i="75"/>
  <c r="AW41" i="75"/>
  <c r="AV43" i="75"/>
  <c r="AZ44" i="75"/>
  <c r="AY46" i="75"/>
  <c r="AX48" i="75"/>
  <c r="AW50" i="75"/>
  <c r="AV52" i="75"/>
  <c r="AZ53" i="75"/>
  <c r="AY55" i="75"/>
  <c r="AX57" i="75"/>
  <c r="AW59" i="75"/>
  <c r="AV61" i="75"/>
  <c r="AZ62" i="75"/>
  <c r="AY64" i="75"/>
  <c r="AX66" i="75"/>
  <c r="AW68" i="75"/>
  <c r="AV70" i="75"/>
  <c r="AZ71" i="75"/>
  <c r="AY73" i="75"/>
  <c r="AX75" i="75"/>
  <c r="AW77" i="75"/>
  <c r="AV79" i="75"/>
  <c r="AW11" i="75"/>
  <c r="AX23" i="75"/>
  <c r="AW34" i="75"/>
  <c r="AV45" i="75"/>
  <c r="AZ55" i="75"/>
  <c r="AY66" i="75"/>
  <c r="AX77" i="75"/>
  <c r="AX84" i="75"/>
  <c r="AZ89" i="75"/>
  <c r="AW95" i="75"/>
  <c r="AY100" i="75"/>
  <c r="AV106" i="75"/>
  <c r="AX111" i="75"/>
  <c r="AZ116" i="75"/>
  <c r="AW122" i="75"/>
  <c r="AY127" i="75"/>
  <c r="AV133" i="75"/>
  <c r="AX138" i="75"/>
  <c r="AZ143" i="75"/>
  <c r="AY148" i="75"/>
  <c r="AV153" i="75"/>
  <c r="AY158" i="75"/>
  <c r="AV163" i="75"/>
  <c r="AX166" i="75"/>
  <c r="AX43" i="75"/>
  <c r="AW88" i="75"/>
  <c r="AZ109" i="75"/>
  <c r="AW126" i="75"/>
  <c r="AW142" i="75"/>
  <c r="AZ152" i="75"/>
  <c r="AV166" i="75"/>
  <c r="AY13" i="75"/>
  <c r="AX25" i="75"/>
  <c r="AW36" i="75"/>
  <c r="AV47" i="75"/>
  <c r="AZ57" i="75"/>
  <c r="AY68" i="75"/>
  <c r="AX79" i="75"/>
  <c r="AY84" i="75"/>
  <c r="AW90" i="75"/>
  <c r="AX95" i="75"/>
  <c r="AV101" i="75"/>
  <c r="AW106" i="75"/>
  <c r="AZ111" i="75"/>
  <c r="AV117" i="75"/>
  <c r="AY122" i="75"/>
  <c r="AZ127" i="75"/>
  <c r="AX133" i="75"/>
  <c r="AY138" i="75"/>
  <c r="AW144" i="75"/>
  <c r="AW149" i="75"/>
  <c r="AY154" i="75"/>
  <c r="AV160" i="75"/>
  <c r="AV164" i="75"/>
  <c r="AY166" i="75"/>
  <c r="AV16" i="75"/>
  <c r="AV27" i="75"/>
  <c r="AZ37" i="75"/>
  <c r="AY48" i="75"/>
  <c r="AX59" i="75"/>
  <c r="AW70" i="75"/>
  <c r="AZ80" i="75"/>
  <c r="AW86" i="75"/>
  <c r="AY91" i="75"/>
  <c r="AV97" i="75"/>
  <c r="AX102" i="75"/>
  <c r="AZ107" i="75"/>
  <c r="AW113" i="75"/>
  <c r="AY118" i="75"/>
  <c r="AV124" i="75"/>
  <c r="AX129" i="75"/>
  <c r="AZ134" i="75"/>
  <c r="AW140" i="75"/>
  <c r="AY145" i="75"/>
  <c r="AX149" i="75"/>
  <c r="AV155" i="75"/>
  <c r="AW160" i="75"/>
  <c r="AW164" i="75"/>
  <c r="AW167" i="75"/>
  <c r="AZ19" i="75"/>
  <c r="AW52" i="75"/>
  <c r="AZ73" i="75"/>
  <c r="AV88" i="75"/>
  <c r="AZ98" i="75"/>
  <c r="AY109" i="75"/>
  <c r="AX120" i="75"/>
  <c r="AW131" i="75"/>
  <c r="AV142" i="75"/>
  <c r="AX151" i="75"/>
  <c r="AZ161" i="75"/>
  <c r="AZ167" i="75"/>
  <c r="AZ21" i="75"/>
  <c r="AW54" i="75"/>
  <c r="AZ75" i="75"/>
  <c r="AZ93" i="75"/>
  <c r="AY104" i="75"/>
  <c r="AY120" i="75"/>
  <c r="AV137" i="75"/>
  <c r="AW158" i="75"/>
  <c r="AW18" i="75"/>
  <c r="AV29" i="75"/>
  <c r="AZ39" i="75"/>
  <c r="AY50" i="75"/>
  <c r="AX61" i="75"/>
  <c r="AW72" i="75"/>
  <c r="AV81" i="75"/>
  <c r="AY86" i="75"/>
  <c r="AZ91" i="75"/>
  <c r="AX97" i="75"/>
  <c r="AY102" i="75"/>
  <c r="AW108" i="75"/>
  <c r="AX113" i="75"/>
  <c r="AV119" i="75"/>
  <c r="AW124" i="75"/>
  <c r="AZ129" i="75"/>
  <c r="AV135" i="75"/>
  <c r="AY140" i="75"/>
  <c r="AZ145" i="75"/>
  <c r="AV151" i="75"/>
  <c r="AX156" i="75"/>
  <c r="AY161" i="75"/>
  <c r="AW165" i="75"/>
  <c r="AY167" i="75"/>
  <c r="AY30" i="75"/>
  <c r="AX41" i="75"/>
  <c r="AV63" i="75"/>
  <c r="AY82" i="75"/>
  <c r="AX93" i="75"/>
  <c r="AW104" i="75"/>
  <c r="AV115" i="75"/>
  <c r="AZ125" i="75"/>
  <c r="AY136" i="75"/>
  <c r="AX147" i="75"/>
  <c r="AY156" i="75"/>
  <c r="AX165" i="75"/>
  <c r="AY32" i="75"/>
  <c r="AV65" i="75"/>
  <c r="AV83" i="75"/>
  <c r="AV99" i="75"/>
  <c r="AX115" i="75"/>
  <c r="AX131" i="75"/>
  <c r="AZ147" i="75"/>
  <c r="AZ162" i="75"/>
  <c r="AW8" i="75"/>
  <c r="AX8" i="75"/>
  <c r="AY8" i="75"/>
  <c r="AZ8" i="75"/>
  <c r="AV8" i="75"/>
  <c r="AQ9" i="75"/>
  <c r="AR10" i="75"/>
  <c r="AS11" i="75"/>
  <c r="AT12" i="75"/>
  <c r="AU13" i="75"/>
  <c r="AQ15" i="75"/>
  <c r="AR16" i="75"/>
  <c r="AS17" i="75"/>
  <c r="AT18" i="75"/>
  <c r="AU19" i="75"/>
  <c r="AQ21" i="75"/>
  <c r="AR22" i="75"/>
  <c r="AS23" i="75"/>
  <c r="AT24" i="75"/>
  <c r="AU25" i="75"/>
  <c r="AQ27" i="75"/>
  <c r="AR28" i="75"/>
  <c r="AS29" i="75"/>
  <c r="AT30" i="75"/>
  <c r="AU31" i="75"/>
  <c r="AQ33" i="75"/>
  <c r="AR34" i="75"/>
  <c r="AS35" i="75"/>
  <c r="AT36" i="75"/>
  <c r="AU37" i="75"/>
  <c r="AQ39" i="75"/>
  <c r="AR40" i="75"/>
  <c r="AS41" i="75"/>
  <c r="AT42" i="75"/>
  <c r="AU43" i="75"/>
  <c r="AQ45" i="75"/>
  <c r="AR46" i="75"/>
  <c r="AS47" i="75"/>
  <c r="AT48" i="75"/>
  <c r="AU49" i="75"/>
  <c r="AQ51" i="75"/>
  <c r="AR52" i="75"/>
  <c r="AS53" i="75"/>
  <c r="AT54" i="75"/>
  <c r="AU55" i="75"/>
  <c r="AQ57" i="75"/>
  <c r="AR58" i="75"/>
  <c r="AS59" i="75"/>
  <c r="AT60" i="75"/>
  <c r="AU61" i="75"/>
  <c r="AQ63" i="75"/>
  <c r="AR64" i="75"/>
  <c r="AS65" i="75"/>
  <c r="AT66" i="75"/>
  <c r="AU67" i="75"/>
  <c r="AQ69" i="75"/>
  <c r="AR70" i="75"/>
  <c r="AS71" i="75"/>
  <c r="AT72" i="75"/>
  <c r="AU73" i="75"/>
  <c r="AQ75" i="75"/>
  <c r="AR76" i="75"/>
  <c r="AS77" i="75"/>
  <c r="AT78" i="75"/>
  <c r="AU79" i="75"/>
  <c r="AQ81" i="75"/>
  <c r="AR82" i="75"/>
  <c r="AS83" i="75"/>
  <c r="AT84" i="75"/>
  <c r="AU85" i="75"/>
  <c r="AQ87" i="75"/>
  <c r="AR88" i="75"/>
  <c r="AS89" i="75"/>
  <c r="AT90" i="75"/>
  <c r="AU91" i="75"/>
  <c r="AQ93" i="75"/>
  <c r="AR94" i="75"/>
  <c r="AS95" i="75"/>
  <c r="AT96" i="75"/>
  <c r="AU97" i="75"/>
  <c r="AQ99" i="75"/>
  <c r="AR100" i="75"/>
  <c r="AS101" i="75"/>
  <c r="AT102" i="75"/>
  <c r="AU103" i="75"/>
  <c r="AQ105" i="75"/>
  <c r="AR106" i="75"/>
  <c r="AS107" i="75"/>
  <c r="AT108" i="75"/>
  <c r="AU109" i="75"/>
  <c r="AQ111" i="75"/>
  <c r="AR112" i="75"/>
  <c r="AS113" i="75"/>
  <c r="AT114" i="75"/>
  <c r="AU115" i="75"/>
  <c r="AQ117" i="75"/>
  <c r="AR118" i="75"/>
  <c r="AS119" i="75"/>
  <c r="AT120" i="75"/>
  <c r="AU121" i="75"/>
  <c r="AQ123" i="75"/>
  <c r="AR124" i="75"/>
  <c r="AS125" i="75"/>
  <c r="AT126" i="75"/>
  <c r="AU127" i="75"/>
  <c r="AQ129" i="75"/>
  <c r="AR130" i="75"/>
  <c r="AS131" i="75"/>
  <c r="AT132" i="75"/>
  <c r="AU133" i="75"/>
  <c r="AQ135" i="75"/>
  <c r="AR136" i="75"/>
  <c r="AS137" i="75"/>
  <c r="AT138" i="75"/>
  <c r="AU139" i="75"/>
  <c r="AQ141" i="75"/>
  <c r="AR142" i="75"/>
  <c r="AS143" i="75"/>
  <c r="AT144" i="75"/>
  <c r="AU145" i="75"/>
  <c r="AQ147" i="75"/>
  <c r="AR148" i="75"/>
  <c r="AS149" i="75"/>
  <c r="AT150" i="75"/>
  <c r="AU151" i="75"/>
  <c r="AQ153" i="75"/>
  <c r="AR154" i="75"/>
  <c r="AS155" i="75"/>
  <c r="AT156" i="75"/>
  <c r="AU157" i="75"/>
  <c r="AQ159" i="75"/>
  <c r="AR160" i="75"/>
  <c r="AR9" i="75"/>
  <c r="AS10" i="75"/>
  <c r="AT11" i="75"/>
  <c r="AU12" i="75"/>
  <c r="AQ14" i="75"/>
  <c r="AR15" i="75"/>
  <c r="AS16" i="75"/>
  <c r="AT17" i="75"/>
  <c r="AU18" i="75"/>
  <c r="AQ20" i="75"/>
  <c r="AR21" i="75"/>
  <c r="AS22" i="75"/>
  <c r="AT23" i="75"/>
  <c r="AU24" i="75"/>
  <c r="AQ26" i="75"/>
  <c r="AR27" i="75"/>
  <c r="AS28" i="75"/>
  <c r="AT29" i="75"/>
  <c r="AU30" i="75"/>
  <c r="AQ32" i="75"/>
  <c r="AR33" i="75"/>
  <c r="AS34" i="75"/>
  <c r="AT35" i="75"/>
  <c r="AU36" i="75"/>
  <c r="AQ38" i="75"/>
  <c r="AR39" i="75"/>
  <c r="AS40" i="75"/>
  <c r="AT41" i="75"/>
  <c r="AU42" i="75"/>
  <c r="AQ44" i="75"/>
  <c r="AR45" i="75"/>
  <c r="AS46" i="75"/>
  <c r="AT47" i="75"/>
  <c r="AU48" i="75"/>
  <c r="AQ50" i="75"/>
  <c r="AR51" i="75"/>
  <c r="AS52" i="75"/>
  <c r="AT53" i="75"/>
  <c r="AU54" i="75"/>
  <c r="AQ56" i="75"/>
  <c r="AR57" i="75"/>
  <c r="AS58" i="75"/>
  <c r="AT59" i="75"/>
  <c r="AU60" i="75"/>
  <c r="AQ62" i="75"/>
  <c r="AR63" i="75"/>
  <c r="AS64" i="75"/>
  <c r="AT65" i="75"/>
  <c r="AU66" i="75"/>
  <c r="AQ68" i="75"/>
  <c r="AR69" i="75"/>
  <c r="AS70" i="75"/>
  <c r="AT71" i="75"/>
  <c r="AU72" i="75"/>
  <c r="AQ74" i="75"/>
  <c r="AR75" i="75"/>
  <c r="AS76" i="75"/>
  <c r="AT77" i="75"/>
  <c r="AU78" i="75"/>
  <c r="AQ80" i="75"/>
  <c r="AR81" i="75"/>
  <c r="AS82" i="75"/>
  <c r="AT83" i="75"/>
  <c r="AU84" i="75"/>
  <c r="AQ86" i="75"/>
  <c r="AR87" i="75"/>
  <c r="AS88" i="75"/>
  <c r="AT89" i="75"/>
  <c r="AU90" i="75"/>
  <c r="AQ92" i="75"/>
  <c r="AR93" i="75"/>
  <c r="AS94" i="75"/>
  <c r="AT95" i="75"/>
  <c r="AU96" i="75"/>
  <c r="AQ98" i="75"/>
  <c r="AR99" i="75"/>
  <c r="AS100" i="75"/>
  <c r="AT101" i="75"/>
  <c r="AU102" i="75"/>
  <c r="AQ104" i="75"/>
  <c r="AR105" i="75"/>
  <c r="AS106" i="75"/>
  <c r="AT107" i="75"/>
  <c r="AU108" i="75"/>
  <c r="AQ110" i="75"/>
  <c r="AR111" i="75"/>
  <c r="AS112" i="75"/>
  <c r="AT113" i="75"/>
  <c r="AU114" i="75"/>
  <c r="AQ116" i="75"/>
  <c r="AR117" i="75"/>
  <c r="AS118" i="75"/>
  <c r="AT119" i="75"/>
  <c r="AU120" i="75"/>
  <c r="AQ122" i="75"/>
  <c r="AR123" i="75"/>
  <c r="AS124" i="75"/>
  <c r="AT125" i="75"/>
  <c r="AU126" i="75"/>
  <c r="AQ128" i="75"/>
  <c r="AR129" i="75"/>
  <c r="AS130" i="75"/>
  <c r="AT131" i="75"/>
  <c r="AU132" i="75"/>
  <c r="AQ134" i="75"/>
  <c r="AR135" i="75"/>
  <c r="AS136" i="75"/>
  <c r="AT137" i="75"/>
  <c r="AU138" i="75"/>
  <c r="AQ140" i="75"/>
  <c r="AR141" i="75"/>
  <c r="AS142" i="75"/>
  <c r="AT143" i="75"/>
  <c r="AU144" i="75"/>
  <c r="AQ146" i="75"/>
  <c r="AR147" i="75"/>
  <c r="AS148" i="75"/>
  <c r="AT149" i="75"/>
  <c r="AU150" i="75"/>
  <c r="AQ152" i="75"/>
  <c r="AR153" i="75"/>
  <c r="AS154" i="75"/>
  <c r="AT155" i="75"/>
  <c r="AU156" i="75"/>
  <c r="AQ158" i="75"/>
  <c r="AR159" i="75"/>
  <c r="AS160" i="75"/>
  <c r="AS9" i="75"/>
  <c r="AT10" i="75"/>
  <c r="AU11" i="75"/>
  <c r="AQ13" i="75"/>
  <c r="AR14" i="75"/>
  <c r="AS15" i="75"/>
  <c r="AT16" i="75"/>
  <c r="AU17" i="75"/>
  <c r="AQ19" i="75"/>
  <c r="AR20" i="75"/>
  <c r="AS21" i="75"/>
  <c r="AT22" i="75"/>
  <c r="AU23" i="75"/>
  <c r="AQ25" i="75"/>
  <c r="AR26" i="75"/>
  <c r="AS27" i="75"/>
  <c r="AT28" i="75"/>
  <c r="AU29" i="75"/>
  <c r="AQ31" i="75"/>
  <c r="AR32" i="75"/>
  <c r="AS33" i="75"/>
  <c r="AT34" i="75"/>
  <c r="AU35" i="75"/>
  <c r="AQ37" i="75"/>
  <c r="AR38" i="75"/>
  <c r="AS39" i="75"/>
  <c r="AT40" i="75"/>
  <c r="AU41" i="75"/>
  <c r="AQ43" i="75"/>
  <c r="AR44" i="75"/>
  <c r="AS45" i="75"/>
  <c r="AT46" i="75"/>
  <c r="AU47" i="75"/>
  <c r="AQ49" i="75"/>
  <c r="AR50" i="75"/>
  <c r="AS51" i="75"/>
  <c r="AT52" i="75"/>
  <c r="AU53" i="75"/>
  <c r="AQ55" i="75"/>
  <c r="AR56" i="75"/>
  <c r="AS57" i="75"/>
  <c r="AT58" i="75"/>
  <c r="AU59" i="75"/>
  <c r="AQ61" i="75"/>
  <c r="AR62" i="75"/>
  <c r="AS63" i="75"/>
  <c r="AT64" i="75"/>
  <c r="AU65" i="75"/>
  <c r="AQ67" i="75"/>
  <c r="AR68" i="75"/>
  <c r="AS69" i="75"/>
  <c r="AT70" i="75"/>
  <c r="AU71" i="75"/>
  <c r="AQ73" i="75"/>
  <c r="AR74" i="75"/>
  <c r="AS75" i="75"/>
  <c r="AT76" i="75"/>
  <c r="AU77" i="75"/>
  <c r="AQ79" i="75"/>
  <c r="AR80" i="75"/>
  <c r="AS81" i="75"/>
  <c r="AT82" i="75"/>
  <c r="AU83" i="75"/>
  <c r="AQ85" i="75"/>
  <c r="AR86" i="75"/>
  <c r="AS87" i="75"/>
  <c r="AT88" i="75"/>
  <c r="AU89" i="75"/>
  <c r="AQ91" i="75"/>
  <c r="AR92" i="75"/>
  <c r="AS93" i="75"/>
  <c r="AT94" i="75"/>
  <c r="AU95" i="75"/>
  <c r="AQ97" i="75"/>
  <c r="AR98" i="75"/>
  <c r="AS99" i="75"/>
  <c r="AT100" i="75"/>
  <c r="AU101" i="75"/>
  <c r="AQ103" i="75"/>
  <c r="AR104" i="75"/>
  <c r="AS105" i="75"/>
  <c r="AT106" i="75"/>
  <c r="AU107" i="75"/>
  <c r="AQ109" i="75"/>
  <c r="AR110" i="75"/>
  <c r="AS111" i="75"/>
  <c r="AT112" i="75"/>
  <c r="AU113" i="75"/>
  <c r="AQ115" i="75"/>
  <c r="AR116" i="75"/>
  <c r="AS117" i="75"/>
  <c r="AT118" i="75"/>
  <c r="AU119" i="75"/>
  <c r="AQ121" i="75"/>
  <c r="AR122" i="75"/>
  <c r="AS123" i="75"/>
  <c r="AT124" i="75"/>
  <c r="AU125" i="75"/>
  <c r="AQ127" i="75"/>
  <c r="AR128" i="75"/>
  <c r="AS129" i="75"/>
  <c r="AT130" i="75"/>
  <c r="AU131" i="75"/>
  <c r="AQ133" i="75"/>
  <c r="AR134" i="75"/>
  <c r="AS135" i="75"/>
  <c r="AT136" i="75"/>
  <c r="AU137" i="75"/>
  <c r="AQ139" i="75"/>
  <c r="AR140" i="75"/>
  <c r="AS141" i="75"/>
  <c r="AT142" i="75"/>
  <c r="AU143" i="75"/>
  <c r="AQ145" i="75"/>
  <c r="AR146" i="75"/>
  <c r="AS147" i="75"/>
  <c r="AT148" i="75"/>
  <c r="AU149" i="75"/>
  <c r="AQ151" i="75"/>
  <c r="AR152" i="75"/>
  <c r="AS153" i="75"/>
  <c r="AT154" i="75"/>
  <c r="AU155" i="75"/>
  <c r="AQ157" i="75"/>
  <c r="AR158" i="75"/>
  <c r="AS159" i="75"/>
  <c r="AT160" i="75"/>
  <c r="AT9" i="75"/>
  <c r="AU10" i="75"/>
  <c r="AQ12" i="75"/>
  <c r="AR13" i="75"/>
  <c r="AS14" i="75"/>
  <c r="AT15" i="75"/>
  <c r="AU16" i="75"/>
  <c r="AQ18" i="75"/>
  <c r="AR19" i="75"/>
  <c r="AS20" i="75"/>
  <c r="AT21" i="75"/>
  <c r="AU22" i="75"/>
  <c r="AQ24" i="75"/>
  <c r="AR25" i="75"/>
  <c r="AS26" i="75"/>
  <c r="AT27" i="75"/>
  <c r="AU28" i="75"/>
  <c r="AQ30" i="75"/>
  <c r="AR31" i="75"/>
  <c r="AS32" i="75"/>
  <c r="AT33" i="75"/>
  <c r="AU34" i="75"/>
  <c r="AQ36" i="75"/>
  <c r="AR37" i="75"/>
  <c r="AS38" i="75"/>
  <c r="AT39" i="75"/>
  <c r="AU40" i="75"/>
  <c r="AQ42" i="75"/>
  <c r="AR43" i="75"/>
  <c r="AS44" i="75"/>
  <c r="AT45" i="75"/>
  <c r="AU46" i="75"/>
  <c r="AQ48" i="75"/>
  <c r="AR49" i="75"/>
  <c r="AS50" i="75"/>
  <c r="AT51" i="75"/>
  <c r="AU52" i="75"/>
  <c r="AQ54" i="75"/>
  <c r="AR55" i="75"/>
  <c r="AS56" i="75"/>
  <c r="AT57" i="75"/>
  <c r="AU58" i="75"/>
  <c r="AQ60" i="75"/>
  <c r="AR61" i="75"/>
  <c r="AS62" i="75"/>
  <c r="AT63" i="75"/>
  <c r="AU64" i="75"/>
  <c r="AQ66" i="75"/>
  <c r="AR67" i="75"/>
  <c r="AS68" i="75"/>
  <c r="AT69" i="75"/>
  <c r="AU70" i="75"/>
  <c r="AQ72" i="75"/>
  <c r="AR73" i="75"/>
  <c r="AS74" i="75"/>
  <c r="AT75" i="75"/>
  <c r="AU76" i="75"/>
  <c r="AQ78" i="75"/>
  <c r="AR79" i="75"/>
  <c r="AS80" i="75"/>
  <c r="AT81" i="75"/>
  <c r="AU82" i="75"/>
  <c r="AQ84" i="75"/>
  <c r="AR85" i="75"/>
  <c r="AS86" i="75"/>
  <c r="AT87" i="75"/>
  <c r="AU88" i="75"/>
  <c r="AQ90" i="75"/>
  <c r="AR91" i="75"/>
  <c r="AS92" i="75"/>
  <c r="AT93" i="75"/>
  <c r="AU94" i="75"/>
  <c r="AQ96" i="75"/>
  <c r="AR97" i="75"/>
  <c r="AS98" i="75"/>
  <c r="AT99" i="75"/>
  <c r="AU100" i="75"/>
  <c r="AQ102" i="75"/>
  <c r="AR103" i="75"/>
  <c r="AS104" i="75"/>
  <c r="AT105" i="75"/>
  <c r="AU106" i="75"/>
  <c r="AQ108" i="75"/>
  <c r="AR109" i="75"/>
  <c r="AS110" i="75"/>
  <c r="AT111" i="75"/>
  <c r="AU112" i="75"/>
  <c r="AQ114" i="75"/>
  <c r="AR115" i="75"/>
  <c r="AS116" i="75"/>
  <c r="AT117" i="75"/>
  <c r="AU118" i="75"/>
  <c r="AQ120" i="75"/>
  <c r="AR121" i="75"/>
  <c r="AS122" i="75"/>
  <c r="AT123" i="75"/>
  <c r="AU124" i="75"/>
  <c r="AQ126" i="75"/>
  <c r="AR127" i="75"/>
  <c r="AS128" i="75"/>
  <c r="AT129" i="75"/>
  <c r="AU130" i="75"/>
  <c r="AQ132" i="75"/>
  <c r="AR133" i="75"/>
  <c r="AS134" i="75"/>
  <c r="AT135" i="75"/>
  <c r="AU136" i="75"/>
  <c r="AQ138" i="75"/>
  <c r="AR139" i="75"/>
  <c r="AS140" i="75"/>
  <c r="AT141" i="75"/>
  <c r="AU142" i="75"/>
  <c r="AQ144" i="75"/>
  <c r="AR145" i="75"/>
  <c r="AS146" i="75"/>
  <c r="AT147" i="75"/>
  <c r="AU148" i="75"/>
  <c r="AQ150" i="75"/>
  <c r="AR151" i="75"/>
  <c r="AS152" i="75"/>
  <c r="AT153" i="75"/>
  <c r="AU154" i="75"/>
  <c r="AQ156" i="75"/>
  <c r="AR157" i="75"/>
  <c r="AS158" i="75"/>
  <c r="AT159" i="75"/>
  <c r="AU160" i="75"/>
  <c r="AU9" i="75"/>
  <c r="AS13" i="75"/>
  <c r="AQ17" i="75"/>
  <c r="AT20" i="75"/>
  <c r="AR24" i="75"/>
  <c r="AU27" i="75"/>
  <c r="AS31" i="75"/>
  <c r="AQ35" i="75"/>
  <c r="AT38" i="75"/>
  <c r="AR42" i="75"/>
  <c r="AU45" i="75"/>
  <c r="AS49" i="75"/>
  <c r="AQ53" i="75"/>
  <c r="AT56" i="75"/>
  <c r="AR60" i="75"/>
  <c r="AU63" i="75"/>
  <c r="AS67" i="75"/>
  <c r="AQ71" i="75"/>
  <c r="AT74" i="75"/>
  <c r="AR78" i="75"/>
  <c r="AU81" i="75"/>
  <c r="AS85" i="75"/>
  <c r="AQ89" i="75"/>
  <c r="AT92" i="75"/>
  <c r="AR96" i="75"/>
  <c r="AU99" i="75"/>
  <c r="AS103" i="75"/>
  <c r="AQ107" i="75"/>
  <c r="AT110" i="75"/>
  <c r="AR114" i="75"/>
  <c r="AU117" i="75"/>
  <c r="AS121" i="75"/>
  <c r="AQ125" i="75"/>
  <c r="AT128" i="75"/>
  <c r="AR132" i="75"/>
  <c r="AU135" i="75"/>
  <c r="AS139" i="75"/>
  <c r="AQ143" i="75"/>
  <c r="AT146" i="75"/>
  <c r="AR150" i="75"/>
  <c r="AU153" i="75"/>
  <c r="AS157" i="75"/>
  <c r="AQ161" i="75"/>
  <c r="AR162" i="75"/>
  <c r="AS163" i="75"/>
  <c r="AT164" i="75"/>
  <c r="AU165" i="75"/>
  <c r="AQ167" i="75"/>
  <c r="AQ23" i="75"/>
  <c r="AT134" i="75"/>
  <c r="AT152" i="75"/>
  <c r="AU161" i="75"/>
  <c r="AS165" i="75"/>
  <c r="AR23" i="75"/>
  <c r="AQ34" i="75"/>
  <c r="AS48" i="75"/>
  <c r="AU62" i="75"/>
  <c r="AT73" i="75"/>
  <c r="AQ88" i="75"/>
  <c r="AS102" i="75"/>
  <c r="AU116" i="75"/>
  <c r="AT127" i="75"/>
  <c r="AQ142" i="75"/>
  <c r="AQ160" i="75"/>
  <c r="AS164" i="75"/>
  <c r="AQ10" i="75"/>
  <c r="AT13" i="75"/>
  <c r="AR17" i="75"/>
  <c r="AU20" i="75"/>
  <c r="AS24" i="75"/>
  <c r="AQ28" i="75"/>
  <c r="AT31" i="75"/>
  <c r="AR35" i="75"/>
  <c r="AU38" i="75"/>
  <c r="AS42" i="75"/>
  <c r="AQ46" i="75"/>
  <c r="AT49" i="75"/>
  <c r="AR53" i="75"/>
  <c r="AU56" i="75"/>
  <c r="AS60" i="75"/>
  <c r="AQ64" i="75"/>
  <c r="AT67" i="75"/>
  <c r="AR71" i="75"/>
  <c r="AU74" i="75"/>
  <c r="AS78" i="75"/>
  <c r="AQ82" i="75"/>
  <c r="AT85" i="75"/>
  <c r="AR89" i="75"/>
  <c r="AU92" i="75"/>
  <c r="AS96" i="75"/>
  <c r="AQ100" i="75"/>
  <c r="AT103" i="75"/>
  <c r="AR107" i="75"/>
  <c r="AU110" i="75"/>
  <c r="AS114" i="75"/>
  <c r="AQ118" i="75"/>
  <c r="AT121" i="75"/>
  <c r="AR125" i="75"/>
  <c r="AU128" i="75"/>
  <c r="AS132" i="75"/>
  <c r="AQ136" i="75"/>
  <c r="AT139" i="75"/>
  <c r="AR143" i="75"/>
  <c r="AU146" i="75"/>
  <c r="AS150" i="75"/>
  <c r="AQ154" i="75"/>
  <c r="AT157" i="75"/>
  <c r="AR161" i="75"/>
  <c r="AS162" i="75"/>
  <c r="AT163" i="75"/>
  <c r="AU164" i="75"/>
  <c r="AQ166" i="75"/>
  <c r="AR167" i="75"/>
  <c r="AS55" i="75"/>
  <c r="AT19" i="75"/>
  <c r="AS30" i="75"/>
  <c r="AU44" i="75"/>
  <c r="AR59" i="75"/>
  <c r="AR77" i="75"/>
  <c r="AU80" i="75"/>
  <c r="AR95" i="75"/>
  <c r="AT109" i="75"/>
  <c r="AQ124" i="75"/>
  <c r="AS138" i="75"/>
  <c r="AS156" i="75"/>
  <c r="AT165" i="75"/>
  <c r="AQ11" i="75"/>
  <c r="AT14" i="75"/>
  <c r="AR18" i="75"/>
  <c r="AU21" i="75"/>
  <c r="AS25" i="75"/>
  <c r="AQ29" i="75"/>
  <c r="AT32" i="75"/>
  <c r="AR36" i="75"/>
  <c r="AU39" i="75"/>
  <c r="AS43" i="75"/>
  <c r="AQ47" i="75"/>
  <c r="AT50" i="75"/>
  <c r="AR54" i="75"/>
  <c r="AU57" i="75"/>
  <c r="AS61" i="75"/>
  <c r="AQ65" i="75"/>
  <c r="AT68" i="75"/>
  <c r="AR72" i="75"/>
  <c r="AU75" i="75"/>
  <c r="AS79" i="75"/>
  <c r="AQ83" i="75"/>
  <c r="AT86" i="75"/>
  <c r="AR90" i="75"/>
  <c r="AU93" i="75"/>
  <c r="AS97" i="75"/>
  <c r="AQ101" i="75"/>
  <c r="AT104" i="75"/>
  <c r="AR108" i="75"/>
  <c r="AU111" i="75"/>
  <c r="AS115" i="75"/>
  <c r="AQ119" i="75"/>
  <c r="AT122" i="75"/>
  <c r="AR126" i="75"/>
  <c r="AU129" i="75"/>
  <c r="AS133" i="75"/>
  <c r="AQ137" i="75"/>
  <c r="AT140" i="75"/>
  <c r="AR144" i="75"/>
  <c r="AU147" i="75"/>
  <c r="AS151" i="75"/>
  <c r="AQ155" i="75"/>
  <c r="AT158" i="75"/>
  <c r="AS161" i="75"/>
  <c r="AT162" i="75"/>
  <c r="AU163" i="75"/>
  <c r="AQ165" i="75"/>
  <c r="AR166" i="75"/>
  <c r="AS167" i="75"/>
  <c r="AU15" i="75"/>
  <c r="AR138" i="75"/>
  <c r="AQ149" i="75"/>
  <c r="AU159" i="75"/>
  <c r="AR164" i="75"/>
  <c r="AU167" i="75"/>
  <c r="AQ16" i="75"/>
  <c r="AU26" i="75"/>
  <c r="AR41" i="75"/>
  <c r="AT55" i="75"/>
  <c r="AQ70" i="75"/>
  <c r="AT91" i="75"/>
  <c r="AQ106" i="75"/>
  <c r="AS120" i="75"/>
  <c r="AU134" i="75"/>
  <c r="AT145" i="75"/>
  <c r="AQ162" i="75"/>
  <c r="AU166" i="75"/>
  <c r="AR11" i="75"/>
  <c r="AU14" i="75"/>
  <c r="AS18" i="75"/>
  <c r="AQ22" i="75"/>
  <c r="AT25" i="75"/>
  <c r="AR29" i="75"/>
  <c r="AU32" i="75"/>
  <c r="AS36" i="75"/>
  <c r="AQ40" i="75"/>
  <c r="AT43" i="75"/>
  <c r="AR47" i="75"/>
  <c r="AU50" i="75"/>
  <c r="AS54" i="75"/>
  <c r="AQ58" i="75"/>
  <c r="AT61" i="75"/>
  <c r="AR65" i="75"/>
  <c r="AU68" i="75"/>
  <c r="AS72" i="75"/>
  <c r="AQ76" i="75"/>
  <c r="AT79" i="75"/>
  <c r="AR83" i="75"/>
  <c r="AU86" i="75"/>
  <c r="AS90" i="75"/>
  <c r="AQ94" i="75"/>
  <c r="AT97" i="75"/>
  <c r="AR101" i="75"/>
  <c r="AU104" i="75"/>
  <c r="AS108" i="75"/>
  <c r="AQ112" i="75"/>
  <c r="AT115" i="75"/>
  <c r="AR119" i="75"/>
  <c r="AU122" i="75"/>
  <c r="AS126" i="75"/>
  <c r="AQ130" i="75"/>
  <c r="AT133" i="75"/>
  <c r="AR137" i="75"/>
  <c r="AU140" i="75"/>
  <c r="AS144" i="75"/>
  <c r="AQ148" i="75"/>
  <c r="AT151" i="75"/>
  <c r="AR155" i="75"/>
  <c r="AU158" i="75"/>
  <c r="AT161" i="75"/>
  <c r="AU162" i="75"/>
  <c r="AQ164" i="75"/>
  <c r="AR165" i="75"/>
  <c r="AS166" i="75"/>
  <c r="AT167" i="75"/>
  <c r="AR12" i="75"/>
  <c r="AS19" i="75"/>
  <c r="AT26" i="75"/>
  <c r="AR30" i="75"/>
  <c r="AU33" i="75"/>
  <c r="AS37" i="75"/>
  <c r="AQ41" i="75"/>
  <c r="AT44" i="75"/>
  <c r="AR48" i="75"/>
  <c r="AU51" i="75"/>
  <c r="AQ59" i="75"/>
  <c r="AT62" i="75"/>
  <c r="AR66" i="75"/>
  <c r="AU69" i="75"/>
  <c r="AS73" i="75"/>
  <c r="AQ77" i="75"/>
  <c r="AT80" i="75"/>
  <c r="AR84" i="75"/>
  <c r="AU87" i="75"/>
  <c r="AS91" i="75"/>
  <c r="AQ95" i="75"/>
  <c r="AT98" i="75"/>
  <c r="AR102" i="75"/>
  <c r="AU105" i="75"/>
  <c r="AS109" i="75"/>
  <c r="AQ113" i="75"/>
  <c r="AT116" i="75"/>
  <c r="AR120" i="75"/>
  <c r="AU123" i="75"/>
  <c r="AS127" i="75"/>
  <c r="AQ131" i="75"/>
  <c r="AU141" i="75"/>
  <c r="AS145" i="75"/>
  <c r="AR156" i="75"/>
  <c r="AQ163" i="75"/>
  <c r="AT166" i="75"/>
  <c r="AS12" i="75"/>
  <c r="AT37" i="75"/>
  <c r="AQ52" i="75"/>
  <c r="AS66" i="75"/>
  <c r="AS84" i="75"/>
  <c r="AU98" i="75"/>
  <c r="AR113" i="75"/>
  <c r="AR131" i="75"/>
  <c r="AR149" i="75"/>
  <c r="AU152" i="75"/>
  <c r="AR163" i="75"/>
  <c r="AS8" i="75"/>
  <c r="AT8" i="75"/>
  <c r="AU8" i="75"/>
  <c r="AR8" i="75"/>
  <c r="AQ8" i="75"/>
  <c r="AL9" i="75"/>
  <c r="AM10" i="75"/>
  <c r="AN11" i="75"/>
  <c r="AO12" i="75"/>
  <c r="AP13" i="75"/>
  <c r="AL15" i="75"/>
  <c r="AM16" i="75"/>
  <c r="AN17" i="75"/>
  <c r="AO18" i="75"/>
  <c r="AP19" i="75"/>
  <c r="AL21" i="75"/>
  <c r="AM22" i="75"/>
  <c r="AN23" i="75"/>
  <c r="AO24" i="75"/>
  <c r="AP25" i="75"/>
  <c r="AL27" i="75"/>
  <c r="AM28" i="75"/>
  <c r="AN29" i="75"/>
  <c r="AO30" i="75"/>
  <c r="AP31" i="75"/>
  <c r="AL33" i="75"/>
  <c r="AM34" i="75"/>
  <c r="AN35" i="75"/>
  <c r="AO36" i="75"/>
  <c r="AP37" i="75"/>
  <c r="AL39" i="75"/>
  <c r="AM40" i="75"/>
  <c r="AN41" i="75"/>
  <c r="AO42" i="75"/>
  <c r="AP43" i="75"/>
  <c r="AL45" i="75"/>
  <c r="AM46" i="75"/>
  <c r="AN47" i="75"/>
  <c r="AO48" i="75"/>
  <c r="AP49" i="75"/>
  <c r="AL51" i="75"/>
  <c r="AM52" i="75"/>
  <c r="AN53" i="75"/>
  <c r="AO54" i="75"/>
  <c r="AP55" i="75"/>
  <c r="AL57" i="75"/>
  <c r="AM58" i="75"/>
  <c r="AN59" i="75"/>
  <c r="AO60" i="75"/>
  <c r="AP61" i="75"/>
  <c r="AL63" i="75"/>
  <c r="AM64" i="75"/>
  <c r="AN65" i="75"/>
  <c r="AO66" i="75"/>
  <c r="AP67" i="75"/>
  <c r="AL69" i="75"/>
  <c r="AM70" i="75"/>
  <c r="AN71" i="75"/>
  <c r="AO72" i="75"/>
  <c r="AP73" i="75"/>
  <c r="AL75" i="75"/>
  <c r="AM76" i="75"/>
  <c r="AN77" i="75"/>
  <c r="AO78" i="75"/>
  <c r="AP79" i="75"/>
  <c r="AL81" i="75"/>
  <c r="AM82" i="75"/>
  <c r="AN83" i="75"/>
  <c r="AO84" i="75"/>
  <c r="AP85" i="75"/>
  <c r="AL87" i="75"/>
  <c r="AM88" i="75"/>
  <c r="AN89" i="75"/>
  <c r="AO90" i="75"/>
  <c r="AP91" i="75"/>
  <c r="AL93" i="75"/>
  <c r="AM94" i="75"/>
  <c r="AN95" i="75"/>
  <c r="AO96" i="75"/>
  <c r="AP97" i="75"/>
  <c r="AL99" i="75"/>
  <c r="AM100" i="75"/>
  <c r="AN101" i="75"/>
  <c r="AO102" i="75"/>
  <c r="AP103" i="75"/>
  <c r="AL105" i="75"/>
  <c r="AM106" i="75"/>
  <c r="AN107" i="75"/>
  <c r="AO108" i="75"/>
  <c r="AP109" i="75"/>
  <c r="AL111" i="75"/>
  <c r="AM112" i="75"/>
  <c r="AN113" i="75"/>
  <c r="AO114" i="75"/>
  <c r="AP115" i="75"/>
  <c r="AL117" i="75"/>
  <c r="AM118" i="75"/>
  <c r="AN119" i="75"/>
  <c r="AO120" i="75"/>
  <c r="AP121" i="75"/>
  <c r="AL123" i="75"/>
  <c r="AM124" i="75"/>
  <c r="AN125" i="75"/>
  <c r="AO126" i="75"/>
  <c r="AP127" i="75"/>
  <c r="AL129" i="75"/>
  <c r="AM130" i="75"/>
  <c r="AN131" i="75"/>
  <c r="AO132" i="75"/>
  <c r="AP133" i="75"/>
  <c r="AL135" i="75"/>
  <c r="AM136" i="75"/>
  <c r="AN137" i="75"/>
  <c r="AO138" i="75"/>
  <c r="AP139" i="75"/>
  <c r="AL141" i="75"/>
  <c r="AM142" i="75"/>
  <c r="AN143" i="75"/>
  <c r="AO144" i="75"/>
  <c r="AP145" i="75"/>
  <c r="AL147" i="75"/>
  <c r="AM148" i="75"/>
  <c r="AN149" i="75"/>
  <c r="AM9" i="75"/>
  <c r="AN10" i="75"/>
  <c r="AO11" i="75"/>
  <c r="AP12" i="75"/>
  <c r="AL14" i="75"/>
  <c r="AM15" i="75"/>
  <c r="AN16" i="75"/>
  <c r="AO17" i="75"/>
  <c r="AP18" i="75"/>
  <c r="AL20" i="75"/>
  <c r="AM21" i="75"/>
  <c r="AN22" i="75"/>
  <c r="AO23" i="75"/>
  <c r="AP24" i="75"/>
  <c r="AL26" i="75"/>
  <c r="AM27" i="75"/>
  <c r="AN28" i="75"/>
  <c r="AO29" i="75"/>
  <c r="AP30" i="75"/>
  <c r="AL32" i="75"/>
  <c r="AM33" i="75"/>
  <c r="AN34" i="75"/>
  <c r="AO35" i="75"/>
  <c r="AP36" i="75"/>
  <c r="AL38" i="75"/>
  <c r="AM39" i="75"/>
  <c r="AN40" i="75"/>
  <c r="AO41" i="75"/>
  <c r="AP42" i="75"/>
  <c r="AL44" i="75"/>
  <c r="AM45" i="75"/>
  <c r="AN46" i="75"/>
  <c r="AO47" i="75"/>
  <c r="AP48" i="75"/>
  <c r="AL50" i="75"/>
  <c r="AM51" i="75"/>
  <c r="AN52" i="75"/>
  <c r="AO53" i="75"/>
  <c r="AP54" i="75"/>
  <c r="AL56" i="75"/>
  <c r="AM57" i="75"/>
  <c r="AN58" i="75"/>
  <c r="AO59" i="75"/>
  <c r="AP60" i="75"/>
  <c r="AL62" i="75"/>
  <c r="AM63" i="75"/>
  <c r="AN64" i="75"/>
  <c r="AO65" i="75"/>
  <c r="AP66" i="75"/>
  <c r="AL68" i="75"/>
  <c r="AM69" i="75"/>
  <c r="AN70" i="75"/>
  <c r="AO71" i="75"/>
  <c r="AP72" i="75"/>
  <c r="AL74" i="75"/>
  <c r="AM75" i="75"/>
  <c r="AN76" i="75"/>
  <c r="AO77" i="75"/>
  <c r="AP78" i="75"/>
  <c r="AL80" i="75"/>
  <c r="AM81" i="75"/>
  <c r="AN82" i="75"/>
  <c r="AO83" i="75"/>
  <c r="AP84" i="75"/>
  <c r="AL86" i="75"/>
  <c r="AM87" i="75"/>
  <c r="AN88" i="75"/>
  <c r="AO89" i="75"/>
  <c r="AP90" i="75"/>
  <c r="AL92" i="75"/>
  <c r="AM93" i="75"/>
  <c r="AN94" i="75"/>
  <c r="AO95" i="75"/>
  <c r="AP96" i="75"/>
  <c r="AL98" i="75"/>
  <c r="AM99" i="75"/>
  <c r="AN100" i="75"/>
  <c r="AO101" i="75"/>
  <c r="AP102" i="75"/>
  <c r="AL104" i="75"/>
  <c r="AM105" i="75"/>
  <c r="AN106" i="75"/>
  <c r="AO107" i="75"/>
  <c r="AP108" i="75"/>
  <c r="AL110" i="75"/>
  <c r="AM111" i="75"/>
  <c r="AN112" i="75"/>
  <c r="AO113" i="75"/>
  <c r="AP114" i="75"/>
  <c r="AL116" i="75"/>
  <c r="AM117" i="75"/>
  <c r="AN118" i="75"/>
  <c r="AO119" i="75"/>
  <c r="AP120" i="75"/>
  <c r="AL122" i="75"/>
  <c r="AM123" i="75"/>
  <c r="AN124" i="75"/>
  <c r="AO125" i="75"/>
  <c r="AP126" i="75"/>
  <c r="AL128" i="75"/>
  <c r="AM129" i="75"/>
  <c r="AN9" i="75"/>
  <c r="AO10" i="75"/>
  <c r="AP11" i="75"/>
  <c r="AL13" i="75"/>
  <c r="AM14" i="75"/>
  <c r="AN15" i="75"/>
  <c r="AO16" i="75"/>
  <c r="AP17" i="75"/>
  <c r="AL19" i="75"/>
  <c r="AM20" i="75"/>
  <c r="AN21" i="75"/>
  <c r="AO22" i="75"/>
  <c r="AP23" i="75"/>
  <c r="AL25" i="75"/>
  <c r="AM26" i="75"/>
  <c r="AN27" i="75"/>
  <c r="AO28" i="75"/>
  <c r="AP29" i="75"/>
  <c r="AL31" i="75"/>
  <c r="AM32" i="75"/>
  <c r="AN33" i="75"/>
  <c r="AO34" i="75"/>
  <c r="AP35" i="75"/>
  <c r="AL37" i="75"/>
  <c r="AM38" i="75"/>
  <c r="AN39" i="75"/>
  <c r="AO40" i="75"/>
  <c r="AP41" i="75"/>
  <c r="AL43" i="75"/>
  <c r="AM44" i="75"/>
  <c r="AN45" i="75"/>
  <c r="AO46" i="75"/>
  <c r="AP47" i="75"/>
  <c r="AL49" i="75"/>
  <c r="AM50" i="75"/>
  <c r="AN51" i="75"/>
  <c r="AO52" i="75"/>
  <c r="AP53" i="75"/>
  <c r="AL55" i="75"/>
  <c r="AM56" i="75"/>
  <c r="AN57" i="75"/>
  <c r="AO58" i="75"/>
  <c r="AP59" i="75"/>
  <c r="AL61" i="75"/>
  <c r="AM62" i="75"/>
  <c r="AN63" i="75"/>
  <c r="AO64" i="75"/>
  <c r="AP65" i="75"/>
  <c r="AL67" i="75"/>
  <c r="AM68" i="75"/>
  <c r="AN69" i="75"/>
  <c r="AO70" i="75"/>
  <c r="AP71" i="75"/>
  <c r="AL73" i="75"/>
  <c r="AM74" i="75"/>
  <c r="AN75" i="75"/>
  <c r="AO76" i="75"/>
  <c r="AP77" i="75"/>
  <c r="AL79" i="75"/>
  <c r="AM80" i="75"/>
  <c r="AN81" i="75"/>
  <c r="AO82" i="75"/>
  <c r="AP83" i="75"/>
  <c r="AL85" i="75"/>
  <c r="AM86" i="75"/>
  <c r="AN87" i="75"/>
  <c r="AO88" i="75"/>
  <c r="AP89" i="75"/>
  <c r="AL91" i="75"/>
  <c r="AM92" i="75"/>
  <c r="AN93" i="75"/>
  <c r="AO94" i="75"/>
  <c r="AP95" i="75"/>
  <c r="AL97" i="75"/>
  <c r="AM98" i="75"/>
  <c r="AN99" i="75"/>
  <c r="AO100" i="75"/>
  <c r="AP101" i="75"/>
  <c r="AL103" i="75"/>
  <c r="AM104" i="75"/>
  <c r="AN105" i="75"/>
  <c r="AO106" i="75"/>
  <c r="AP107" i="75"/>
  <c r="AL109" i="75"/>
  <c r="AM110" i="75"/>
  <c r="AN111" i="75"/>
  <c r="AO112" i="75"/>
  <c r="AP113" i="75"/>
  <c r="AL115" i="75"/>
  <c r="AM116" i="75"/>
  <c r="AN117" i="75"/>
  <c r="AO118" i="75"/>
  <c r="AP119" i="75"/>
  <c r="AL121" i="75"/>
  <c r="AM122" i="75"/>
  <c r="AN123" i="75"/>
  <c r="AO124" i="75"/>
  <c r="AP125" i="75"/>
  <c r="AL127" i="75"/>
  <c r="AM128" i="75"/>
  <c r="AN129" i="75"/>
  <c r="AO9" i="75"/>
  <c r="AP10" i="75"/>
  <c r="AL12" i="75"/>
  <c r="AM13" i="75"/>
  <c r="AN14" i="75"/>
  <c r="AO15" i="75"/>
  <c r="AP16" i="75"/>
  <c r="AL18" i="75"/>
  <c r="AM19" i="75"/>
  <c r="AN20" i="75"/>
  <c r="AO21" i="75"/>
  <c r="AP22" i="75"/>
  <c r="AL24" i="75"/>
  <c r="AM25" i="75"/>
  <c r="AN26" i="75"/>
  <c r="AO27" i="75"/>
  <c r="AP28" i="75"/>
  <c r="AL30" i="75"/>
  <c r="AM31" i="75"/>
  <c r="AN32" i="75"/>
  <c r="AO33" i="75"/>
  <c r="AP34" i="75"/>
  <c r="AL36" i="75"/>
  <c r="AM37" i="75"/>
  <c r="AN38" i="75"/>
  <c r="AO39" i="75"/>
  <c r="AP40" i="75"/>
  <c r="AL42" i="75"/>
  <c r="AM43" i="75"/>
  <c r="AN44" i="75"/>
  <c r="AO45" i="75"/>
  <c r="AP46" i="75"/>
  <c r="AL48" i="75"/>
  <c r="AM49" i="75"/>
  <c r="AN50" i="75"/>
  <c r="AO51" i="75"/>
  <c r="AP52" i="75"/>
  <c r="AL54" i="75"/>
  <c r="AM55" i="75"/>
  <c r="AN56" i="75"/>
  <c r="AO57" i="75"/>
  <c r="AP58" i="75"/>
  <c r="AL60" i="75"/>
  <c r="AM61" i="75"/>
  <c r="AN62" i="75"/>
  <c r="AO63" i="75"/>
  <c r="AP64" i="75"/>
  <c r="AL66" i="75"/>
  <c r="AM67" i="75"/>
  <c r="AN68" i="75"/>
  <c r="AO69" i="75"/>
  <c r="AP70" i="75"/>
  <c r="AL72" i="75"/>
  <c r="AM73" i="75"/>
  <c r="AN74" i="75"/>
  <c r="AO75" i="75"/>
  <c r="AP76" i="75"/>
  <c r="AL78" i="75"/>
  <c r="AM79" i="75"/>
  <c r="AN80" i="75"/>
  <c r="AO81" i="75"/>
  <c r="AP82" i="75"/>
  <c r="AL84" i="75"/>
  <c r="AM85" i="75"/>
  <c r="AN86" i="75"/>
  <c r="AO87" i="75"/>
  <c r="AP88" i="75"/>
  <c r="AL90" i="75"/>
  <c r="AM91" i="75"/>
  <c r="AN92" i="75"/>
  <c r="AO93" i="75"/>
  <c r="AP94" i="75"/>
  <c r="AL96" i="75"/>
  <c r="AM97" i="75"/>
  <c r="AN98" i="75"/>
  <c r="AO99" i="75"/>
  <c r="AP100" i="75"/>
  <c r="AL102" i="75"/>
  <c r="AM103" i="75"/>
  <c r="AN104" i="75"/>
  <c r="AO105" i="75"/>
  <c r="AP106" i="75"/>
  <c r="AL108" i="75"/>
  <c r="AM109" i="75"/>
  <c r="AN110" i="75"/>
  <c r="AO111" i="75"/>
  <c r="AP112" i="75"/>
  <c r="AL114" i="75"/>
  <c r="AM115" i="75"/>
  <c r="AN116" i="75"/>
  <c r="AO117" i="75"/>
  <c r="AP118" i="75"/>
  <c r="AL120" i="75"/>
  <c r="AM121" i="75"/>
  <c r="AN122" i="75"/>
  <c r="AO123" i="75"/>
  <c r="AP124" i="75"/>
  <c r="AL126" i="75"/>
  <c r="AM127" i="75"/>
  <c r="AN128" i="75"/>
  <c r="AO129" i="75"/>
  <c r="AP130" i="75"/>
  <c r="AL132" i="75"/>
  <c r="AM133" i="75"/>
  <c r="AN134" i="75"/>
  <c r="AO135" i="75"/>
  <c r="AP136" i="75"/>
  <c r="AL138" i="75"/>
  <c r="AM139" i="75"/>
  <c r="AN140" i="75"/>
  <c r="AO141" i="75"/>
  <c r="AP142" i="75"/>
  <c r="AL144" i="75"/>
  <c r="AM145" i="75"/>
  <c r="AN146" i="75"/>
  <c r="AO147" i="75"/>
  <c r="AP148" i="75"/>
  <c r="AL150" i="75"/>
  <c r="AM151" i="75"/>
  <c r="AN152" i="75"/>
  <c r="AO153" i="75"/>
  <c r="AP154" i="75"/>
  <c r="AL156" i="75"/>
  <c r="AM157" i="75"/>
  <c r="AN158" i="75"/>
  <c r="AO159" i="75"/>
  <c r="AP160" i="75"/>
  <c r="AP9" i="75"/>
  <c r="AL11" i="75"/>
  <c r="AM12" i="75"/>
  <c r="AN13" i="75"/>
  <c r="AO14" i="75"/>
  <c r="AP15" i="75"/>
  <c r="AL17" i="75"/>
  <c r="AM18" i="75"/>
  <c r="AN19" i="75"/>
  <c r="AL10" i="75"/>
  <c r="AM17" i="75"/>
  <c r="AL22" i="75"/>
  <c r="AO25" i="75"/>
  <c r="AM29" i="75"/>
  <c r="AP32" i="75"/>
  <c r="AN36" i="75"/>
  <c r="AL40" i="75"/>
  <c r="AO43" i="75"/>
  <c r="AM47" i="75"/>
  <c r="AP50" i="75"/>
  <c r="AN54" i="75"/>
  <c r="AL58" i="75"/>
  <c r="AO61" i="75"/>
  <c r="AM65" i="75"/>
  <c r="AP68" i="75"/>
  <c r="AN72" i="75"/>
  <c r="AL76" i="75"/>
  <c r="AO79" i="75"/>
  <c r="AM83" i="75"/>
  <c r="AP86" i="75"/>
  <c r="AN90" i="75"/>
  <c r="AL94" i="75"/>
  <c r="AO97" i="75"/>
  <c r="AM101" i="75"/>
  <c r="AP104" i="75"/>
  <c r="AN108" i="75"/>
  <c r="AL112" i="75"/>
  <c r="AO115" i="75"/>
  <c r="AM119" i="75"/>
  <c r="AP122" i="75"/>
  <c r="AN126" i="75"/>
  <c r="AL130" i="75"/>
  <c r="AP131" i="75"/>
  <c r="AO133" i="75"/>
  <c r="AN135" i="75"/>
  <c r="AM137" i="75"/>
  <c r="AL139" i="75"/>
  <c r="AP140" i="75"/>
  <c r="AO142" i="75"/>
  <c r="AN144" i="75"/>
  <c r="AM146" i="75"/>
  <c r="AL148" i="75"/>
  <c r="AP149" i="75"/>
  <c r="AN151" i="75"/>
  <c r="AP152" i="75"/>
  <c r="AM154" i="75"/>
  <c r="AO155" i="75"/>
  <c r="AL157" i="75"/>
  <c r="AO158" i="75"/>
  <c r="AL160" i="75"/>
  <c r="AN161" i="75"/>
  <c r="AO162" i="75"/>
  <c r="AP163" i="75"/>
  <c r="AL165" i="75"/>
  <c r="AM166" i="75"/>
  <c r="AN167" i="75"/>
  <c r="AM11" i="75"/>
  <c r="AN18" i="75"/>
  <c r="AL23" i="75"/>
  <c r="AO26" i="75"/>
  <c r="AM30" i="75"/>
  <c r="AP33" i="75"/>
  <c r="AN37" i="75"/>
  <c r="AL41" i="75"/>
  <c r="AO44" i="75"/>
  <c r="AM48" i="75"/>
  <c r="AP51" i="75"/>
  <c r="AN55" i="75"/>
  <c r="AL59" i="75"/>
  <c r="AO62" i="75"/>
  <c r="AM66" i="75"/>
  <c r="AP69" i="75"/>
  <c r="AN73" i="75"/>
  <c r="AL77" i="75"/>
  <c r="AO80" i="75"/>
  <c r="AM84" i="75"/>
  <c r="AP87" i="75"/>
  <c r="AN91" i="75"/>
  <c r="AL95" i="75"/>
  <c r="AO98" i="75"/>
  <c r="AM102" i="75"/>
  <c r="AP105" i="75"/>
  <c r="AN109" i="75"/>
  <c r="AL113" i="75"/>
  <c r="AO116" i="75"/>
  <c r="AM120" i="75"/>
  <c r="AP123" i="75"/>
  <c r="AN127" i="75"/>
  <c r="AN130" i="75"/>
  <c r="AM132" i="75"/>
  <c r="AL134" i="75"/>
  <c r="AP135" i="75"/>
  <c r="AO137" i="75"/>
  <c r="AN139" i="75"/>
  <c r="AM141" i="75"/>
  <c r="AL143" i="75"/>
  <c r="AP144" i="75"/>
  <c r="AO146" i="75"/>
  <c r="AN148" i="75"/>
  <c r="AM150" i="75"/>
  <c r="AO151" i="75"/>
  <c r="AL153" i="75"/>
  <c r="AN154" i="75"/>
  <c r="AP155" i="75"/>
  <c r="AN157" i="75"/>
  <c r="AP158" i="75"/>
  <c r="AM160" i="75"/>
  <c r="AO161" i="75"/>
  <c r="AP162" i="75"/>
  <c r="AL164" i="75"/>
  <c r="AM165" i="75"/>
  <c r="AN166" i="75"/>
  <c r="AO167" i="75"/>
  <c r="AN25" i="75"/>
  <c r="AM36" i="75"/>
  <c r="AL47" i="75"/>
  <c r="AL65" i="75"/>
  <c r="AL83" i="75"/>
  <c r="AL101" i="75"/>
  <c r="AN115" i="75"/>
  <c r="AP129" i="75"/>
  <c r="AL137" i="75"/>
  <c r="AM144" i="75"/>
  <c r="AL151" i="75"/>
  <c r="AN155" i="75"/>
  <c r="AN162" i="75"/>
  <c r="AM167" i="75"/>
  <c r="AN12" i="75"/>
  <c r="AO19" i="75"/>
  <c r="AM23" i="75"/>
  <c r="AP26" i="75"/>
  <c r="AN30" i="75"/>
  <c r="AL34" i="75"/>
  <c r="AO37" i="75"/>
  <c r="AM41" i="75"/>
  <c r="AP44" i="75"/>
  <c r="AN48" i="75"/>
  <c r="AL52" i="75"/>
  <c r="AO55" i="75"/>
  <c r="AM59" i="75"/>
  <c r="AP62" i="75"/>
  <c r="AN66" i="75"/>
  <c r="AL70" i="75"/>
  <c r="AO73" i="75"/>
  <c r="AM77" i="75"/>
  <c r="AP80" i="75"/>
  <c r="AN84" i="75"/>
  <c r="AL88" i="75"/>
  <c r="AO91" i="75"/>
  <c r="AM95" i="75"/>
  <c r="AP98" i="75"/>
  <c r="AN102" i="75"/>
  <c r="AL106" i="75"/>
  <c r="AO109" i="75"/>
  <c r="AM113" i="75"/>
  <c r="AP116" i="75"/>
  <c r="AN120" i="75"/>
  <c r="AL124" i="75"/>
  <c r="AO127" i="75"/>
  <c r="AO130" i="75"/>
  <c r="AN132" i="75"/>
  <c r="AM134" i="75"/>
  <c r="AL136" i="75"/>
  <c r="AP137" i="75"/>
  <c r="AO139" i="75"/>
  <c r="AN141" i="75"/>
  <c r="AM143" i="75"/>
  <c r="AL145" i="75"/>
  <c r="AP146" i="75"/>
  <c r="AO148" i="75"/>
  <c r="AN150" i="75"/>
  <c r="AP151" i="75"/>
  <c r="AM153" i="75"/>
  <c r="AO154" i="75"/>
  <c r="AM156" i="75"/>
  <c r="AO157" i="75"/>
  <c r="AL159" i="75"/>
  <c r="AN160" i="75"/>
  <c r="AP161" i="75"/>
  <c r="AL163" i="75"/>
  <c r="AM164" i="75"/>
  <c r="AN165" i="75"/>
  <c r="AO166" i="75"/>
  <c r="AP167" i="75"/>
  <c r="AL29" i="75"/>
  <c r="AM54" i="75"/>
  <c r="AM72" i="75"/>
  <c r="AO86" i="75"/>
  <c r="AP93" i="75"/>
  <c r="AO104" i="75"/>
  <c r="AL119" i="75"/>
  <c r="AO131" i="75"/>
  <c r="AO140" i="75"/>
  <c r="AP147" i="75"/>
  <c r="AL154" i="75"/>
  <c r="AP159" i="75"/>
  <c r="AP164" i="75"/>
  <c r="AO13" i="75"/>
  <c r="AO20" i="75"/>
  <c r="AM24" i="75"/>
  <c r="AP27" i="75"/>
  <c r="AN31" i="75"/>
  <c r="AL35" i="75"/>
  <c r="AO38" i="75"/>
  <c r="AM42" i="75"/>
  <c r="AP45" i="75"/>
  <c r="AN49" i="75"/>
  <c r="AL53" i="75"/>
  <c r="AO56" i="75"/>
  <c r="AM60" i="75"/>
  <c r="AP63" i="75"/>
  <c r="AN67" i="75"/>
  <c r="AL71" i="75"/>
  <c r="AO74" i="75"/>
  <c r="AM78" i="75"/>
  <c r="AP81" i="75"/>
  <c r="AN85" i="75"/>
  <c r="AL89" i="75"/>
  <c r="AO92" i="75"/>
  <c r="AM96" i="75"/>
  <c r="AP99" i="75"/>
  <c r="AN103" i="75"/>
  <c r="AL107" i="75"/>
  <c r="AO110" i="75"/>
  <c r="AM114" i="75"/>
  <c r="AP117" i="75"/>
  <c r="AN121" i="75"/>
  <c r="AL125" i="75"/>
  <c r="AO128" i="75"/>
  <c r="AL131" i="75"/>
  <c r="AP132" i="75"/>
  <c r="AO134" i="75"/>
  <c r="AN136" i="75"/>
  <c r="AM138" i="75"/>
  <c r="AL140" i="75"/>
  <c r="AP141" i="75"/>
  <c r="AO143" i="75"/>
  <c r="AN145" i="75"/>
  <c r="AM147" i="75"/>
  <c r="AL149" i="75"/>
  <c r="AO150" i="75"/>
  <c r="AL152" i="75"/>
  <c r="AN153" i="75"/>
  <c r="AL155" i="75"/>
  <c r="AN156" i="75"/>
  <c r="AP157" i="75"/>
  <c r="AM159" i="75"/>
  <c r="AO160" i="75"/>
  <c r="AL162" i="75"/>
  <c r="AM163" i="75"/>
  <c r="AN164" i="75"/>
  <c r="AO165" i="75"/>
  <c r="AP166" i="75"/>
  <c r="AP74" i="75"/>
  <c r="AO164" i="75"/>
  <c r="AL16" i="75"/>
  <c r="AO32" i="75"/>
  <c r="AP39" i="75"/>
  <c r="AO50" i="75"/>
  <c r="AN61" i="75"/>
  <c r="AP75" i="75"/>
  <c r="AM90" i="75"/>
  <c r="AM108" i="75"/>
  <c r="AM126" i="75"/>
  <c r="AM135" i="75"/>
  <c r="AN142" i="75"/>
  <c r="AO149" i="75"/>
  <c r="AP156" i="75"/>
  <c r="AM161" i="75"/>
  <c r="AL166" i="75"/>
  <c r="AP14" i="75"/>
  <c r="AP20" i="75"/>
  <c r="AN24" i="75"/>
  <c r="AL28" i="75"/>
  <c r="AO31" i="75"/>
  <c r="AM35" i="75"/>
  <c r="AP38" i="75"/>
  <c r="AN42" i="75"/>
  <c r="AL46" i="75"/>
  <c r="AO49" i="75"/>
  <c r="AM53" i="75"/>
  <c r="AP56" i="75"/>
  <c r="AN60" i="75"/>
  <c r="AL64" i="75"/>
  <c r="AO67" i="75"/>
  <c r="AM71" i="75"/>
  <c r="AN78" i="75"/>
  <c r="AL82" i="75"/>
  <c r="AO85" i="75"/>
  <c r="AM89" i="75"/>
  <c r="AP92" i="75"/>
  <c r="AN96" i="75"/>
  <c r="AL100" i="75"/>
  <c r="AO103" i="75"/>
  <c r="AM107" i="75"/>
  <c r="AP110" i="75"/>
  <c r="AN114" i="75"/>
  <c r="AL118" i="75"/>
  <c r="AO121" i="75"/>
  <c r="AM125" i="75"/>
  <c r="AP128" i="75"/>
  <c r="AM131" i="75"/>
  <c r="AL133" i="75"/>
  <c r="AP134" i="75"/>
  <c r="AO136" i="75"/>
  <c r="AN138" i="75"/>
  <c r="AM140" i="75"/>
  <c r="AL142" i="75"/>
  <c r="AP143" i="75"/>
  <c r="AO145" i="75"/>
  <c r="AN147" i="75"/>
  <c r="AM149" i="75"/>
  <c r="AP150" i="75"/>
  <c r="AM152" i="75"/>
  <c r="AP153" i="75"/>
  <c r="AM155" i="75"/>
  <c r="AO156" i="75"/>
  <c r="AL158" i="75"/>
  <c r="AN159" i="75"/>
  <c r="AL161" i="75"/>
  <c r="AM162" i="75"/>
  <c r="AN163" i="75"/>
  <c r="AP165" i="75"/>
  <c r="AL167" i="75"/>
  <c r="AP21" i="75"/>
  <c r="AN43" i="75"/>
  <c r="AP57" i="75"/>
  <c r="AO68" i="75"/>
  <c r="AN79" i="75"/>
  <c r="AN97" i="75"/>
  <c r="AP111" i="75"/>
  <c r="AO122" i="75"/>
  <c r="AN133" i="75"/>
  <c r="AP138" i="75"/>
  <c r="AL146" i="75"/>
  <c r="AO152" i="75"/>
  <c r="AM158" i="75"/>
  <c r="AO163" i="75"/>
  <c r="AM8" i="75"/>
  <c r="AN8" i="75"/>
  <c r="AO8" i="75"/>
  <c r="AP8" i="75"/>
  <c r="AL8" i="75"/>
  <c r="AJ164" i="81"/>
  <c r="AG164" i="81"/>
  <c r="AH164" i="81"/>
  <c r="AI164" i="81"/>
  <c r="AK164" i="81"/>
  <c r="AG139" i="81"/>
  <c r="AG140" i="81"/>
  <c r="AG141" i="81"/>
  <c r="AG142" i="81"/>
  <c r="AG143" i="81"/>
  <c r="AG144" i="81"/>
  <c r="AG145" i="81"/>
  <c r="AG146" i="81"/>
  <c r="AG147" i="81"/>
  <c r="AG148" i="81"/>
  <c r="AG149" i="81"/>
  <c r="AG150" i="81"/>
  <c r="AG151" i="81"/>
  <c r="AG152" i="81"/>
  <c r="AG153" i="81"/>
  <c r="AG154" i="81"/>
  <c r="AG155" i="81"/>
  <c r="AG156" i="81"/>
  <c r="AG157" i="81"/>
  <c r="AG158" i="81"/>
  <c r="AG159" i="81"/>
  <c r="AG160" i="81"/>
  <c r="AG161" i="81"/>
  <c r="AG162" i="81"/>
  <c r="AG163" i="81"/>
  <c r="AK132" i="81"/>
  <c r="AK148" i="81"/>
  <c r="AK155" i="81"/>
  <c r="AK157" i="81"/>
  <c r="AG105" i="81"/>
  <c r="AG106" i="81"/>
  <c r="AG107" i="81"/>
  <c r="AG108" i="81"/>
  <c r="AG109" i="81"/>
  <c r="AG110" i="81"/>
  <c r="AG111" i="81"/>
  <c r="AG112" i="81"/>
  <c r="AG113" i="81"/>
  <c r="AG114" i="81"/>
  <c r="AG115" i="81"/>
  <c r="AG116" i="81"/>
  <c r="AG117" i="81"/>
  <c r="AG118" i="81"/>
  <c r="AG119" i="81"/>
  <c r="AG120" i="81"/>
  <c r="AG121" i="81"/>
  <c r="AG122" i="81"/>
  <c r="AG123" i="81"/>
  <c r="AG124" i="81"/>
  <c r="AG125" i="81"/>
  <c r="AG126" i="81"/>
  <c r="AG127" i="81"/>
  <c r="AG128" i="81"/>
  <c r="AG129" i="81"/>
  <c r="AG130" i="81"/>
  <c r="AG131" i="81"/>
  <c r="AG132" i="81"/>
  <c r="AG133" i="81"/>
  <c r="AG134" i="81"/>
  <c r="AG135" i="81"/>
  <c r="AG136" i="81"/>
  <c r="AG137" i="81"/>
  <c r="AG138" i="81"/>
  <c r="AH105" i="81"/>
  <c r="AH106" i="81"/>
  <c r="AH107" i="81"/>
  <c r="AH108" i="81"/>
  <c r="AH109" i="81"/>
  <c r="AH110" i="81"/>
  <c r="AH111" i="81"/>
  <c r="AH112" i="81"/>
  <c r="AH113" i="81"/>
  <c r="AH114" i="81"/>
  <c r="AH115" i="81"/>
  <c r="AH116" i="81"/>
  <c r="AH117" i="81"/>
  <c r="AH118" i="81"/>
  <c r="AH119" i="81"/>
  <c r="AH120" i="81"/>
  <c r="AH121" i="81"/>
  <c r="AH122" i="81"/>
  <c r="AH123" i="81"/>
  <c r="AH124" i="81"/>
  <c r="AH125" i="81"/>
  <c r="AH126" i="81"/>
  <c r="AH127" i="81"/>
  <c r="AH128" i="81"/>
  <c r="AH129" i="81"/>
  <c r="AH130" i="81"/>
  <c r="AH131" i="81"/>
  <c r="AH132" i="81"/>
  <c r="AH133" i="81"/>
  <c r="AH134" i="81"/>
  <c r="AH135" i="81"/>
  <c r="AH136" i="81"/>
  <c r="AH137" i="81"/>
  <c r="AH138" i="81"/>
  <c r="AH139" i="81"/>
  <c r="AH140" i="81"/>
  <c r="AH141" i="81"/>
  <c r="AH142" i="81"/>
  <c r="AH143" i="81"/>
  <c r="AH144" i="81"/>
  <c r="AH145" i="81"/>
  <c r="AH146" i="81"/>
  <c r="AH147" i="81"/>
  <c r="AH148" i="81"/>
  <c r="AH149" i="81"/>
  <c r="AH150" i="81"/>
  <c r="AH151" i="81"/>
  <c r="AH152" i="81"/>
  <c r="AH153" i="81"/>
  <c r="AH154" i="81"/>
  <c r="AH155" i="81"/>
  <c r="AH156" i="81"/>
  <c r="AH157" i="81"/>
  <c r="AH158" i="81"/>
  <c r="AH159" i="81"/>
  <c r="AH160" i="81"/>
  <c r="AH161" i="81"/>
  <c r="AH162" i="81"/>
  <c r="AH163" i="81"/>
  <c r="AK139" i="81"/>
  <c r="AK141" i="81"/>
  <c r="AK143" i="81"/>
  <c r="AK146" i="81"/>
  <c r="AK147" i="81"/>
  <c r="AK149" i="81"/>
  <c r="AK153" i="81"/>
  <c r="AK154" i="81"/>
  <c r="AI105" i="81"/>
  <c r="AI106" i="81"/>
  <c r="AI107" i="81"/>
  <c r="AI108" i="81"/>
  <c r="AI109" i="81"/>
  <c r="AI110" i="81"/>
  <c r="AI111" i="81"/>
  <c r="AI112" i="81"/>
  <c r="AI113" i="81"/>
  <c r="AI114" i="81"/>
  <c r="AI115" i="81"/>
  <c r="AI116" i="81"/>
  <c r="AI117" i="81"/>
  <c r="AI118" i="81"/>
  <c r="AI119" i="81"/>
  <c r="AI120" i="81"/>
  <c r="AI121" i="81"/>
  <c r="AI122" i="81"/>
  <c r="AI123" i="81"/>
  <c r="AI124" i="81"/>
  <c r="AI125" i="81"/>
  <c r="AI126" i="81"/>
  <c r="AI127" i="81"/>
  <c r="AI128" i="81"/>
  <c r="AI129" i="81"/>
  <c r="AI130" i="81"/>
  <c r="AI131" i="81"/>
  <c r="AI132" i="81"/>
  <c r="AI133" i="81"/>
  <c r="AI134" i="81"/>
  <c r="AI135" i="81"/>
  <c r="AI136" i="81"/>
  <c r="AI137" i="81"/>
  <c r="AI138" i="81"/>
  <c r="AI139" i="81"/>
  <c r="AI140" i="81"/>
  <c r="AI141" i="81"/>
  <c r="AI142" i="81"/>
  <c r="AI143" i="81"/>
  <c r="AI144" i="81"/>
  <c r="AI145" i="81"/>
  <c r="AI146" i="81"/>
  <c r="AI147" i="81"/>
  <c r="AI148" i="81"/>
  <c r="AI149" i="81"/>
  <c r="AI150" i="81"/>
  <c r="AI151" i="81"/>
  <c r="AI152" i="81"/>
  <c r="AI153" i="81"/>
  <c r="AI154" i="81"/>
  <c r="AI155" i="81"/>
  <c r="AI156" i="81"/>
  <c r="AI157" i="81"/>
  <c r="AI158" i="81"/>
  <c r="AI159" i="81"/>
  <c r="AI160" i="81"/>
  <c r="AI161" i="81"/>
  <c r="AI162" i="81"/>
  <c r="AI163" i="81"/>
  <c r="AK137" i="81"/>
  <c r="AK138" i="81"/>
  <c r="AK142" i="81"/>
  <c r="AK144" i="81"/>
  <c r="AK145" i="81"/>
  <c r="AK156" i="81"/>
  <c r="AK158" i="81"/>
  <c r="AK159" i="81"/>
  <c r="AK161" i="81"/>
  <c r="AK163" i="81"/>
  <c r="AJ105" i="81"/>
  <c r="AJ106" i="81"/>
  <c r="AJ107" i="81"/>
  <c r="AJ108" i="81"/>
  <c r="AJ109" i="81"/>
  <c r="AJ110" i="81"/>
  <c r="AJ111" i="81"/>
  <c r="AJ112" i="81"/>
  <c r="AJ113" i="81"/>
  <c r="AJ114" i="81"/>
  <c r="AJ115" i="81"/>
  <c r="AJ116" i="81"/>
  <c r="AJ117" i="81"/>
  <c r="AJ118" i="81"/>
  <c r="AJ119" i="81"/>
  <c r="AJ120" i="81"/>
  <c r="AJ121" i="81"/>
  <c r="AJ122" i="81"/>
  <c r="AJ123" i="81"/>
  <c r="AJ124" i="81"/>
  <c r="AJ125" i="81"/>
  <c r="AJ126" i="81"/>
  <c r="AJ127" i="81"/>
  <c r="AJ128" i="81"/>
  <c r="AJ129" i="81"/>
  <c r="AJ130" i="81"/>
  <c r="AJ131" i="81"/>
  <c r="AJ132" i="81"/>
  <c r="AJ133" i="81"/>
  <c r="AJ134" i="81"/>
  <c r="AJ135" i="81"/>
  <c r="AJ136" i="81"/>
  <c r="AJ137" i="81"/>
  <c r="AJ138" i="81"/>
  <c r="AJ139" i="81"/>
  <c r="AJ140" i="81"/>
  <c r="AJ141" i="81"/>
  <c r="AJ142" i="81"/>
  <c r="AJ143" i="81"/>
  <c r="AJ144" i="81"/>
  <c r="AJ145" i="81"/>
  <c r="AJ146" i="81"/>
  <c r="AJ147" i="81"/>
  <c r="AJ148" i="81"/>
  <c r="AJ149" i="81"/>
  <c r="AJ150" i="81"/>
  <c r="AJ151" i="81"/>
  <c r="AJ152" i="81"/>
  <c r="AJ153" i="81"/>
  <c r="AJ154" i="81"/>
  <c r="AJ155" i="81"/>
  <c r="AJ156" i="81"/>
  <c r="AJ157" i="81"/>
  <c r="AJ158" i="81"/>
  <c r="AJ159" i="81"/>
  <c r="AJ160" i="81"/>
  <c r="AJ161" i="81"/>
  <c r="AJ162" i="81"/>
  <c r="AJ163" i="81"/>
  <c r="AK105" i="81"/>
  <c r="AK106" i="81"/>
  <c r="AK107" i="81"/>
  <c r="AK108" i="81"/>
  <c r="AK109" i="81"/>
  <c r="AK110" i="81"/>
  <c r="AK111" i="81"/>
  <c r="AK112" i="81"/>
  <c r="AK113" i="81"/>
  <c r="AK114" i="81"/>
  <c r="AK115" i="81"/>
  <c r="AK116" i="81"/>
  <c r="AK117" i="81"/>
  <c r="AK118" i="81"/>
  <c r="AK119" i="81"/>
  <c r="AK120" i="81"/>
  <c r="AK121" i="81"/>
  <c r="AK122" i="81"/>
  <c r="AK123" i="81"/>
  <c r="AK124" i="81"/>
  <c r="AK125" i="81"/>
  <c r="AK126" i="81"/>
  <c r="AK127" i="81"/>
  <c r="AK128" i="81"/>
  <c r="AK129" i="81"/>
  <c r="AK130" i="81"/>
  <c r="AK131" i="81"/>
  <c r="AK133" i="81"/>
  <c r="AK134" i="81"/>
  <c r="AK135" i="81"/>
  <c r="AK136" i="81"/>
  <c r="AK140" i="81"/>
  <c r="AK150" i="81"/>
  <c r="AK151" i="81"/>
  <c r="AK152" i="81"/>
  <c r="AK160" i="81"/>
  <c r="AK162" i="81"/>
  <c r="HG53" i="80" l="1"/>
  <c r="HH53" i="80" s="1"/>
  <c r="HI53" i="80" s="1"/>
  <c r="HJ53" i="80" s="1"/>
  <c r="HK53" i="80" s="1"/>
  <c r="HL53" i="80" s="1"/>
  <c r="HM53" i="80" s="1"/>
  <c r="HN53" i="80" s="1"/>
  <c r="HO53" i="80" s="1"/>
  <c r="HP53" i="80" s="1"/>
  <c r="HQ53" i="80" s="1"/>
  <c r="HR53" i="80" s="1"/>
  <c r="HG54" i="80"/>
  <c r="HH54" i="80" s="1"/>
  <c r="HI54" i="80" s="1"/>
  <c r="HJ54" i="80" s="1"/>
  <c r="HK54" i="80" s="1"/>
  <c r="HL54" i="80" s="1"/>
  <c r="HM54" i="80" s="1"/>
  <c r="HN54" i="80" s="1"/>
  <c r="HO54" i="80" s="1"/>
  <c r="HP54" i="80" s="1"/>
  <c r="HQ54" i="80" s="1"/>
  <c r="HR54" i="80" s="1"/>
  <c r="HG55" i="80"/>
  <c r="HH55" i="80"/>
  <c r="HI55" i="80" s="1"/>
  <c r="HJ55" i="80" s="1"/>
  <c r="HK55" i="80" s="1"/>
  <c r="HL55" i="80" s="1"/>
  <c r="HM55" i="80" s="1"/>
  <c r="HN55" i="80" s="1"/>
  <c r="HO55" i="80" s="1"/>
  <c r="HP55" i="80" s="1"/>
  <c r="HQ55" i="80" s="1"/>
  <c r="HR55" i="80" s="1"/>
  <c r="HG56" i="80"/>
  <c r="HH56" i="80" s="1"/>
  <c r="HI56" i="80" s="1"/>
  <c r="HJ56" i="80" s="1"/>
  <c r="HK56" i="80" s="1"/>
  <c r="HL56" i="80" s="1"/>
  <c r="HM56" i="80" s="1"/>
  <c r="HN56" i="80" s="1"/>
  <c r="HO56" i="80" s="1"/>
  <c r="HP56" i="80" s="1"/>
  <c r="HQ56" i="80" s="1"/>
  <c r="HR56" i="80" s="1"/>
  <c r="HG57" i="80"/>
  <c r="HH57" i="80"/>
  <c r="HI57" i="80" s="1"/>
  <c r="HJ57" i="80" s="1"/>
  <c r="HK57" i="80" s="1"/>
  <c r="HL57" i="80" s="1"/>
  <c r="HM57" i="80" s="1"/>
  <c r="HN57" i="80" s="1"/>
  <c r="HO57" i="80" s="1"/>
  <c r="HP57" i="80" s="1"/>
  <c r="HQ57" i="80" s="1"/>
  <c r="HR57" i="80" s="1"/>
  <c r="HG58" i="80"/>
  <c r="HH58" i="80"/>
  <c r="HI58" i="80" s="1"/>
  <c r="HJ58" i="80" s="1"/>
  <c r="HK58" i="80" s="1"/>
  <c r="HL58" i="80" s="1"/>
  <c r="HM58" i="80" s="1"/>
  <c r="HN58" i="80" s="1"/>
  <c r="HO58" i="80" s="1"/>
  <c r="HP58" i="80" s="1"/>
  <c r="HQ58" i="80" s="1"/>
  <c r="HR58" i="80" s="1"/>
  <c r="HG59" i="80"/>
  <c r="HH59" i="80"/>
  <c r="HI59" i="80" s="1"/>
  <c r="HJ59" i="80" s="1"/>
  <c r="HK59" i="80" s="1"/>
  <c r="HL59" i="80" s="1"/>
  <c r="HM59" i="80" s="1"/>
  <c r="HN59" i="80" s="1"/>
  <c r="HO59" i="80" s="1"/>
  <c r="HP59" i="80" s="1"/>
  <c r="HQ59" i="80" s="1"/>
  <c r="HR59" i="80" s="1"/>
  <c r="HG60" i="80"/>
  <c r="HH60" i="80"/>
  <c r="HI60" i="80" s="1"/>
  <c r="HJ60" i="80" s="1"/>
  <c r="HK60" i="80" s="1"/>
  <c r="HL60" i="80" s="1"/>
  <c r="HM60" i="80" s="1"/>
  <c r="HN60" i="80" s="1"/>
  <c r="HO60" i="80" s="1"/>
  <c r="HP60" i="80" s="1"/>
  <c r="HQ60" i="80" s="1"/>
  <c r="HR60" i="80" s="1"/>
  <c r="HG61" i="80"/>
  <c r="HH61" i="80"/>
  <c r="HI61" i="80"/>
  <c r="HJ61" i="80"/>
  <c r="HK61" i="80" s="1"/>
  <c r="HL61" i="80" s="1"/>
  <c r="HM61" i="80" s="1"/>
  <c r="HN61" i="80" s="1"/>
  <c r="HO61" i="80" s="1"/>
  <c r="HP61" i="80" s="1"/>
  <c r="HQ61" i="80" s="1"/>
  <c r="HR61" i="80" s="1"/>
  <c r="HG62" i="80"/>
  <c r="HH62" i="80"/>
  <c r="HI62" i="80"/>
  <c r="HJ62" i="80" s="1"/>
  <c r="HK62" i="80" s="1"/>
  <c r="HL62" i="80" s="1"/>
  <c r="HM62" i="80" s="1"/>
  <c r="HN62" i="80" s="1"/>
  <c r="HO62" i="80" s="1"/>
  <c r="HP62" i="80" s="1"/>
  <c r="HQ62" i="80" s="1"/>
  <c r="HR62" i="80" s="1"/>
  <c r="HG63" i="80"/>
  <c r="HH63" i="80"/>
  <c r="HI63" i="80"/>
  <c r="HJ63" i="80"/>
  <c r="HK63" i="80" s="1"/>
  <c r="HL63" i="80" s="1"/>
  <c r="HM63" i="80" s="1"/>
  <c r="HN63" i="80" s="1"/>
  <c r="HO63" i="80" s="1"/>
  <c r="HP63" i="80" s="1"/>
  <c r="HQ63" i="80" s="1"/>
  <c r="HR63" i="80" s="1"/>
  <c r="HG64" i="80"/>
  <c r="HH64" i="80"/>
  <c r="HI64" i="80"/>
  <c r="HJ64" i="80"/>
  <c r="HK64" i="80" s="1"/>
  <c r="HL64" i="80" s="1"/>
  <c r="HM64" i="80" s="1"/>
  <c r="HN64" i="80" s="1"/>
  <c r="HO64" i="80" s="1"/>
  <c r="HP64" i="80" s="1"/>
  <c r="HQ64" i="80" s="1"/>
  <c r="HR64" i="80" s="1"/>
  <c r="HG65" i="80"/>
  <c r="HH65" i="80"/>
  <c r="HI65" i="80"/>
  <c r="HJ65" i="80"/>
  <c r="HK65" i="80" s="1"/>
  <c r="HL65" i="80" s="1"/>
  <c r="HM65" i="80" s="1"/>
  <c r="HN65" i="80" s="1"/>
  <c r="HO65" i="80" s="1"/>
  <c r="HP65" i="80" s="1"/>
  <c r="HQ65" i="80" s="1"/>
  <c r="HR65" i="80" s="1"/>
  <c r="HG66" i="80"/>
  <c r="HH66" i="80"/>
  <c r="HI66" i="80"/>
  <c r="HJ66" i="80"/>
  <c r="HK66" i="80" s="1"/>
  <c r="HL66" i="80" s="1"/>
  <c r="HM66" i="80" s="1"/>
  <c r="HN66" i="80" s="1"/>
  <c r="HO66" i="80" s="1"/>
  <c r="HP66" i="80" s="1"/>
  <c r="HQ66" i="80" s="1"/>
  <c r="HR66" i="80" s="1"/>
  <c r="HG67" i="80"/>
  <c r="HH67" i="80"/>
  <c r="HI67" i="80"/>
  <c r="HJ67" i="80"/>
  <c r="HK67" i="80" s="1"/>
  <c r="HL67" i="80" s="1"/>
  <c r="HM67" i="80" s="1"/>
  <c r="HN67" i="80" s="1"/>
  <c r="HO67" i="80" s="1"/>
  <c r="HP67" i="80" s="1"/>
  <c r="HQ67" i="80" s="1"/>
  <c r="HR67" i="80" s="1"/>
  <c r="HG68" i="80"/>
  <c r="HH68" i="80"/>
  <c r="HI68" i="80"/>
  <c r="HJ68" i="80"/>
  <c r="HK68" i="80"/>
  <c r="HL68" i="80" s="1"/>
  <c r="HM68" i="80" s="1"/>
  <c r="HN68" i="80" s="1"/>
  <c r="HO68" i="80" s="1"/>
  <c r="HP68" i="80" s="1"/>
  <c r="HQ68" i="80" s="1"/>
  <c r="HR68" i="80" s="1"/>
  <c r="HG69" i="80"/>
  <c r="HH69" i="80"/>
  <c r="HI69" i="80"/>
  <c r="HJ69" i="80"/>
  <c r="HK69" i="80"/>
  <c r="HL69" i="80" s="1"/>
  <c r="HM69" i="80" s="1"/>
  <c r="HN69" i="80" s="1"/>
  <c r="HO69" i="80" s="1"/>
  <c r="HP69" i="80" s="1"/>
  <c r="HQ69" i="80" s="1"/>
  <c r="HR69" i="80" s="1"/>
  <c r="HG70" i="80"/>
  <c r="HH70" i="80"/>
  <c r="HI70" i="80"/>
  <c r="HJ70" i="80"/>
  <c r="HK70" i="80"/>
  <c r="HL70" i="80" s="1"/>
  <c r="HM70" i="80" s="1"/>
  <c r="HN70" i="80" s="1"/>
  <c r="HO70" i="80" s="1"/>
  <c r="HP70" i="80" s="1"/>
  <c r="HQ70" i="80" s="1"/>
  <c r="HR70" i="80" s="1"/>
  <c r="HG71" i="80"/>
  <c r="HH71" i="80"/>
  <c r="HI71" i="80"/>
  <c r="HJ71" i="80"/>
  <c r="HK71" i="80"/>
  <c r="HL71" i="80"/>
  <c r="HM71" i="80"/>
  <c r="HN71" i="80" s="1"/>
  <c r="HO71" i="80" s="1"/>
  <c r="HP71" i="80" s="1"/>
  <c r="HQ71" i="80" s="1"/>
  <c r="HR71" i="80" s="1"/>
  <c r="HG72" i="80"/>
  <c r="HH72" i="80"/>
  <c r="HI72" i="80"/>
  <c r="HJ72" i="80"/>
  <c r="HK72" i="80"/>
  <c r="HL72" i="80"/>
  <c r="HM72" i="80" s="1"/>
  <c r="HN72" i="80" s="1"/>
  <c r="HO72" i="80" s="1"/>
  <c r="HP72" i="80" s="1"/>
  <c r="HQ72" i="80" s="1"/>
  <c r="HR72" i="80" s="1"/>
  <c r="HG73" i="80"/>
  <c r="HH73" i="80"/>
  <c r="HI73" i="80"/>
  <c r="HJ73" i="80"/>
  <c r="HK73" i="80"/>
  <c r="HL73" i="80"/>
  <c r="HM73" i="80"/>
  <c r="HN73" i="80" s="1"/>
  <c r="HO73" i="80" s="1"/>
  <c r="HP73" i="80" s="1"/>
  <c r="HQ73" i="80" s="1"/>
  <c r="HR73" i="80" s="1"/>
  <c r="HG74" i="80"/>
  <c r="HH74" i="80"/>
  <c r="HI74" i="80"/>
  <c r="HJ74" i="80"/>
  <c r="HK74" i="80"/>
  <c r="HL74" i="80"/>
  <c r="HM74" i="80" s="1"/>
  <c r="HN74" i="80" s="1"/>
  <c r="HO74" i="80" s="1"/>
  <c r="HP74" i="80" s="1"/>
  <c r="HQ74" i="80" s="1"/>
  <c r="HR74" i="80" s="1"/>
  <c r="HG75" i="80"/>
  <c r="HH75" i="80"/>
  <c r="HI75" i="80"/>
  <c r="HJ75" i="80"/>
  <c r="HK75" i="80"/>
  <c r="HL75" i="80"/>
  <c r="HM75" i="80" s="1"/>
  <c r="HN75" i="80" s="1"/>
  <c r="HO75" i="80" s="1"/>
  <c r="HP75" i="80" s="1"/>
  <c r="HQ75" i="80" s="1"/>
  <c r="HR75" i="80" s="1"/>
  <c r="HG76" i="80"/>
  <c r="HH76" i="80"/>
  <c r="HI76" i="80"/>
  <c r="HJ76" i="80"/>
  <c r="HK76" i="80"/>
  <c r="HL76" i="80"/>
  <c r="HM76" i="80" s="1"/>
  <c r="HN76" i="80" s="1"/>
  <c r="HO76" i="80" s="1"/>
  <c r="HP76" i="80" s="1"/>
  <c r="HQ76" i="80" s="1"/>
  <c r="HR76" i="80" s="1"/>
  <c r="HG77" i="80"/>
  <c r="HH77" i="80"/>
  <c r="HI77" i="80"/>
  <c r="HJ77" i="80"/>
  <c r="HK77" i="80"/>
  <c r="HL77" i="80"/>
  <c r="HM77" i="80"/>
  <c r="HN77" i="80" s="1"/>
  <c r="HO77" i="80" s="1"/>
  <c r="HP77" i="80" s="1"/>
  <c r="HQ77" i="80" s="1"/>
  <c r="HR77" i="80" s="1"/>
  <c r="HG78" i="80"/>
  <c r="HH78" i="80"/>
  <c r="HI78" i="80"/>
  <c r="HJ78" i="80"/>
  <c r="HK78" i="80"/>
  <c r="HL78" i="80"/>
  <c r="HM78" i="80" s="1"/>
  <c r="HN78" i="80" s="1"/>
  <c r="HO78" i="80" s="1"/>
  <c r="HP78" i="80" s="1"/>
  <c r="HQ78" i="80" s="1"/>
  <c r="HR78" i="80" s="1"/>
  <c r="HG79" i="80"/>
  <c r="HH79" i="80"/>
  <c r="HI79" i="80"/>
  <c r="HJ79" i="80"/>
  <c r="HK79" i="80"/>
  <c r="HL79" i="80"/>
  <c r="HM79" i="80" s="1"/>
  <c r="HN79" i="80" s="1"/>
  <c r="HO79" i="80" s="1"/>
  <c r="HP79" i="80" s="1"/>
  <c r="HQ79" i="80" s="1"/>
  <c r="HR79" i="80" s="1"/>
  <c r="HG80" i="80"/>
  <c r="HH80" i="80"/>
  <c r="HI80" i="80"/>
  <c r="HJ80" i="80"/>
  <c r="HK80" i="80"/>
  <c r="HL80" i="80"/>
  <c r="HM80" i="80"/>
  <c r="HN80" i="80" s="1"/>
  <c r="HO80" i="80"/>
  <c r="HP80" i="80" s="1"/>
  <c r="HQ80" i="80" s="1"/>
  <c r="HR80" i="80" s="1"/>
  <c r="HG81" i="80"/>
  <c r="HH81" i="80"/>
  <c r="HI81" i="80"/>
  <c r="HJ81" i="80"/>
  <c r="HK81" i="80"/>
  <c r="HL81" i="80"/>
  <c r="HM81" i="80" s="1"/>
  <c r="HN81" i="80" s="1"/>
  <c r="HO81" i="80" s="1"/>
  <c r="HP81" i="80" s="1"/>
  <c r="HQ81" i="80" s="1"/>
  <c r="HR81" i="80" s="1"/>
  <c r="HG82" i="80"/>
  <c r="HH82" i="80"/>
  <c r="HI82" i="80"/>
  <c r="HJ82" i="80"/>
  <c r="HK82" i="80"/>
  <c r="HL82" i="80"/>
  <c r="HM82" i="80" s="1"/>
  <c r="HN82" i="80" s="1"/>
  <c r="HO82" i="80" s="1"/>
  <c r="HP82" i="80" s="1"/>
  <c r="HQ82" i="80" s="1"/>
  <c r="HR82" i="80" s="1"/>
  <c r="HG83" i="80"/>
  <c r="HH83" i="80"/>
  <c r="HI83" i="80"/>
  <c r="HJ83" i="80"/>
  <c r="HK83" i="80"/>
  <c r="HL83" i="80"/>
  <c r="HM83" i="80" s="1"/>
  <c r="HN83" i="80" s="1"/>
  <c r="HO83" i="80" s="1"/>
  <c r="HP83" i="80" s="1"/>
  <c r="HQ83" i="80" s="1"/>
  <c r="HR83" i="80" s="1"/>
  <c r="HG84" i="80"/>
  <c r="HH84" i="80"/>
  <c r="HI84" i="80"/>
  <c r="HJ84" i="80"/>
  <c r="HK84" i="80"/>
  <c r="HL84" i="80"/>
  <c r="HM84" i="80"/>
  <c r="HN84" i="80" s="1"/>
  <c r="HO84" i="80" s="1"/>
  <c r="HP84" i="80" s="1"/>
  <c r="HQ84" i="80" s="1"/>
  <c r="HR84" i="80" s="1"/>
  <c r="HG85" i="80"/>
  <c r="HH85" i="80"/>
  <c r="HI85" i="80"/>
  <c r="HJ85" i="80"/>
  <c r="HK85" i="80"/>
  <c r="HL85" i="80"/>
  <c r="HM85" i="80" s="1"/>
  <c r="HN85" i="80" s="1"/>
  <c r="HO85" i="80" s="1"/>
  <c r="HP85" i="80" s="1"/>
  <c r="HQ85" i="80" s="1"/>
  <c r="HR85" i="80" s="1"/>
  <c r="HG86" i="80"/>
  <c r="HH86" i="80"/>
  <c r="HI86" i="80"/>
  <c r="HJ86" i="80"/>
  <c r="HK86" i="80"/>
  <c r="HL86" i="80"/>
  <c r="HM86" i="80" s="1"/>
  <c r="HN86" i="80" s="1"/>
  <c r="HO86" i="80" s="1"/>
  <c r="HP86" i="80" s="1"/>
  <c r="HQ86" i="80" s="1"/>
  <c r="HR86" i="80" s="1"/>
  <c r="HG87" i="80"/>
  <c r="HH87" i="80"/>
  <c r="HI87" i="80"/>
  <c r="HJ87" i="80"/>
  <c r="HK87" i="80"/>
  <c r="HL87" i="80"/>
  <c r="HM87" i="80"/>
  <c r="HN87" i="80" s="1"/>
  <c r="HO87" i="80"/>
  <c r="HP87" i="80" s="1"/>
  <c r="HQ87" i="80" s="1"/>
  <c r="HR87" i="80" s="1"/>
  <c r="HG88" i="80"/>
  <c r="HH88" i="80"/>
  <c r="HI88" i="80"/>
  <c r="HJ88" i="80"/>
  <c r="HK88" i="80"/>
  <c r="HL88" i="80"/>
  <c r="HM88" i="80" s="1"/>
  <c r="HN88" i="80" s="1"/>
  <c r="HO88" i="80" s="1"/>
  <c r="HP88" i="80" s="1"/>
  <c r="HQ88" i="80" s="1"/>
  <c r="HR88" i="80" s="1"/>
  <c r="HG89" i="80"/>
  <c r="HH89" i="80"/>
  <c r="HI89" i="80"/>
  <c r="HJ89" i="80"/>
  <c r="HK89" i="80"/>
  <c r="HL89" i="80"/>
  <c r="HM89" i="80" s="1"/>
  <c r="HN89" i="80" s="1"/>
  <c r="HO89" i="80" s="1"/>
  <c r="HP89" i="80" s="1"/>
  <c r="HQ89" i="80" s="1"/>
  <c r="HR89" i="80" s="1"/>
  <c r="HG90" i="80"/>
  <c r="HH90" i="80"/>
  <c r="HI90" i="80"/>
  <c r="HJ90" i="80"/>
  <c r="HK90" i="80"/>
  <c r="HL90" i="80"/>
  <c r="HM90" i="80" s="1"/>
  <c r="HN90" i="80" s="1"/>
  <c r="HO90" i="80" s="1"/>
  <c r="HP90" i="80" s="1"/>
  <c r="HQ90" i="80" s="1"/>
  <c r="HR90" i="80" s="1"/>
  <c r="HG91" i="80"/>
  <c r="HH91" i="80"/>
  <c r="HI91" i="80"/>
  <c r="HJ91" i="80"/>
  <c r="HK91" i="80"/>
  <c r="HL91" i="80"/>
  <c r="HM91" i="80"/>
  <c r="HN91" i="80" s="1"/>
  <c r="HO91" i="80" s="1"/>
  <c r="HP91" i="80" s="1"/>
  <c r="HQ91" i="80" s="1"/>
  <c r="HR91" i="80" s="1"/>
  <c r="HG92" i="80"/>
  <c r="HH92" i="80"/>
  <c r="HI92" i="80"/>
  <c r="HJ92" i="80"/>
  <c r="HK92" i="80"/>
  <c r="HL92" i="80"/>
  <c r="HM92" i="80"/>
  <c r="HN92" i="80" s="1"/>
  <c r="HO92" i="80" s="1"/>
  <c r="HP92" i="80" s="1"/>
  <c r="HQ92" i="80" s="1"/>
  <c r="HR92" i="80" s="1"/>
  <c r="HG93" i="80"/>
  <c r="HH93" i="80"/>
  <c r="HI93" i="80"/>
  <c r="HJ93" i="80"/>
  <c r="HK93" i="80"/>
  <c r="HL93" i="80"/>
  <c r="HM93" i="80" s="1"/>
  <c r="HN93" i="80" s="1"/>
  <c r="HO93" i="80" s="1"/>
  <c r="HP93" i="80" s="1"/>
  <c r="HQ93" i="80" s="1"/>
  <c r="HR93" i="80" s="1"/>
  <c r="HG94" i="80"/>
  <c r="HH94" i="80"/>
  <c r="HI94" i="80"/>
  <c r="HJ94" i="80"/>
  <c r="HK94" i="80"/>
  <c r="HL94" i="80"/>
  <c r="HM94" i="80"/>
  <c r="HN94" i="80" s="1"/>
  <c r="HO94" i="80" s="1"/>
  <c r="HP94" i="80" s="1"/>
  <c r="HQ94" i="80" s="1"/>
  <c r="HR94" i="80" s="1"/>
  <c r="HG95" i="80"/>
  <c r="HH95" i="80"/>
  <c r="HI95" i="80"/>
  <c r="HJ95" i="80"/>
  <c r="HK95" i="80"/>
  <c r="HL95" i="80"/>
  <c r="HM95" i="80"/>
  <c r="HN95" i="80" s="1"/>
  <c r="HO95" i="80" s="1"/>
  <c r="HP95" i="80" s="1"/>
  <c r="HQ95" i="80" s="1"/>
  <c r="HR95" i="80" s="1"/>
  <c r="HG96" i="80"/>
  <c r="HH96" i="80"/>
  <c r="HI96" i="80"/>
  <c r="HJ96" i="80"/>
  <c r="HK96" i="80"/>
  <c r="HL96" i="80"/>
  <c r="HM96" i="80" s="1"/>
  <c r="HN96" i="80" s="1"/>
  <c r="HO96" i="80" s="1"/>
  <c r="HP96" i="80" s="1"/>
  <c r="HQ96" i="80" s="1"/>
  <c r="HR96" i="80" s="1"/>
  <c r="HG97" i="80"/>
  <c r="HH97" i="80"/>
  <c r="HI97" i="80"/>
  <c r="HJ97" i="80"/>
  <c r="HK97" i="80"/>
  <c r="HL97" i="80"/>
  <c r="HM97" i="80"/>
  <c r="HN97" i="80" s="1"/>
  <c r="HO97" i="80" s="1"/>
  <c r="HP97" i="80" s="1"/>
  <c r="HQ97" i="80" s="1"/>
  <c r="HR97" i="80" s="1"/>
  <c r="HG98" i="80"/>
  <c r="HH98" i="80"/>
  <c r="HI98" i="80"/>
  <c r="HJ98" i="80"/>
  <c r="HK98" i="80"/>
  <c r="HL98" i="80"/>
  <c r="HM98" i="80"/>
  <c r="HN98" i="80" s="1"/>
  <c r="HO98" i="80" s="1"/>
  <c r="HP98" i="80" s="1"/>
  <c r="HQ98" i="80" s="1"/>
  <c r="HR98" i="80" s="1"/>
  <c r="HG99" i="80"/>
  <c r="HH99" i="80"/>
  <c r="HI99" i="80"/>
  <c r="HJ99" i="80"/>
  <c r="HK99" i="80"/>
  <c r="HL99" i="80"/>
  <c r="HM99" i="80" s="1"/>
  <c r="HN99" i="80" s="1"/>
  <c r="HO99" i="80" s="1"/>
  <c r="HP99" i="80" s="1"/>
  <c r="HQ99" i="80" s="1"/>
  <c r="HR99" i="80" s="1"/>
  <c r="HG100" i="80"/>
  <c r="HH100" i="80"/>
  <c r="HI100" i="80"/>
  <c r="HJ100" i="80"/>
  <c r="HK100" i="80"/>
  <c r="HL100" i="80"/>
  <c r="HM100" i="80" s="1"/>
  <c r="HN100" i="80" s="1"/>
  <c r="HO100" i="80" s="1"/>
  <c r="HP100" i="80" s="1"/>
  <c r="HQ100" i="80" s="1"/>
  <c r="HR100" i="80" s="1"/>
  <c r="HG101" i="80"/>
  <c r="HH101" i="80"/>
  <c r="HI101" i="80"/>
  <c r="HJ101" i="80"/>
  <c r="HK101" i="80"/>
  <c r="HL101" i="80"/>
  <c r="HM101" i="80"/>
  <c r="HN101" i="80" s="1"/>
  <c r="HO101" i="80" s="1"/>
  <c r="HP101" i="80" s="1"/>
  <c r="HQ101" i="80" s="1"/>
  <c r="HR101" i="80" s="1"/>
  <c r="HG102" i="80"/>
  <c r="HH102" i="80"/>
  <c r="HI102" i="80"/>
  <c r="HJ102" i="80"/>
  <c r="HK102" i="80"/>
  <c r="HL102" i="80"/>
  <c r="HM102" i="80" s="1"/>
  <c r="HN102" i="80" s="1"/>
  <c r="HO102" i="80" s="1"/>
  <c r="HP102" i="80" s="1"/>
  <c r="HQ102" i="80" s="1"/>
  <c r="HR102" i="80" s="1"/>
  <c r="HG103" i="80"/>
  <c r="HH103" i="80"/>
  <c r="HI103" i="80"/>
  <c r="HJ103" i="80"/>
  <c r="HK103" i="80"/>
  <c r="HL103" i="80"/>
  <c r="HM103" i="80"/>
  <c r="HN103" i="80" s="1"/>
  <c r="HO103" i="80" s="1"/>
  <c r="HP103" i="80" s="1"/>
  <c r="HQ103" i="80" s="1"/>
  <c r="HR103" i="80" s="1"/>
  <c r="HG104" i="80"/>
  <c r="HH104" i="80"/>
  <c r="HI104" i="80"/>
  <c r="HJ104" i="80"/>
  <c r="HK104" i="80"/>
  <c r="HL104" i="80"/>
  <c r="HM104" i="80"/>
  <c r="HN104" i="80" s="1"/>
  <c r="HO104" i="80" s="1"/>
  <c r="HP104" i="80" s="1"/>
  <c r="HQ104" i="80" s="1"/>
  <c r="HR104" i="80" s="1"/>
  <c r="HG105" i="80"/>
  <c r="HH105" i="80"/>
  <c r="HI105" i="80"/>
  <c r="HJ105" i="80"/>
  <c r="HK105" i="80"/>
  <c r="HL105" i="80"/>
  <c r="HM105" i="80" s="1"/>
  <c r="HN105" i="80" s="1"/>
  <c r="HO105" i="80" s="1"/>
  <c r="HP105" i="80" s="1"/>
  <c r="HQ105" i="80" s="1"/>
  <c r="HR105" i="80" s="1"/>
  <c r="HF49" i="80"/>
  <c r="HG49" i="80" s="1"/>
  <c r="HH49" i="80" s="1"/>
  <c r="HI49" i="80" s="1"/>
  <c r="HJ49" i="80" s="1"/>
  <c r="HK49" i="80" s="1"/>
  <c r="HL49" i="80" s="1"/>
  <c r="HM49" i="80" s="1"/>
  <c r="HN49" i="80" s="1"/>
  <c r="HO49" i="80" s="1"/>
  <c r="HP49" i="80" s="1"/>
  <c r="HQ49" i="80" s="1"/>
  <c r="HR49" i="80" s="1"/>
  <c r="HF50" i="80"/>
  <c r="HG50" i="80" s="1"/>
  <c r="HH50" i="80" s="1"/>
  <c r="HI50" i="80" s="1"/>
  <c r="HJ50" i="80" s="1"/>
  <c r="HK50" i="80" s="1"/>
  <c r="HL50" i="80" s="1"/>
  <c r="HM50" i="80" s="1"/>
  <c r="HN50" i="80" s="1"/>
  <c r="HO50" i="80" s="1"/>
  <c r="HP50" i="80" s="1"/>
  <c r="HQ50" i="80" s="1"/>
  <c r="HR50" i="80" s="1"/>
  <c r="HF51" i="80"/>
  <c r="HG51" i="80" s="1"/>
  <c r="HH51" i="80" s="1"/>
  <c r="HI51" i="80" s="1"/>
  <c r="HJ51" i="80" s="1"/>
  <c r="HK51" i="80" s="1"/>
  <c r="HL51" i="80" s="1"/>
  <c r="HM51" i="80" s="1"/>
  <c r="HN51" i="80" s="1"/>
  <c r="HO51" i="80" s="1"/>
  <c r="HP51" i="80" s="1"/>
  <c r="HQ51" i="80" s="1"/>
  <c r="HR51" i="80" s="1"/>
  <c r="HF52" i="80"/>
  <c r="HG52" i="80" s="1"/>
  <c r="HH52" i="80" s="1"/>
  <c r="HI52" i="80" s="1"/>
  <c r="HJ52" i="80" s="1"/>
  <c r="HK52" i="80" s="1"/>
  <c r="HL52" i="80" s="1"/>
  <c r="HM52" i="80" s="1"/>
  <c r="HN52" i="80" s="1"/>
  <c r="HO52" i="80" s="1"/>
  <c r="HP52" i="80" s="1"/>
  <c r="HQ52" i="80" s="1"/>
  <c r="HR52" i="80" s="1"/>
  <c r="HF53" i="80"/>
  <c r="HF54" i="80"/>
  <c r="HF55" i="80"/>
  <c r="HF56" i="80"/>
  <c r="HF57" i="80"/>
  <c r="HF58" i="80"/>
  <c r="HF59" i="80"/>
  <c r="HF60" i="80"/>
  <c r="HF61" i="80"/>
  <c r="HF62" i="80"/>
  <c r="HF63" i="80"/>
  <c r="HF64" i="80"/>
  <c r="HF65" i="80"/>
  <c r="HF66" i="80"/>
  <c r="HF67" i="80"/>
  <c r="HF68" i="80"/>
  <c r="HF69" i="80"/>
  <c r="HF70" i="80"/>
  <c r="HF71" i="80"/>
  <c r="HF72" i="80"/>
  <c r="HF73" i="80"/>
  <c r="HF74" i="80"/>
  <c r="HF75" i="80"/>
  <c r="HF76" i="80"/>
  <c r="HF77" i="80"/>
  <c r="HF78" i="80"/>
  <c r="HF79" i="80"/>
  <c r="HF80" i="80"/>
  <c r="HF81" i="80"/>
  <c r="HF82" i="80"/>
  <c r="HF83" i="80"/>
  <c r="HF84" i="80"/>
  <c r="HF85" i="80"/>
  <c r="HF86" i="80"/>
  <c r="HF87" i="80"/>
  <c r="HF88" i="80"/>
  <c r="HF89" i="80"/>
  <c r="HF90" i="80"/>
  <c r="HF91" i="80"/>
  <c r="HF92" i="80"/>
  <c r="HF93" i="80"/>
  <c r="HF94" i="80"/>
  <c r="HF95" i="80"/>
  <c r="HF96" i="80"/>
  <c r="HF97" i="80"/>
  <c r="HF98" i="80"/>
  <c r="HF99" i="80"/>
  <c r="HF100" i="80"/>
  <c r="HF101" i="80"/>
  <c r="HF102" i="80"/>
  <c r="HF103" i="80"/>
  <c r="HF104" i="80"/>
  <c r="HF105" i="80"/>
  <c r="BJ23" i="75" l="1"/>
  <c r="BK23" i="75"/>
  <c r="BL23" i="75"/>
  <c r="D56" i="75" l="1"/>
  <c r="I56" i="75" s="1"/>
  <c r="E56" i="75"/>
  <c r="F56" i="75"/>
  <c r="G56" i="75"/>
  <c r="J56" i="75"/>
  <c r="L56" i="75"/>
  <c r="D57" i="75"/>
  <c r="E57" i="75"/>
  <c r="J57" i="75" s="1"/>
  <c r="F57" i="75"/>
  <c r="G57" i="75"/>
  <c r="L57" i="75" s="1"/>
  <c r="I57" i="75"/>
  <c r="K57" i="75"/>
  <c r="D58" i="75"/>
  <c r="E58" i="75"/>
  <c r="F58" i="75"/>
  <c r="G58" i="75"/>
  <c r="J58" i="75"/>
  <c r="L58" i="75"/>
  <c r="D59" i="75"/>
  <c r="E59" i="75"/>
  <c r="F59" i="75"/>
  <c r="G59" i="75"/>
  <c r="D60" i="75"/>
  <c r="E60" i="75"/>
  <c r="F60" i="75"/>
  <c r="G60" i="75"/>
  <c r="I60" i="75"/>
  <c r="K60" i="75"/>
  <c r="D61" i="75"/>
  <c r="E61" i="75"/>
  <c r="F61" i="75"/>
  <c r="G61" i="75"/>
  <c r="J61" i="75"/>
  <c r="L61" i="75"/>
  <c r="D62" i="75"/>
  <c r="E62" i="75"/>
  <c r="F62" i="75"/>
  <c r="G62" i="75"/>
  <c r="D63" i="75"/>
  <c r="E63" i="75"/>
  <c r="F63" i="75"/>
  <c r="G63" i="75"/>
  <c r="I63" i="75"/>
  <c r="K63" i="75"/>
  <c r="D64" i="75"/>
  <c r="E64" i="75"/>
  <c r="F64" i="75"/>
  <c r="G64" i="75"/>
  <c r="J64" i="75"/>
  <c r="L64" i="75"/>
  <c r="D65" i="75"/>
  <c r="E65" i="75"/>
  <c r="F65" i="75"/>
  <c r="G65" i="75"/>
  <c r="D66" i="75"/>
  <c r="E66" i="75"/>
  <c r="F66" i="75"/>
  <c r="G66" i="75"/>
  <c r="L67" i="75" s="1"/>
  <c r="I66" i="75"/>
  <c r="K66" i="75"/>
  <c r="D67" i="75"/>
  <c r="E67" i="75"/>
  <c r="F67" i="75"/>
  <c r="G67" i="75"/>
  <c r="J67" i="75"/>
  <c r="K67" i="75" l="1"/>
  <c r="K64" i="75"/>
  <c r="K61" i="75"/>
  <c r="K58" i="75"/>
  <c r="I67" i="75"/>
  <c r="I64" i="75"/>
  <c r="I61" i="75"/>
  <c r="I58" i="75"/>
  <c r="L65" i="75"/>
  <c r="L62" i="75"/>
  <c r="L59" i="75"/>
  <c r="K65" i="75"/>
  <c r="K62" i="75"/>
  <c r="K59" i="75"/>
  <c r="K56" i="75"/>
  <c r="J65" i="75"/>
  <c r="J62" i="75"/>
  <c r="J59" i="75"/>
  <c r="I65" i="75"/>
  <c r="I62" i="75"/>
  <c r="I59" i="75"/>
  <c r="L66" i="75"/>
  <c r="L63" i="75"/>
  <c r="L60" i="75"/>
  <c r="J66" i="75"/>
  <c r="J63" i="75"/>
  <c r="J60" i="75"/>
  <c r="E21" i="75" l="1"/>
  <c r="E22" i="75"/>
  <c r="E34" i="75" s="1"/>
  <c r="E46" i="75" s="1"/>
  <c r="E23" i="75"/>
  <c r="E35" i="75" s="1"/>
  <c r="E47" i="75" s="1"/>
  <c r="E24" i="75"/>
  <c r="E36" i="75" s="1"/>
  <c r="E48" i="75" s="1"/>
  <c r="E25" i="75"/>
  <c r="E37" i="75" s="1"/>
  <c r="E49" i="75" s="1"/>
  <c r="E26" i="75"/>
  <c r="E38" i="75" s="1"/>
  <c r="E50" i="75" s="1"/>
  <c r="E27" i="75"/>
  <c r="E28" i="75"/>
  <c r="E40" i="75" s="1"/>
  <c r="E52" i="75" s="1"/>
  <c r="E29" i="75"/>
  <c r="E41" i="75" s="1"/>
  <c r="E53" i="75" s="1"/>
  <c r="E30" i="75"/>
  <c r="E42" i="75" s="1"/>
  <c r="E54" i="75" s="1"/>
  <c r="E31" i="75"/>
  <c r="E43" i="75" s="1"/>
  <c r="E55" i="75" s="1"/>
  <c r="E33" i="75"/>
  <c r="E45" i="75" s="1"/>
  <c r="E39" i="75"/>
  <c r="E51" i="75" s="1"/>
  <c r="E20" i="75"/>
  <c r="E32" i="75" s="1"/>
  <c r="E44" i="75" s="1"/>
  <c r="G21" i="75" l="1"/>
  <c r="G22" i="75"/>
  <c r="G23" i="75"/>
  <c r="G24" i="75"/>
  <c r="G25" i="75"/>
  <c r="G26" i="75"/>
  <c r="G27" i="75"/>
  <c r="G28" i="75"/>
  <c r="G29" i="75"/>
  <c r="G30" i="75"/>
  <c r="G31" i="75"/>
  <c r="G33" i="75"/>
  <c r="G35" i="75"/>
  <c r="G39" i="75"/>
  <c r="G41" i="75"/>
  <c r="G51" i="75"/>
  <c r="G20" i="75"/>
  <c r="F20" i="75"/>
  <c r="F21" i="75"/>
  <c r="F22" i="75"/>
  <c r="F23" i="75"/>
  <c r="F24" i="75"/>
  <c r="F25" i="75"/>
  <c r="F37" i="75" s="1"/>
  <c r="F49" i="75" s="1"/>
  <c r="F26" i="75"/>
  <c r="F38" i="75" s="1"/>
  <c r="F50" i="75" s="1"/>
  <c r="F27" i="75"/>
  <c r="F39" i="75" s="1"/>
  <c r="F51" i="75" s="1"/>
  <c r="F28" i="75"/>
  <c r="F40" i="75" s="1"/>
  <c r="F52" i="75" s="1"/>
  <c r="F29" i="75"/>
  <c r="F41" i="75" s="1"/>
  <c r="F53" i="75" s="1"/>
  <c r="F30" i="75"/>
  <c r="F42" i="75" s="1"/>
  <c r="F54" i="75" s="1"/>
  <c r="F31" i="75"/>
  <c r="F43" i="75" s="1"/>
  <c r="F55" i="75" s="1"/>
  <c r="F32" i="75"/>
  <c r="F44" i="75" s="1"/>
  <c r="F33" i="75"/>
  <c r="F45" i="75" s="1"/>
  <c r="F34" i="75"/>
  <c r="F46" i="75" s="1"/>
  <c r="F35" i="75"/>
  <c r="F47" i="75" s="1"/>
  <c r="F36" i="75"/>
  <c r="F48" i="75" s="1"/>
  <c r="G45" i="75" l="1"/>
  <c r="G38" i="75"/>
  <c r="G43" i="75"/>
  <c r="G37" i="75"/>
  <c r="G36" i="75"/>
  <c r="G40" i="75"/>
  <c r="G34" i="75"/>
  <c r="G42" i="75"/>
  <c r="G53" i="75"/>
  <c r="G47" i="75"/>
  <c r="G32" i="75"/>
  <c r="L9" i="75"/>
  <c r="L10" i="75"/>
  <c r="L11" i="75"/>
  <c r="L12" i="75"/>
  <c r="L13" i="75"/>
  <c r="L14" i="75"/>
  <c r="L15" i="75"/>
  <c r="L16" i="75"/>
  <c r="L17" i="75"/>
  <c r="L18" i="75"/>
  <c r="L19" i="75"/>
  <c r="L20" i="75"/>
  <c r="L21" i="75"/>
  <c r="L22" i="75"/>
  <c r="L23" i="75"/>
  <c r="L24" i="75"/>
  <c r="L25" i="75"/>
  <c r="L26" i="75"/>
  <c r="L27" i="75"/>
  <c r="L28" i="75"/>
  <c r="L29" i="75"/>
  <c r="L30" i="75"/>
  <c r="L31" i="75"/>
  <c r="L32" i="75"/>
  <c r="L33" i="75"/>
  <c r="L34" i="75"/>
  <c r="L35" i="75"/>
  <c r="L40" i="75"/>
  <c r="L41" i="75"/>
  <c r="L8" i="75"/>
  <c r="G48" i="75" l="1"/>
  <c r="L39" i="75"/>
  <c r="G55" i="75"/>
  <c r="G54" i="75"/>
  <c r="L38" i="75"/>
  <c r="L43" i="75"/>
  <c r="L37" i="75"/>
  <c r="G46" i="75"/>
  <c r="G50" i="75"/>
  <c r="L42" i="75"/>
  <c r="L36" i="75"/>
  <c r="G52" i="75"/>
  <c r="G49" i="75"/>
  <c r="G44" i="75"/>
  <c r="O96" i="80"/>
  <c r="Q96" i="80"/>
  <c r="R96" i="80" s="1"/>
  <c r="S96" i="80" s="1"/>
  <c r="T96" i="80" s="1"/>
  <c r="HE96" i="80" s="1"/>
  <c r="HD96" i="80" s="1"/>
  <c r="HC96" i="80" s="1"/>
  <c r="HB96" i="80" s="1"/>
  <c r="HA96" i="80" s="1"/>
  <c r="GZ96" i="80" s="1"/>
  <c r="GY96" i="80" s="1"/>
  <c r="GX96" i="80" s="1"/>
  <c r="GW96" i="80" s="1"/>
  <c r="GV96" i="80" s="1"/>
  <c r="GU96" i="80" s="1"/>
  <c r="GT96" i="80" s="1"/>
  <c r="GS96" i="80" s="1"/>
  <c r="GR96" i="80" s="1"/>
  <c r="GQ96" i="80" s="1"/>
  <c r="GP96" i="80" s="1"/>
  <c r="GO96" i="80" s="1"/>
  <c r="GN96" i="80" s="1"/>
  <c r="GM96" i="80" s="1"/>
  <c r="GL96" i="80" s="1"/>
  <c r="GK96" i="80" s="1"/>
  <c r="GJ96" i="80" s="1"/>
  <c r="GI96" i="80" s="1"/>
  <c r="GH96" i="80" s="1"/>
  <c r="GG96" i="80" s="1"/>
  <c r="GF96" i="80" s="1"/>
  <c r="GE96" i="80" s="1"/>
  <c r="GD96" i="80" s="1"/>
  <c r="GC96" i="80" s="1"/>
  <c r="GB96" i="80" s="1"/>
  <c r="GA96" i="80" s="1"/>
  <c r="FZ96" i="80" s="1"/>
  <c r="FY96" i="80" s="1"/>
  <c r="FX96" i="80" s="1"/>
  <c r="FW96" i="80" s="1"/>
  <c r="FV96" i="80" s="1"/>
  <c r="FU96" i="80" s="1"/>
  <c r="FT96" i="80" s="1"/>
  <c r="FS96" i="80" s="1"/>
  <c r="FR96" i="80" s="1"/>
  <c r="FQ96" i="80" s="1"/>
  <c r="FP96" i="80" s="1"/>
  <c r="FO96" i="80" s="1"/>
  <c r="FN96" i="80" s="1"/>
  <c r="FM96" i="80" s="1"/>
  <c r="FL96" i="80" s="1"/>
  <c r="FK96" i="80" s="1"/>
  <c r="O97" i="80"/>
  <c r="Q97" i="80"/>
  <c r="R97" i="80" s="1"/>
  <c r="S97" i="80" s="1"/>
  <c r="T97" i="80" s="1"/>
  <c r="HE97" i="80" s="1"/>
  <c r="HD97" i="80" s="1"/>
  <c r="HC97" i="80" s="1"/>
  <c r="HB97" i="80" s="1"/>
  <c r="HA97" i="80" s="1"/>
  <c r="GZ97" i="80" s="1"/>
  <c r="GY97" i="80" s="1"/>
  <c r="GX97" i="80" s="1"/>
  <c r="GW97" i="80" s="1"/>
  <c r="GV97" i="80" s="1"/>
  <c r="GU97" i="80" s="1"/>
  <c r="GT97" i="80" s="1"/>
  <c r="GS97" i="80" s="1"/>
  <c r="GR97" i="80" s="1"/>
  <c r="GQ97" i="80" s="1"/>
  <c r="GP97" i="80" s="1"/>
  <c r="GO97" i="80" s="1"/>
  <c r="GN97" i="80" s="1"/>
  <c r="GM97" i="80" s="1"/>
  <c r="GL97" i="80" s="1"/>
  <c r="GK97" i="80" s="1"/>
  <c r="GJ97" i="80" s="1"/>
  <c r="GI97" i="80" s="1"/>
  <c r="GH97" i="80" s="1"/>
  <c r="GG97" i="80" s="1"/>
  <c r="GF97" i="80" s="1"/>
  <c r="GE97" i="80" s="1"/>
  <c r="GD97" i="80" s="1"/>
  <c r="GC97" i="80" s="1"/>
  <c r="GB97" i="80" s="1"/>
  <c r="GA97" i="80" s="1"/>
  <c r="FZ97" i="80" s="1"/>
  <c r="FY97" i="80" s="1"/>
  <c r="FX97" i="80" s="1"/>
  <c r="FW97" i="80" s="1"/>
  <c r="FV97" i="80" s="1"/>
  <c r="FU97" i="80" s="1"/>
  <c r="FT97" i="80" s="1"/>
  <c r="FS97" i="80" s="1"/>
  <c r="FR97" i="80" s="1"/>
  <c r="FQ97" i="80" s="1"/>
  <c r="FP97" i="80" s="1"/>
  <c r="FO97" i="80" s="1"/>
  <c r="FN97" i="80" s="1"/>
  <c r="FM97" i="80" s="1"/>
  <c r="FL97" i="80" s="1"/>
  <c r="FK97" i="80" s="1"/>
  <c r="O98" i="80"/>
  <c r="Q98" i="80"/>
  <c r="R98" i="80" s="1"/>
  <c r="S98" i="80" s="1"/>
  <c r="T98" i="80" s="1"/>
  <c r="HE98" i="80" s="1"/>
  <c r="HD98" i="80" s="1"/>
  <c r="HC98" i="80" s="1"/>
  <c r="HB98" i="80" s="1"/>
  <c r="HA98" i="80" s="1"/>
  <c r="GZ98" i="80" s="1"/>
  <c r="GY98" i="80" s="1"/>
  <c r="GX98" i="80" s="1"/>
  <c r="GW98" i="80" s="1"/>
  <c r="GV98" i="80" s="1"/>
  <c r="GU98" i="80" s="1"/>
  <c r="GT98" i="80" s="1"/>
  <c r="GS98" i="80" s="1"/>
  <c r="GR98" i="80" s="1"/>
  <c r="GQ98" i="80" s="1"/>
  <c r="GP98" i="80" s="1"/>
  <c r="GO98" i="80" s="1"/>
  <c r="GN98" i="80" s="1"/>
  <c r="GM98" i="80" s="1"/>
  <c r="GL98" i="80" s="1"/>
  <c r="GK98" i="80" s="1"/>
  <c r="GJ98" i="80" s="1"/>
  <c r="GI98" i="80" s="1"/>
  <c r="GH98" i="80" s="1"/>
  <c r="GG98" i="80" s="1"/>
  <c r="GF98" i="80" s="1"/>
  <c r="GE98" i="80" s="1"/>
  <c r="GD98" i="80" s="1"/>
  <c r="GC98" i="80" s="1"/>
  <c r="GB98" i="80" s="1"/>
  <c r="GA98" i="80" s="1"/>
  <c r="FZ98" i="80" s="1"/>
  <c r="FY98" i="80" s="1"/>
  <c r="FX98" i="80" s="1"/>
  <c r="FW98" i="80" s="1"/>
  <c r="FV98" i="80" s="1"/>
  <c r="FU98" i="80" s="1"/>
  <c r="FT98" i="80" s="1"/>
  <c r="FS98" i="80" s="1"/>
  <c r="FR98" i="80" s="1"/>
  <c r="FQ98" i="80" s="1"/>
  <c r="FP98" i="80" s="1"/>
  <c r="FO98" i="80" s="1"/>
  <c r="FN98" i="80" s="1"/>
  <c r="FM98" i="80" s="1"/>
  <c r="FL98" i="80" s="1"/>
  <c r="FK98" i="80" s="1"/>
  <c r="O99" i="80"/>
  <c r="Q99" i="80"/>
  <c r="R99" i="80" s="1"/>
  <c r="S99" i="80" s="1"/>
  <c r="T99" i="80" s="1"/>
  <c r="HE99" i="80" s="1"/>
  <c r="HD99" i="80" s="1"/>
  <c r="HC99" i="80" s="1"/>
  <c r="HB99" i="80" s="1"/>
  <c r="HA99" i="80" s="1"/>
  <c r="GZ99" i="80" s="1"/>
  <c r="GY99" i="80" s="1"/>
  <c r="GX99" i="80" s="1"/>
  <c r="GW99" i="80" s="1"/>
  <c r="GV99" i="80" s="1"/>
  <c r="GU99" i="80" s="1"/>
  <c r="GT99" i="80" s="1"/>
  <c r="GS99" i="80" s="1"/>
  <c r="GR99" i="80" s="1"/>
  <c r="GQ99" i="80" s="1"/>
  <c r="GP99" i="80" s="1"/>
  <c r="GO99" i="80" s="1"/>
  <c r="GN99" i="80" s="1"/>
  <c r="GM99" i="80" s="1"/>
  <c r="GL99" i="80" s="1"/>
  <c r="GK99" i="80" s="1"/>
  <c r="GJ99" i="80" s="1"/>
  <c r="GI99" i="80" s="1"/>
  <c r="GH99" i="80" s="1"/>
  <c r="GG99" i="80" s="1"/>
  <c r="GF99" i="80" s="1"/>
  <c r="GE99" i="80" s="1"/>
  <c r="GD99" i="80" s="1"/>
  <c r="GC99" i="80" s="1"/>
  <c r="GB99" i="80" s="1"/>
  <c r="GA99" i="80" s="1"/>
  <c r="FZ99" i="80" s="1"/>
  <c r="FY99" i="80" s="1"/>
  <c r="FX99" i="80" s="1"/>
  <c r="FW99" i="80" s="1"/>
  <c r="FV99" i="80" s="1"/>
  <c r="FU99" i="80" s="1"/>
  <c r="FT99" i="80" s="1"/>
  <c r="FS99" i="80" s="1"/>
  <c r="FR99" i="80" s="1"/>
  <c r="FQ99" i="80" s="1"/>
  <c r="FP99" i="80" s="1"/>
  <c r="FO99" i="80" s="1"/>
  <c r="FN99" i="80" s="1"/>
  <c r="FM99" i="80" s="1"/>
  <c r="FL99" i="80" s="1"/>
  <c r="FK99" i="80" s="1"/>
  <c r="O100" i="80"/>
  <c r="Q100" i="80"/>
  <c r="R100" i="80" s="1"/>
  <c r="S100" i="80" s="1"/>
  <c r="T100" i="80" s="1"/>
  <c r="HE100" i="80" s="1"/>
  <c r="HD100" i="80" s="1"/>
  <c r="HC100" i="80" s="1"/>
  <c r="HB100" i="80" s="1"/>
  <c r="HA100" i="80" s="1"/>
  <c r="GZ100" i="80" s="1"/>
  <c r="GY100" i="80" s="1"/>
  <c r="GX100" i="80" s="1"/>
  <c r="GW100" i="80" s="1"/>
  <c r="GV100" i="80" s="1"/>
  <c r="GU100" i="80" s="1"/>
  <c r="GT100" i="80" s="1"/>
  <c r="GS100" i="80" s="1"/>
  <c r="GR100" i="80" s="1"/>
  <c r="GQ100" i="80" s="1"/>
  <c r="GP100" i="80" s="1"/>
  <c r="GO100" i="80" s="1"/>
  <c r="GN100" i="80" s="1"/>
  <c r="GM100" i="80" s="1"/>
  <c r="GL100" i="80" s="1"/>
  <c r="GK100" i="80" s="1"/>
  <c r="GJ100" i="80" s="1"/>
  <c r="GI100" i="80" s="1"/>
  <c r="GH100" i="80" s="1"/>
  <c r="GG100" i="80" s="1"/>
  <c r="GF100" i="80" s="1"/>
  <c r="GE100" i="80" s="1"/>
  <c r="GD100" i="80" s="1"/>
  <c r="GC100" i="80" s="1"/>
  <c r="GB100" i="80" s="1"/>
  <c r="GA100" i="80" s="1"/>
  <c r="FZ100" i="80" s="1"/>
  <c r="FY100" i="80" s="1"/>
  <c r="FX100" i="80" s="1"/>
  <c r="FW100" i="80" s="1"/>
  <c r="FV100" i="80" s="1"/>
  <c r="FU100" i="80" s="1"/>
  <c r="FT100" i="80" s="1"/>
  <c r="FS100" i="80" s="1"/>
  <c r="FR100" i="80" s="1"/>
  <c r="FQ100" i="80" s="1"/>
  <c r="FP100" i="80" s="1"/>
  <c r="FO100" i="80" s="1"/>
  <c r="FN100" i="80" s="1"/>
  <c r="FM100" i="80" s="1"/>
  <c r="FL100" i="80" s="1"/>
  <c r="FK100" i="80" s="1"/>
  <c r="O101" i="80"/>
  <c r="Q101" i="80"/>
  <c r="R101" i="80" s="1"/>
  <c r="S101" i="80" s="1"/>
  <c r="T101" i="80" s="1"/>
  <c r="HE101" i="80" s="1"/>
  <c r="HD101" i="80" s="1"/>
  <c r="HC101" i="80" s="1"/>
  <c r="HB101" i="80" s="1"/>
  <c r="HA101" i="80" s="1"/>
  <c r="GZ101" i="80" s="1"/>
  <c r="GY101" i="80" s="1"/>
  <c r="GX101" i="80" s="1"/>
  <c r="GW101" i="80" s="1"/>
  <c r="GV101" i="80" s="1"/>
  <c r="GU101" i="80" s="1"/>
  <c r="GT101" i="80" s="1"/>
  <c r="GS101" i="80" s="1"/>
  <c r="GR101" i="80" s="1"/>
  <c r="GQ101" i="80" s="1"/>
  <c r="GP101" i="80" s="1"/>
  <c r="GO101" i="80" s="1"/>
  <c r="GN101" i="80" s="1"/>
  <c r="GM101" i="80" s="1"/>
  <c r="GL101" i="80" s="1"/>
  <c r="GK101" i="80" s="1"/>
  <c r="GJ101" i="80" s="1"/>
  <c r="GI101" i="80" s="1"/>
  <c r="GH101" i="80" s="1"/>
  <c r="GG101" i="80" s="1"/>
  <c r="GF101" i="80" s="1"/>
  <c r="GE101" i="80" s="1"/>
  <c r="GD101" i="80" s="1"/>
  <c r="GC101" i="80" s="1"/>
  <c r="GB101" i="80" s="1"/>
  <c r="GA101" i="80" s="1"/>
  <c r="FZ101" i="80" s="1"/>
  <c r="FY101" i="80" s="1"/>
  <c r="FX101" i="80" s="1"/>
  <c r="FW101" i="80" s="1"/>
  <c r="FV101" i="80" s="1"/>
  <c r="FU101" i="80" s="1"/>
  <c r="FT101" i="80" s="1"/>
  <c r="FS101" i="80" s="1"/>
  <c r="FR101" i="80" s="1"/>
  <c r="FQ101" i="80" s="1"/>
  <c r="FP101" i="80" s="1"/>
  <c r="FO101" i="80" s="1"/>
  <c r="FN101" i="80" s="1"/>
  <c r="FM101" i="80" s="1"/>
  <c r="FL101" i="80" s="1"/>
  <c r="FK101" i="80" s="1"/>
  <c r="O102" i="80"/>
  <c r="Q102" i="80"/>
  <c r="R102" i="80" s="1"/>
  <c r="S102" i="80" s="1"/>
  <c r="T102" i="80" s="1"/>
  <c r="HE102" i="80" s="1"/>
  <c r="HD102" i="80" s="1"/>
  <c r="HC102" i="80" s="1"/>
  <c r="HB102" i="80" s="1"/>
  <c r="HA102" i="80" s="1"/>
  <c r="GZ102" i="80" s="1"/>
  <c r="GY102" i="80" s="1"/>
  <c r="GX102" i="80" s="1"/>
  <c r="GW102" i="80" s="1"/>
  <c r="GV102" i="80" s="1"/>
  <c r="GU102" i="80" s="1"/>
  <c r="GT102" i="80" s="1"/>
  <c r="GS102" i="80" s="1"/>
  <c r="GR102" i="80" s="1"/>
  <c r="GQ102" i="80" s="1"/>
  <c r="GP102" i="80" s="1"/>
  <c r="GO102" i="80" s="1"/>
  <c r="GN102" i="80" s="1"/>
  <c r="GM102" i="80" s="1"/>
  <c r="GL102" i="80" s="1"/>
  <c r="GK102" i="80" s="1"/>
  <c r="GJ102" i="80" s="1"/>
  <c r="GI102" i="80" s="1"/>
  <c r="GH102" i="80" s="1"/>
  <c r="GG102" i="80" s="1"/>
  <c r="GF102" i="80" s="1"/>
  <c r="GE102" i="80" s="1"/>
  <c r="GD102" i="80" s="1"/>
  <c r="GC102" i="80" s="1"/>
  <c r="GB102" i="80" s="1"/>
  <c r="GA102" i="80" s="1"/>
  <c r="FZ102" i="80" s="1"/>
  <c r="FY102" i="80" s="1"/>
  <c r="FX102" i="80" s="1"/>
  <c r="FW102" i="80" s="1"/>
  <c r="FV102" i="80" s="1"/>
  <c r="FU102" i="80" s="1"/>
  <c r="FT102" i="80" s="1"/>
  <c r="FS102" i="80" s="1"/>
  <c r="FR102" i="80" s="1"/>
  <c r="FQ102" i="80" s="1"/>
  <c r="FP102" i="80" s="1"/>
  <c r="FO102" i="80" s="1"/>
  <c r="FN102" i="80" s="1"/>
  <c r="FM102" i="80" s="1"/>
  <c r="FL102" i="80" s="1"/>
  <c r="FK102" i="80" s="1"/>
  <c r="O103" i="80"/>
  <c r="Q103" i="80"/>
  <c r="R103" i="80" s="1"/>
  <c r="S103" i="80" s="1"/>
  <c r="T103" i="80" s="1"/>
  <c r="HE103" i="80" s="1"/>
  <c r="HD103" i="80" s="1"/>
  <c r="HC103" i="80" s="1"/>
  <c r="HB103" i="80" s="1"/>
  <c r="HA103" i="80" s="1"/>
  <c r="GZ103" i="80" s="1"/>
  <c r="GY103" i="80" s="1"/>
  <c r="GX103" i="80" s="1"/>
  <c r="GW103" i="80" s="1"/>
  <c r="GV103" i="80" s="1"/>
  <c r="GU103" i="80" s="1"/>
  <c r="GT103" i="80" s="1"/>
  <c r="GS103" i="80" s="1"/>
  <c r="GR103" i="80" s="1"/>
  <c r="GQ103" i="80" s="1"/>
  <c r="GP103" i="80" s="1"/>
  <c r="GO103" i="80" s="1"/>
  <c r="GN103" i="80" s="1"/>
  <c r="GM103" i="80" s="1"/>
  <c r="GL103" i="80" s="1"/>
  <c r="GK103" i="80" s="1"/>
  <c r="GJ103" i="80" s="1"/>
  <c r="GI103" i="80" s="1"/>
  <c r="GH103" i="80" s="1"/>
  <c r="GG103" i="80" s="1"/>
  <c r="GF103" i="80" s="1"/>
  <c r="GE103" i="80" s="1"/>
  <c r="GD103" i="80" s="1"/>
  <c r="GC103" i="80" s="1"/>
  <c r="GB103" i="80" s="1"/>
  <c r="GA103" i="80" s="1"/>
  <c r="FZ103" i="80" s="1"/>
  <c r="FY103" i="80" s="1"/>
  <c r="FX103" i="80" s="1"/>
  <c r="FW103" i="80" s="1"/>
  <c r="FV103" i="80" s="1"/>
  <c r="FU103" i="80" s="1"/>
  <c r="FT103" i="80" s="1"/>
  <c r="FS103" i="80" s="1"/>
  <c r="FR103" i="80" s="1"/>
  <c r="FQ103" i="80" s="1"/>
  <c r="FP103" i="80" s="1"/>
  <c r="FO103" i="80" s="1"/>
  <c r="FN103" i="80" s="1"/>
  <c r="FM103" i="80" s="1"/>
  <c r="FL103" i="80" s="1"/>
  <c r="FK103" i="80" s="1"/>
  <c r="O104" i="80"/>
  <c r="Q104" i="80"/>
  <c r="R104" i="80" s="1"/>
  <c r="S104" i="80" s="1"/>
  <c r="T104" i="80" s="1"/>
  <c r="HE104" i="80" s="1"/>
  <c r="HD104" i="80" s="1"/>
  <c r="HC104" i="80" s="1"/>
  <c r="HB104" i="80" s="1"/>
  <c r="HA104" i="80" s="1"/>
  <c r="GZ104" i="80" s="1"/>
  <c r="GY104" i="80" s="1"/>
  <c r="GX104" i="80" s="1"/>
  <c r="GW104" i="80" s="1"/>
  <c r="GV104" i="80" s="1"/>
  <c r="GU104" i="80" s="1"/>
  <c r="GT104" i="80" s="1"/>
  <c r="GS104" i="80" s="1"/>
  <c r="GR104" i="80" s="1"/>
  <c r="GQ104" i="80" s="1"/>
  <c r="GP104" i="80" s="1"/>
  <c r="GO104" i="80" s="1"/>
  <c r="GN104" i="80" s="1"/>
  <c r="GM104" i="80" s="1"/>
  <c r="GL104" i="80" s="1"/>
  <c r="GK104" i="80" s="1"/>
  <c r="GJ104" i="80" s="1"/>
  <c r="GI104" i="80" s="1"/>
  <c r="GH104" i="80" s="1"/>
  <c r="GG104" i="80" s="1"/>
  <c r="GF104" i="80" s="1"/>
  <c r="GE104" i="80" s="1"/>
  <c r="GD104" i="80" s="1"/>
  <c r="GC104" i="80" s="1"/>
  <c r="GB104" i="80" s="1"/>
  <c r="GA104" i="80" s="1"/>
  <c r="FZ104" i="80" s="1"/>
  <c r="FY104" i="80" s="1"/>
  <c r="FX104" i="80" s="1"/>
  <c r="FW104" i="80" s="1"/>
  <c r="FV104" i="80" s="1"/>
  <c r="FU104" i="80" s="1"/>
  <c r="FT104" i="80" s="1"/>
  <c r="FS104" i="80" s="1"/>
  <c r="FR104" i="80" s="1"/>
  <c r="FQ104" i="80" s="1"/>
  <c r="FP104" i="80" s="1"/>
  <c r="FO104" i="80" s="1"/>
  <c r="FN104" i="80" s="1"/>
  <c r="FM104" i="80" s="1"/>
  <c r="FL104" i="80" s="1"/>
  <c r="FK104" i="80" s="1"/>
  <c r="O105" i="80"/>
  <c r="Q105" i="80"/>
  <c r="R105" i="80"/>
  <c r="S105" i="80" s="1"/>
  <c r="T105" i="80" s="1"/>
  <c r="HE105" i="80" s="1"/>
  <c r="HD105" i="80" s="1"/>
  <c r="HC105" i="80" s="1"/>
  <c r="HB105" i="80" s="1"/>
  <c r="HA105" i="80" s="1"/>
  <c r="GZ105" i="80" s="1"/>
  <c r="GY105" i="80" s="1"/>
  <c r="GX105" i="80" s="1"/>
  <c r="GW105" i="80" s="1"/>
  <c r="GV105" i="80" s="1"/>
  <c r="GU105" i="80" s="1"/>
  <c r="GT105" i="80" s="1"/>
  <c r="GS105" i="80" s="1"/>
  <c r="GR105" i="80" s="1"/>
  <c r="GQ105" i="80" s="1"/>
  <c r="GP105" i="80" s="1"/>
  <c r="GO105" i="80" s="1"/>
  <c r="GN105" i="80" s="1"/>
  <c r="GM105" i="80" s="1"/>
  <c r="GL105" i="80" s="1"/>
  <c r="GK105" i="80" s="1"/>
  <c r="GJ105" i="80" s="1"/>
  <c r="GI105" i="80" s="1"/>
  <c r="GH105" i="80" s="1"/>
  <c r="GG105" i="80" s="1"/>
  <c r="GF105" i="80" s="1"/>
  <c r="GE105" i="80" s="1"/>
  <c r="GD105" i="80" s="1"/>
  <c r="GC105" i="80" s="1"/>
  <c r="GB105" i="80" s="1"/>
  <c r="GA105" i="80" s="1"/>
  <c r="FZ105" i="80" s="1"/>
  <c r="FY105" i="80" s="1"/>
  <c r="FX105" i="80" s="1"/>
  <c r="FW105" i="80" s="1"/>
  <c r="FV105" i="80" s="1"/>
  <c r="FU105" i="80" s="1"/>
  <c r="FT105" i="80" s="1"/>
  <c r="FS105" i="80" s="1"/>
  <c r="FR105" i="80" s="1"/>
  <c r="FQ105" i="80" s="1"/>
  <c r="FP105" i="80" s="1"/>
  <c r="FO105" i="80" s="1"/>
  <c r="FN105" i="80" s="1"/>
  <c r="FM105" i="80" s="1"/>
  <c r="FL105" i="80" s="1"/>
  <c r="FK105" i="80" s="1"/>
  <c r="O86" i="80"/>
  <c r="Q86" i="80"/>
  <c r="R86" i="80" s="1"/>
  <c r="S86" i="80" s="1"/>
  <c r="T86" i="80" s="1"/>
  <c r="O87" i="80"/>
  <c r="Q87" i="80"/>
  <c r="R87" i="80" s="1"/>
  <c r="S87" i="80" s="1"/>
  <c r="T87" i="80" s="1"/>
  <c r="O88" i="80"/>
  <c r="Q88" i="80"/>
  <c r="R88" i="80" s="1"/>
  <c r="S88" i="80" s="1"/>
  <c r="T88" i="80" s="1"/>
  <c r="O89" i="80"/>
  <c r="Q89" i="80"/>
  <c r="R89" i="80" s="1"/>
  <c r="S89" i="80" s="1"/>
  <c r="T89" i="80" s="1"/>
  <c r="HE89" i="80" s="1"/>
  <c r="HD89" i="80" s="1"/>
  <c r="HC89" i="80" s="1"/>
  <c r="HB89" i="80" s="1"/>
  <c r="HA89" i="80" s="1"/>
  <c r="GZ89" i="80" s="1"/>
  <c r="GY89" i="80" s="1"/>
  <c r="GX89" i="80" s="1"/>
  <c r="GW89" i="80" s="1"/>
  <c r="GV89" i="80" s="1"/>
  <c r="GU89" i="80" s="1"/>
  <c r="GT89" i="80" s="1"/>
  <c r="GS89" i="80" s="1"/>
  <c r="GR89" i="80" s="1"/>
  <c r="GQ89" i="80" s="1"/>
  <c r="GP89" i="80" s="1"/>
  <c r="GO89" i="80" s="1"/>
  <c r="GN89" i="80" s="1"/>
  <c r="GM89" i="80" s="1"/>
  <c r="GL89" i="80" s="1"/>
  <c r="GK89" i="80" s="1"/>
  <c r="GJ89" i="80" s="1"/>
  <c r="GI89" i="80" s="1"/>
  <c r="GH89" i="80" s="1"/>
  <c r="GG89" i="80" s="1"/>
  <c r="GF89" i="80" s="1"/>
  <c r="GE89" i="80" s="1"/>
  <c r="GD89" i="80" s="1"/>
  <c r="GC89" i="80" s="1"/>
  <c r="GB89" i="80" s="1"/>
  <c r="GA89" i="80" s="1"/>
  <c r="FZ89" i="80" s="1"/>
  <c r="FY89" i="80" s="1"/>
  <c r="FX89" i="80" s="1"/>
  <c r="FW89" i="80" s="1"/>
  <c r="FV89" i="80" s="1"/>
  <c r="FU89" i="80" s="1"/>
  <c r="FT89" i="80" s="1"/>
  <c r="FS89" i="80" s="1"/>
  <c r="FR89" i="80" s="1"/>
  <c r="FQ89" i="80" s="1"/>
  <c r="FP89" i="80" s="1"/>
  <c r="FO89" i="80" s="1"/>
  <c r="FN89" i="80" s="1"/>
  <c r="FM89" i="80" s="1"/>
  <c r="FL89" i="80" s="1"/>
  <c r="FK89" i="80" s="1"/>
  <c r="O90" i="80"/>
  <c r="Q90" i="80"/>
  <c r="R90" i="80" s="1"/>
  <c r="S90" i="80" s="1"/>
  <c r="T90" i="80" s="1"/>
  <c r="HE90" i="80" s="1"/>
  <c r="HD90" i="80" s="1"/>
  <c r="HC90" i="80" s="1"/>
  <c r="HB90" i="80" s="1"/>
  <c r="HA90" i="80" s="1"/>
  <c r="GZ90" i="80" s="1"/>
  <c r="GY90" i="80" s="1"/>
  <c r="GX90" i="80" s="1"/>
  <c r="GW90" i="80" s="1"/>
  <c r="GV90" i="80" s="1"/>
  <c r="GU90" i="80" s="1"/>
  <c r="GT90" i="80" s="1"/>
  <c r="GS90" i="80" s="1"/>
  <c r="GR90" i="80" s="1"/>
  <c r="GQ90" i="80" s="1"/>
  <c r="GP90" i="80" s="1"/>
  <c r="GO90" i="80" s="1"/>
  <c r="GN90" i="80" s="1"/>
  <c r="GM90" i="80" s="1"/>
  <c r="GL90" i="80" s="1"/>
  <c r="GK90" i="80" s="1"/>
  <c r="GJ90" i="80" s="1"/>
  <c r="GI90" i="80" s="1"/>
  <c r="GH90" i="80" s="1"/>
  <c r="GG90" i="80" s="1"/>
  <c r="GF90" i="80" s="1"/>
  <c r="GE90" i="80" s="1"/>
  <c r="GD90" i="80" s="1"/>
  <c r="GC90" i="80" s="1"/>
  <c r="GB90" i="80" s="1"/>
  <c r="GA90" i="80" s="1"/>
  <c r="FZ90" i="80" s="1"/>
  <c r="FY90" i="80" s="1"/>
  <c r="FX90" i="80" s="1"/>
  <c r="FW90" i="80" s="1"/>
  <c r="FV90" i="80" s="1"/>
  <c r="FU90" i="80" s="1"/>
  <c r="FT90" i="80" s="1"/>
  <c r="FS90" i="80" s="1"/>
  <c r="FR90" i="80" s="1"/>
  <c r="FQ90" i="80" s="1"/>
  <c r="FP90" i="80" s="1"/>
  <c r="FO90" i="80" s="1"/>
  <c r="FN90" i="80" s="1"/>
  <c r="FM90" i="80" s="1"/>
  <c r="FL90" i="80" s="1"/>
  <c r="FK90" i="80" s="1"/>
  <c r="O91" i="80"/>
  <c r="Q91" i="80"/>
  <c r="R91" i="80" s="1"/>
  <c r="S91" i="80" s="1"/>
  <c r="T91" i="80" s="1"/>
  <c r="HE91" i="80" s="1"/>
  <c r="HD91" i="80" s="1"/>
  <c r="HC91" i="80" s="1"/>
  <c r="HB91" i="80" s="1"/>
  <c r="HA91" i="80" s="1"/>
  <c r="GZ91" i="80" s="1"/>
  <c r="GY91" i="80" s="1"/>
  <c r="GX91" i="80" s="1"/>
  <c r="GW91" i="80" s="1"/>
  <c r="GV91" i="80" s="1"/>
  <c r="GU91" i="80" s="1"/>
  <c r="GT91" i="80" s="1"/>
  <c r="GS91" i="80" s="1"/>
  <c r="GR91" i="80" s="1"/>
  <c r="GQ91" i="80" s="1"/>
  <c r="GP91" i="80" s="1"/>
  <c r="GO91" i="80" s="1"/>
  <c r="GN91" i="80" s="1"/>
  <c r="GM91" i="80" s="1"/>
  <c r="GL91" i="80" s="1"/>
  <c r="GK91" i="80" s="1"/>
  <c r="GJ91" i="80" s="1"/>
  <c r="GI91" i="80" s="1"/>
  <c r="GH91" i="80" s="1"/>
  <c r="GG91" i="80" s="1"/>
  <c r="GF91" i="80" s="1"/>
  <c r="GE91" i="80" s="1"/>
  <c r="GD91" i="80" s="1"/>
  <c r="GC91" i="80" s="1"/>
  <c r="GB91" i="80" s="1"/>
  <c r="GA91" i="80" s="1"/>
  <c r="FZ91" i="80" s="1"/>
  <c r="FY91" i="80" s="1"/>
  <c r="FX91" i="80" s="1"/>
  <c r="FW91" i="80" s="1"/>
  <c r="FV91" i="80" s="1"/>
  <c r="FU91" i="80" s="1"/>
  <c r="FT91" i="80" s="1"/>
  <c r="FS91" i="80" s="1"/>
  <c r="FR91" i="80" s="1"/>
  <c r="FQ91" i="80" s="1"/>
  <c r="FP91" i="80" s="1"/>
  <c r="FO91" i="80" s="1"/>
  <c r="FN91" i="80" s="1"/>
  <c r="FM91" i="80" s="1"/>
  <c r="FL91" i="80" s="1"/>
  <c r="FK91" i="80" s="1"/>
  <c r="O92" i="80"/>
  <c r="Q92" i="80"/>
  <c r="R92" i="80" s="1"/>
  <c r="S92" i="80" s="1"/>
  <c r="T92" i="80" s="1"/>
  <c r="HE92" i="80" s="1"/>
  <c r="HD92" i="80" s="1"/>
  <c r="HC92" i="80" s="1"/>
  <c r="HB92" i="80" s="1"/>
  <c r="HA92" i="80" s="1"/>
  <c r="GZ92" i="80" s="1"/>
  <c r="GY92" i="80" s="1"/>
  <c r="GX92" i="80" s="1"/>
  <c r="GW92" i="80" s="1"/>
  <c r="GV92" i="80" s="1"/>
  <c r="GU92" i="80" s="1"/>
  <c r="GT92" i="80" s="1"/>
  <c r="GS92" i="80" s="1"/>
  <c r="GR92" i="80" s="1"/>
  <c r="GQ92" i="80" s="1"/>
  <c r="GP92" i="80" s="1"/>
  <c r="GO92" i="80" s="1"/>
  <c r="GN92" i="80" s="1"/>
  <c r="GM92" i="80" s="1"/>
  <c r="GL92" i="80" s="1"/>
  <c r="GK92" i="80" s="1"/>
  <c r="GJ92" i="80" s="1"/>
  <c r="GI92" i="80" s="1"/>
  <c r="GH92" i="80" s="1"/>
  <c r="GG92" i="80" s="1"/>
  <c r="GF92" i="80" s="1"/>
  <c r="GE92" i="80" s="1"/>
  <c r="GD92" i="80" s="1"/>
  <c r="GC92" i="80" s="1"/>
  <c r="GB92" i="80" s="1"/>
  <c r="GA92" i="80" s="1"/>
  <c r="FZ92" i="80" s="1"/>
  <c r="FY92" i="80" s="1"/>
  <c r="FX92" i="80" s="1"/>
  <c r="FW92" i="80" s="1"/>
  <c r="FV92" i="80" s="1"/>
  <c r="FU92" i="80" s="1"/>
  <c r="FT92" i="80" s="1"/>
  <c r="FS92" i="80" s="1"/>
  <c r="FR92" i="80" s="1"/>
  <c r="FQ92" i="80" s="1"/>
  <c r="FP92" i="80" s="1"/>
  <c r="FO92" i="80" s="1"/>
  <c r="FN92" i="80" s="1"/>
  <c r="FM92" i="80" s="1"/>
  <c r="FL92" i="80" s="1"/>
  <c r="FK92" i="80" s="1"/>
  <c r="O93" i="80"/>
  <c r="Q93" i="80"/>
  <c r="R93" i="80" s="1"/>
  <c r="S93" i="80" s="1"/>
  <c r="T93" i="80" s="1"/>
  <c r="HE93" i="80" s="1"/>
  <c r="HD93" i="80" s="1"/>
  <c r="HC93" i="80" s="1"/>
  <c r="HB93" i="80" s="1"/>
  <c r="HA93" i="80" s="1"/>
  <c r="GZ93" i="80" s="1"/>
  <c r="GY93" i="80" s="1"/>
  <c r="GX93" i="80" s="1"/>
  <c r="GW93" i="80" s="1"/>
  <c r="GV93" i="80" s="1"/>
  <c r="GU93" i="80" s="1"/>
  <c r="GT93" i="80" s="1"/>
  <c r="GS93" i="80" s="1"/>
  <c r="GR93" i="80" s="1"/>
  <c r="GQ93" i="80" s="1"/>
  <c r="GP93" i="80" s="1"/>
  <c r="GO93" i="80" s="1"/>
  <c r="GN93" i="80" s="1"/>
  <c r="GM93" i="80" s="1"/>
  <c r="GL93" i="80" s="1"/>
  <c r="GK93" i="80" s="1"/>
  <c r="GJ93" i="80" s="1"/>
  <c r="GI93" i="80" s="1"/>
  <c r="GH93" i="80" s="1"/>
  <c r="GG93" i="80" s="1"/>
  <c r="GF93" i="80" s="1"/>
  <c r="GE93" i="80" s="1"/>
  <c r="GD93" i="80" s="1"/>
  <c r="GC93" i="80" s="1"/>
  <c r="GB93" i="80" s="1"/>
  <c r="GA93" i="80" s="1"/>
  <c r="FZ93" i="80" s="1"/>
  <c r="FY93" i="80" s="1"/>
  <c r="FX93" i="80" s="1"/>
  <c r="FW93" i="80" s="1"/>
  <c r="FV93" i="80" s="1"/>
  <c r="FU93" i="80" s="1"/>
  <c r="FT93" i="80" s="1"/>
  <c r="FS93" i="80" s="1"/>
  <c r="FR93" i="80" s="1"/>
  <c r="FQ93" i="80" s="1"/>
  <c r="FP93" i="80" s="1"/>
  <c r="FO93" i="80" s="1"/>
  <c r="FN93" i="80" s="1"/>
  <c r="FM93" i="80" s="1"/>
  <c r="FL93" i="80" s="1"/>
  <c r="FK93" i="80" s="1"/>
  <c r="O94" i="80"/>
  <c r="Q94" i="80"/>
  <c r="R94" i="80" s="1"/>
  <c r="S94" i="80" s="1"/>
  <c r="T94" i="80" s="1"/>
  <c r="HE94" i="80" s="1"/>
  <c r="HD94" i="80" s="1"/>
  <c r="HC94" i="80" s="1"/>
  <c r="HB94" i="80" s="1"/>
  <c r="HA94" i="80" s="1"/>
  <c r="GZ94" i="80" s="1"/>
  <c r="GY94" i="80" s="1"/>
  <c r="GX94" i="80" s="1"/>
  <c r="GW94" i="80" s="1"/>
  <c r="GV94" i="80" s="1"/>
  <c r="GU94" i="80" s="1"/>
  <c r="GT94" i="80" s="1"/>
  <c r="GS94" i="80" s="1"/>
  <c r="GR94" i="80" s="1"/>
  <c r="GQ94" i="80" s="1"/>
  <c r="GP94" i="80" s="1"/>
  <c r="GO94" i="80" s="1"/>
  <c r="GN94" i="80" s="1"/>
  <c r="GM94" i="80" s="1"/>
  <c r="GL94" i="80" s="1"/>
  <c r="GK94" i="80" s="1"/>
  <c r="GJ94" i="80" s="1"/>
  <c r="GI94" i="80" s="1"/>
  <c r="GH94" i="80" s="1"/>
  <c r="GG94" i="80" s="1"/>
  <c r="GF94" i="80" s="1"/>
  <c r="GE94" i="80" s="1"/>
  <c r="GD94" i="80" s="1"/>
  <c r="GC94" i="80" s="1"/>
  <c r="GB94" i="80" s="1"/>
  <c r="GA94" i="80" s="1"/>
  <c r="FZ94" i="80" s="1"/>
  <c r="FY94" i="80" s="1"/>
  <c r="FX94" i="80" s="1"/>
  <c r="FW94" i="80" s="1"/>
  <c r="FV94" i="80" s="1"/>
  <c r="FU94" i="80" s="1"/>
  <c r="FT94" i="80" s="1"/>
  <c r="FS94" i="80" s="1"/>
  <c r="FR94" i="80" s="1"/>
  <c r="FQ94" i="80" s="1"/>
  <c r="FP94" i="80" s="1"/>
  <c r="FO94" i="80" s="1"/>
  <c r="FN94" i="80" s="1"/>
  <c r="FM94" i="80" s="1"/>
  <c r="FL94" i="80" s="1"/>
  <c r="FK94" i="80" s="1"/>
  <c r="O95" i="80"/>
  <c r="Q95" i="80"/>
  <c r="R95" i="80" s="1"/>
  <c r="S95" i="80" s="1"/>
  <c r="T95" i="80" s="1"/>
  <c r="HE95" i="80" s="1"/>
  <c r="HD95" i="80" s="1"/>
  <c r="HC95" i="80" s="1"/>
  <c r="HB95" i="80" s="1"/>
  <c r="HA95" i="80" s="1"/>
  <c r="GZ95" i="80" s="1"/>
  <c r="GY95" i="80" s="1"/>
  <c r="GX95" i="80" s="1"/>
  <c r="GW95" i="80" s="1"/>
  <c r="GV95" i="80" s="1"/>
  <c r="GU95" i="80" s="1"/>
  <c r="GT95" i="80" s="1"/>
  <c r="GS95" i="80" s="1"/>
  <c r="GR95" i="80" s="1"/>
  <c r="GQ95" i="80" s="1"/>
  <c r="GP95" i="80" s="1"/>
  <c r="GO95" i="80" s="1"/>
  <c r="GN95" i="80" s="1"/>
  <c r="GM95" i="80" s="1"/>
  <c r="GL95" i="80" s="1"/>
  <c r="GK95" i="80" s="1"/>
  <c r="GJ95" i="80" s="1"/>
  <c r="GI95" i="80" s="1"/>
  <c r="GH95" i="80" s="1"/>
  <c r="GG95" i="80" s="1"/>
  <c r="GF95" i="80" s="1"/>
  <c r="GE95" i="80" s="1"/>
  <c r="GD95" i="80" s="1"/>
  <c r="GC95" i="80" s="1"/>
  <c r="GB95" i="80" s="1"/>
  <c r="GA95" i="80" s="1"/>
  <c r="FZ95" i="80" s="1"/>
  <c r="FY95" i="80" s="1"/>
  <c r="FX95" i="80" s="1"/>
  <c r="FW95" i="80" s="1"/>
  <c r="FV95" i="80" s="1"/>
  <c r="FU95" i="80" s="1"/>
  <c r="FT95" i="80" s="1"/>
  <c r="FS95" i="80" s="1"/>
  <c r="FR95" i="80" s="1"/>
  <c r="FQ95" i="80" s="1"/>
  <c r="FP95" i="80" s="1"/>
  <c r="FO95" i="80" s="1"/>
  <c r="FN95" i="80" s="1"/>
  <c r="FM95" i="80" s="1"/>
  <c r="FL95" i="80" s="1"/>
  <c r="FK95" i="80" s="1"/>
  <c r="HE88" i="80" l="1"/>
  <c r="HE86" i="80"/>
  <c r="HE87" i="80"/>
  <c r="L49" i="75"/>
  <c r="L55" i="75"/>
  <c r="L48" i="75"/>
  <c r="L44" i="75"/>
  <c r="L50" i="75"/>
  <c r="L45" i="75"/>
  <c r="L51" i="75"/>
  <c r="L47" i="75"/>
  <c r="L54" i="75"/>
  <c r="L46" i="75"/>
  <c r="L52" i="75"/>
  <c r="L53" i="75"/>
  <c r="N4" i="18"/>
  <c r="N5" i="18"/>
  <c r="N6" i="18"/>
  <c r="N7" i="18"/>
  <c r="N8" i="18"/>
  <c r="N9" i="18"/>
  <c r="N10" i="18"/>
  <c r="N11" i="18"/>
  <c r="N12" i="18"/>
  <c r="N13" i="18"/>
  <c r="N14" i="18"/>
  <c r="N15" i="18"/>
  <c r="N16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34" i="18"/>
  <c r="N35" i="18"/>
  <c r="N36" i="18"/>
  <c r="N37" i="18"/>
  <c r="N38" i="18"/>
  <c r="N39" i="18"/>
  <c r="N40" i="18"/>
  <c r="N41" i="18"/>
  <c r="N42" i="18"/>
  <c r="N43" i="18"/>
  <c r="N44" i="18"/>
  <c r="N45" i="18"/>
  <c r="N46" i="18"/>
  <c r="N47" i="18"/>
  <c r="N48" i="18"/>
  <c r="N49" i="18"/>
  <c r="N50" i="18"/>
  <c r="N51" i="18"/>
  <c r="N52" i="18"/>
  <c r="N53" i="18"/>
  <c r="N54" i="18"/>
  <c r="N55" i="18"/>
  <c r="N56" i="18"/>
  <c r="N57" i="18"/>
  <c r="N58" i="18"/>
  <c r="N59" i="18"/>
  <c r="N60" i="18"/>
  <c r="N61" i="18"/>
  <c r="N62" i="18"/>
  <c r="N63" i="18"/>
  <c r="N64" i="18"/>
  <c r="N65" i="18"/>
  <c r="N66" i="18"/>
  <c r="N67" i="18"/>
  <c r="N68" i="18"/>
  <c r="N69" i="18"/>
  <c r="N70" i="18"/>
  <c r="N71" i="18"/>
  <c r="N72" i="18"/>
  <c r="N73" i="18"/>
  <c r="N74" i="18"/>
  <c r="N75" i="18"/>
  <c r="N76" i="18"/>
  <c r="N77" i="18"/>
  <c r="N78" i="18"/>
  <c r="N79" i="18"/>
  <c r="N80" i="18"/>
  <c r="N81" i="18"/>
  <c r="N82" i="18"/>
  <c r="N83" i="18"/>
  <c r="N84" i="18"/>
  <c r="N85" i="18"/>
  <c r="N86" i="18"/>
  <c r="N87" i="18"/>
  <c r="N88" i="18"/>
  <c r="N89" i="18"/>
  <c r="N90" i="18"/>
  <c r="N91" i="18"/>
  <c r="N92" i="18"/>
  <c r="N93" i="18"/>
  <c r="N94" i="18"/>
  <c r="N95" i="18"/>
  <c r="N96" i="18"/>
  <c r="N97" i="18"/>
  <c r="N98" i="18"/>
  <c r="N99" i="18"/>
  <c r="N100" i="18"/>
  <c r="N101" i="18"/>
  <c r="N102" i="18"/>
  <c r="N103" i="18"/>
  <c r="N104" i="18"/>
  <c r="N105" i="18"/>
  <c r="N106" i="18"/>
  <c r="N107" i="18"/>
  <c r="N108" i="18"/>
  <c r="N109" i="18"/>
  <c r="N110" i="18"/>
  <c r="N111" i="18"/>
  <c r="N112" i="18"/>
  <c r="N113" i="18"/>
  <c r="N3" i="18"/>
  <c r="HD87" i="80" l="1"/>
  <c r="HD86" i="80"/>
  <c r="HD88" i="80"/>
  <c r="CR2" i="80"/>
  <c r="HC88" i="80" l="1"/>
  <c r="HC86" i="80"/>
  <c r="HC87" i="80"/>
  <c r="Q4" i="82"/>
  <c r="Q5" i="82"/>
  <c r="Q6" i="82"/>
  <c r="Q7" i="82"/>
  <c r="Q8" i="82"/>
  <c r="Q9" i="82"/>
  <c r="Q10" i="82"/>
  <c r="Q11" i="82"/>
  <c r="Q12" i="82"/>
  <c r="Q13" i="82"/>
  <c r="Q14" i="82"/>
  <c r="Q15" i="82"/>
  <c r="Q16" i="82"/>
  <c r="Q17" i="82"/>
  <c r="Q18" i="82"/>
  <c r="Q19" i="82"/>
  <c r="Q20" i="82"/>
  <c r="Q21" i="82"/>
  <c r="Q22" i="82"/>
  <c r="Q23" i="82"/>
  <c r="Q24" i="82"/>
  <c r="Q25" i="82"/>
  <c r="Q26" i="82"/>
  <c r="Q27" i="82"/>
  <c r="Q28" i="82"/>
  <c r="Q29" i="82"/>
  <c r="Q30" i="82"/>
  <c r="Q31" i="82"/>
  <c r="Q32" i="82"/>
  <c r="Q33" i="82"/>
  <c r="Q34" i="82"/>
  <c r="Q35" i="82"/>
  <c r="Q36" i="82"/>
  <c r="Q3" i="82"/>
  <c r="HB87" i="80" l="1"/>
  <c r="HB86" i="80"/>
  <c r="HB88" i="80"/>
  <c r="X5" i="81"/>
  <c r="Y5" i="81"/>
  <c r="Z5" i="81"/>
  <c r="AA5" i="81"/>
  <c r="AB5" i="81"/>
  <c r="HA88" i="80" l="1"/>
  <c r="HA86" i="80"/>
  <c r="HA87" i="80"/>
  <c r="AH363" i="18"/>
  <c r="AG363" i="18"/>
  <c r="AF363" i="18"/>
  <c r="AE363" i="18"/>
  <c r="AD363" i="18"/>
  <c r="AH362" i="18"/>
  <c r="AG362" i="18"/>
  <c r="AF362" i="18"/>
  <c r="AE362" i="18"/>
  <c r="AD362" i="18"/>
  <c r="AH361" i="18"/>
  <c r="AG361" i="18"/>
  <c r="AF361" i="18"/>
  <c r="AE361" i="18"/>
  <c r="AD361" i="18"/>
  <c r="AH360" i="18"/>
  <c r="AG360" i="18"/>
  <c r="AF360" i="18"/>
  <c r="AE360" i="18"/>
  <c r="AD360" i="18"/>
  <c r="AH359" i="18"/>
  <c r="AG359" i="18"/>
  <c r="AF359" i="18"/>
  <c r="AE359" i="18"/>
  <c r="AD359" i="18"/>
  <c r="AH358" i="18"/>
  <c r="AG358" i="18"/>
  <c r="AF358" i="18"/>
  <c r="AE358" i="18"/>
  <c r="AD358" i="18"/>
  <c r="AH357" i="18"/>
  <c r="AG357" i="18"/>
  <c r="AF357" i="18"/>
  <c r="AE357" i="18"/>
  <c r="AD357" i="18"/>
  <c r="AH356" i="18"/>
  <c r="AG356" i="18"/>
  <c r="AF356" i="18"/>
  <c r="AE356" i="18"/>
  <c r="AD356" i="18"/>
  <c r="AH355" i="18"/>
  <c r="AG355" i="18"/>
  <c r="AF355" i="18"/>
  <c r="AE355" i="18"/>
  <c r="AD355" i="18"/>
  <c r="AH354" i="18"/>
  <c r="AG354" i="18"/>
  <c r="AF354" i="18"/>
  <c r="AE354" i="18"/>
  <c r="AD354" i="18"/>
  <c r="AH353" i="18"/>
  <c r="AG353" i="18"/>
  <c r="AF353" i="18"/>
  <c r="AE353" i="18"/>
  <c r="AD353" i="18"/>
  <c r="AH352" i="18"/>
  <c r="AG352" i="18"/>
  <c r="AF352" i="18"/>
  <c r="AE352" i="18"/>
  <c r="AD352" i="18"/>
  <c r="AH351" i="18"/>
  <c r="AG351" i="18"/>
  <c r="AF351" i="18"/>
  <c r="AE351" i="18"/>
  <c r="AD351" i="18"/>
  <c r="AH350" i="18"/>
  <c r="AG350" i="18"/>
  <c r="AF350" i="18"/>
  <c r="AE350" i="18"/>
  <c r="AD350" i="18"/>
  <c r="AH349" i="18"/>
  <c r="AG349" i="18"/>
  <c r="AF349" i="18"/>
  <c r="AE349" i="18"/>
  <c r="AD349" i="18"/>
  <c r="AH348" i="18"/>
  <c r="AG348" i="18"/>
  <c r="AF348" i="18"/>
  <c r="AE348" i="18"/>
  <c r="AD348" i="18"/>
  <c r="AH347" i="18"/>
  <c r="AG347" i="18"/>
  <c r="AF347" i="18"/>
  <c r="AE347" i="18"/>
  <c r="AD347" i="18"/>
  <c r="AH346" i="18"/>
  <c r="AG346" i="18"/>
  <c r="AF346" i="18"/>
  <c r="AE346" i="18"/>
  <c r="AD346" i="18"/>
  <c r="AH345" i="18"/>
  <c r="AG345" i="18"/>
  <c r="AF345" i="18"/>
  <c r="AE345" i="18"/>
  <c r="AD345" i="18"/>
  <c r="AH344" i="18"/>
  <c r="AG344" i="18"/>
  <c r="AF344" i="18"/>
  <c r="AE344" i="18"/>
  <c r="AD344" i="18"/>
  <c r="AH343" i="18"/>
  <c r="AG343" i="18"/>
  <c r="AF343" i="18"/>
  <c r="AE343" i="18"/>
  <c r="AD343" i="18"/>
  <c r="AH342" i="18"/>
  <c r="AG342" i="18"/>
  <c r="AF342" i="18"/>
  <c r="AE342" i="18"/>
  <c r="AD342" i="18"/>
  <c r="AH341" i="18"/>
  <c r="AG341" i="18"/>
  <c r="AF341" i="18"/>
  <c r="AE341" i="18"/>
  <c r="AD341" i="18"/>
  <c r="AH340" i="18"/>
  <c r="AG340" i="18"/>
  <c r="AF340" i="18"/>
  <c r="AE340" i="18"/>
  <c r="AD340" i="18"/>
  <c r="AH339" i="18"/>
  <c r="AG339" i="18"/>
  <c r="AF339" i="18"/>
  <c r="AE339" i="18"/>
  <c r="AD339" i="18"/>
  <c r="AH338" i="18"/>
  <c r="AG338" i="18"/>
  <c r="AF338" i="18"/>
  <c r="AE338" i="18"/>
  <c r="AD338" i="18"/>
  <c r="AH337" i="18"/>
  <c r="AG337" i="18"/>
  <c r="AF337" i="18"/>
  <c r="AE337" i="18"/>
  <c r="AD337" i="18"/>
  <c r="AH336" i="18"/>
  <c r="AG336" i="18"/>
  <c r="AF336" i="18"/>
  <c r="AE336" i="18"/>
  <c r="AD336" i="18"/>
  <c r="AH335" i="18"/>
  <c r="AG335" i="18"/>
  <c r="AF335" i="18"/>
  <c r="AE335" i="18"/>
  <c r="AD335" i="18"/>
  <c r="AH334" i="18"/>
  <c r="AG334" i="18"/>
  <c r="AF334" i="18"/>
  <c r="AE334" i="18"/>
  <c r="AD334" i="18"/>
  <c r="AH333" i="18"/>
  <c r="AG333" i="18"/>
  <c r="AF333" i="18"/>
  <c r="AE333" i="18"/>
  <c r="AD333" i="18"/>
  <c r="AH332" i="18"/>
  <c r="AG332" i="18"/>
  <c r="AF332" i="18"/>
  <c r="AE332" i="18"/>
  <c r="AD332" i="18"/>
  <c r="AH331" i="18"/>
  <c r="AG331" i="18"/>
  <c r="AF331" i="18"/>
  <c r="AE331" i="18"/>
  <c r="AD331" i="18"/>
  <c r="AH330" i="18"/>
  <c r="AG330" i="18"/>
  <c r="AF330" i="18"/>
  <c r="AE330" i="18"/>
  <c r="AD330" i="18"/>
  <c r="AH329" i="18"/>
  <c r="AG329" i="18"/>
  <c r="AF329" i="18"/>
  <c r="AE329" i="18"/>
  <c r="AD329" i="18"/>
  <c r="AH328" i="18"/>
  <c r="AG328" i="18"/>
  <c r="AF328" i="18"/>
  <c r="AE328" i="18"/>
  <c r="AD328" i="18"/>
  <c r="AH327" i="18"/>
  <c r="AG327" i="18"/>
  <c r="AF327" i="18"/>
  <c r="AE327" i="18"/>
  <c r="AD327" i="18"/>
  <c r="AH326" i="18"/>
  <c r="AG326" i="18"/>
  <c r="AF326" i="18"/>
  <c r="AE326" i="18"/>
  <c r="AD326" i="18"/>
  <c r="AH325" i="18"/>
  <c r="AG325" i="18"/>
  <c r="AF325" i="18"/>
  <c r="AE325" i="18"/>
  <c r="AD325" i="18"/>
  <c r="AH324" i="18"/>
  <c r="AG324" i="18"/>
  <c r="AF324" i="18"/>
  <c r="AE324" i="18"/>
  <c r="AD324" i="18"/>
  <c r="AH323" i="18"/>
  <c r="AG323" i="18"/>
  <c r="AF323" i="18"/>
  <c r="AE323" i="18"/>
  <c r="AD323" i="18"/>
  <c r="AH322" i="18"/>
  <c r="AG322" i="18"/>
  <c r="AF322" i="18"/>
  <c r="AE322" i="18"/>
  <c r="AD322" i="18"/>
  <c r="AH321" i="18"/>
  <c r="AG321" i="18"/>
  <c r="AF321" i="18"/>
  <c r="AE321" i="18"/>
  <c r="AD321" i="18"/>
  <c r="AH320" i="18"/>
  <c r="AG320" i="18"/>
  <c r="AF320" i="18"/>
  <c r="AE320" i="18"/>
  <c r="AD320" i="18"/>
  <c r="AH319" i="18"/>
  <c r="AG319" i="18"/>
  <c r="AF319" i="18"/>
  <c r="AE319" i="18"/>
  <c r="AD319" i="18"/>
  <c r="AH318" i="18"/>
  <c r="AG318" i="18"/>
  <c r="AF318" i="18"/>
  <c r="AE318" i="18"/>
  <c r="AD318" i="18"/>
  <c r="AH317" i="18"/>
  <c r="AG317" i="18"/>
  <c r="AF317" i="18"/>
  <c r="AE317" i="18"/>
  <c r="AD317" i="18"/>
  <c r="AH316" i="18"/>
  <c r="AG316" i="18"/>
  <c r="AF316" i="18"/>
  <c r="AE316" i="18"/>
  <c r="AD316" i="18"/>
  <c r="AH315" i="18"/>
  <c r="AG315" i="18"/>
  <c r="AF315" i="18"/>
  <c r="AE315" i="18"/>
  <c r="AD315" i="18"/>
  <c r="AH314" i="18"/>
  <c r="AG314" i="18"/>
  <c r="AF314" i="18"/>
  <c r="AE314" i="18"/>
  <c r="AD314" i="18"/>
  <c r="AH313" i="18"/>
  <c r="AG313" i="18"/>
  <c r="AF313" i="18"/>
  <c r="AE313" i="18"/>
  <c r="AD313" i="18"/>
  <c r="AH312" i="18"/>
  <c r="AG312" i="18"/>
  <c r="AF312" i="18"/>
  <c r="AE312" i="18"/>
  <c r="AD312" i="18"/>
  <c r="AH311" i="18"/>
  <c r="AG311" i="18"/>
  <c r="AF311" i="18"/>
  <c r="AE311" i="18"/>
  <c r="AD311" i="18"/>
  <c r="AH310" i="18"/>
  <c r="AG310" i="18"/>
  <c r="AF310" i="18"/>
  <c r="AE310" i="18"/>
  <c r="AD310" i="18"/>
  <c r="AH309" i="18"/>
  <c r="AG309" i="18"/>
  <c r="AF309" i="18"/>
  <c r="AE309" i="18"/>
  <c r="AD309" i="18"/>
  <c r="AH308" i="18"/>
  <c r="AG308" i="18"/>
  <c r="AF308" i="18"/>
  <c r="AE308" i="18"/>
  <c r="AD308" i="18"/>
  <c r="AH307" i="18"/>
  <c r="AG307" i="18"/>
  <c r="AF307" i="18"/>
  <c r="AE307" i="18"/>
  <c r="AD307" i="18"/>
  <c r="AH306" i="18"/>
  <c r="AG306" i="18"/>
  <c r="AF306" i="18"/>
  <c r="AE306" i="18"/>
  <c r="AD306" i="18"/>
  <c r="AH305" i="18"/>
  <c r="AG305" i="18"/>
  <c r="AF305" i="18"/>
  <c r="AE305" i="18"/>
  <c r="AD305" i="18"/>
  <c r="AH304" i="18"/>
  <c r="AG304" i="18"/>
  <c r="AF304" i="18"/>
  <c r="AE304" i="18"/>
  <c r="AD304" i="18"/>
  <c r="AH303" i="18"/>
  <c r="AG303" i="18"/>
  <c r="AF303" i="18"/>
  <c r="AE303" i="18"/>
  <c r="AD303" i="18"/>
  <c r="AH302" i="18"/>
  <c r="AG302" i="18"/>
  <c r="AF302" i="18"/>
  <c r="AE302" i="18"/>
  <c r="AD302" i="18"/>
  <c r="AH301" i="18"/>
  <c r="AG301" i="18"/>
  <c r="AF301" i="18"/>
  <c r="AE301" i="18"/>
  <c r="AD301" i="18"/>
  <c r="AH300" i="18"/>
  <c r="AG300" i="18"/>
  <c r="AF300" i="18"/>
  <c r="AE300" i="18"/>
  <c r="AD300" i="18"/>
  <c r="AH299" i="18"/>
  <c r="AG299" i="18"/>
  <c r="AF299" i="18"/>
  <c r="AE299" i="18"/>
  <c r="AD299" i="18"/>
  <c r="AH298" i="18"/>
  <c r="AG298" i="18"/>
  <c r="AF298" i="18"/>
  <c r="AE298" i="18"/>
  <c r="AD298" i="18"/>
  <c r="AH297" i="18"/>
  <c r="AG297" i="18"/>
  <c r="AF297" i="18"/>
  <c r="AE297" i="18"/>
  <c r="AD297" i="18"/>
  <c r="AH296" i="18"/>
  <c r="AG296" i="18"/>
  <c r="AF296" i="18"/>
  <c r="AE296" i="18"/>
  <c r="AD296" i="18"/>
  <c r="AH295" i="18"/>
  <c r="AG295" i="18"/>
  <c r="AF295" i="18"/>
  <c r="AE295" i="18"/>
  <c r="AD295" i="18"/>
  <c r="AH294" i="18"/>
  <c r="AG294" i="18"/>
  <c r="AF294" i="18"/>
  <c r="AE294" i="18"/>
  <c r="AD294" i="18"/>
  <c r="AH293" i="18"/>
  <c r="AG293" i="18"/>
  <c r="AF293" i="18"/>
  <c r="AE293" i="18"/>
  <c r="AD293" i="18"/>
  <c r="AH292" i="18"/>
  <c r="AG292" i="18"/>
  <c r="AF292" i="18"/>
  <c r="AE292" i="18"/>
  <c r="AD292" i="18"/>
  <c r="AH291" i="18"/>
  <c r="AG291" i="18"/>
  <c r="AF291" i="18"/>
  <c r="AE291" i="18"/>
  <c r="AD291" i="18"/>
  <c r="AH290" i="18"/>
  <c r="AG290" i="18"/>
  <c r="AF290" i="18"/>
  <c r="AE290" i="18"/>
  <c r="AD290" i="18"/>
  <c r="AH289" i="18"/>
  <c r="AG289" i="18"/>
  <c r="AF289" i="18"/>
  <c r="AE289" i="18"/>
  <c r="AD289" i="18"/>
  <c r="AH288" i="18"/>
  <c r="AG288" i="18"/>
  <c r="AF288" i="18"/>
  <c r="AE288" i="18"/>
  <c r="AD288" i="18"/>
  <c r="AH287" i="18"/>
  <c r="AG287" i="18"/>
  <c r="AF287" i="18"/>
  <c r="AE287" i="18"/>
  <c r="AD287" i="18"/>
  <c r="AH286" i="18"/>
  <c r="AG286" i="18"/>
  <c r="AF286" i="18"/>
  <c r="AE286" i="18"/>
  <c r="AD286" i="18"/>
  <c r="AH285" i="18"/>
  <c r="AG285" i="18"/>
  <c r="AF285" i="18"/>
  <c r="AE285" i="18"/>
  <c r="AD285" i="18"/>
  <c r="AH284" i="18"/>
  <c r="AG284" i="18"/>
  <c r="AF284" i="18"/>
  <c r="AE284" i="18"/>
  <c r="AD284" i="18"/>
  <c r="AH283" i="18"/>
  <c r="AG283" i="18"/>
  <c r="AF283" i="18"/>
  <c r="AE283" i="18"/>
  <c r="AD283" i="18"/>
  <c r="AH282" i="18"/>
  <c r="AG282" i="18"/>
  <c r="AF282" i="18"/>
  <c r="AE282" i="18"/>
  <c r="AD282" i="18"/>
  <c r="AH281" i="18"/>
  <c r="AG281" i="18"/>
  <c r="AF281" i="18"/>
  <c r="AE281" i="18"/>
  <c r="AD281" i="18"/>
  <c r="AH280" i="18"/>
  <c r="AG280" i="18"/>
  <c r="AF280" i="18"/>
  <c r="AE280" i="18"/>
  <c r="AD280" i="18"/>
  <c r="AH279" i="18"/>
  <c r="AG279" i="18"/>
  <c r="AF279" i="18"/>
  <c r="AE279" i="18"/>
  <c r="AD279" i="18"/>
  <c r="AH278" i="18"/>
  <c r="AG278" i="18"/>
  <c r="AF278" i="18"/>
  <c r="AE278" i="18"/>
  <c r="AD278" i="18"/>
  <c r="AH277" i="18"/>
  <c r="AG277" i="18"/>
  <c r="AF277" i="18"/>
  <c r="AE277" i="18"/>
  <c r="AD277" i="18"/>
  <c r="AH276" i="18"/>
  <c r="AG276" i="18"/>
  <c r="AF276" i="18"/>
  <c r="AE276" i="18"/>
  <c r="AD276" i="18"/>
  <c r="AH275" i="18"/>
  <c r="AG275" i="18"/>
  <c r="AF275" i="18"/>
  <c r="AE275" i="18"/>
  <c r="AD275" i="18"/>
  <c r="AH274" i="18"/>
  <c r="AG274" i="18"/>
  <c r="AF274" i="18"/>
  <c r="AE274" i="18"/>
  <c r="AD274" i="18"/>
  <c r="AH273" i="18"/>
  <c r="AG273" i="18"/>
  <c r="AF273" i="18"/>
  <c r="AE273" i="18"/>
  <c r="AD273" i="18"/>
  <c r="AH272" i="18"/>
  <c r="AG272" i="18"/>
  <c r="AF272" i="18"/>
  <c r="AE272" i="18"/>
  <c r="AD272" i="18"/>
  <c r="AH271" i="18"/>
  <c r="AG271" i="18"/>
  <c r="AF271" i="18"/>
  <c r="AE271" i="18"/>
  <c r="AD271" i="18"/>
  <c r="AH270" i="18"/>
  <c r="AG270" i="18"/>
  <c r="AF270" i="18"/>
  <c r="AE270" i="18"/>
  <c r="AD270" i="18"/>
  <c r="AH269" i="18"/>
  <c r="AG269" i="18"/>
  <c r="AF269" i="18"/>
  <c r="AE269" i="18"/>
  <c r="AD269" i="18"/>
  <c r="AH268" i="18"/>
  <c r="AG268" i="18"/>
  <c r="AF268" i="18"/>
  <c r="AE268" i="18"/>
  <c r="AD268" i="18"/>
  <c r="AH267" i="18"/>
  <c r="AG267" i="18"/>
  <c r="AF267" i="18"/>
  <c r="AE267" i="18"/>
  <c r="AD267" i="18"/>
  <c r="AH266" i="18"/>
  <c r="AG266" i="18"/>
  <c r="AF266" i="18"/>
  <c r="AE266" i="18"/>
  <c r="AD266" i="18"/>
  <c r="AH265" i="18"/>
  <c r="AG265" i="18"/>
  <c r="AF265" i="18"/>
  <c r="AE265" i="18"/>
  <c r="AD265" i="18"/>
  <c r="AH264" i="18"/>
  <c r="AG264" i="18"/>
  <c r="AF264" i="18"/>
  <c r="AE264" i="18"/>
  <c r="AD264" i="18"/>
  <c r="AH263" i="18"/>
  <c r="AG263" i="18"/>
  <c r="AF263" i="18"/>
  <c r="AE263" i="18"/>
  <c r="AD263" i="18"/>
  <c r="AH262" i="18"/>
  <c r="AG262" i="18"/>
  <c r="AF262" i="18"/>
  <c r="AE262" i="18"/>
  <c r="AD262" i="18"/>
  <c r="AH261" i="18"/>
  <c r="AG261" i="18"/>
  <c r="AF261" i="18"/>
  <c r="AE261" i="18"/>
  <c r="AD261" i="18"/>
  <c r="AH260" i="18"/>
  <c r="AG260" i="18"/>
  <c r="AF260" i="18"/>
  <c r="AE260" i="18"/>
  <c r="AD260" i="18"/>
  <c r="AH259" i="18"/>
  <c r="AG259" i="18"/>
  <c r="AF259" i="18"/>
  <c r="AE259" i="18"/>
  <c r="AD259" i="18"/>
  <c r="AH258" i="18"/>
  <c r="AG258" i="18"/>
  <c r="AF258" i="18"/>
  <c r="AE258" i="18"/>
  <c r="AD258" i="18"/>
  <c r="AH257" i="18"/>
  <c r="AG257" i="18"/>
  <c r="AF257" i="18"/>
  <c r="AE257" i="18"/>
  <c r="AD257" i="18"/>
  <c r="AH256" i="18"/>
  <c r="AG256" i="18"/>
  <c r="AF256" i="18"/>
  <c r="AE256" i="18"/>
  <c r="AD256" i="18"/>
  <c r="AH255" i="18"/>
  <c r="AG255" i="18"/>
  <c r="AF255" i="18"/>
  <c r="AE255" i="18"/>
  <c r="AD255" i="18"/>
  <c r="AH254" i="18"/>
  <c r="AG254" i="18"/>
  <c r="AF254" i="18"/>
  <c r="AE254" i="18"/>
  <c r="AD254" i="18"/>
  <c r="AH253" i="18"/>
  <c r="AG253" i="18"/>
  <c r="AF253" i="18"/>
  <c r="AE253" i="18"/>
  <c r="AD253" i="18"/>
  <c r="AH252" i="18"/>
  <c r="AG252" i="18"/>
  <c r="AF252" i="18"/>
  <c r="AE252" i="18"/>
  <c r="AD252" i="18"/>
  <c r="AH251" i="18"/>
  <c r="AG251" i="18"/>
  <c r="AF251" i="18"/>
  <c r="AE251" i="18"/>
  <c r="AD251" i="18"/>
  <c r="AH250" i="18"/>
  <c r="AG250" i="18"/>
  <c r="AF250" i="18"/>
  <c r="AE250" i="18"/>
  <c r="AD250" i="18"/>
  <c r="AH249" i="18"/>
  <c r="AG249" i="18"/>
  <c r="AF249" i="18"/>
  <c r="AE249" i="18"/>
  <c r="AD249" i="18"/>
  <c r="AH248" i="18"/>
  <c r="AG248" i="18"/>
  <c r="AF248" i="18"/>
  <c r="AE248" i="18"/>
  <c r="AD248" i="18"/>
  <c r="AH247" i="18"/>
  <c r="AG247" i="18"/>
  <c r="AF247" i="18"/>
  <c r="AE247" i="18"/>
  <c r="AD247" i="18"/>
  <c r="AH246" i="18"/>
  <c r="AG246" i="18"/>
  <c r="AF246" i="18"/>
  <c r="AE246" i="18"/>
  <c r="AD246" i="18"/>
  <c r="AH245" i="18"/>
  <c r="AG245" i="18"/>
  <c r="AF245" i="18"/>
  <c r="AE245" i="18"/>
  <c r="AD245" i="18"/>
  <c r="AH244" i="18"/>
  <c r="AG244" i="18"/>
  <c r="AF244" i="18"/>
  <c r="AE244" i="18"/>
  <c r="AD244" i="18"/>
  <c r="AH243" i="18"/>
  <c r="AG243" i="18"/>
  <c r="AF243" i="18"/>
  <c r="AE243" i="18"/>
  <c r="AD243" i="18"/>
  <c r="AH242" i="18"/>
  <c r="AG242" i="18"/>
  <c r="AF242" i="18"/>
  <c r="AE242" i="18"/>
  <c r="AD242" i="18"/>
  <c r="AH241" i="18"/>
  <c r="AG241" i="18"/>
  <c r="AF241" i="18"/>
  <c r="AE241" i="18"/>
  <c r="AD241" i="18"/>
  <c r="AH240" i="18"/>
  <c r="AG240" i="18"/>
  <c r="AF240" i="18"/>
  <c r="AE240" i="18"/>
  <c r="AD240" i="18"/>
  <c r="AH239" i="18"/>
  <c r="AG239" i="18"/>
  <c r="AF239" i="18"/>
  <c r="AE239" i="18"/>
  <c r="AD239" i="18"/>
  <c r="AH238" i="18"/>
  <c r="AG238" i="18"/>
  <c r="AF238" i="18"/>
  <c r="AE238" i="18"/>
  <c r="AD238" i="18"/>
  <c r="AH237" i="18"/>
  <c r="AG237" i="18"/>
  <c r="AF237" i="18"/>
  <c r="AE237" i="18"/>
  <c r="AD237" i="18"/>
  <c r="AH236" i="18"/>
  <c r="AG236" i="18"/>
  <c r="AF236" i="18"/>
  <c r="AE236" i="18"/>
  <c r="AD236" i="18"/>
  <c r="AH235" i="18"/>
  <c r="AG235" i="18"/>
  <c r="AF235" i="18"/>
  <c r="AE235" i="18"/>
  <c r="AD235" i="18"/>
  <c r="AH234" i="18"/>
  <c r="AG234" i="18"/>
  <c r="AF234" i="18"/>
  <c r="AE234" i="18"/>
  <c r="AD234" i="18"/>
  <c r="AH233" i="18"/>
  <c r="AG233" i="18"/>
  <c r="AF233" i="18"/>
  <c r="AE233" i="18"/>
  <c r="AD233" i="18"/>
  <c r="AH232" i="18"/>
  <c r="AG232" i="18"/>
  <c r="AF232" i="18"/>
  <c r="AE232" i="18"/>
  <c r="AD232" i="18"/>
  <c r="AH231" i="18"/>
  <c r="AG231" i="18"/>
  <c r="AF231" i="18"/>
  <c r="AE231" i="18"/>
  <c r="AD231" i="18"/>
  <c r="AH230" i="18"/>
  <c r="AG230" i="18"/>
  <c r="AF230" i="18"/>
  <c r="AE230" i="18"/>
  <c r="AD230" i="18"/>
  <c r="AH229" i="18"/>
  <c r="AG229" i="18"/>
  <c r="AF229" i="18"/>
  <c r="AE229" i="18"/>
  <c r="AD229" i="18"/>
  <c r="AH228" i="18"/>
  <c r="AG228" i="18"/>
  <c r="AF228" i="18"/>
  <c r="AE228" i="18"/>
  <c r="AD228" i="18"/>
  <c r="AH227" i="18"/>
  <c r="AG227" i="18"/>
  <c r="AF227" i="18"/>
  <c r="AE227" i="18"/>
  <c r="AD227" i="18"/>
  <c r="AH226" i="18"/>
  <c r="AG226" i="18"/>
  <c r="AF226" i="18"/>
  <c r="AE226" i="18"/>
  <c r="AD226" i="18"/>
  <c r="AH225" i="18"/>
  <c r="AG225" i="18"/>
  <c r="AF225" i="18"/>
  <c r="AE225" i="18"/>
  <c r="AD225" i="18"/>
  <c r="AH224" i="18"/>
  <c r="AG224" i="18"/>
  <c r="AF224" i="18"/>
  <c r="AE224" i="18"/>
  <c r="AD224" i="18"/>
  <c r="AH223" i="18"/>
  <c r="AG223" i="18"/>
  <c r="AF223" i="18"/>
  <c r="AE223" i="18"/>
  <c r="AD223" i="18"/>
  <c r="AH222" i="18"/>
  <c r="AG222" i="18"/>
  <c r="AF222" i="18"/>
  <c r="AE222" i="18"/>
  <c r="AD222" i="18"/>
  <c r="AH221" i="18"/>
  <c r="AG221" i="18"/>
  <c r="AF221" i="18"/>
  <c r="AE221" i="18"/>
  <c r="AD221" i="18"/>
  <c r="AH220" i="18"/>
  <c r="AG220" i="18"/>
  <c r="AF220" i="18"/>
  <c r="AE220" i="18"/>
  <c r="AD220" i="18"/>
  <c r="AH219" i="18"/>
  <c r="AG219" i="18"/>
  <c r="AF219" i="18"/>
  <c r="AE219" i="18"/>
  <c r="AD219" i="18"/>
  <c r="AH218" i="18"/>
  <c r="AG218" i="18"/>
  <c r="AF218" i="18"/>
  <c r="AE218" i="18"/>
  <c r="AD218" i="18"/>
  <c r="AH217" i="18"/>
  <c r="AG217" i="18"/>
  <c r="AF217" i="18"/>
  <c r="AE217" i="18"/>
  <c r="AD217" i="18"/>
  <c r="AH216" i="18"/>
  <c r="AG216" i="18"/>
  <c r="AF216" i="18"/>
  <c r="AE216" i="18"/>
  <c r="AD216" i="18"/>
  <c r="AH215" i="18"/>
  <c r="AG215" i="18"/>
  <c r="AF215" i="18"/>
  <c r="AE215" i="18"/>
  <c r="AD215" i="18"/>
  <c r="AH214" i="18"/>
  <c r="AG214" i="18"/>
  <c r="AF214" i="18"/>
  <c r="AE214" i="18"/>
  <c r="AD214" i="18"/>
  <c r="AH213" i="18"/>
  <c r="AG213" i="18"/>
  <c r="AF213" i="18"/>
  <c r="AE213" i="18"/>
  <c r="AD213" i="18"/>
  <c r="AH212" i="18"/>
  <c r="AG212" i="18"/>
  <c r="AF212" i="18"/>
  <c r="AE212" i="18"/>
  <c r="AD212" i="18"/>
  <c r="AH211" i="18"/>
  <c r="AG211" i="18"/>
  <c r="AF211" i="18"/>
  <c r="AE211" i="18"/>
  <c r="AD211" i="18"/>
  <c r="AH210" i="18"/>
  <c r="AG210" i="18"/>
  <c r="AF210" i="18"/>
  <c r="AE210" i="18"/>
  <c r="AD210" i="18"/>
  <c r="AH209" i="18"/>
  <c r="AG209" i="18"/>
  <c r="AF209" i="18"/>
  <c r="AE209" i="18"/>
  <c r="AD209" i="18"/>
  <c r="AH208" i="18"/>
  <c r="AG208" i="18"/>
  <c r="AF208" i="18"/>
  <c r="AE208" i="18"/>
  <c r="AD208" i="18"/>
  <c r="AH207" i="18"/>
  <c r="AG207" i="18"/>
  <c r="AF207" i="18"/>
  <c r="AE207" i="18"/>
  <c r="AD207" i="18"/>
  <c r="AH206" i="18"/>
  <c r="AG206" i="18"/>
  <c r="AF206" i="18"/>
  <c r="AE206" i="18"/>
  <c r="AD206" i="18"/>
  <c r="AH205" i="18"/>
  <c r="AG205" i="18"/>
  <c r="AF205" i="18"/>
  <c r="AE205" i="18"/>
  <c r="AD205" i="18"/>
  <c r="AH204" i="18"/>
  <c r="AG204" i="18"/>
  <c r="AF204" i="18"/>
  <c r="AE204" i="18"/>
  <c r="AD204" i="18"/>
  <c r="AH203" i="18"/>
  <c r="AG203" i="18"/>
  <c r="AF203" i="18"/>
  <c r="AE203" i="18"/>
  <c r="AD203" i="18"/>
  <c r="AH202" i="18"/>
  <c r="AG202" i="18"/>
  <c r="AF202" i="18"/>
  <c r="AE202" i="18"/>
  <c r="AD202" i="18"/>
  <c r="AH201" i="18"/>
  <c r="AG201" i="18"/>
  <c r="AF201" i="18"/>
  <c r="AE201" i="18"/>
  <c r="AD201" i="18"/>
  <c r="AH200" i="18"/>
  <c r="AG200" i="18"/>
  <c r="AF200" i="18"/>
  <c r="AE200" i="18"/>
  <c r="AD200" i="18"/>
  <c r="AH199" i="18"/>
  <c r="AG199" i="18"/>
  <c r="AF199" i="18"/>
  <c r="AE199" i="18"/>
  <c r="AD199" i="18"/>
  <c r="AH198" i="18"/>
  <c r="AG198" i="18"/>
  <c r="AF198" i="18"/>
  <c r="AE198" i="18"/>
  <c r="AD198" i="18"/>
  <c r="AH197" i="18"/>
  <c r="AG197" i="18"/>
  <c r="AF197" i="18"/>
  <c r="AE197" i="18"/>
  <c r="AD197" i="18"/>
  <c r="AH196" i="18"/>
  <c r="AG196" i="18"/>
  <c r="AF196" i="18"/>
  <c r="AE196" i="18"/>
  <c r="AD196" i="18"/>
  <c r="AH195" i="18"/>
  <c r="AG195" i="18"/>
  <c r="AF195" i="18"/>
  <c r="AE195" i="18"/>
  <c r="AD195" i="18"/>
  <c r="AH194" i="18"/>
  <c r="AG194" i="18"/>
  <c r="AF194" i="18"/>
  <c r="AE194" i="18"/>
  <c r="AD194" i="18"/>
  <c r="AH193" i="18"/>
  <c r="AG193" i="18"/>
  <c r="AF193" i="18"/>
  <c r="AE193" i="18"/>
  <c r="AD193" i="18"/>
  <c r="AH192" i="18"/>
  <c r="AG192" i="18"/>
  <c r="AF192" i="18"/>
  <c r="AE192" i="18"/>
  <c r="AD192" i="18"/>
  <c r="AH191" i="18"/>
  <c r="AG191" i="18"/>
  <c r="AF191" i="18"/>
  <c r="AE191" i="18"/>
  <c r="AD191" i="18"/>
  <c r="AH190" i="18"/>
  <c r="AG190" i="18"/>
  <c r="AF190" i="18"/>
  <c r="AE190" i="18"/>
  <c r="AD190" i="18"/>
  <c r="AH189" i="18"/>
  <c r="AG189" i="18"/>
  <c r="AF189" i="18"/>
  <c r="AE189" i="18"/>
  <c r="AD189" i="18"/>
  <c r="AH188" i="18"/>
  <c r="AG188" i="18"/>
  <c r="AF188" i="18"/>
  <c r="AE188" i="18"/>
  <c r="AD188" i="18"/>
  <c r="AH187" i="18"/>
  <c r="AG187" i="18"/>
  <c r="AF187" i="18"/>
  <c r="AE187" i="18"/>
  <c r="AD187" i="18"/>
  <c r="AH186" i="18"/>
  <c r="AG186" i="18"/>
  <c r="AF186" i="18"/>
  <c r="AE186" i="18"/>
  <c r="AD186" i="18"/>
  <c r="AH185" i="18"/>
  <c r="AG185" i="18"/>
  <c r="AF185" i="18"/>
  <c r="AE185" i="18"/>
  <c r="AD185" i="18"/>
  <c r="AH184" i="18"/>
  <c r="AG184" i="18"/>
  <c r="AF184" i="18"/>
  <c r="AE184" i="18"/>
  <c r="AD184" i="18"/>
  <c r="AH183" i="18"/>
  <c r="AG183" i="18"/>
  <c r="AF183" i="18"/>
  <c r="AE183" i="18"/>
  <c r="AD183" i="18"/>
  <c r="AH182" i="18"/>
  <c r="AG182" i="18"/>
  <c r="AF182" i="18"/>
  <c r="AE182" i="18"/>
  <c r="AD182" i="18"/>
  <c r="AH181" i="18"/>
  <c r="AG181" i="18"/>
  <c r="AF181" i="18"/>
  <c r="AE181" i="18"/>
  <c r="AD181" i="18"/>
  <c r="AH180" i="18"/>
  <c r="AG180" i="18"/>
  <c r="AF180" i="18"/>
  <c r="AE180" i="18"/>
  <c r="AD180" i="18"/>
  <c r="AH179" i="18"/>
  <c r="AG179" i="18"/>
  <c r="AF179" i="18"/>
  <c r="AE179" i="18"/>
  <c r="AD179" i="18"/>
  <c r="AH178" i="18"/>
  <c r="AG178" i="18"/>
  <c r="AF178" i="18"/>
  <c r="AE178" i="18"/>
  <c r="AD178" i="18"/>
  <c r="AH177" i="18"/>
  <c r="AG177" i="18"/>
  <c r="AF177" i="18"/>
  <c r="AE177" i="18"/>
  <c r="AD177" i="18"/>
  <c r="AH176" i="18"/>
  <c r="AG176" i="18"/>
  <c r="AF176" i="18"/>
  <c r="AE176" i="18"/>
  <c r="AD176" i="18"/>
  <c r="AH175" i="18"/>
  <c r="AG175" i="18"/>
  <c r="AF175" i="18"/>
  <c r="AE175" i="18"/>
  <c r="AD175" i="18"/>
  <c r="AH174" i="18"/>
  <c r="AG174" i="18"/>
  <c r="AF174" i="18"/>
  <c r="AE174" i="18"/>
  <c r="AD174" i="18"/>
  <c r="AH173" i="18"/>
  <c r="AG173" i="18"/>
  <c r="AF173" i="18"/>
  <c r="AE173" i="18"/>
  <c r="AD173" i="18"/>
  <c r="AH172" i="18"/>
  <c r="AG172" i="18"/>
  <c r="AF172" i="18"/>
  <c r="AE172" i="18"/>
  <c r="AD172" i="18"/>
  <c r="AH171" i="18"/>
  <c r="AG171" i="18"/>
  <c r="AF171" i="18"/>
  <c r="AE171" i="18"/>
  <c r="AD171" i="18"/>
  <c r="AH170" i="18"/>
  <c r="AG170" i="18"/>
  <c r="AF170" i="18"/>
  <c r="AE170" i="18"/>
  <c r="AD170" i="18"/>
  <c r="AH169" i="18"/>
  <c r="AG169" i="18"/>
  <c r="AF169" i="18"/>
  <c r="AE169" i="18"/>
  <c r="AD169" i="18"/>
  <c r="AH168" i="18"/>
  <c r="AG168" i="18"/>
  <c r="AF168" i="18"/>
  <c r="AE168" i="18"/>
  <c r="AD168" i="18"/>
  <c r="AH167" i="18"/>
  <c r="AG167" i="18"/>
  <c r="AF167" i="18"/>
  <c r="AE167" i="18"/>
  <c r="AD167" i="18"/>
  <c r="AH166" i="18"/>
  <c r="AG166" i="18"/>
  <c r="AF166" i="18"/>
  <c r="AE166" i="18"/>
  <c r="AD166" i="18"/>
  <c r="AH165" i="18"/>
  <c r="AG165" i="18"/>
  <c r="AF165" i="18"/>
  <c r="AE165" i="18"/>
  <c r="AD165" i="18"/>
  <c r="AH164" i="18"/>
  <c r="AG164" i="18"/>
  <c r="AF164" i="18"/>
  <c r="AE164" i="18"/>
  <c r="AD164" i="18"/>
  <c r="AH163" i="18"/>
  <c r="AG163" i="18"/>
  <c r="AF163" i="18"/>
  <c r="AE163" i="18"/>
  <c r="AD163" i="18"/>
  <c r="AH162" i="18"/>
  <c r="AG162" i="18"/>
  <c r="AF162" i="18"/>
  <c r="AE162" i="18"/>
  <c r="AD162" i="18"/>
  <c r="AH161" i="18"/>
  <c r="AG161" i="18"/>
  <c r="AF161" i="18"/>
  <c r="AE161" i="18"/>
  <c r="AD161" i="18"/>
  <c r="AH160" i="18"/>
  <c r="AG160" i="18"/>
  <c r="AF160" i="18"/>
  <c r="AE160" i="18"/>
  <c r="AD160" i="18"/>
  <c r="AH159" i="18"/>
  <c r="AG159" i="18"/>
  <c r="AF159" i="18"/>
  <c r="AE159" i="18"/>
  <c r="AD159" i="18"/>
  <c r="AH158" i="18"/>
  <c r="AG158" i="18"/>
  <c r="AF158" i="18"/>
  <c r="AE158" i="18"/>
  <c r="AD158" i="18"/>
  <c r="AH157" i="18"/>
  <c r="AG157" i="18"/>
  <c r="AF157" i="18"/>
  <c r="AE157" i="18"/>
  <c r="AD157" i="18"/>
  <c r="AH156" i="18"/>
  <c r="AG156" i="18"/>
  <c r="AF156" i="18"/>
  <c r="AE156" i="18"/>
  <c r="AD156" i="18"/>
  <c r="AH155" i="18"/>
  <c r="AG155" i="18"/>
  <c r="AF155" i="18"/>
  <c r="AE155" i="18"/>
  <c r="AD155" i="18"/>
  <c r="AH154" i="18"/>
  <c r="AG154" i="18"/>
  <c r="AF154" i="18"/>
  <c r="AE154" i="18"/>
  <c r="AD154" i="18"/>
  <c r="AH153" i="18"/>
  <c r="AG153" i="18"/>
  <c r="AF153" i="18"/>
  <c r="AE153" i="18"/>
  <c r="AD153" i="18"/>
  <c r="AH152" i="18"/>
  <c r="AG152" i="18"/>
  <c r="AF152" i="18"/>
  <c r="AE152" i="18"/>
  <c r="AD152" i="18"/>
  <c r="AH151" i="18"/>
  <c r="AG151" i="18"/>
  <c r="AF151" i="18"/>
  <c r="AE151" i="18"/>
  <c r="AD151" i="18"/>
  <c r="AH150" i="18"/>
  <c r="AG150" i="18"/>
  <c r="AF150" i="18"/>
  <c r="AE150" i="18"/>
  <c r="AD150" i="18"/>
  <c r="AH149" i="18"/>
  <c r="AG149" i="18"/>
  <c r="AF149" i="18"/>
  <c r="AE149" i="18"/>
  <c r="AD149" i="18"/>
  <c r="AH148" i="18"/>
  <c r="AG148" i="18"/>
  <c r="AF148" i="18"/>
  <c r="AE148" i="18"/>
  <c r="AD148" i="18"/>
  <c r="AH147" i="18"/>
  <c r="AG147" i="18"/>
  <c r="AF147" i="18"/>
  <c r="AE147" i="18"/>
  <c r="AD147" i="18"/>
  <c r="AH146" i="18"/>
  <c r="AG146" i="18"/>
  <c r="AF146" i="18"/>
  <c r="AE146" i="18"/>
  <c r="AD146" i="18"/>
  <c r="AH145" i="18"/>
  <c r="AG145" i="18"/>
  <c r="AF145" i="18"/>
  <c r="AE145" i="18"/>
  <c r="AD145" i="18"/>
  <c r="AH144" i="18"/>
  <c r="AG144" i="18"/>
  <c r="AF144" i="18"/>
  <c r="AE144" i="18"/>
  <c r="AD144" i="18"/>
  <c r="AH143" i="18"/>
  <c r="AG143" i="18"/>
  <c r="AF143" i="18"/>
  <c r="AE143" i="18"/>
  <c r="AD143" i="18"/>
  <c r="AH142" i="18"/>
  <c r="AG142" i="18"/>
  <c r="AF142" i="18"/>
  <c r="AE142" i="18"/>
  <c r="AD142" i="18"/>
  <c r="AH141" i="18"/>
  <c r="AG141" i="18"/>
  <c r="AF141" i="18"/>
  <c r="AE141" i="18"/>
  <c r="AD141" i="18"/>
  <c r="AH140" i="18"/>
  <c r="AG140" i="18"/>
  <c r="AF140" i="18"/>
  <c r="AE140" i="18"/>
  <c r="AD140" i="18"/>
  <c r="AH139" i="18"/>
  <c r="AG139" i="18"/>
  <c r="AF139" i="18"/>
  <c r="AE139" i="18"/>
  <c r="AD139" i="18"/>
  <c r="AH138" i="18"/>
  <c r="AG138" i="18"/>
  <c r="AF138" i="18"/>
  <c r="AE138" i="18"/>
  <c r="AD138" i="18"/>
  <c r="AH137" i="18"/>
  <c r="AG137" i="18"/>
  <c r="AF137" i="18"/>
  <c r="AE137" i="18"/>
  <c r="AD137" i="18"/>
  <c r="AH136" i="18"/>
  <c r="AG136" i="18"/>
  <c r="AF136" i="18"/>
  <c r="AE136" i="18"/>
  <c r="AD136" i="18"/>
  <c r="AH135" i="18"/>
  <c r="AG135" i="18"/>
  <c r="AF135" i="18"/>
  <c r="AE135" i="18"/>
  <c r="AD135" i="18"/>
  <c r="AH134" i="18"/>
  <c r="AG134" i="18"/>
  <c r="AF134" i="18"/>
  <c r="AE134" i="18"/>
  <c r="AD134" i="18"/>
  <c r="AH133" i="18"/>
  <c r="AG133" i="18"/>
  <c r="AF133" i="18"/>
  <c r="AE133" i="18"/>
  <c r="AD133" i="18"/>
  <c r="AH132" i="18"/>
  <c r="AG132" i="18"/>
  <c r="AF132" i="18"/>
  <c r="AE132" i="18"/>
  <c r="AD132" i="18"/>
  <c r="AH131" i="18"/>
  <c r="AG131" i="18"/>
  <c r="AF131" i="18"/>
  <c r="AE131" i="18"/>
  <c r="AD131" i="18"/>
  <c r="AH130" i="18"/>
  <c r="AG130" i="18"/>
  <c r="AF130" i="18"/>
  <c r="AE130" i="18"/>
  <c r="AD130" i="18"/>
  <c r="AH129" i="18"/>
  <c r="AG129" i="18"/>
  <c r="AF129" i="18"/>
  <c r="AE129" i="18"/>
  <c r="AD129" i="18"/>
  <c r="AH128" i="18"/>
  <c r="AG128" i="18"/>
  <c r="AF128" i="18"/>
  <c r="AE128" i="18"/>
  <c r="AD128" i="18"/>
  <c r="AH127" i="18"/>
  <c r="AG127" i="18"/>
  <c r="AF127" i="18"/>
  <c r="AE127" i="18"/>
  <c r="AD127" i="18"/>
  <c r="AH126" i="18"/>
  <c r="AG126" i="18"/>
  <c r="AF126" i="18"/>
  <c r="AE126" i="18"/>
  <c r="AD126" i="18"/>
  <c r="AH125" i="18"/>
  <c r="AG125" i="18"/>
  <c r="AF125" i="18"/>
  <c r="AE125" i="18"/>
  <c r="AD125" i="18"/>
  <c r="AH124" i="18"/>
  <c r="AG124" i="18"/>
  <c r="AF124" i="18"/>
  <c r="AE124" i="18"/>
  <c r="AD124" i="18"/>
  <c r="AH123" i="18"/>
  <c r="AG123" i="18"/>
  <c r="AF123" i="18"/>
  <c r="AE123" i="18"/>
  <c r="AD123" i="18"/>
  <c r="AH122" i="18"/>
  <c r="AG122" i="18"/>
  <c r="AF122" i="18"/>
  <c r="AE122" i="18"/>
  <c r="AD122" i="18"/>
  <c r="AH121" i="18"/>
  <c r="AG121" i="18"/>
  <c r="AF121" i="18"/>
  <c r="AE121" i="18"/>
  <c r="AD121" i="18"/>
  <c r="AH120" i="18"/>
  <c r="AG120" i="18"/>
  <c r="AF120" i="18"/>
  <c r="AE120" i="18"/>
  <c r="AD120" i="18"/>
  <c r="AH119" i="18"/>
  <c r="AG119" i="18"/>
  <c r="AF119" i="18"/>
  <c r="AE119" i="18"/>
  <c r="AD119" i="18"/>
  <c r="AH118" i="18"/>
  <c r="AG118" i="18"/>
  <c r="AF118" i="18"/>
  <c r="AE118" i="18"/>
  <c r="AD118" i="18"/>
  <c r="AH117" i="18"/>
  <c r="AG117" i="18"/>
  <c r="AF117" i="18"/>
  <c r="AE117" i="18"/>
  <c r="AD117" i="18"/>
  <c r="AH116" i="18"/>
  <c r="AG116" i="18"/>
  <c r="AF116" i="18"/>
  <c r="AE116" i="18"/>
  <c r="AD116" i="18"/>
  <c r="AH115" i="18"/>
  <c r="AG115" i="18"/>
  <c r="AF115" i="18"/>
  <c r="AE115" i="18"/>
  <c r="AD115" i="18"/>
  <c r="AH114" i="18"/>
  <c r="AG114" i="18"/>
  <c r="AF114" i="18"/>
  <c r="AE114" i="18"/>
  <c r="AD114" i="18"/>
  <c r="AH113" i="18"/>
  <c r="AG113" i="18"/>
  <c r="AF113" i="18"/>
  <c r="AE113" i="18"/>
  <c r="AD113" i="18"/>
  <c r="AA113" i="18"/>
  <c r="Z113" i="18"/>
  <c r="Y113" i="18"/>
  <c r="X113" i="18"/>
  <c r="W113" i="18"/>
  <c r="T113" i="18"/>
  <c r="S113" i="18"/>
  <c r="R113" i="18"/>
  <c r="Q113" i="18"/>
  <c r="P113" i="18"/>
  <c r="AH112" i="18"/>
  <c r="AG112" i="18"/>
  <c r="AF112" i="18"/>
  <c r="AE112" i="18"/>
  <c r="AD112" i="18"/>
  <c r="AA112" i="18"/>
  <c r="Z112" i="18"/>
  <c r="Y112" i="18"/>
  <c r="X112" i="18"/>
  <c r="W112" i="18"/>
  <c r="T112" i="18"/>
  <c r="S112" i="18"/>
  <c r="R112" i="18"/>
  <c r="Q112" i="18"/>
  <c r="P112" i="18"/>
  <c r="AH111" i="18"/>
  <c r="AG111" i="18"/>
  <c r="AF111" i="18"/>
  <c r="AE111" i="18"/>
  <c r="AD111" i="18"/>
  <c r="AA111" i="18"/>
  <c r="Z111" i="18"/>
  <c r="Y111" i="18"/>
  <c r="X111" i="18"/>
  <c r="W111" i="18"/>
  <c r="T111" i="18"/>
  <c r="S111" i="18"/>
  <c r="R111" i="18"/>
  <c r="Q111" i="18"/>
  <c r="P111" i="18"/>
  <c r="AH110" i="18"/>
  <c r="AG110" i="18"/>
  <c r="AF110" i="18"/>
  <c r="AE110" i="18"/>
  <c r="AD110" i="18"/>
  <c r="AA110" i="18"/>
  <c r="Z110" i="18"/>
  <c r="Y110" i="18"/>
  <c r="X110" i="18"/>
  <c r="W110" i="18"/>
  <c r="T110" i="18"/>
  <c r="S110" i="18"/>
  <c r="R110" i="18"/>
  <c r="Q110" i="18"/>
  <c r="P110" i="18"/>
  <c r="AH109" i="18"/>
  <c r="AG109" i="18"/>
  <c r="AF109" i="18"/>
  <c r="AE109" i="18"/>
  <c r="AD109" i="18"/>
  <c r="AA109" i="18"/>
  <c r="Z109" i="18"/>
  <c r="Y109" i="18"/>
  <c r="X109" i="18"/>
  <c r="W109" i="18"/>
  <c r="T109" i="18"/>
  <c r="S109" i="18"/>
  <c r="R109" i="18"/>
  <c r="Q109" i="18"/>
  <c r="P109" i="18"/>
  <c r="AH108" i="18"/>
  <c r="AG108" i="18"/>
  <c r="AF108" i="18"/>
  <c r="AE108" i="18"/>
  <c r="AD108" i="18"/>
  <c r="AA108" i="18"/>
  <c r="Z108" i="18"/>
  <c r="Y108" i="18"/>
  <c r="X108" i="18"/>
  <c r="W108" i="18"/>
  <c r="T108" i="18"/>
  <c r="S108" i="18"/>
  <c r="R108" i="18"/>
  <c r="Q108" i="18"/>
  <c r="P108" i="18"/>
  <c r="AH107" i="18"/>
  <c r="AG107" i="18"/>
  <c r="AF107" i="18"/>
  <c r="AE107" i="18"/>
  <c r="AD107" i="18"/>
  <c r="AA107" i="18"/>
  <c r="Z107" i="18"/>
  <c r="Y107" i="18"/>
  <c r="X107" i="18"/>
  <c r="W107" i="18"/>
  <c r="T107" i="18"/>
  <c r="S107" i="18"/>
  <c r="R107" i="18"/>
  <c r="Q107" i="18"/>
  <c r="P107" i="18"/>
  <c r="AH106" i="18"/>
  <c r="AG106" i="18"/>
  <c r="AF106" i="18"/>
  <c r="AE106" i="18"/>
  <c r="AD106" i="18"/>
  <c r="AA106" i="18"/>
  <c r="Z106" i="18"/>
  <c r="Y106" i="18"/>
  <c r="X106" i="18"/>
  <c r="W106" i="18"/>
  <c r="T106" i="18"/>
  <c r="S106" i="18"/>
  <c r="R106" i="18"/>
  <c r="Q106" i="18"/>
  <c r="P106" i="18"/>
  <c r="AH105" i="18"/>
  <c r="AG105" i="18"/>
  <c r="AF105" i="18"/>
  <c r="AE105" i="18"/>
  <c r="AD105" i="18"/>
  <c r="AA105" i="18"/>
  <c r="Z105" i="18"/>
  <c r="Y105" i="18"/>
  <c r="X105" i="18"/>
  <c r="W105" i="18"/>
  <c r="T105" i="18"/>
  <c r="S105" i="18"/>
  <c r="R105" i="18"/>
  <c r="Q105" i="18"/>
  <c r="P105" i="18"/>
  <c r="AH104" i="18"/>
  <c r="AG104" i="18"/>
  <c r="AF104" i="18"/>
  <c r="AE104" i="18"/>
  <c r="AD104" i="18"/>
  <c r="AA104" i="18"/>
  <c r="Z104" i="18"/>
  <c r="Y104" i="18"/>
  <c r="X104" i="18"/>
  <c r="W104" i="18"/>
  <c r="T104" i="18"/>
  <c r="S104" i="18"/>
  <c r="R104" i="18"/>
  <c r="Q104" i="18"/>
  <c r="P104" i="18"/>
  <c r="AH103" i="18"/>
  <c r="AG103" i="18"/>
  <c r="AF103" i="18"/>
  <c r="AE103" i="18"/>
  <c r="AD103" i="18"/>
  <c r="AA103" i="18"/>
  <c r="Z103" i="18"/>
  <c r="Y103" i="18"/>
  <c r="X103" i="18"/>
  <c r="W103" i="18"/>
  <c r="T103" i="18"/>
  <c r="S103" i="18"/>
  <c r="R103" i="18"/>
  <c r="Q103" i="18"/>
  <c r="P103" i="18"/>
  <c r="AH102" i="18"/>
  <c r="AG102" i="18"/>
  <c r="AF102" i="18"/>
  <c r="AE102" i="18"/>
  <c r="AD102" i="18"/>
  <c r="AA102" i="18"/>
  <c r="Z102" i="18"/>
  <c r="Y102" i="18"/>
  <c r="X102" i="18"/>
  <c r="W102" i="18"/>
  <c r="T102" i="18"/>
  <c r="S102" i="18"/>
  <c r="R102" i="18"/>
  <c r="Q102" i="18"/>
  <c r="P102" i="18"/>
  <c r="AH101" i="18"/>
  <c r="AG101" i="18"/>
  <c r="AF101" i="18"/>
  <c r="AE101" i="18"/>
  <c r="AD101" i="18"/>
  <c r="AA101" i="18"/>
  <c r="Z101" i="18"/>
  <c r="Y101" i="18"/>
  <c r="X101" i="18"/>
  <c r="W101" i="18"/>
  <c r="T101" i="18"/>
  <c r="S101" i="18"/>
  <c r="R101" i="18"/>
  <c r="Q101" i="18"/>
  <c r="P101" i="18"/>
  <c r="AH100" i="18"/>
  <c r="AG100" i="18"/>
  <c r="AF100" i="18"/>
  <c r="AE100" i="18"/>
  <c r="AD100" i="18"/>
  <c r="AA100" i="18"/>
  <c r="Z100" i="18"/>
  <c r="Y100" i="18"/>
  <c r="X100" i="18"/>
  <c r="W100" i="18"/>
  <c r="T100" i="18"/>
  <c r="S100" i="18"/>
  <c r="R100" i="18"/>
  <c r="Q100" i="18"/>
  <c r="P100" i="18"/>
  <c r="AH99" i="18"/>
  <c r="AG99" i="18"/>
  <c r="AF99" i="18"/>
  <c r="AE99" i="18"/>
  <c r="AD99" i="18"/>
  <c r="AA99" i="18"/>
  <c r="Z99" i="18"/>
  <c r="Y99" i="18"/>
  <c r="X99" i="18"/>
  <c r="W99" i="18"/>
  <c r="T99" i="18"/>
  <c r="S99" i="18"/>
  <c r="R99" i="18"/>
  <c r="Q99" i="18"/>
  <c r="P99" i="18"/>
  <c r="AH98" i="18"/>
  <c r="AG98" i="18"/>
  <c r="AF98" i="18"/>
  <c r="AE98" i="18"/>
  <c r="AD98" i="18"/>
  <c r="AA98" i="18"/>
  <c r="Z98" i="18"/>
  <c r="Y98" i="18"/>
  <c r="X98" i="18"/>
  <c r="W98" i="18"/>
  <c r="T98" i="18"/>
  <c r="S98" i="18"/>
  <c r="R98" i="18"/>
  <c r="Q98" i="18"/>
  <c r="P98" i="18"/>
  <c r="AH97" i="18"/>
  <c r="AG97" i="18"/>
  <c r="AF97" i="18"/>
  <c r="AE97" i="18"/>
  <c r="AD97" i="18"/>
  <c r="AA97" i="18"/>
  <c r="Z97" i="18"/>
  <c r="Y97" i="18"/>
  <c r="X97" i="18"/>
  <c r="W97" i="18"/>
  <c r="T97" i="18"/>
  <c r="S97" i="18"/>
  <c r="R97" i="18"/>
  <c r="Q97" i="18"/>
  <c r="P97" i="18"/>
  <c r="AH96" i="18"/>
  <c r="AG96" i="18"/>
  <c r="AF96" i="18"/>
  <c r="AE96" i="18"/>
  <c r="AD96" i="18"/>
  <c r="AA96" i="18"/>
  <c r="Z96" i="18"/>
  <c r="Y96" i="18"/>
  <c r="X96" i="18"/>
  <c r="W96" i="18"/>
  <c r="T96" i="18"/>
  <c r="S96" i="18"/>
  <c r="R96" i="18"/>
  <c r="Q96" i="18"/>
  <c r="P96" i="18"/>
  <c r="AH95" i="18"/>
  <c r="AG95" i="18"/>
  <c r="AF95" i="18"/>
  <c r="AE95" i="18"/>
  <c r="AD95" i="18"/>
  <c r="AA95" i="18"/>
  <c r="Z95" i="18"/>
  <c r="Y95" i="18"/>
  <c r="X95" i="18"/>
  <c r="W95" i="18"/>
  <c r="T95" i="18"/>
  <c r="S95" i="18"/>
  <c r="R95" i="18"/>
  <c r="Q95" i="18"/>
  <c r="P95" i="18"/>
  <c r="AH94" i="18"/>
  <c r="AG94" i="18"/>
  <c r="AF94" i="18"/>
  <c r="AE94" i="18"/>
  <c r="AD94" i="18"/>
  <c r="AA94" i="18"/>
  <c r="Z94" i="18"/>
  <c r="Y94" i="18"/>
  <c r="X94" i="18"/>
  <c r="W94" i="18"/>
  <c r="T94" i="18"/>
  <c r="S94" i="18"/>
  <c r="R94" i="18"/>
  <c r="Q94" i="18"/>
  <c r="P94" i="18"/>
  <c r="AH93" i="18"/>
  <c r="AG93" i="18"/>
  <c r="AF93" i="18"/>
  <c r="AE93" i="18"/>
  <c r="AD93" i="18"/>
  <c r="AA93" i="18"/>
  <c r="Z93" i="18"/>
  <c r="Y93" i="18"/>
  <c r="X93" i="18"/>
  <c r="W93" i="18"/>
  <c r="T93" i="18"/>
  <c r="S93" i="18"/>
  <c r="R93" i="18"/>
  <c r="Q93" i="18"/>
  <c r="P93" i="18"/>
  <c r="AH92" i="18"/>
  <c r="AG92" i="18"/>
  <c r="AF92" i="18"/>
  <c r="AE92" i="18"/>
  <c r="AD92" i="18"/>
  <c r="AA92" i="18"/>
  <c r="Z92" i="18"/>
  <c r="Y92" i="18"/>
  <c r="X92" i="18"/>
  <c r="W92" i="18"/>
  <c r="T92" i="18"/>
  <c r="S92" i="18"/>
  <c r="R92" i="18"/>
  <c r="Q92" i="18"/>
  <c r="P92" i="18"/>
  <c r="AH91" i="18"/>
  <c r="AG91" i="18"/>
  <c r="AF91" i="18"/>
  <c r="AE91" i="18"/>
  <c r="AD91" i="18"/>
  <c r="AA91" i="18"/>
  <c r="Z91" i="18"/>
  <c r="Y91" i="18"/>
  <c r="X91" i="18"/>
  <c r="W91" i="18"/>
  <c r="T91" i="18"/>
  <c r="S91" i="18"/>
  <c r="R91" i="18"/>
  <c r="Q91" i="18"/>
  <c r="P91" i="18"/>
  <c r="AH90" i="18"/>
  <c r="AG90" i="18"/>
  <c r="AF90" i="18"/>
  <c r="AE90" i="18"/>
  <c r="AD90" i="18"/>
  <c r="AA90" i="18"/>
  <c r="Z90" i="18"/>
  <c r="Y90" i="18"/>
  <c r="X90" i="18"/>
  <c r="W90" i="18"/>
  <c r="T90" i="18"/>
  <c r="S90" i="18"/>
  <c r="R90" i="18"/>
  <c r="Q90" i="18"/>
  <c r="P90" i="18"/>
  <c r="AH89" i="18"/>
  <c r="AG89" i="18"/>
  <c r="AF89" i="18"/>
  <c r="AE89" i="18"/>
  <c r="AD89" i="18"/>
  <c r="AA89" i="18"/>
  <c r="Z89" i="18"/>
  <c r="Y89" i="18"/>
  <c r="X89" i="18"/>
  <c r="W89" i="18"/>
  <c r="T89" i="18"/>
  <c r="S89" i="18"/>
  <c r="R89" i="18"/>
  <c r="Q89" i="18"/>
  <c r="P89" i="18"/>
  <c r="AH88" i="18"/>
  <c r="AG88" i="18"/>
  <c r="AF88" i="18"/>
  <c r="AE88" i="18"/>
  <c r="AD88" i="18"/>
  <c r="AA88" i="18"/>
  <c r="Z88" i="18"/>
  <c r="Y88" i="18"/>
  <c r="X88" i="18"/>
  <c r="W88" i="18"/>
  <c r="T88" i="18"/>
  <c r="S88" i="18"/>
  <c r="R88" i="18"/>
  <c r="Q88" i="18"/>
  <c r="P88" i="18"/>
  <c r="AH87" i="18"/>
  <c r="AG87" i="18"/>
  <c r="AF87" i="18"/>
  <c r="AE87" i="18"/>
  <c r="AD87" i="18"/>
  <c r="AA87" i="18"/>
  <c r="Z87" i="18"/>
  <c r="Y87" i="18"/>
  <c r="X87" i="18"/>
  <c r="W87" i="18"/>
  <c r="T87" i="18"/>
  <c r="S87" i="18"/>
  <c r="R87" i="18"/>
  <c r="Q87" i="18"/>
  <c r="P87" i="18"/>
  <c r="AH86" i="18"/>
  <c r="AG86" i="18"/>
  <c r="AF86" i="18"/>
  <c r="AE86" i="18"/>
  <c r="AD86" i="18"/>
  <c r="AA86" i="18"/>
  <c r="Z86" i="18"/>
  <c r="Y86" i="18"/>
  <c r="X86" i="18"/>
  <c r="W86" i="18"/>
  <c r="T86" i="18"/>
  <c r="S86" i="18"/>
  <c r="R86" i="18"/>
  <c r="Q86" i="18"/>
  <c r="P86" i="18"/>
  <c r="AH85" i="18"/>
  <c r="AG85" i="18"/>
  <c r="AF85" i="18"/>
  <c r="AE85" i="18"/>
  <c r="AD85" i="18"/>
  <c r="AA85" i="18"/>
  <c r="Z85" i="18"/>
  <c r="Y85" i="18"/>
  <c r="X85" i="18"/>
  <c r="W85" i="18"/>
  <c r="T85" i="18"/>
  <c r="S85" i="18"/>
  <c r="R85" i="18"/>
  <c r="Q85" i="18"/>
  <c r="P85" i="18"/>
  <c r="AH84" i="18"/>
  <c r="AG84" i="18"/>
  <c r="AF84" i="18"/>
  <c r="AE84" i="18"/>
  <c r="AD84" i="18"/>
  <c r="AA84" i="18"/>
  <c r="Z84" i="18"/>
  <c r="Y84" i="18"/>
  <c r="X84" i="18"/>
  <c r="W84" i="18"/>
  <c r="T84" i="18"/>
  <c r="S84" i="18"/>
  <c r="R84" i="18"/>
  <c r="Q84" i="18"/>
  <c r="P84" i="18"/>
  <c r="AH83" i="18"/>
  <c r="AG83" i="18"/>
  <c r="AF83" i="18"/>
  <c r="AE83" i="18"/>
  <c r="AD83" i="18"/>
  <c r="AA83" i="18"/>
  <c r="Z83" i="18"/>
  <c r="Y83" i="18"/>
  <c r="X83" i="18"/>
  <c r="W83" i="18"/>
  <c r="T83" i="18"/>
  <c r="S83" i="18"/>
  <c r="R83" i="18"/>
  <c r="Q83" i="18"/>
  <c r="P83" i="18"/>
  <c r="AH82" i="18"/>
  <c r="AG82" i="18"/>
  <c r="AF82" i="18"/>
  <c r="AE82" i="18"/>
  <c r="AD82" i="18"/>
  <c r="AA82" i="18"/>
  <c r="Z82" i="18"/>
  <c r="Y82" i="18"/>
  <c r="X82" i="18"/>
  <c r="W82" i="18"/>
  <c r="T82" i="18"/>
  <c r="S82" i="18"/>
  <c r="R82" i="18"/>
  <c r="Q82" i="18"/>
  <c r="P82" i="18"/>
  <c r="AH81" i="18"/>
  <c r="AG81" i="18"/>
  <c r="AF81" i="18"/>
  <c r="AE81" i="18"/>
  <c r="AD81" i="18"/>
  <c r="AA81" i="18"/>
  <c r="Z81" i="18"/>
  <c r="Y81" i="18"/>
  <c r="X81" i="18"/>
  <c r="W81" i="18"/>
  <c r="T81" i="18"/>
  <c r="S81" i="18"/>
  <c r="R81" i="18"/>
  <c r="Q81" i="18"/>
  <c r="P81" i="18"/>
  <c r="AH80" i="18"/>
  <c r="AG80" i="18"/>
  <c r="AF80" i="18"/>
  <c r="AE80" i="18"/>
  <c r="AD80" i="18"/>
  <c r="AA80" i="18"/>
  <c r="Z80" i="18"/>
  <c r="Y80" i="18"/>
  <c r="X80" i="18"/>
  <c r="W80" i="18"/>
  <c r="T80" i="18"/>
  <c r="S80" i="18"/>
  <c r="R80" i="18"/>
  <c r="Q80" i="18"/>
  <c r="P80" i="18"/>
  <c r="AH79" i="18"/>
  <c r="AG79" i="18"/>
  <c r="AF79" i="18"/>
  <c r="AE79" i="18"/>
  <c r="AD79" i="18"/>
  <c r="AA79" i="18"/>
  <c r="Z79" i="18"/>
  <c r="Y79" i="18"/>
  <c r="X79" i="18"/>
  <c r="W79" i="18"/>
  <c r="T79" i="18"/>
  <c r="S79" i="18"/>
  <c r="R79" i="18"/>
  <c r="Q79" i="18"/>
  <c r="P79" i="18"/>
  <c r="AH78" i="18"/>
  <c r="AG78" i="18"/>
  <c r="AF78" i="18"/>
  <c r="AE78" i="18"/>
  <c r="AD78" i="18"/>
  <c r="AA78" i="18"/>
  <c r="Z78" i="18"/>
  <c r="Y78" i="18"/>
  <c r="X78" i="18"/>
  <c r="W78" i="18"/>
  <c r="T78" i="18"/>
  <c r="S78" i="18"/>
  <c r="R78" i="18"/>
  <c r="Q78" i="18"/>
  <c r="P78" i="18"/>
  <c r="AH77" i="18"/>
  <c r="AG77" i="18"/>
  <c r="AF77" i="18"/>
  <c r="AE77" i="18"/>
  <c r="AD77" i="18"/>
  <c r="AA77" i="18"/>
  <c r="Z77" i="18"/>
  <c r="Y77" i="18"/>
  <c r="X77" i="18"/>
  <c r="W77" i="18"/>
  <c r="T77" i="18"/>
  <c r="S77" i="18"/>
  <c r="R77" i="18"/>
  <c r="Q77" i="18"/>
  <c r="P77" i="18"/>
  <c r="AH76" i="18"/>
  <c r="AG76" i="18"/>
  <c r="AF76" i="18"/>
  <c r="AE76" i="18"/>
  <c r="AD76" i="18"/>
  <c r="AA76" i="18"/>
  <c r="Z76" i="18"/>
  <c r="Y76" i="18"/>
  <c r="X76" i="18"/>
  <c r="W76" i="18"/>
  <c r="T76" i="18"/>
  <c r="S76" i="18"/>
  <c r="R76" i="18"/>
  <c r="Q76" i="18"/>
  <c r="P76" i="18"/>
  <c r="AH75" i="18"/>
  <c r="AG75" i="18"/>
  <c r="AF75" i="18"/>
  <c r="AE75" i="18"/>
  <c r="AD75" i="18"/>
  <c r="AA75" i="18"/>
  <c r="Z75" i="18"/>
  <c r="Y75" i="18"/>
  <c r="X75" i="18"/>
  <c r="W75" i="18"/>
  <c r="T75" i="18"/>
  <c r="S75" i="18"/>
  <c r="R75" i="18"/>
  <c r="Q75" i="18"/>
  <c r="P75" i="18"/>
  <c r="AH74" i="18"/>
  <c r="AG74" i="18"/>
  <c r="AF74" i="18"/>
  <c r="AE74" i="18"/>
  <c r="AD74" i="18"/>
  <c r="AA74" i="18"/>
  <c r="Z74" i="18"/>
  <c r="Y74" i="18"/>
  <c r="X74" i="18"/>
  <c r="W74" i="18"/>
  <c r="T74" i="18"/>
  <c r="S74" i="18"/>
  <c r="R74" i="18"/>
  <c r="Q74" i="18"/>
  <c r="P74" i="18"/>
  <c r="AH73" i="18"/>
  <c r="AG73" i="18"/>
  <c r="AF73" i="18"/>
  <c r="AE73" i="18"/>
  <c r="AD73" i="18"/>
  <c r="AA73" i="18"/>
  <c r="Z73" i="18"/>
  <c r="Y73" i="18"/>
  <c r="X73" i="18"/>
  <c r="W73" i="18"/>
  <c r="T73" i="18"/>
  <c r="S73" i="18"/>
  <c r="R73" i="18"/>
  <c r="Q73" i="18"/>
  <c r="P73" i="18"/>
  <c r="AH72" i="18"/>
  <c r="AG72" i="18"/>
  <c r="AF72" i="18"/>
  <c r="AE72" i="18"/>
  <c r="AD72" i="18"/>
  <c r="AA72" i="18"/>
  <c r="Z72" i="18"/>
  <c r="Y72" i="18"/>
  <c r="X72" i="18"/>
  <c r="W72" i="18"/>
  <c r="T72" i="18"/>
  <c r="S72" i="18"/>
  <c r="R72" i="18"/>
  <c r="Q72" i="18"/>
  <c r="P72" i="18"/>
  <c r="AH71" i="18"/>
  <c r="AG71" i="18"/>
  <c r="AF71" i="18"/>
  <c r="AE71" i="18"/>
  <c r="AD71" i="18"/>
  <c r="AA71" i="18"/>
  <c r="Z71" i="18"/>
  <c r="Y71" i="18"/>
  <c r="X71" i="18"/>
  <c r="W71" i="18"/>
  <c r="T71" i="18"/>
  <c r="S71" i="18"/>
  <c r="R71" i="18"/>
  <c r="Q71" i="18"/>
  <c r="P71" i="18"/>
  <c r="AH70" i="18"/>
  <c r="AG70" i="18"/>
  <c r="AF70" i="18"/>
  <c r="AE70" i="18"/>
  <c r="AD70" i="18"/>
  <c r="AA70" i="18"/>
  <c r="Z70" i="18"/>
  <c r="Y70" i="18"/>
  <c r="X70" i="18"/>
  <c r="W70" i="18"/>
  <c r="T70" i="18"/>
  <c r="S70" i="18"/>
  <c r="R70" i="18"/>
  <c r="Q70" i="18"/>
  <c r="P70" i="18"/>
  <c r="AH69" i="18"/>
  <c r="AG69" i="18"/>
  <c r="AF69" i="18"/>
  <c r="AE69" i="18"/>
  <c r="AD69" i="18"/>
  <c r="AA69" i="18"/>
  <c r="Z69" i="18"/>
  <c r="Y69" i="18"/>
  <c r="X69" i="18"/>
  <c r="W69" i="18"/>
  <c r="T69" i="18"/>
  <c r="S69" i="18"/>
  <c r="R69" i="18"/>
  <c r="Q69" i="18"/>
  <c r="P69" i="18"/>
  <c r="AH68" i="18"/>
  <c r="AG68" i="18"/>
  <c r="AF68" i="18"/>
  <c r="AE68" i="18"/>
  <c r="AD68" i="18"/>
  <c r="AA68" i="18"/>
  <c r="Z68" i="18"/>
  <c r="Y68" i="18"/>
  <c r="X68" i="18"/>
  <c r="W68" i="18"/>
  <c r="T68" i="18"/>
  <c r="S68" i="18"/>
  <c r="R68" i="18"/>
  <c r="Q68" i="18"/>
  <c r="P68" i="18"/>
  <c r="AH67" i="18"/>
  <c r="AG67" i="18"/>
  <c r="AF67" i="18"/>
  <c r="AE67" i="18"/>
  <c r="AD67" i="18"/>
  <c r="AA67" i="18"/>
  <c r="Z67" i="18"/>
  <c r="Y67" i="18"/>
  <c r="X67" i="18"/>
  <c r="W67" i="18"/>
  <c r="T67" i="18"/>
  <c r="S67" i="18"/>
  <c r="R67" i="18"/>
  <c r="Q67" i="18"/>
  <c r="P67" i="18"/>
  <c r="AH66" i="18"/>
  <c r="AG66" i="18"/>
  <c r="AF66" i="18"/>
  <c r="AE66" i="18"/>
  <c r="AD66" i="18"/>
  <c r="AA66" i="18"/>
  <c r="Z66" i="18"/>
  <c r="Y66" i="18"/>
  <c r="X66" i="18"/>
  <c r="W66" i="18"/>
  <c r="T66" i="18"/>
  <c r="S66" i="18"/>
  <c r="R66" i="18"/>
  <c r="Q66" i="18"/>
  <c r="P66" i="18"/>
  <c r="AH65" i="18"/>
  <c r="AG65" i="18"/>
  <c r="AF65" i="18"/>
  <c r="AE65" i="18"/>
  <c r="AD65" i="18"/>
  <c r="AA65" i="18"/>
  <c r="Z65" i="18"/>
  <c r="Y65" i="18"/>
  <c r="X65" i="18"/>
  <c r="W65" i="18"/>
  <c r="T65" i="18"/>
  <c r="S65" i="18"/>
  <c r="R65" i="18"/>
  <c r="Q65" i="18"/>
  <c r="P65" i="18"/>
  <c r="AH64" i="18"/>
  <c r="AG64" i="18"/>
  <c r="AF64" i="18"/>
  <c r="AE64" i="18"/>
  <c r="AD64" i="18"/>
  <c r="AA64" i="18"/>
  <c r="Z64" i="18"/>
  <c r="Y64" i="18"/>
  <c r="X64" i="18"/>
  <c r="W64" i="18"/>
  <c r="T64" i="18"/>
  <c r="S64" i="18"/>
  <c r="R64" i="18"/>
  <c r="Q64" i="18"/>
  <c r="P64" i="18"/>
  <c r="AH63" i="18"/>
  <c r="AG63" i="18"/>
  <c r="AF63" i="18"/>
  <c r="AE63" i="18"/>
  <c r="AD63" i="18"/>
  <c r="AA63" i="18"/>
  <c r="Z63" i="18"/>
  <c r="Y63" i="18"/>
  <c r="X63" i="18"/>
  <c r="W63" i="18"/>
  <c r="T63" i="18"/>
  <c r="S63" i="18"/>
  <c r="R63" i="18"/>
  <c r="Q63" i="18"/>
  <c r="P63" i="18"/>
  <c r="AH62" i="18"/>
  <c r="AG62" i="18"/>
  <c r="AF62" i="18"/>
  <c r="AE62" i="18"/>
  <c r="AD62" i="18"/>
  <c r="AA62" i="18"/>
  <c r="Z62" i="18"/>
  <c r="Y62" i="18"/>
  <c r="X62" i="18"/>
  <c r="W62" i="18"/>
  <c r="T62" i="18"/>
  <c r="S62" i="18"/>
  <c r="R62" i="18"/>
  <c r="Q62" i="18"/>
  <c r="P62" i="18"/>
  <c r="AH61" i="18"/>
  <c r="AG61" i="18"/>
  <c r="AF61" i="18"/>
  <c r="AE61" i="18"/>
  <c r="AD61" i="18"/>
  <c r="AA61" i="18"/>
  <c r="Z61" i="18"/>
  <c r="Y61" i="18"/>
  <c r="X61" i="18"/>
  <c r="W61" i="18"/>
  <c r="T61" i="18"/>
  <c r="S61" i="18"/>
  <c r="R61" i="18"/>
  <c r="Q61" i="18"/>
  <c r="P61" i="18"/>
  <c r="AH60" i="18"/>
  <c r="AG60" i="18"/>
  <c r="AF60" i="18"/>
  <c r="AE60" i="18"/>
  <c r="AD60" i="18"/>
  <c r="AA60" i="18"/>
  <c r="Z60" i="18"/>
  <c r="Y60" i="18"/>
  <c r="X60" i="18"/>
  <c r="W60" i="18"/>
  <c r="T60" i="18"/>
  <c r="S60" i="18"/>
  <c r="R60" i="18"/>
  <c r="Q60" i="18"/>
  <c r="P60" i="18"/>
  <c r="AH59" i="18"/>
  <c r="AG59" i="18"/>
  <c r="AF59" i="18"/>
  <c r="AE59" i="18"/>
  <c r="AD59" i="18"/>
  <c r="AA59" i="18"/>
  <c r="Z59" i="18"/>
  <c r="Y59" i="18"/>
  <c r="X59" i="18"/>
  <c r="W59" i="18"/>
  <c r="T59" i="18"/>
  <c r="S59" i="18"/>
  <c r="R59" i="18"/>
  <c r="Q59" i="18"/>
  <c r="P59" i="18"/>
  <c r="AH58" i="18"/>
  <c r="AG58" i="18"/>
  <c r="AF58" i="18"/>
  <c r="AE58" i="18"/>
  <c r="AD58" i="18"/>
  <c r="AA58" i="18"/>
  <c r="Z58" i="18"/>
  <c r="Y58" i="18"/>
  <c r="X58" i="18"/>
  <c r="W58" i="18"/>
  <c r="T58" i="18"/>
  <c r="S58" i="18"/>
  <c r="R58" i="18"/>
  <c r="Q58" i="18"/>
  <c r="P58" i="18"/>
  <c r="AH57" i="18"/>
  <c r="AG57" i="18"/>
  <c r="AF57" i="18"/>
  <c r="AE57" i="18"/>
  <c r="AD57" i="18"/>
  <c r="AA57" i="18"/>
  <c r="Z57" i="18"/>
  <c r="Y57" i="18"/>
  <c r="X57" i="18"/>
  <c r="W57" i="18"/>
  <c r="T57" i="18"/>
  <c r="S57" i="18"/>
  <c r="R57" i="18"/>
  <c r="Q57" i="18"/>
  <c r="P57" i="18"/>
  <c r="AH56" i="18"/>
  <c r="AG56" i="18"/>
  <c r="AF56" i="18"/>
  <c r="AE56" i="18"/>
  <c r="AD56" i="18"/>
  <c r="AA56" i="18"/>
  <c r="Z56" i="18"/>
  <c r="Y56" i="18"/>
  <c r="X56" i="18"/>
  <c r="W56" i="18"/>
  <c r="T56" i="18"/>
  <c r="S56" i="18"/>
  <c r="R56" i="18"/>
  <c r="Q56" i="18"/>
  <c r="P56" i="18"/>
  <c r="AH55" i="18"/>
  <c r="AG55" i="18"/>
  <c r="AF55" i="18"/>
  <c r="AE55" i="18"/>
  <c r="AD55" i="18"/>
  <c r="AA55" i="18"/>
  <c r="Z55" i="18"/>
  <c r="Y55" i="18"/>
  <c r="X55" i="18"/>
  <c r="W55" i="18"/>
  <c r="T55" i="18"/>
  <c r="S55" i="18"/>
  <c r="R55" i="18"/>
  <c r="Q55" i="18"/>
  <c r="P55" i="18"/>
  <c r="AH54" i="18"/>
  <c r="AG54" i="18"/>
  <c r="AF54" i="18"/>
  <c r="AE54" i="18"/>
  <c r="AD54" i="18"/>
  <c r="AA54" i="18"/>
  <c r="Z54" i="18"/>
  <c r="Y54" i="18"/>
  <c r="X54" i="18"/>
  <c r="W54" i="18"/>
  <c r="T54" i="18"/>
  <c r="S54" i="18"/>
  <c r="R54" i="18"/>
  <c r="Q54" i="18"/>
  <c r="P54" i="18"/>
  <c r="BE53" i="18"/>
  <c r="BD53" i="18"/>
  <c r="BC53" i="18"/>
  <c r="BB53" i="18"/>
  <c r="BA53" i="18"/>
  <c r="AX53" i="18"/>
  <c r="AW53" i="18"/>
  <c r="AV53" i="18"/>
  <c r="AU53" i="18"/>
  <c r="AT53" i="18"/>
  <c r="AQ53" i="18"/>
  <c r="AP53" i="18"/>
  <c r="AO53" i="18"/>
  <c r="AN53" i="18"/>
  <c r="AM53" i="18"/>
  <c r="AH53" i="18"/>
  <c r="AG53" i="18"/>
  <c r="AF53" i="18"/>
  <c r="AE53" i="18"/>
  <c r="AD53" i="18"/>
  <c r="AA53" i="18"/>
  <c r="Z53" i="18"/>
  <c r="Y53" i="18"/>
  <c r="X53" i="18"/>
  <c r="W53" i="18"/>
  <c r="T53" i="18"/>
  <c r="S53" i="18"/>
  <c r="R53" i="18"/>
  <c r="Q53" i="18"/>
  <c r="P53" i="18"/>
  <c r="BE52" i="18"/>
  <c r="BD52" i="18"/>
  <c r="BC52" i="18"/>
  <c r="BB52" i="18"/>
  <c r="BA52" i="18"/>
  <c r="AX52" i="18"/>
  <c r="AW52" i="18"/>
  <c r="AV52" i="18"/>
  <c r="AU52" i="18"/>
  <c r="AT52" i="18"/>
  <c r="AQ52" i="18"/>
  <c r="AP52" i="18"/>
  <c r="AO52" i="18"/>
  <c r="AN52" i="18"/>
  <c r="AM52" i="18"/>
  <c r="AH52" i="18"/>
  <c r="AG52" i="18"/>
  <c r="AF52" i="18"/>
  <c r="AE52" i="18"/>
  <c r="AD52" i="18"/>
  <c r="AA52" i="18"/>
  <c r="Z52" i="18"/>
  <c r="Y52" i="18"/>
  <c r="X52" i="18"/>
  <c r="W52" i="18"/>
  <c r="T52" i="18"/>
  <c r="S52" i="18"/>
  <c r="R52" i="18"/>
  <c r="Q52" i="18"/>
  <c r="P52" i="18"/>
  <c r="BE51" i="18"/>
  <c r="BD51" i="18"/>
  <c r="BC51" i="18"/>
  <c r="BB51" i="18"/>
  <c r="BA51" i="18"/>
  <c r="AX51" i="18"/>
  <c r="AW51" i="18"/>
  <c r="AV51" i="18"/>
  <c r="AU51" i="18"/>
  <c r="AT51" i="18"/>
  <c r="AQ51" i="18"/>
  <c r="AP51" i="18"/>
  <c r="AO51" i="18"/>
  <c r="AN51" i="18"/>
  <c r="AM51" i="18"/>
  <c r="AH51" i="18"/>
  <c r="AG51" i="18"/>
  <c r="AF51" i="18"/>
  <c r="AE51" i="18"/>
  <c r="AD51" i="18"/>
  <c r="AA51" i="18"/>
  <c r="Z51" i="18"/>
  <c r="Y51" i="18"/>
  <c r="X51" i="18"/>
  <c r="W51" i="18"/>
  <c r="T51" i="18"/>
  <c r="S51" i="18"/>
  <c r="R51" i="18"/>
  <c r="Q51" i="18"/>
  <c r="P51" i="18"/>
  <c r="BE50" i="18"/>
  <c r="BD50" i="18"/>
  <c r="BC50" i="18"/>
  <c r="BB50" i="18"/>
  <c r="BA50" i="18"/>
  <c r="AX50" i="18"/>
  <c r="AW50" i="18"/>
  <c r="AV50" i="18"/>
  <c r="AU50" i="18"/>
  <c r="AT50" i="18"/>
  <c r="AQ50" i="18"/>
  <c r="AP50" i="18"/>
  <c r="AO50" i="18"/>
  <c r="AN50" i="18"/>
  <c r="AM50" i="18"/>
  <c r="AH50" i="18"/>
  <c r="AG50" i="18"/>
  <c r="AF50" i="18"/>
  <c r="AE50" i="18"/>
  <c r="AD50" i="18"/>
  <c r="AA50" i="18"/>
  <c r="Z50" i="18"/>
  <c r="Y50" i="18"/>
  <c r="X50" i="18"/>
  <c r="W50" i="18"/>
  <c r="T50" i="18"/>
  <c r="S50" i="18"/>
  <c r="R50" i="18"/>
  <c r="Q50" i="18"/>
  <c r="P50" i="18"/>
  <c r="BE49" i="18"/>
  <c r="BD49" i="18"/>
  <c r="BC49" i="18"/>
  <c r="BB49" i="18"/>
  <c r="BA49" i="18"/>
  <c r="AX49" i="18"/>
  <c r="AW49" i="18"/>
  <c r="AV49" i="18"/>
  <c r="AU49" i="18"/>
  <c r="AT49" i="18"/>
  <c r="AQ49" i="18"/>
  <c r="AP49" i="18"/>
  <c r="AO49" i="18"/>
  <c r="AN49" i="18"/>
  <c r="AM49" i="18"/>
  <c r="AH49" i="18"/>
  <c r="AG49" i="18"/>
  <c r="AF49" i="18"/>
  <c r="AE49" i="18"/>
  <c r="AD49" i="18"/>
  <c r="AA49" i="18"/>
  <c r="Z49" i="18"/>
  <c r="Y49" i="18"/>
  <c r="X49" i="18"/>
  <c r="W49" i="18"/>
  <c r="T49" i="18"/>
  <c r="S49" i="18"/>
  <c r="R49" i="18"/>
  <c r="Q49" i="18"/>
  <c r="P49" i="18"/>
  <c r="BE48" i="18"/>
  <c r="BD48" i="18"/>
  <c r="BC48" i="18"/>
  <c r="BB48" i="18"/>
  <c r="BA48" i="18"/>
  <c r="AX48" i="18"/>
  <c r="AW48" i="18"/>
  <c r="AV48" i="18"/>
  <c r="AU48" i="18"/>
  <c r="AT48" i="18"/>
  <c r="AQ48" i="18"/>
  <c r="AP48" i="18"/>
  <c r="AO48" i="18"/>
  <c r="AN48" i="18"/>
  <c r="AM48" i="18"/>
  <c r="AH48" i="18"/>
  <c r="AG48" i="18"/>
  <c r="AF48" i="18"/>
  <c r="AE48" i="18"/>
  <c r="AD48" i="18"/>
  <c r="AA48" i="18"/>
  <c r="Z48" i="18"/>
  <c r="Y48" i="18"/>
  <c r="X48" i="18"/>
  <c r="W48" i="18"/>
  <c r="T48" i="18"/>
  <c r="S48" i="18"/>
  <c r="R48" i="18"/>
  <c r="Q48" i="18"/>
  <c r="P48" i="18"/>
  <c r="BE47" i="18"/>
  <c r="BD47" i="18"/>
  <c r="BC47" i="18"/>
  <c r="BB47" i="18"/>
  <c r="BA47" i="18"/>
  <c r="AX47" i="18"/>
  <c r="AW47" i="18"/>
  <c r="AV47" i="18"/>
  <c r="AU47" i="18"/>
  <c r="AT47" i="18"/>
  <c r="AQ47" i="18"/>
  <c r="AP47" i="18"/>
  <c r="AO47" i="18"/>
  <c r="AN47" i="18"/>
  <c r="AM47" i="18"/>
  <c r="AH47" i="18"/>
  <c r="AG47" i="18"/>
  <c r="AF47" i="18"/>
  <c r="AE47" i="18"/>
  <c r="AD47" i="18"/>
  <c r="AA47" i="18"/>
  <c r="Z47" i="18"/>
  <c r="Y47" i="18"/>
  <c r="X47" i="18"/>
  <c r="W47" i="18"/>
  <c r="T47" i="18"/>
  <c r="S47" i="18"/>
  <c r="R47" i="18"/>
  <c r="Q47" i="18"/>
  <c r="P47" i="18"/>
  <c r="BE46" i="18"/>
  <c r="BD46" i="18"/>
  <c r="BC46" i="18"/>
  <c r="BB46" i="18"/>
  <c r="BA46" i="18"/>
  <c r="AX46" i="18"/>
  <c r="AW46" i="18"/>
  <c r="AV46" i="18"/>
  <c r="AU46" i="18"/>
  <c r="AT46" i="18"/>
  <c r="AQ46" i="18"/>
  <c r="AP46" i="18"/>
  <c r="AO46" i="18"/>
  <c r="AN46" i="18"/>
  <c r="AM46" i="18"/>
  <c r="AH46" i="18"/>
  <c r="AG46" i="18"/>
  <c r="AF46" i="18"/>
  <c r="AE46" i="18"/>
  <c r="AD46" i="18"/>
  <c r="AA46" i="18"/>
  <c r="Z46" i="18"/>
  <c r="Y46" i="18"/>
  <c r="X46" i="18"/>
  <c r="W46" i="18"/>
  <c r="T46" i="18"/>
  <c r="S46" i="18"/>
  <c r="R46" i="18"/>
  <c r="Q46" i="18"/>
  <c r="P46" i="18"/>
  <c r="BE45" i="18"/>
  <c r="BD45" i="18"/>
  <c r="BC45" i="18"/>
  <c r="BB45" i="18"/>
  <c r="BA45" i="18"/>
  <c r="AX45" i="18"/>
  <c r="AW45" i="18"/>
  <c r="AV45" i="18"/>
  <c r="AU45" i="18"/>
  <c r="AT45" i="18"/>
  <c r="AQ45" i="18"/>
  <c r="AP45" i="18"/>
  <c r="AO45" i="18"/>
  <c r="AN45" i="18"/>
  <c r="AM45" i="18"/>
  <c r="AH45" i="18"/>
  <c r="AG45" i="18"/>
  <c r="AF45" i="18"/>
  <c r="AE45" i="18"/>
  <c r="AD45" i="18"/>
  <c r="AA45" i="18"/>
  <c r="Z45" i="18"/>
  <c r="Y45" i="18"/>
  <c r="X45" i="18"/>
  <c r="W45" i="18"/>
  <c r="T45" i="18"/>
  <c r="S45" i="18"/>
  <c r="R45" i="18"/>
  <c r="Q45" i="18"/>
  <c r="P45" i="18"/>
  <c r="BE44" i="18"/>
  <c r="BD44" i="18"/>
  <c r="BC44" i="18"/>
  <c r="BB44" i="18"/>
  <c r="BA44" i="18"/>
  <c r="AX44" i="18"/>
  <c r="AW44" i="18"/>
  <c r="AV44" i="18"/>
  <c r="AU44" i="18"/>
  <c r="AT44" i="18"/>
  <c r="AQ44" i="18"/>
  <c r="AP44" i="18"/>
  <c r="AO44" i="18"/>
  <c r="AN44" i="18"/>
  <c r="AM44" i="18"/>
  <c r="AH44" i="18"/>
  <c r="AG44" i="18"/>
  <c r="AF44" i="18"/>
  <c r="AE44" i="18"/>
  <c r="AD44" i="18"/>
  <c r="AA44" i="18"/>
  <c r="Z44" i="18"/>
  <c r="Y44" i="18"/>
  <c r="X44" i="18"/>
  <c r="W44" i="18"/>
  <c r="T44" i="18"/>
  <c r="S44" i="18"/>
  <c r="R44" i="18"/>
  <c r="Q44" i="18"/>
  <c r="P44" i="18"/>
  <c r="BE43" i="18"/>
  <c r="BD43" i="18"/>
  <c r="BC43" i="18"/>
  <c r="BB43" i="18"/>
  <c r="BA43" i="18"/>
  <c r="AX43" i="18"/>
  <c r="AW43" i="18"/>
  <c r="AV43" i="18"/>
  <c r="AU43" i="18"/>
  <c r="AT43" i="18"/>
  <c r="AQ43" i="18"/>
  <c r="AP43" i="18"/>
  <c r="AO43" i="18"/>
  <c r="AN43" i="18"/>
  <c r="AM43" i="18"/>
  <c r="AH43" i="18"/>
  <c r="AG43" i="18"/>
  <c r="AF43" i="18"/>
  <c r="AE43" i="18"/>
  <c r="AD43" i="18"/>
  <c r="AA43" i="18"/>
  <c r="Z43" i="18"/>
  <c r="Y43" i="18"/>
  <c r="X43" i="18"/>
  <c r="W43" i="18"/>
  <c r="T43" i="18"/>
  <c r="S43" i="18"/>
  <c r="R43" i="18"/>
  <c r="Q43" i="18"/>
  <c r="P43" i="18"/>
  <c r="BE42" i="18"/>
  <c r="BD42" i="18"/>
  <c r="BC42" i="18"/>
  <c r="BB42" i="18"/>
  <c r="BA42" i="18"/>
  <c r="AX42" i="18"/>
  <c r="AW42" i="18"/>
  <c r="AV42" i="18"/>
  <c r="AU42" i="18"/>
  <c r="AT42" i="18"/>
  <c r="AQ42" i="18"/>
  <c r="AP42" i="18"/>
  <c r="AO42" i="18"/>
  <c r="AN42" i="18"/>
  <c r="AM42" i="18"/>
  <c r="AH42" i="18"/>
  <c r="AG42" i="18"/>
  <c r="AF42" i="18"/>
  <c r="AE42" i="18"/>
  <c r="AD42" i="18"/>
  <c r="AA42" i="18"/>
  <c r="Z42" i="18"/>
  <c r="Y42" i="18"/>
  <c r="X42" i="18"/>
  <c r="W42" i="18"/>
  <c r="T42" i="18"/>
  <c r="S42" i="18"/>
  <c r="R42" i="18"/>
  <c r="Q42" i="18"/>
  <c r="P42" i="18"/>
  <c r="BE41" i="18"/>
  <c r="BD41" i="18"/>
  <c r="BC41" i="18"/>
  <c r="BB41" i="18"/>
  <c r="BA41" i="18"/>
  <c r="AX41" i="18"/>
  <c r="AW41" i="18"/>
  <c r="AV41" i="18"/>
  <c r="AU41" i="18"/>
  <c r="AT41" i="18"/>
  <c r="AQ41" i="18"/>
  <c r="AP41" i="18"/>
  <c r="AO41" i="18"/>
  <c r="AN41" i="18"/>
  <c r="AM41" i="18"/>
  <c r="AH41" i="18"/>
  <c r="AG41" i="18"/>
  <c r="AF41" i="18"/>
  <c r="AE41" i="18"/>
  <c r="AD41" i="18"/>
  <c r="AA41" i="18"/>
  <c r="Z41" i="18"/>
  <c r="Y41" i="18"/>
  <c r="X41" i="18"/>
  <c r="W41" i="18"/>
  <c r="T41" i="18"/>
  <c r="S41" i="18"/>
  <c r="R41" i="18"/>
  <c r="Q41" i="18"/>
  <c r="P41" i="18"/>
  <c r="BE40" i="18"/>
  <c r="BD40" i="18"/>
  <c r="BC40" i="18"/>
  <c r="BB40" i="18"/>
  <c r="BA40" i="18"/>
  <c r="AX40" i="18"/>
  <c r="AW40" i="18"/>
  <c r="AV40" i="18"/>
  <c r="AU40" i="18"/>
  <c r="AT40" i="18"/>
  <c r="AQ40" i="18"/>
  <c r="AP40" i="18"/>
  <c r="AO40" i="18"/>
  <c r="AN40" i="18"/>
  <c r="AM40" i="18"/>
  <c r="AH40" i="18"/>
  <c r="AG40" i="18"/>
  <c r="AF40" i="18"/>
  <c r="AE40" i="18"/>
  <c r="AD40" i="18"/>
  <c r="AA40" i="18"/>
  <c r="Z40" i="18"/>
  <c r="Y40" i="18"/>
  <c r="X40" i="18"/>
  <c r="W40" i="18"/>
  <c r="T40" i="18"/>
  <c r="S40" i="18"/>
  <c r="R40" i="18"/>
  <c r="Q40" i="18"/>
  <c r="P40" i="18"/>
  <c r="BE39" i="18"/>
  <c r="BD39" i="18"/>
  <c r="BC39" i="18"/>
  <c r="BB39" i="18"/>
  <c r="BA39" i="18"/>
  <c r="AX39" i="18"/>
  <c r="AW39" i="18"/>
  <c r="AV39" i="18"/>
  <c r="AU39" i="18"/>
  <c r="AT39" i="18"/>
  <c r="AQ39" i="18"/>
  <c r="AP39" i="18"/>
  <c r="AO39" i="18"/>
  <c r="AN39" i="18"/>
  <c r="AM39" i="18"/>
  <c r="AH39" i="18"/>
  <c r="AG39" i="18"/>
  <c r="AF39" i="18"/>
  <c r="AE39" i="18"/>
  <c r="AD39" i="18"/>
  <c r="AA39" i="18"/>
  <c r="Z39" i="18"/>
  <c r="Y39" i="18"/>
  <c r="X39" i="18"/>
  <c r="W39" i="18"/>
  <c r="T39" i="18"/>
  <c r="S39" i="18"/>
  <c r="R39" i="18"/>
  <c r="Q39" i="18"/>
  <c r="P39" i="18"/>
  <c r="BE38" i="18"/>
  <c r="BD38" i="18"/>
  <c r="BC38" i="18"/>
  <c r="BB38" i="18"/>
  <c r="BA38" i="18"/>
  <c r="AX38" i="18"/>
  <c r="AW38" i="18"/>
  <c r="AV38" i="18"/>
  <c r="AU38" i="18"/>
  <c r="AT38" i="18"/>
  <c r="AQ38" i="18"/>
  <c r="AP38" i="18"/>
  <c r="AO38" i="18"/>
  <c r="AN38" i="18"/>
  <c r="AM38" i="18"/>
  <c r="AH38" i="18"/>
  <c r="AG38" i="18"/>
  <c r="AF38" i="18"/>
  <c r="AE38" i="18"/>
  <c r="AD38" i="18"/>
  <c r="AA38" i="18"/>
  <c r="Z38" i="18"/>
  <c r="Y38" i="18"/>
  <c r="X38" i="18"/>
  <c r="W38" i="18"/>
  <c r="T38" i="18"/>
  <c r="S38" i="18"/>
  <c r="R38" i="18"/>
  <c r="Q38" i="18"/>
  <c r="P38" i="18"/>
  <c r="BE37" i="18"/>
  <c r="BD37" i="18"/>
  <c r="BC37" i="18"/>
  <c r="BB37" i="18"/>
  <c r="BA37" i="18"/>
  <c r="AX37" i="18"/>
  <c r="AW37" i="18"/>
  <c r="AV37" i="18"/>
  <c r="AU37" i="18"/>
  <c r="AT37" i="18"/>
  <c r="AQ37" i="18"/>
  <c r="AP37" i="18"/>
  <c r="AO37" i="18"/>
  <c r="AN37" i="18"/>
  <c r="AM37" i="18"/>
  <c r="AH37" i="18"/>
  <c r="AG37" i="18"/>
  <c r="AF37" i="18"/>
  <c r="AE37" i="18"/>
  <c r="AD37" i="18"/>
  <c r="AA37" i="18"/>
  <c r="Z37" i="18"/>
  <c r="Y37" i="18"/>
  <c r="X37" i="18"/>
  <c r="W37" i="18"/>
  <c r="T37" i="18"/>
  <c r="S37" i="18"/>
  <c r="R37" i="18"/>
  <c r="Q37" i="18"/>
  <c r="P37" i="18"/>
  <c r="BE36" i="18"/>
  <c r="BD36" i="18"/>
  <c r="BC36" i="18"/>
  <c r="BB36" i="18"/>
  <c r="BA36" i="18"/>
  <c r="AX36" i="18"/>
  <c r="AW36" i="18"/>
  <c r="AV36" i="18"/>
  <c r="AU36" i="18"/>
  <c r="AT36" i="18"/>
  <c r="AQ36" i="18"/>
  <c r="AP36" i="18"/>
  <c r="AO36" i="18"/>
  <c r="AN36" i="18"/>
  <c r="AM36" i="18"/>
  <c r="AH36" i="18"/>
  <c r="AG36" i="18"/>
  <c r="AF36" i="18"/>
  <c r="AE36" i="18"/>
  <c r="AD36" i="18"/>
  <c r="AA36" i="18"/>
  <c r="Z36" i="18"/>
  <c r="Y36" i="18"/>
  <c r="X36" i="18"/>
  <c r="W36" i="18"/>
  <c r="T36" i="18"/>
  <c r="S36" i="18"/>
  <c r="R36" i="18"/>
  <c r="Q36" i="18"/>
  <c r="P36" i="18"/>
  <c r="BE35" i="18"/>
  <c r="BD35" i="18"/>
  <c r="BC35" i="18"/>
  <c r="BB35" i="18"/>
  <c r="BA35" i="18"/>
  <c r="AX35" i="18"/>
  <c r="AW35" i="18"/>
  <c r="AV35" i="18"/>
  <c r="AU35" i="18"/>
  <c r="AT35" i="18"/>
  <c r="AQ35" i="18"/>
  <c r="AP35" i="18"/>
  <c r="AO35" i="18"/>
  <c r="AN35" i="18"/>
  <c r="AM35" i="18"/>
  <c r="AH35" i="18"/>
  <c r="AG35" i="18"/>
  <c r="AF35" i="18"/>
  <c r="AE35" i="18"/>
  <c r="AD35" i="18"/>
  <c r="AA35" i="18"/>
  <c r="Z35" i="18"/>
  <c r="Y35" i="18"/>
  <c r="X35" i="18"/>
  <c r="W35" i="18"/>
  <c r="T35" i="18"/>
  <c r="S35" i="18"/>
  <c r="R35" i="18"/>
  <c r="Q35" i="18"/>
  <c r="P35" i="18"/>
  <c r="BE34" i="18"/>
  <c r="BD34" i="18"/>
  <c r="BC34" i="18"/>
  <c r="BB34" i="18"/>
  <c r="BA34" i="18"/>
  <c r="AX34" i="18"/>
  <c r="AW34" i="18"/>
  <c r="AV34" i="18"/>
  <c r="AU34" i="18"/>
  <c r="AT34" i="18"/>
  <c r="AQ34" i="18"/>
  <c r="AP34" i="18"/>
  <c r="AO34" i="18"/>
  <c r="AN34" i="18"/>
  <c r="AM34" i="18"/>
  <c r="AH34" i="18"/>
  <c r="AG34" i="18"/>
  <c r="AF34" i="18"/>
  <c r="AE34" i="18"/>
  <c r="AD34" i="18"/>
  <c r="AA34" i="18"/>
  <c r="Z34" i="18"/>
  <c r="Y34" i="18"/>
  <c r="X34" i="18"/>
  <c r="W34" i="18"/>
  <c r="T34" i="18"/>
  <c r="S34" i="18"/>
  <c r="R34" i="18"/>
  <c r="Q34" i="18"/>
  <c r="P34" i="18"/>
  <c r="BE33" i="18"/>
  <c r="BD33" i="18"/>
  <c r="BC33" i="18"/>
  <c r="BB33" i="18"/>
  <c r="BA33" i="18"/>
  <c r="AX33" i="18"/>
  <c r="AW33" i="18"/>
  <c r="AV33" i="18"/>
  <c r="AU33" i="18"/>
  <c r="AT33" i="18"/>
  <c r="AQ33" i="18"/>
  <c r="AP33" i="18"/>
  <c r="AO33" i="18"/>
  <c r="AN33" i="18"/>
  <c r="AM33" i="18"/>
  <c r="AH33" i="18"/>
  <c r="AG33" i="18"/>
  <c r="AF33" i="18"/>
  <c r="AE33" i="18"/>
  <c r="AD33" i="18"/>
  <c r="AA33" i="18"/>
  <c r="Z33" i="18"/>
  <c r="Y33" i="18"/>
  <c r="X33" i="18"/>
  <c r="W33" i="18"/>
  <c r="T33" i="18"/>
  <c r="S33" i="18"/>
  <c r="R33" i="18"/>
  <c r="Q33" i="18"/>
  <c r="P33" i="18"/>
  <c r="BE32" i="18"/>
  <c r="BD32" i="18"/>
  <c r="BC32" i="18"/>
  <c r="BB32" i="18"/>
  <c r="BA32" i="18"/>
  <c r="AX32" i="18"/>
  <c r="AW32" i="18"/>
  <c r="AV32" i="18"/>
  <c r="AU32" i="18"/>
  <c r="AT32" i="18"/>
  <c r="AQ32" i="18"/>
  <c r="AP32" i="18"/>
  <c r="AO32" i="18"/>
  <c r="AN32" i="18"/>
  <c r="AM32" i="18"/>
  <c r="AH32" i="18"/>
  <c r="AG32" i="18"/>
  <c r="AF32" i="18"/>
  <c r="AE32" i="18"/>
  <c r="AD32" i="18"/>
  <c r="AA32" i="18"/>
  <c r="Z32" i="18"/>
  <c r="Y32" i="18"/>
  <c r="X32" i="18"/>
  <c r="W32" i="18"/>
  <c r="T32" i="18"/>
  <c r="S32" i="18"/>
  <c r="R32" i="18"/>
  <c r="Q32" i="18"/>
  <c r="P32" i="18"/>
  <c r="BE31" i="18"/>
  <c r="BD31" i="18"/>
  <c r="BC31" i="18"/>
  <c r="BB31" i="18"/>
  <c r="BA31" i="18"/>
  <c r="AX31" i="18"/>
  <c r="AW31" i="18"/>
  <c r="AV31" i="18"/>
  <c r="AU31" i="18"/>
  <c r="AT31" i="18"/>
  <c r="AQ31" i="18"/>
  <c r="AP31" i="18"/>
  <c r="AO31" i="18"/>
  <c r="AN31" i="18"/>
  <c r="AM31" i="18"/>
  <c r="AH31" i="18"/>
  <c r="AG31" i="18"/>
  <c r="AF31" i="18"/>
  <c r="AE31" i="18"/>
  <c r="AD31" i="18"/>
  <c r="AA31" i="18"/>
  <c r="Z31" i="18"/>
  <c r="Y31" i="18"/>
  <c r="X31" i="18"/>
  <c r="W31" i="18"/>
  <c r="T31" i="18"/>
  <c r="S31" i="18"/>
  <c r="R31" i="18"/>
  <c r="Q31" i="18"/>
  <c r="P31" i="18"/>
  <c r="BE30" i="18"/>
  <c r="BD30" i="18"/>
  <c r="BC30" i="18"/>
  <c r="BB30" i="18"/>
  <c r="BA30" i="18"/>
  <c r="AX30" i="18"/>
  <c r="AW30" i="18"/>
  <c r="AV30" i="18"/>
  <c r="AU30" i="18"/>
  <c r="AT30" i="18"/>
  <c r="AQ30" i="18"/>
  <c r="AP30" i="18"/>
  <c r="AO30" i="18"/>
  <c r="AN30" i="18"/>
  <c r="AM30" i="18"/>
  <c r="AH30" i="18"/>
  <c r="AG30" i="18"/>
  <c r="AF30" i="18"/>
  <c r="AE30" i="18"/>
  <c r="AD30" i="18"/>
  <c r="AA30" i="18"/>
  <c r="Z30" i="18"/>
  <c r="Y30" i="18"/>
  <c r="X30" i="18"/>
  <c r="W30" i="18"/>
  <c r="T30" i="18"/>
  <c r="S30" i="18"/>
  <c r="R30" i="18"/>
  <c r="Q30" i="18"/>
  <c r="P30" i="18"/>
  <c r="BE29" i="18"/>
  <c r="BD29" i="18"/>
  <c r="BC29" i="18"/>
  <c r="BB29" i="18"/>
  <c r="BA29" i="18"/>
  <c r="AX29" i="18"/>
  <c r="AW29" i="18"/>
  <c r="AV29" i="18"/>
  <c r="AU29" i="18"/>
  <c r="AT29" i="18"/>
  <c r="AQ29" i="18"/>
  <c r="AP29" i="18"/>
  <c r="AO29" i="18"/>
  <c r="AN29" i="18"/>
  <c r="AM29" i="18"/>
  <c r="AH29" i="18"/>
  <c r="AG29" i="18"/>
  <c r="AF29" i="18"/>
  <c r="AE29" i="18"/>
  <c r="AD29" i="18"/>
  <c r="AA29" i="18"/>
  <c r="Z29" i="18"/>
  <c r="Y29" i="18"/>
  <c r="X29" i="18"/>
  <c r="W29" i="18"/>
  <c r="T29" i="18"/>
  <c r="S29" i="18"/>
  <c r="R29" i="18"/>
  <c r="Q29" i="18"/>
  <c r="P29" i="18"/>
  <c r="BE28" i="18"/>
  <c r="BD28" i="18"/>
  <c r="BC28" i="18"/>
  <c r="BB28" i="18"/>
  <c r="BA28" i="18"/>
  <c r="AX28" i="18"/>
  <c r="AW28" i="18"/>
  <c r="AV28" i="18"/>
  <c r="AU28" i="18"/>
  <c r="AT28" i="18"/>
  <c r="AQ28" i="18"/>
  <c r="AP28" i="18"/>
  <c r="AO28" i="18"/>
  <c r="AN28" i="18"/>
  <c r="AM28" i="18"/>
  <c r="AH28" i="18"/>
  <c r="AG28" i="18"/>
  <c r="AF28" i="18"/>
  <c r="AE28" i="18"/>
  <c r="AD28" i="18"/>
  <c r="AA28" i="18"/>
  <c r="Z28" i="18"/>
  <c r="Y28" i="18"/>
  <c r="X28" i="18"/>
  <c r="W28" i="18"/>
  <c r="T28" i="18"/>
  <c r="S28" i="18"/>
  <c r="R28" i="18"/>
  <c r="Q28" i="18"/>
  <c r="P28" i="18"/>
  <c r="BE27" i="18"/>
  <c r="BD27" i="18"/>
  <c r="BC27" i="18"/>
  <c r="BB27" i="18"/>
  <c r="BA27" i="18"/>
  <c r="AX27" i="18"/>
  <c r="AW27" i="18"/>
  <c r="AV27" i="18"/>
  <c r="AU27" i="18"/>
  <c r="AT27" i="18"/>
  <c r="AQ27" i="18"/>
  <c r="AP27" i="18"/>
  <c r="AO27" i="18"/>
  <c r="AN27" i="18"/>
  <c r="AM27" i="18"/>
  <c r="AH27" i="18"/>
  <c r="AG27" i="18"/>
  <c r="AF27" i="18"/>
  <c r="AE27" i="18"/>
  <c r="AD27" i="18"/>
  <c r="AA27" i="18"/>
  <c r="Z27" i="18"/>
  <c r="Y27" i="18"/>
  <c r="X27" i="18"/>
  <c r="W27" i="18"/>
  <c r="T27" i="18"/>
  <c r="S27" i="18"/>
  <c r="R27" i="18"/>
  <c r="Q27" i="18"/>
  <c r="P27" i="18"/>
  <c r="BE26" i="18"/>
  <c r="BD26" i="18"/>
  <c r="BC26" i="18"/>
  <c r="BB26" i="18"/>
  <c r="BA26" i="18"/>
  <c r="AX26" i="18"/>
  <c r="AW26" i="18"/>
  <c r="AV26" i="18"/>
  <c r="AU26" i="18"/>
  <c r="AT26" i="18"/>
  <c r="AQ26" i="18"/>
  <c r="AP26" i="18"/>
  <c r="AO26" i="18"/>
  <c r="AN26" i="18"/>
  <c r="AM26" i="18"/>
  <c r="AH26" i="18"/>
  <c r="AG26" i="18"/>
  <c r="AF26" i="18"/>
  <c r="AE26" i="18"/>
  <c r="AD26" i="18"/>
  <c r="AA26" i="18"/>
  <c r="Z26" i="18"/>
  <c r="Y26" i="18"/>
  <c r="X26" i="18"/>
  <c r="W26" i="18"/>
  <c r="T26" i="18"/>
  <c r="S26" i="18"/>
  <c r="R26" i="18"/>
  <c r="Q26" i="18"/>
  <c r="P26" i="18"/>
  <c r="BE25" i="18"/>
  <c r="BD25" i="18"/>
  <c r="BC25" i="18"/>
  <c r="BB25" i="18"/>
  <c r="BA25" i="18"/>
  <c r="AX25" i="18"/>
  <c r="AW25" i="18"/>
  <c r="AV25" i="18"/>
  <c r="AU25" i="18"/>
  <c r="AT25" i="18"/>
  <c r="AQ25" i="18"/>
  <c r="AP25" i="18"/>
  <c r="AO25" i="18"/>
  <c r="AN25" i="18"/>
  <c r="AM25" i="18"/>
  <c r="AH25" i="18"/>
  <c r="AG25" i="18"/>
  <c r="AF25" i="18"/>
  <c r="AE25" i="18"/>
  <c r="AD25" i="18"/>
  <c r="AA25" i="18"/>
  <c r="Z25" i="18"/>
  <c r="Y25" i="18"/>
  <c r="X25" i="18"/>
  <c r="W25" i="18"/>
  <c r="T25" i="18"/>
  <c r="S25" i="18"/>
  <c r="R25" i="18"/>
  <c r="Q25" i="18"/>
  <c r="P25" i="18"/>
  <c r="BE24" i="18"/>
  <c r="BD24" i="18"/>
  <c r="BC24" i="18"/>
  <c r="BB24" i="18"/>
  <c r="BA24" i="18"/>
  <c r="AX24" i="18"/>
  <c r="AW24" i="18"/>
  <c r="AV24" i="18"/>
  <c r="AU24" i="18"/>
  <c r="AT24" i="18"/>
  <c r="AQ24" i="18"/>
  <c r="AP24" i="18"/>
  <c r="AO24" i="18"/>
  <c r="AN24" i="18"/>
  <c r="AM24" i="18"/>
  <c r="AH24" i="18"/>
  <c r="AG24" i="18"/>
  <c r="AF24" i="18"/>
  <c r="AE24" i="18"/>
  <c r="AD24" i="18"/>
  <c r="AA24" i="18"/>
  <c r="Z24" i="18"/>
  <c r="Y24" i="18"/>
  <c r="X24" i="18"/>
  <c r="W24" i="18"/>
  <c r="T24" i="18"/>
  <c r="S24" i="18"/>
  <c r="R24" i="18"/>
  <c r="Q24" i="18"/>
  <c r="P24" i="18"/>
  <c r="BE23" i="18"/>
  <c r="BD23" i="18"/>
  <c r="BC23" i="18"/>
  <c r="BB23" i="18"/>
  <c r="BA23" i="18"/>
  <c r="AX23" i="18"/>
  <c r="AW23" i="18"/>
  <c r="AV23" i="18"/>
  <c r="AU23" i="18"/>
  <c r="AT23" i="18"/>
  <c r="AQ23" i="18"/>
  <c r="AP23" i="18"/>
  <c r="AO23" i="18"/>
  <c r="AN23" i="18"/>
  <c r="AM23" i="18"/>
  <c r="AH23" i="18"/>
  <c r="AG23" i="18"/>
  <c r="AF23" i="18"/>
  <c r="AE23" i="18"/>
  <c r="AD23" i="18"/>
  <c r="AA23" i="18"/>
  <c r="Z23" i="18"/>
  <c r="Y23" i="18"/>
  <c r="X23" i="18"/>
  <c r="W23" i="18"/>
  <c r="T23" i="18"/>
  <c r="S23" i="18"/>
  <c r="R23" i="18"/>
  <c r="Q23" i="18"/>
  <c r="P23" i="18"/>
  <c r="BE22" i="18"/>
  <c r="BD22" i="18"/>
  <c r="BC22" i="18"/>
  <c r="BB22" i="18"/>
  <c r="BA22" i="18"/>
  <c r="AX22" i="18"/>
  <c r="AW22" i="18"/>
  <c r="AV22" i="18"/>
  <c r="AU22" i="18"/>
  <c r="AT22" i="18"/>
  <c r="AQ22" i="18"/>
  <c r="AP22" i="18"/>
  <c r="AO22" i="18"/>
  <c r="AN22" i="18"/>
  <c r="AM22" i="18"/>
  <c r="AH22" i="18"/>
  <c r="AG22" i="18"/>
  <c r="AF22" i="18"/>
  <c r="AE22" i="18"/>
  <c r="AD22" i="18"/>
  <c r="AA22" i="18"/>
  <c r="Z22" i="18"/>
  <c r="Y22" i="18"/>
  <c r="X22" i="18"/>
  <c r="W22" i="18"/>
  <c r="T22" i="18"/>
  <c r="S22" i="18"/>
  <c r="R22" i="18"/>
  <c r="Q22" i="18"/>
  <c r="P22" i="18"/>
  <c r="BE21" i="18"/>
  <c r="BD21" i="18"/>
  <c r="BC21" i="18"/>
  <c r="BB21" i="18"/>
  <c r="BA21" i="18"/>
  <c r="AX21" i="18"/>
  <c r="AW21" i="18"/>
  <c r="AV21" i="18"/>
  <c r="AU21" i="18"/>
  <c r="AT21" i="18"/>
  <c r="AQ21" i="18"/>
  <c r="AP21" i="18"/>
  <c r="AO21" i="18"/>
  <c r="AN21" i="18"/>
  <c r="AM21" i="18"/>
  <c r="AH21" i="18"/>
  <c r="AG21" i="18"/>
  <c r="AF21" i="18"/>
  <c r="AE21" i="18"/>
  <c r="AD21" i="18"/>
  <c r="AA21" i="18"/>
  <c r="Z21" i="18"/>
  <c r="Y21" i="18"/>
  <c r="X21" i="18"/>
  <c r="W21" i="18"/>
  <c r="T21" i="18"/>
  <c r="S21" i="18"/>
  <c r="R21" i="18"/>
  <c r="Q21" i="18"/>
  <c r="P21" i="18"/>
  <c r="BE20" i="18"/>
  <c r="BD20" i="18"/>
  <c r="BC20" i="18"/>
  <c r="BB20" i="18"/>
  <c r="BA20" i="18"/>
  <c r="AX20" i="18"/>
  <c r="AW20" i="18"/>
  <c r="AV20" i="18"/>
  <c r="AU20" i="18"/>
  <c r="AT20" i="18"/>
  <c r="AQ20" i="18"/>
  <c r="AP20" i="18"/>
  <c r="AO20" i="18"/>
  <c r="AN20" i="18"/>
  <c r="AM20" i="18"/>
  <c r="AH20" i="18"/>
  <c r="AG20" i="18"/>
  <c r="AF20" i="18"/>
  <c r="AE20" i="18"/>
  <c r="AD20" i="18"/>
  <c r="AA20" i="18"/>
  <c r="Z20" i="18"/>
  <c r="Y20" i="18"/>
  <c r="X20" i="18"/>
  <c r="W20" i="18"/>
  <c r="T20" i="18"/>
  <c r="S20" i="18"/>
  <c r="R20" i="18"/>
  <c r="Q20" i="18"/>
  <c r="P20" i="18"/>
  <c r="BE19" i="18"/>
  <c r="BD19" i="18"/>
  <c r="BC19" i="18"/>
  <c r="BB19" i="18"/>
  <c r="BA19" i="18"/>
  <c r="AX19" i="18"/>
  <c r="AW19" i="18"/>
  <c r="AV19" i="18"/>
  <c r="AU19" i="18"/>
  <c r="AT19" i="18"/>
  <c r="AQ19" i="18"/>
  <c r="AP19" i="18"/>
  <c r="AO19" i="18"/>
  <c r="AN19" i="18"/>
  <c r="AM19" i="18"/>
  <c r="AH19" i="18"/>
  <c r="AG19" i="18"/>
  <c r="AF19" i="18"/>
  <c r="AE19" i="18"/>
  <c r="AD19" i="18"/>
  <c r="AA19" i="18"/>
  <c r="Z19" i="18"/>
  <c r="Y19" i="18"/>
  <c r="X19" i="18"/>
  <c r="W19" i="18"/>
  <c r="T19" i="18"/>
  <c r="S19" i="18"/>
  <c r="R19" i="18"/>
  <c r="Q19" i="18"/>
  <c r="P19" i="18"/>
  <c r="BE18" i="18"/>
  <c r="BD18" i="18"/>
  <c r="BC18" i="18"/>
  <c r="BB18" i="18"/>
  <c r="BA18" i="18"/>
  <c r="AX18" i="18"/>
  <c r="AW18" i="18"/>
  <c r="AV18" i="18"/>
  <c r="AU18" i="18"/>
  <c r="AT18" i="18"/>
  <c r="AQ18" i="18"/>
  <c r="AP18" i="18"/>
  <c r="AO18" i="18"/>
  <c r="AN18" i="18"/>
  <c r="AM18" i="18"/>
  <c r="AH18" i="18"/>
  <c r="AG18" i="18"/>
  <c r="AF18" i="18"/>
  <c r="AE18" i="18"/>
  <c r="AD18" i="18"/>
  <c r="AA18" i="18"/>
  <c r="Z18" i="18"/>
  <c r="Y18" i="18"/>
  <c r="X18" i="18"/>
  <c r="W18" i="18"/>
  <c r="T18" i="18"/>
  <c r="S18" i="18"/>
  <c r="R18" i="18"/>
  <c r="Q18" i="18"/>
  <c r="P18" i="18"/>
  <c r="BE17" i="18"/>
  <c r="BD17" i="18"/>
  <c r="BC17" i="18"/>
  <c r="BB17" i="18"/>
  <c r="BA17" i="18"/>
  <c r="AX17" i="18"/>
  <c r="AW17" i="18"/>
  <c r="AV17" i="18"/>
  <c r="AU17" i="18"/>
  <c r="AT17" i="18"/>
  <c r="AQ17" i="18"/>
  <c r="AP17" i="18"/>
  <c r="AO17" i="18"/>
  <c r="AN17" i="18"/>
  <c r="AM17" i="18"/>
  <c r="AH17" i="18"/>
  <c r="AG17" i="18"/>
  <c r="AF17" i="18"/>
  <c r="AE17" i="18"/>
  <c r="AD17" i="18"/>
  <c r="AA17" i="18"/>
  <c r="Z17" i="18"/>
  <c r="Y17" i="18"/>
  <c r="X17" i="18"/>
  <c r="W17" i="18"/>
  <c r="T17" i="18"/>
  <c r="S17" i="18"/>
  <c r="R17" i="18"/>
  <c r="Q17" i="18"/>
  <c r="P17" i="18"/>
  <c r="BE16" i="18"/>
  <c r="BD16" i="18"/>
  <c r="BC16" i="18"/>
  <c r="BB16" i="18"/>
  <c r="BA16" i="18"/>
  <c r="AX16" i="18"/>
  <c r="AW16" i="18"/>
  <c r="AV16" i="18"/>
  <c r="AU16" i="18"/>
  <c r="AT16" i="18"/>
  <c r="AQ16" i="18"/>
  <c r="AP16" i="18"/>
  <c r="AO16" i="18"/>
  <c r="AN16" i="18"/>
  <c r="AM16" i="18"/>
  <c r="AH16" i="18"/>
  <c r="AG16" i="18"/>
  <c r="AF16" i="18"/>
  <c r="AE16" i="18"/>
  <c r="AD16" i="18"/>
  <c r="AA16" i="18"/>
  <c r="Z16" i="18"/>
  <c r="Y16" i="18"/>
  <c r="X16" i="18"/>
  <c r="W16" i="18"/>
  <c r="T16" i="18"/>
  <c r="S16" i="18"/>
  <c r="R16" i="18"/>
  <c r="Q16" i="18"/>
  <c r="P16" i="18"/>
  <c r="BE15" i="18"/>
  <c r="BD15" i="18"/>
  <c r="BC15" i="18"/>
  <c r="BB15" i="18"/>
  <c r="BA15" i="18"/>
  <c r="AX15" i="18"/>
  <c r="AW15" i="18"/>
  <c r="AV15" i="18"/>
  <c r="AU15" i="18"/>
  <c r="AT15" i="18"/>
  <c r="AQ15" i="18"/>
  <c r="AP15" i="18"/>
  <c r="AO15" i="18"/>
  <c r="AN15" i="18"/>
  <c r="AM15" i="18"/>
  <c r="AH15" i="18"/>
  <c r="AG15" i="18"/>
  <c r="AF15" i="18"/>
  <c r="AE15" i="18"/>
  <c r="AD15" i="18"/>
  <c r="AA15" i="18"/>
  <c r="Z15" i="18"/>
  <c r="Y15" i="18"/>
  <c r="X15" i="18"/>
  <c r="W15" i="18"/>
  <c r="T15" i="18"/>
  <c r="S15" i="18"/>
  <c r="R15" i="18"/>
  <c r="Q15" i="18"/>
  <c r="P15" i="18"/>
  <c r="BE14" i="18"/>
  <c r="BD14" i="18"/>
  <c r="BC14" i="18"/>
  <c r="BB14" i="18"/>
  <c r="BA14" i="18"/>
  <c r="AX14" i="18"/>
  <c r="AW14" i="18"/>
  <c r="AV14" i="18"/>
  <c r="AU14" i="18"/>
  <c r="AT14" i="18"/>
  <c r="AQ14" i="18"/>
  <c r="AP14" i="18"/>
  <c r="AO14" i="18"/>
  <c r="AN14" i="18"/>
  <c r="AM14" i="18"/>
  <c r="AH14" i="18"/>
  <c r="AG14" i="18"/>
  <c r="AF14" i="18"/>
  <c r="AE14" i="18"/>
  <c r="AD14" i="18"/>
  <c r="AA14" i="18"/>
  <c r="Z14" i="18"/>
  <c r="Y14" i="18"/>
  <c r="X14" i="18"/>
  <c r="W14" i="18"/>
  <c r="T14" i="18"/>
  <c r="S14" i="18"/>
  <c r="R14" i="18"/>
  <c r="Q14" i="18"/>
  <c r="P14" i="18"/>
  <c r="BE13" i="18"/>
  <c r="BD13" i="18"/>
  <c r="BC13" i="18"/>
  <c r="BB13" i="18"/>
  <c r="BA13" i="18"/>
  <c r="AX13" i="18"/>
  <c r="AW13" i="18"/>
  <c r="AV13" i="18"/>
  <c r="AU13" i="18"/>
  <c r="AT13" i="18"/>
  <c r="AQ13" i="18"/>
  <c r="AP13" i="18"/>
  <c r="AO13" i="18"/>
  <c r="AN13" i="18"/>
  <c r="AM13" i="18"/>
  <c r="AH13" i="18"/>
  <c r="AG13" i="18"/>
  <c r="AF13" i="18"/>
  <c r="AE13" i="18"/>
  <c r="AD13" i="18"/>
  <c r="AA13" i="18"/>
  <c r="Z13" i="18"/>
  <c r="Y13" i="18"/>
  <c r="X13" i="18"/>
  <c r="W13" i="18"/>
  <c r="T13" i="18"/>
  <c r="S13" i="18"/>
  <c r="R13" i="18"/>
  <c r="Q13" i="18"/>
  <c r="P13" i="18"/>
  <c r="BE12" i="18"/>
  <c r="BD12" i="18"/>
  <c r="BC12" i="18"/>
  <c r="BB12" i="18"/>
  <c r="BA12" i="18"/>
  <c r="AX12" i="18"/>
  <c r="AW12" i="18"/>
  <c r="AV12" i="18"/>
  <c r="AU12" i="18"/>
  <c r="AT12" i="18"/>
  <c r="AQ12" i="18"/>
  <c r="AP12" i="18"/>
  <c r="AO12" i="18"/>
  <c r="AN12" i="18"/>
  <c r="AM12" i="18"/>
  <c r="AH12" i="18"/>
  <c r="AG12" i="18"/>
  <c r="AF12" i="18"/>
  <c r="AE12" i="18"/>
  <c r="AD12" i="18"/>
  <c r="AA12" i="18"/>
  <c r="Z12" i="18"/>
  <c r="Y12" i="18"/>
  <c r="X12" i="18"/>
  <c r="W12" i="18"/>
  <c r="T12" i="18"/>
  <c r="S12" i="18"/>
  <c r="R12" i="18"/>
  <c r="Q12" i="18"/>
  <c r="P12" i="18"/>
  <c r="BE11" i="18"/>
  <c r="BD11" i="18"/>
  <c r="BC11" i="18"/>
  <c r="BB11" i="18"/>
  <c r="BA11" i="18"/>
  <c r="AX11" i="18"/>
  <c r="AW11" i="18"/>
  <c r="AV11" i="18"/>
  <c r="AU11" i="18"/>
  <c r="AT11" i="18"/>
  <c r="AQ11" i="18"/>
  <c r="AP11" i="18"/>
  <c r="AO11" i="18"/>
  <c r="AN11" i="18"/>
  <c r="AM11" i="18"/>
  <c r="AH11" i="18"/>
  <c r="AG11" i="18"/>
  <c r="AF11" i="18"/>
  <c r="AE11" i="18"/>
  <c r="AD11" i="18"/>
  <c r="AA11" i="18"/>
  <c r="Z11" i="18"/>
  <c r="Y11" i="18"/>
  <c r="X11" i="18"/>
  <c r="W11" i="18"/>
  <c r="T11" i="18"/>
  <c r="S11" i="18"/>
  <c r="R11" i="18"/>
  <c r="Q11" i="18"/>
  <c r="P11" i="18"/>
  <c r="BE10" i="18"/>
  <c r="BD10" i="18"/>
  <c r="BC10" i="18"/>
  <c r="BB10" i="18"/>
  <c r="BA10" i="18"/>
  <c r="AX10" i="18"/>
  <c r="AW10" i="18"/>
  <c r="AV10" i="18"/>
  <c r="AU10" i="18"/>
  <c r="AT10" i="18"/>
  <c r="AQ10" i="18"/>
  <c r="AP10" i="18"/>
  <c r="AO10" i="18"/>
  <c r="AN10" i="18"/>
  <c r="AM10" i="18"/>
  <c r="AH10" i="18"/>
  <c r="AG10" i="18"/>
  <c r="AF10" i="18"/>
  <c r="AE10" i="18"/>
  <c r="AD10" i="18"/>
  <c r="AA10" i="18"/>
  <c r="Z10" i="18"/>
  <c r="Y10" i="18"/>
  <c r="X10" i="18"/>
  <c r="W10" i="18"/>
  <c r="T10" i="18"/>
  <c r="S10" i="18"/>
  <c r="R10" i="18"/>
  <c r="Q10" i="18"/>
  <c r="P10" i="18"/>
  <c r="BE9" i="18"/>
  <c r="BD9" i="18"/>
  <c r="BC9" i="18"/>
  <c r="BB9" i="18"/>
  <c r="BA9" i="18"/>
  <c r="AX9" i="18"/>
  <c r="AW9" i="18"/>
  <c r="AV9" i="18"/>
  <c r="AU9" i="18"/>
  <c r="AT9" i="18"/>
  <c r="AQ9" i="18"/>
  <c r="AP9" i="18"/>
  <c r="AO9" i="18"/>
  <c r="AN9" i="18"/>
  <c r="AM9" i="18"/>
  <c r="AH9" i="18"/>
  <c r="AG9" i="18"/>
  <c r="AF9" i="18"/>
  <c r="AE9" i="18"/>
  <c r="AD9" i="18"/>
  <c r="AA9" i="18"/>
  <c r="Z9" i="18"/>
  <c r="Y9" i="18"/>
  <c r="X9" i="18"/>
  <c r="W9" i="18"/>
  <c r="T9" i="18"/>
  <c r="S9" i="18"/>
  <c r="R9" i="18"/>
  <c r="Q9" i="18"/>
  <c r="P9" i="18"/>
  <c r="BE8" i="18"/>
  <c r="BD8" i="18"/>
  <c r="BC8" i="18"/>
  <c r="BB8" i="18"/>
  <c r="BA8" i="18"/>
  <c r="AX8" i="18"/>
  <c r="AW8" i="18"/>
  <c r="AV8" i="18"/>
  <c r="AU8" i="18"/>
  <c r="AT8" i="18"/>
  <c r="AQ8" i="18"/>
  <c r="AP8" i="18"/>
  <c r="AO8" i="18"/>
  <c r="AN8" i="18"/>
  <c r="AM8" i="18"/>
  <c r="AH8" i="18"/>
  <c r="AG8" i="18"/>
  <c r="AF8" i="18"/>
  <c r="AE8" i="18"/>
  <c r="AD8" i="18"/>
  <c r="AA8" i="18"/>
  <c r="Z8" i="18"/>
  <c r="Y8" i="18"/>
  <c r="X8" i="18"/>
  <c r="W8" i="18"/>
  <c r="T8" i="18"/>
  <c r="S8" i="18"/>
  <c r="R8" i="18"/>
  <c r="Q8" i="18"/>
  <c r="P8" i="18"/>
  <c r="BE7" i="18"/>
  <c r="BD7" i="18"/>
  <c r="BC7" i="18"/>
  <c r="BB7" i="18"/>
  <c r="BA7" i="18"/>
  <c r="AX7" i="18"/>
  <c r="AW7" i="18"/>
  <c r="AV7" i="18"/>
  <c r="AU7" i="18"/>
  <c r="AT7" i="18"/>
  <c r="AQ7" i="18"/>
  <c r="AP7" i="18"/>
  <c r="AO7" i="18"/>
  <c r="AN7" i="18"/>
  <c r="AM7" i="18"/>
  <c r="AH7" i="18"/>
  <c r="AG7" i="18"/>
  <c r="AF7" i="18"/>
  <c r="AE7" i="18"/>
  <c r="AD7" i="18"/>
  <c r="AA7" i="18"/>
  <c r="Z7" i="18"/>
  <c r="Y7" i="18"/>
  <c r="X7" i="18"/>
  <c r="W7" i="18"/>
  <c r="T7" i="18"/>
  <c r="S7" i="18"/>
  <c r="R7" i="18"/>
  <c r="Q7" i="18"/>
  <c r="P7" i="18"/>
  <c r="BE6" i="18"/>
  <c r="BD6" i="18"/>
  <c r="BC6" i="18"/>
  <c r="BB6" i="18"/>
  <c r="BA6" i="18"/>
  <c r="AX6" i="18"/>
  <c r="AW6" i="18"/>
  <c r="AV6" i="18"/>
  <c r="AU6" i="18"/>
  <c r="AT6" i="18"/>
  <c r="AQ6" i="18"/>
  <c r="AP6" i="18"/>
  <c r="AO6" i="18"/>
  <c r="AN6" i="18"/>
  <c r="AM6" i="18"/>
  <c r="AH6" i="18"/>
  <c r="AG6" i="18"/>
  <c r="AF6" i="18"/>
  <c r="AE6" i="18"/>
  <c r="AD6" i="18"/>
  <c r="AA6" i="18"/>
  <c r="Z6" i="18"/>
  <c r="Y6" i="18"/>
  <c r="X6" i="18"/>
  <c r="W6" i="18"/>
  <c r="T6" i="18"/>
  <c r="S6" i="18"/>
  <c r="R6" i="18"/>
  <c r="Q6" i="18"/>
  <c r="P6" i="18"/>
  <c r="BE5" i="18"/>
  <c r="BD5" i="18"/>
  <c r="BC5" i="18"/>
  <c r="BB5" i="18"/>
  <c r="BA5" i="18"/>
  <c r="AX5" i="18"/>
  <c r="AW5" i="18"/>
  <c r="AV5" i="18"/>
  <c r="AU5" i="18"/>
  <c r="AT5" i="18"/>
  <c r="AQ5" i="18"/>
  <c r="AP5" i="18"/>
  <c r="AO5" i="18"/>
  <c r="AN5" i="18"/>
  <c r="AM5" i="18"/>
  <c r="AH5" i="18"/>
  <c r="AG5" i="18"/>
  <c r="AF5" i="18"/>
  <c r="AE5" i="18"/>
  <c r="AD5" i="18"/>
  <c r="AA5" i="18"/>
  <c r="Z5" i="18"/>
  <c r="Y5" i="18"/>
  <c r="X5" i="18"/>
  <c r="W5" i="18"/>
  <c r="T5" i="18"/>
  <c r="S5" i="18"/>
  <c r="R5" i="18"/>
  <c r="Q5" i="18"/>
  <c r="P5" i="18"/>
  <c r="BE4" i="18"/>
  <c r="BD4" i="18"/>
  <c r="BC4" i="18"/>
  <c r="BB4" i="18"/>
  <c r="BA4" i="18"/>
  <c r="AX4" i="18"/>
  <c r="AW4" i="18"/>
  <c r="AV4" i="18"/>
  <c r="AU4" i="18"/>
  <c r="AT4" i="18"/>
  <c r="AQ4" i="18"/>
  <c r="AP4" i="18"/>
  <c r="AO4" i="18"/>
  <c r="AN4" i="18"/>
  <c r="AM4" i="18"/>
  <c r="AH4" i="18"/>
  <c r="AG4" i="18"/>
  <c r="AF4" i="18"/>
  <c r="AE4" i="18"/>
  <c r="AD4" i="18"/>
  <c r="AA4" i="18"/>
  <c r="Z4" i="18"/>
  <c r="Y4" i="18"/>
  <c r="X4" i="18"/>
  <c r="W4" i="18"/>
  <c r="T4" i="18"/>
  <c r="S4" i="18"/>
  <c r="R4" i="18"/>
  <c r="Q4" i="18"/>
  <c r="P4" i="18"/>
  <c r="GZ87" i="80" l="1"/>
  <c r="GZ86" i="80"/>
  <c r="GZ88" i="80"/>
  <c r="D21" i="80"/>
  <c r="D22" i="80"/>
  <c r="D34" i="80" s="1"/>
  <c r="D46" i="80" s="1"/>
  <c r="D23" i="80"/>
  <c r="D35" i="80" s="1"/>
  <c r="D47" i="80" s="1"/>
  <c r="D33" i="80"/>
  <c r="D45" i="80" s="1"/>
  <c r="D20" i="80"/>
  <c r="D32" i="80" s="1"/>
  <c r="D44" i="80" s="1"/>
  <c r="D13" i="80"/>
  <c r="D17" i="80" s="1"/>
  <c r="D29" i="80" s="1"/>
  <c r="D41" i="80" s="1"/>
  <c r="D53" i="80" s="1"/>
  <c r="D14" i="80"/>
  <c r="D18" i="80" s="1"/>
  <c r="D30" i="80" s="1"/>
  <c r="D42" i="80" s="1"/>
  <c r="D54" i="80" s="1"/>
  <c r="D15" i="80"/>
  <c r="D19" i="80" s="1"/>
  <c r="D31" i="80" s="1"/>
  <c r="D43" i="80" s="1"/>
  <c r="D55" i="80" s="1"/>
  <c r="D12" i="80"/>
  <c r="D24" i="80" s="1"/>
  <c r="D36" i="80" s="1"/>
  <c r="D48" i="80" s="1"/>
  <c r="GY86" i="80" l="1"/>
  <c r="GY88" i="80"/>
  <c r="GY87" i="80"/>
  <c r="D27" i="80"/>
  <c r="D39" i="80" s="1"/>
  <c r="D51" i="80" s="1"/>
  <c r="D26" i="80"/>
  <c r="D38" i="80" s="1"/>
  <c r="D50" i="80" s="1"/>
  <c r="D25" i="80"/>
  <c r="D37" i="80" s="1"/>
  <c r="D49" i="80" s="1"/>
  <c r="D16" i="80"/>
  <c r="D28" i="80" s="1"/>
  <c r="D40" i="80" s="1"/>
  <c r="D52" i="80" s="1"/>
  <c r="J8" i="75"/>
  <c r="GX87" i="80" l="1"/>
  <c r="GX88" i="80"/>
  <c r="GX86" i="80"/>
  <c r="BJ20" i="75"/>
  <c r="BJ21" i="75"/>
  <c r="BJ22" i="75"/>
  <c r="BJ19" i="75"/>
  <c r="BK19" i="75"/>
  <c r="BL19" i="75"/>
  <c r="BK20" i="75"/>
  <c r="BL20" i="75"/>
  <c r="BK21" i="75"/>
  <c r="BL21" i="75"/>
  <c r="BK22" i="75"/>
  <c r="BL22" i="75"/>
  <c r="EX2" i="80"/>
  <c r="GW86" i="80" l="1"/>
  <c r="GW88" i="80"/>
  <c r="GW87" i="80"/>
  <c r="Q7" i="80"/>
  <c r="R7" i="80" s="1"/>
  <c r="S7" i="80" s="1"/>
  <c r="T7" i="80" s="1"/>
  <c r="Q8" i="80"/>
  <c r="R8" i="80" s="1"/>
  <c r="S8" i="80" s="1"/>
  <c r="T8" i="80" s="1"/>
  <c r="Q9" i="80"/>
  <c r="R9" i="80" s="1"/>
  <c r="S9" i="80" s="1"/>
  <c r="T9" i="80" s="1"/>
  <c r="Q10" i="80"/>
  <c r="R10" i="80" s="1"/>
  <c r="S10" i="80" s="1"/>
  <c r="T10" i="80" s="1"/>
  <c r="Q11" i="80"/>
  <c r="R11" i="80" s="1"/>
  <c r="S11" i="80" s="1"/>
  <c r="T11" i="80" s="1"/>
  <c r="Q12" i="80"/>
  <c r="R12" i="80" s="1"/>
  <c r="S12" i="80" s="1"/>
  <c r="T12" i="80" s="1"/>
  <c r="Q13" i="80"/>
  <c r="R13" i="80" s="1"/>
  <c r="S13" i="80" s="1"/>
  <c r="T13" i="80" s="1"/>
  <c r="Q14" i="80"/>
  <c r="R14" i="80" s="1"/>
  <c r="S14" i="80" s="1"/>
  <c r="T14" i="80" s="1"/>
  <c r="Q15" i="80"/>
  <c r="R15" i="80" s="1"/>
  <c r="S15" i="80" s="1"/>
  <c r="T15" i="80" s="1"/>
  <c r="Q16" i="80"/>
  <c r="R16" i="80" s="1"/>
  <c r="S16" i="80" s="1"/>
  <c r="T16" i="80" s="1"/>
  <c r="Q17" i="80"/>
  <c r="R17" i="80" s="1"/>
  <c r="S17" i="80" s="1"/>
  <c r="T17" i="80" s="1"/>
  <c r="Q18" i="80"/>
  <c r="R18" i="80" s="1"/>
  <c r="S18" i="80" s="1"/>
  <c r="T18" i="80" s="1"/>
  <c r="Q19" i="80"/>
  <c r="R19" i="80" s="1"/>
  <c r="S19" i="80" s="1"/>
  <c r="T19" i="80" s="1"/>
  <c r="Q20" i="80"/>
  <c r="R20" i="80" s="1"/>
  <c r="S20" i="80" s="1"/>
  <c r="T20" i="80" s="1"/>
  <c r="Q21" i="80"/>
  <c r="R21" i="80" s="1"/>
  <c r="S21" i="80" s="1"/>
  <c r="T21" i="80" s="1"/>
  <c r="Q22" i="80"/>
  <c r="R22" i="80" s="1"/>
  <c r="S22" i="80" s="1"/>
  <c r="T22" i="80" s="1"/>
  <c r="Q23" i="80"/>
  <c r="R23" i="80" s="1"/>
  <c r="S23" i="80" s="1"/>
  <c r="T23" i="80" s="1"/>
  <c r="Q24" i="80"/>
  <c r="R24" i="80" s="1"/>
  <c r="S24" i="80" s="1"/>
  <c r="T24" i="80" s="1"/>
  <c r="Q25" i="80"/>
  <c r="R25" i="80" s="1"/>
  <c r="S25" i="80" s="1"/>
  <c r="T25" i="80" s="1"/>
  <c r="Q26" i="80"/>
  <c r="R26" i="80" s="1"/>
  <c r="S26" i="80" s="1"/>
  <c r="T26" i="80" s="1"/>
  <c r="Q27" i="80"/>
  <c r="R27" i="80" s="1"/>
  <c r="S27" i="80" s="1"/>
  <c r="T27" i="80" s="1"/>
  <c r="Q28" i="80"/>
  <c r="R28" i="80" s="1"/>
  <c r="S28" i="80" s="1"/>
  <c r="T28" i="80" s="1"/>
  <c r="Q29" i="80"/>
  <c r="R29" i="80" s="1"/>
  <c r="S29" i="80" s="1"/>
  <c r="T29" i="80" s="1"/>
  <c r="Q30" i="80"/>
  <c r="R30" i="80" s="1"/>
  <c r="S30" i="80" s="1"/>
  <c r="T30" i="80" s="1"/>
  <c r="Q31" i="80"/>
  <c r="R31" i="80" s="1"/>
  <c r="S31" i="80" s="1"/>
  <c r="T31" i="80" s="1"/>
  <c r="Q32" i="80"/>
  <c r="R32" i="80" s="1"/>
  <c r="S32" i="80" s="1"/>
  <c r="T32" i="80" s="1"/>
  <c r="Q33" i="80"/>
  <c r="R33" i="80" s="1"/>
  <c r="S33" i="80" s="1"/>
  <c r="T33" i="80" s="1"/>
  <c r="Q34" i="80"/>
  <c r="R34" i="80" s="1"/>
  <c r="S34" i="80" s="1"/>
  <c r="T34" i="80" s="1"/>
  <c r="Q35" i="80"/>
  <c r="R35" i="80" s="1"/>
  <c r="S35" i="80" s="1"/>
  <c r="T35" i="80" s="1"/>
  <c r="Q36" i="80"/>
  <c r="R36" i="80" s="1"/>
  <c r="S36" i="80" s="1"/>
  <c r="T36" i="80" s="1"/>
  <c r="Q37" i="80"/>
  <c r="R37" i="80" s="1"/>
  <c r="S37" i="80" s="1"/>
  <c r="T37" i="80" s="1"/>
  <c r="Q38" i="80"/>
  <c r="R38" i="80" s="1"/>
  <c r="S38" i="80" s="1"/>
  <c r="T38" i="80" s="1"/>
  <c r="Q39" i="80"/>
  <c r="R39" i="80" s="1"/>
  <c r="S39" i="80" s="1"/>
  <c r="T39" i="80" s="1"/>
  <c r="Q40" i="80"/>
  <c r="R40" i="80" s="1"/>
  <c r="S40" i="80" s="1"/>
  <c r="T40" i="80" s="1"/>
  <c r="Q41" i="80"/>
  <c r="R41" i="80" s="1"/>
  <c r="S41" i="80" s="1"/>
  <c r="T41" i="80" s="1"/>
  <c r="Q42" i="80"/>
  <c r="R42" i="80" s="1"/>
  <c r="S42" i="80" s="1"/>
  <c r="T42" i="80" s="1"/>
  <c r="Q43" i="80"/>
  <c r="R43" i="80" s="1"/>
  <c r="S43" i="80" s="1"/>
  <c r="T43" i="80" s="1"/>
  <c r="Q44" i="80"/>
  <c r="R44" i="80" s="1"/>
  <c r="S44" i="80" s="1"/>
  <c r="T44" i="80" s="1"/>
  <c r="Q45" i="80"/>
  <c r="R45" i="80" s="1"/>
  <c r="S45" i="80" s="1"/>
  <c r="T45" i="80" s="1"/>
  <c r="Q46" i="80"/>
  <c r="R46" i="80" s="1"/>
  <c r="S46" i="80" s="1"/>
  <c r="T46" i="80" s="1"/>
  <c r="Q47" i="80"/>
  <c r="R47" i="80" s="1"/>
  <c r="S47" i="80" s="1"/>
  <c r="T47" i="80" s="1"/>
  <c r="Q48" i="80"/>
  <c r="R48" i="80" s="1"/>
  <c r="S48" i="80" s="1"/>
  <c r="T48" i="80" s="1"/>
  <c r="Q49" i="80"/>
  <c r="R49" i="80" s="1"/>
  <c r="S49" i="80" s="1"/>
  <c r="T49" i="80" s="1"/>
  <c r="Q50" i="80"/>
  <c r="R50" i="80" s="1"/>
  <c r="S50" i="80" s="1"/>
  <c r="T50" i="80" s="1"/>
  <c r="Q51" i="80"/>
  <c r="R51" i="80" s="1"/>
  <c r="S51" i="80" s="1"/>
  <c r="T51" i="80" s="1"/>
  <c r="Q52" i="80"/>
  <c r="R52" i="80" s="1"/>
  <c r="S52" i="80" s="1"/>
  <c r="T52" i="80" s="1"/>
  <c r="Q53" i="80"/>
  <c r="R53" i="80" s="1"/>
  <c r="S53" i="80" s="1"/>
  <c r="T53" i="80" s="1"/>
  <c r="Q54" i="80"/>
  <c r="R54" i="80" s="1"/>
  <c r="S54" i="80" s="1"/>
  <c r="T54" i="80" s="1"/>
  <c r="Q55" i="80"/>
  <c r="R55" i="80" s="1"/>
  <c r="S55" i="80" s="1"/>
  <c r="T55" i="80" s="1"/>
  <c r="Q56" i="80"/>
  <c r="R56" i="80" s="1"/>
  <c r="S56" i="80" s="1"/>
  <c r="T56" i="80" s="1"/>
  <c r="Q57" i="80"/>
  <c r="R57" i="80" s="1"/>
  <c r="S57" i="80" s="1"/>
  <c r="T57" i="80" s="1"/>
  <c r="Q58" i="80"/>
  <c r="R58" i="80" s="1"/>
  <c r="S58" i="80" s="1"/>
  <c r="T58" i="80" s="1"/>
  <c r="Q59" i="80"/>
  <c r="R59" i="80" s="1"/>
  <c r="S59" i="80" s="1"/>
  <c r="T59" i="80" s="1"/>
  <c r="Q60" i="80"/>
  <c r="R60" i="80" s="1"/>
  <c r="S60" i="80" s="1"/>
  <c r="T60" i="80" s="1"/>
  <c r="Q61" i="80"/>
  <c r="R61" i="80" s="1"/>
  <c r="S61" i="80" s="1"/>
  <c r="T61" i="80" s="1"/>
  <c r="Q62" i="80"/>
  <c r="R62" i="80" s="1"/>
  <c r="S62" i="80" s="1"/>
  <c r="T62" i="80" s="1"/>
  <c r="Q63" i="80"/>
  <c r="R63" i="80" s="1"/>
  <c r="S63" i="80" s="1"/>
  <c r="T63" i="80" s="1"/>
  <c r="Q64" i="80"/>
  <c r="R64" i="80" s="1"/>
  <c r="S64" i="80" s="1"/>
  <c r="T64" i="80" s="1"/>
  <c r="Q65" i="80"/>
  <c r="R65" i="80" s="1"/>
  <c r="S65" i="80" s="1"/>
  <c r="T65" i="80" s="1"/>
  <c r="Q66" i="80"/>
  <c r="R66" i="80" s="1"/>
  <c r="S66" i="80" s="1"/>
  <c r="T66" i="80" s="1"/>
  <c r="Q67" i="80"/>
  <c r="R67" i="80" s="1"/>
  <c r="S67" i="80" s="1"/>
  <c r="T67" i="80" s="1"/>
  <c r="Q68" i="80"/>
  <c r="R68" i="80" s="1"/>
  <c r="S68" i="80" s="1"/>
  <c r="T68" i="80" s="1"/>
  <c r="Q69" i="80"/>
  <c r="R69" i="80" s="1"/>
  <c r="S69" i="80" s="1"/>
  <c r="T69" i="80" s="1"/>
  <c r="Q70" i="80"/>
  <c r="R70" i="80" s="1"/>
  <c r="S70" i="80" s="1"/>
  <c r="T70" i="80" s="1"/>
  <c r="Q71" i="80"/>
  <c r="R71" i="80" s="1"/>
  <c r="S71" i="80" s="1"/>
  <c r="T71" i="80" s="1"/>
  <c r="Q72" i="80"/>
  <c r="R72" i="80" s="1"/>
  <c r="S72" i="80" s="1"/>
  <c r="T72" i="80" s="1"/>
  <c r="Q73" i="80"/>
  <c r="R73" i="80" s="1"/>
  <c r="S73" i="80" s="1"/>
  <c r="T73" i="80" s="1"/>
  <c r="Q74" i="80"/>
  <c r="R74" i="80" s="1"/>
  <c r="S74" i="80" s="1"/>
  <c r="T74" i="80" s="1"/>
  <c r="Q75" i="80"/>
  <c r="R75" i="80" s="1"/>
  <c r="S75" i="80" s="1"/>
  <c r="T75" i="80" s="1"/>
  <c r="Q76" i="80"/>
  <c r="R76" i="80" s="1"/>
  <c r="S76" i="80" s="1"/>
  <c r="T76" i="80" s="1"/>
  <c r="Q77" i="80"/>
  <c r="R77" i="80" s="1"/>
  <c r="S77" i="80" s="1"/>
  <c r="T77" i="80" s="1"/>
  <c r="Q78" i="80"/>
  <c r="R78" i="80" s="1"/>
  <c r="S78" i="80" s="1"/>
  <c r="T78" i="80" s="1"/>
  <c r="Q79" i="80"/>
  <c r="R79" i="80" s="1"/>
  <c r="S79" i="80" s="1"/>
  <c r="T79" i="80" s="1"/>
  <c r="Q80" i="80"/>
  <c r="R80" i="80" s="1"/>
  <c r="S80" i="80" s="1"/>
  <c r="T80" i="80" s="1"/>
  <c r="Q81" i="80"/>
  <c r="R81" i="80" s="1"/>
  <c r="S81" i="80" s="1"/>
  <c r="T81" i="80" s="1"/>
  <c r="Q82" i="80"/>
  <c r="R82" i="80" s="1"/>
  <c r="S82" i="80" s="1"/>
  <c r="T82" i="80" s="1"/>
  <c r="Q83" i="80"/>
  <c r="R83" i="80" s="1"/>
  <c r="S83" i="80" s="1"/>
  <c r="T83" i="80" s="1"/>
  <c r="Q84" i="80"/>
  <c r="R84" i="80" s="1"/>
  <c r="S84" i="80" s="1"/>
  <c r="T84" i="80" s="1"/>
  <c r="Q85" i="80"/>
  <c r="R85" i="80" s="1"/>
  <c r="S85" i="80" s="1"/>
  <c r="T85" i="80" s="1"/>
  <c r="Q6" i="80"/>
  <c r="R6" i="80" s="1"/>
  <c r="S6" i="80" s="1"/>
  <c r="T6" i="80" s="1"/>
  <c r="GV87" i="80" l="1"/>
  <c r="GV88" i="80"/>
  <c r="GV86" i="80"/>
  <c r="HE85" i="80"/>
  <c r="HE84" i="80"/>
  <c r="HE83" i="80"/>
  <c r="HE82" i="80"/>
  <c r="HE81" i="80"/>
  <c r="HE80" i="80"/>
  <c r="HE79" i="80"/>
  <c r="HE78" i="80"/>
  <c r="HE77" i="80"/>
  <c r="HE76" i="80"/>
  <c r="HE75" i="80"/>
  <c r="HE74" i="80"/>
  <c r="HE73" i="80"/>
  <c r="HE72" i="80"/>
  <c r="HE71" i="80"/>
  <c r="HE70" i="80"/>
  <c r="HE69" i="80"/>
  <c r="HE68" i="80"/>
  <c r="GO35" i="80"/>
  <c r="GP35" i="80"/>
  <c r="GQ35" i="80"/>
  <c r="GR35" i="80"/>
  <c r="GS35" i="80"/>
  <c r="GT35" i="80"/>
  <c r="GE28" i="80"/>
  <c r="GF28" i="80"/>
  <c r="GG28" i="80"/>
  <c r="GH28" i="80"/>
  <c r="GI28" i="80"/>
  <c r="GJ28" i="80"/>
  <c r="GQ36" i="80"/>
  <c r="GR36" i="80"/>
  <c r="GS36" i="80"/>
  <c r="GT36" i="80"/>
  <c r="GU36" i="80"/>
  <c r="GP36" i="80"/>
  <c r="GC26" i="80"/>
  <c r="GD26" i="80"/>
  <c r="GE26" i="80"/>
  <c r="GF26" i="80"/>
  <c r="GG26" i="80"/>
  <c r="GB26" i="80"/>
  <c r="HC57" i="80"/>
  <c r="HD57" i="80"/>
  <c r="HE57" i="80"/>
  <c r="FQ17" i="80"/>
  <c r="FR17" i="80"/>
  <c r="FS17" i="80"/>
  <c r="FT17" i="80"/>
  <c r="FU17" i="80"/>
  <c r="FV17" i="80"/>
  <c r="HB56" i="80"/>
  <c r="HC56" i="80"/>
  <c r="HD56" i="80"/>
  <c r="HE56" i="80"/>
  <c r="HB46" i="80"/>
  <c r="HC46" i="80"/>
  <c r="HD46" i="80"/>
  <c r="HE46" i="80"/>
  <c r="HF46" i="80" s="1"/>
  <c r="HG46" i="80" s="1"/>
  <c r="HH46" i="80" s="1"/>
  <c r="HI46" i="80" s="1"/>
  <c r="HJ46" i="80" s="1"/>
  <c r="HK46" i="80" s="1"/>
  <c r="HL46" i="80" s="1"/>
  <c r="HM46" i="80" s="1"/>
  <c r="HN46" i="80" s="1"/>
  <c r="HO46" i="80" s="1"/>
  <c r="HP46" i="80" s="1"/>
  <c r="HQ46" i="80" s="1"/>
  <c r="HR46" i="80" s="1"/>
  <c r="HA46" i="80"/>
  <c r="GZ46" i="80"/>
  <c r="FQ16" i="80"/>
  <c r="FV16" i="80"/>
  <c r="FR16" i="80"/>
  <c r="FS16" i="80"/>
  <c r="FT16" i="80"/>
  <c r="FU16" i="80"/>
  <c r="GH27" i="80"/>
  <c r="GG27" i="80"/>
  <c r="GC27" i="80"/>
  <c r="GD27" i="80"/>
  <c r="GE27" i="80"/>
  <c r="GF27" i="80"/>
  <c r="HB55" i="80"/>
  <c r="HC55" i="80"/>
  <c r="HD55" i="80"/>
  <c r="HE55" i="80"/>
  <c r="HE66" i="80"/>
  <c r="HD44" i="80"/>
  <c r="GY44" i="80"/>
  <c r="GZ44" i="80"/>
  <c r="HA44" i="80"/>
  <c r="HB44" i="80"/>
  <c r="HC44" i="80"/>
  <c r="GO34" i="80"/>
  <c r="GP34" i="80"/>
  <c r="GT34" i="80"/>
  <c r="GQ34" i="80"/>
  <c r="GR34" i="80"/>
  <c r="GS34" i="80"/>
  <c r="FZ25" i="80"/>
  <c r="GA25" i="80"/>
  <c r="GB25" i="80"/>
  <c r="GC25" i="80"/>
  <c r="GD25" i="80"/>
  <c r="GE25" i="80"/>
  <c r="GF25" i="80"/>
  <c r="HE65" i="80"/>
  <c r="HB53" i="80"/>
  <c r="HC53" i="80"/>
  <c r="HD53" i="80"/>
  <c r="HE53" i="80"/>
  <c r="GO33" i="80"/>
  <c r="GQ33" i="80"/>
  <c r="GP33" i="80"/>
  <c r="GR33" i="80"/>
  <c r="GS33" i="80"/>
  <c r="GN33" i="80"/>
  <c r="FY24" i="80"/>
  <c r="FZ24" i="80"/>
  <c r="GA24" i="80"/>
  <c r="GB24" i="80"/>
  <c r="GC24" i="80"/>
  <c r="GD24" i="80"/>
  <c r="FT14" i="80"/>
  <c r="FO14" i="80"/>
  <c r="FP14" i="80"/>
  <c r="FQ14" i="80"/>
  <c r="FR14" i="80"/>
  <c r="FS14" i="80"/>
  <c r="HD64" i="80"/>
  <c r="HE64" i="80"/>
  <c r="GV42" i="80"/>
  <c r="GW42" i="80"/>
  <c r="GX42" i="80"/>
  <c r="GY42" i="80"/>
  <c r="GZ42" i="80"/>
  <c r="HA42" i="80"/>
  <c r="GL32" i="80"/>
  <c r="GM32" i="80"/>
  <c r="GN32" i="80"/>
  <c r="GO32" i="80"/>
  <c r="GP32" i="80"/>
  <c r="GQ32" i="80"/>
  <c r="GB23" i="80"/>
  <c r="GC23" i="80"/>
  <c r="FX23" i="80"/>
  <c r="FY23" i="80"/>
  <c r="FZ23" i="80"/>
  <c r="GA23" i="80"/>
  <c r="FR13" i="80"/>
  <c r="FS13" i="80"/>
  <c r="FQ13" i="80"/>
  <c r="FN13" i="80"/>
  <c r="FO13" i="80"/>
  <c r="FP13" i="80"/>
  <c r="GZ47" i="80"/>
  <c r="HA47" i="80"/>
  <c r="HB47" i="80"/>
  <c r="HC47" i="80"/>
  <c r="HD47" i="80"/>
  <c r="HE47" i="80"/>
  <c r="HF47" i="80" s="1"/>
  <c r="HG47" i="80" s="1"/>
  <c r="HH47" i="80" s="1"/>
  <c r="HI47" i="80" s="1"/>
  <c r="HJ47" i="80" s="1"/>
  <c r="HK47" i="80" s="1"/>
  <c r="HL47" i="80" s="1"/>
  <c r="HM47" i="80" s="1"/>
  <c r="HN47" i="80" s="1"/>
  <c r="HO47" i="80" s="1"/>
  <c r="HP47" i="80" s="1"/>
  <c r="HQ47" i="80" s="1"/>
  <c r="HR47" i="80" s="1"/>
  <c r="HE67" i="80"/>
  <c r="FP15" i="80"/>
  <c r="FQ15" i="80"/>
  <c r="FR15" i="80"/>
  <c r="FS15" i="80"/>
  <c r="FT15" i="80"/>
  <c r="FU15" i="80"/>
  <c r="HB54" i="80"/>
  <c r="HC54" i="80"/>
  <c r="HD54" i="80"/>
  <c r="HE54" i="80"/>
  <c r="FL6" i="80"/>
  <c r="FM6" i="80"/>
  <c r="FN6" i="80"/>
  <c r="FP6" i="80"/>
  <c r="FO6" i="80"/>
  <c r="FK6" i="80"/>
  <c r="HD63" i="80"/>
  <c r="HE63" i="80"/>
  <c r="HD52" i="80"/>
  <c r="HE52" i="80"/>
  <c r="HC52" i="80"/>
  <c r="HA52" i="80"/>
  <c r="HB52" i="80"/>
  <c r="GU41" i="80"/>
  <c r="GV41" i="80"/>
  <c r="GW41" i="80"/>
  <c r="GX41" i="80"/>
  <c r="GY41" i="80"/>
  <c r="GZ41" i="80"/>
  <c r="FN12" i="80"/>
  <c r="FO12" i="80"/>
  <c r="FP12" i="80"/>
  <c r="FQ12" i="80"/>
  <c r="FR12" i="80"/>
  <c r="FS12" i="80"/>
  <c r="HD62" i="80"/>
  <c r="HE62" i="80"/>
  <c r="HA51" i="80"/>
  <c r="HB51" i="80"/>
  <c r="HC51" i="80"/>
  <c r="HD51" i="80"/>
  <c r="HE51" i="80"/>
  <c r="GV40" i="80"/>
  <c r="GX40" i="80"/>
  <c r="GW40" i="80"/>
  <c r="GS40" i="80"/>
  <c r="GT40" i="80"/>
  <c r="GU40" i="80"/>
  <c r="GO31" i="80"/>
  <c r="GJ31" i="80"/>
  <c r="GK31" i="80"/>
  <c r="GL31" i="80"/>
  <c r="GM31" i="80"/>
  <c r="GN31" i="80"/>
  <c r="FV22" i="80"/>
  <c r="FW22" i="80"/>
  <c r="FX22" i="80"/>
  <c r="FY22" i="80"/>
  <c r="FZ22" i="80"/>
  <c r="GA22" i="80"/>
  <c r="FM11" i="80"/>
  <c r="FN11" i="80"/>
  <c r="FO11" i="80"/>
  <c r="FP11" i="80"/>
  <c r="FQ11" i="80"/>
  <c r="FR11" i="80"/>
  <c r="HB43" i="80"/>
  <c r="HC43" i="80"/>
  <c r="HA43" i="80"/>
  <c r="GX43" i="80"/>
  <c r="GY43" i="80"/>
  <c r="GZ43" i="80"/>
  <c r="HD61" i="80"/>
  <c r="HE61" i="80"/>
  <c r="HA50" i="80"/>
  <c r="HB50" i="80"/>
  <c r="HC50" i="80"/>
  <c r="HD50" i="80"/>
  <c r="HE50" i="80"/>
  <c r="GR39" i="80"/>
  <c r="GS39" i="80"/>
  <c r="GT39" i="80"/>
  <c r="GU39" i="80"/>
  <c r="GV39" i="80"/>
  <c r="GW39" i="80"/>
  <c r="GK30" i="80"/>
  <c r="GL30" i="80"/>
  <c r="GM30" i="80"/>
  <c r="GJ30" i="80"/>
  <c r="GH30" i="80"/>
  <c r="GI30" i="80"/>
  <c r="FU21" i="80"/>
  <c r="FV21" i="80"/>
  <c r="FW21" i="80"/>
  <c r="FX21" i="80"/>
  <c r="FY21" i="80"/>
  <c r="FZ21" i="80"/>
  <c r="FM10" i="80"/>
  <c r="FN10" i="80"/>
  <c r="FO10" i="80"/>
  <c r="FP10" i="80"/>
  <c r="FQ10" i="80"/>
  <c r="FR10" i="80"/>
  <c r="HE60" i="80"/>
  <c r="HC60" i="80"/>
  <c r="HD60" i="80"/>
  <c r="GQ38" i="80"/>
  <c r="GR38" i="80"/>
  <c r="GS38" i="80"/>
  <c r="GT38" i="80"/>
  <c r="GU38" i="80"/>
  <c r="GV38" i="80"/>
  <c r="GF29" i="80"/>
  <c r="GG29" i="80"/>
  <c r="GH29" i="80"/>
  <c r="GI29" i="80"/>
  <c r="GJ29" i="80"/>
  <c r="GK29" i="80"/>
  <c r="FX20" i="80"/>
  <c r="FY20" i="80"/>
  <c r="FT20" i="80"/>
  <c r="FU20" i="80"/>
  <c r="FW20" i="80"/>
  <c r="FV20" i="80"/>
  <c r="FL9" i="80"/>
  <c r="FM9" i="80"/>
  <c r="FN9" i="80"/>
  <c r="FO9" i="80"/>
  <c r="FP9" i="80"/>
  <c r="FQ9" i="80"/>
  <c r="GZ45" i="80"/>
  <c r="HA45" i="80"/>
  <c r="HB45" i="80"/>
  <c r="HC45" i="80"/>
  <c r="HD45" i="80"/>
  <c r="HE45" i="80"/>
  <c r="HF45" i="80" s="1"/>
  <c r="HG45" i="80" s="1"/>
  <c r="HH45" i="80" s="1"/>
  <c r="HI45" i="80" s="1"/>
  <c r="HJ45" i="80" s="1"/>
  <c r="HK45" i="80" s="1"/>
  <c r="HL45" i="80" s="1"/>
  <c r="HM45" i="80" s="1"/>
  <c r="HN45" i="80" s="1"/>
  <c r="HO45" i="80" s="1"/>
  <c r="HP45" i="80" s="1"/>
  <c r="HQ45" i="80" s="1"/>
  <c r="HR45" i="80" s="1"/>
  <c r="HE59" i="80"/>
  <c r="HC59" i="80"/>
  <c r="HD59" i="80"/>
  <c r="HB49" i="80"/>
  <c r="HD49" i="80"/>
  <c r="HC49" i="80"/>
  <c r="HE49" i="80"/>
  <c r="HA49" i="80"/>
  <c r="GU37" i="80"/>
  <c r="GP37" i="80"/>
  <c r="GQ37" i="80"/>
  <c r="GR37" i="80"/>
  <c r="GT37" i="80"/>
  <c r="GS37" i="80"/>
  <c r="FS19" i="80"/>
  <c r="FT19" i="80"/>
  <c r="FU19" i="80"/>
  <c r="FV19" i="80"/>
  <c r="FW19" i="80"/>
  <c r="FX19" i="80"/>
  <c r="FP8" i="80"/>
  <c r="FQ8" i="80"/>
  <c r="FL8" i="80"/>
  <c r="FM8" i="80"/>
  <c r="FN8" i="80"/>
  <c r="FO8" i="80"/>
  <c r="HC58" i="80"/>
  <c r="HD58" i="80"/>
  <c r="HE58" i="80"/>
  <c r="GZ48" i="80"/>
  <c r="HA48" i="80"/>
  <c r="HB48" i="80"/>
  <c r="HC48" i="80"/>
  <c r="HD48" i="80"/>
  <c r="HE48" i="80"/>
  <c r="HF48" i="80" s="1"/>
  <c r="HG48" i="80" s="1"/>
  <c r="HH48" i="80" s="1"/>
  <c r="HI48" i="80" s="1"/>
  <c r="HJ48" i="80" s="1"/>
  <c r="HK48" i="80" s="1"/>
  <c r="HL48" i="80" s="1"/>
  <c r="HM48" i="80" s="1"/>
  <c r="HN48" i="80" s="1"/>
  <c r="HO48" i="80" s="1"/>
  <c r="HP48" i="80" s="1"/>
  <c r="HQ48" i="80" s="1"/>
  <c r="HR48" i="80" s="1"/>
  <c r="FW18" i="80"/>
  <c r="FR18" i="80"/>
  <c r="FV18" i="80"/>
  <c r="FS18" i="80"/>
  <c r="FT18" i="80"/>
  <c r="FU18" i="80"/>
  <c r="FK7" i="80"/>
  <c r="FL7" i="80"/>
  <c r="FM7" i="80"/>
  <c r="FN7" i="80"/>
  <c r="FO7" i="80"/>
  <c r="FP7" i="80"/>
  <c r="O6" i="80"/>
  <c r="O7" i="80"/>
  <c r="O8" i="80"/>
  <c r="O9" i="80"/>
  <c r="O10" i="80"/>
  <c r="O11" i="80"/>
  <c r="O12" i="80"/>
  <c r="O13" i="80"/>
  <c r="O14" i="80"/>
  <c r="O15" i="80"/>
  <c r="O16" i="80"/>
  <c r="O17" i="80"/>
  <c r="O18" i="80"/>
  <c r="O19" i="80"/>
  <c r="O20" i="80"/>
  <c r="O21" i="80"/>
  <c r="O22" i="80"/>
  <c r="O23" i="80"/>
  <c r="O24" i="80"/>
  <c r="O25" i="80"/>
  <c r="O26" i="80"/>
  <c r="O27" i="80"/>
  <c r="O28" i="80"/>
  <c r="O29" i="80"/>
  <c r="O30" i="80"/>
  <c r="O31" i="80"/>
  <c r="O32" i="80"/>
  <c r="O33" i="80"/>
  <c r="O34" i="80"/>
  <c r="O35" i="80"/>
  <c r="O36" i="80"/>
  <c r="O37" i="80"/>
  <c r="O38" i="80"/>
  <c r="O39" i="80"/>
  <c r="O40" i="80"/>
  <c r="O41" i="80"/>
  <c r="O42" i="80"/>
  <c r="O43" i="80"/>
  <c r="O44" i="80"/>
  <c r="O45" i="80"/>
  <c r="O46" i="80"/>
  <c r="O47" i="80"/>
  <c r="O48" i="80"/>
  <c r="O49" i="80"/>
  <c r="O50" i="80"/>
  <c r="O51" i="80"/>
  <c r="O52" i="80"/>
  <c r="O53" i="80"/>
  <c r="O54" i="80"/>
  <c r="O55" i="80"/>
  <c r="O56" i="80"/>
  <c r="O57" i="80"/>
  <c r="O58" i="80"/>
  <c r="O59" i="80"/>
  <c r="O60" i="80"/>
  <c r="O61" i="80"/>
  <c r="O62" i="80"/>
  <c r="O63" i="80"/>
  <c r="O64" i="80"/>
  <c r="O65" i="80"/>
  <c r="O66" i="80"/>
  <c r="O67" i="80"/>
  <c r="O68" i="80"/>
  <c r="O69" i="80"/>
  <c r="O70" i="80"/>
  <c r="O71" i="80"/>
  <c r="O72" i="80"/>
  <c r="O73" i="80"/>
  <c r="O74" i="80"/>
  <c r="O75" i="80"/>
  <c r="O76" i="80"/>
  <c r="O77" i="80"/>
  <c r="O78" i="80"/>
  <c r="O79" i="80"/>
  <c r="O80" i="80"/>
  <c r="O81" i="80"/>
  <c r="O82" i="80"/>
  <c r="O83" i="80"/>
  <c r="O84" i="80"/>
  <c r="O85" i="80"/>
  <c r="K97" i="80"/>
  <c r="L92" i="80"/>
  <c r="J86" i="80"/>
  <c r="M103" i="80"/>
  <c r="J99" i="80"/>
  <c r="J97" i="80"/>
  <c r="J92" i="80"/>
  <c r="M96" i="80"/>
  <c r="M105" i="80"/>
  <c r="L90" i="80"/>
  <c r="M99" i="80"/>
  <c r="M90" i="80"/>
  <c r="J103" i="80"/>
  <c r="K103" i="80"/>
  <c r="N98" i="80"/>
  <c r="J102" i="80"/>
  <c r="J88" i="80"/>
  <c r="M87" i="80"/>
  <c r="L95" i="80"/>
  <c r="N97" i="80"/>
  <c r="L86" i="80"/>
  <c r="K92" i="80"/>
  <c r="L100" i="80"/>
  <c r="N87" i="80"/>
  <c r="K104" i="80"/>
  <c r="J91" i="80"/>
  <c r="N100" i="80"/>
  <c r="L99" i="80"/>
  <c r="N91" i="80"/>
  <c r="N93" i="80"/>
  <c r="L87" i="80"/>
  <c r="M89" i="80"/>
  <c r="L89" i="80"/>
  <c r="M88" i="80"/>
  <c r="K105" i="80"/>
  <c r="K101" i="80"/>
  <c r="K90" i="80"/>
  <c r="L88" i="80"/>
  <c r="K88" i="80"/>
  <c r="L98" i="80"/>
  <c r="N86" i="80"/>
  <c r="L104" i="80"/>
  <c r="J96" i="80"/>
  <c r="N104" i="80"/>
  <c r="N105" i="80"/>
  <c r="N103" i="80"/>
  <c r="J89" i="80"/>
  <c r="K89" i="80"/>
  <c r="L97" i="80"/>
  <c r="L105" i="80"/>
  <c r="J94" i="80"/>
  <c r="M101" i="80"/>
  <c r="K87" i="80"/>
  <c r="K86" i="80"/>
  <c r="N99" i="80"/>
  <c r="J90" i="80"/>
  <c r="M94" i="80"/>
  <c r="K98" i="80"/>
  <c r="M102" i="80"/>
  <c r="L94" i="80"/>
  <c r="J104" i="80"/>
  <c r="K100" i="80"/>
  <c r="N88" i="80"/>
  <c r="M98" i="80"/>
  <c r="N101" i="80"/>
  <c r="L96" i="80"/>
  <c r="N94" i="80"/>
  <c r="J98" i="80"/>
  <c r="M97" i="80"/>
  <c r="K99" i="80"/>
  <c r="L93" i="80"/>
  <c r="L101" i="80"/>
  <c r="J105" i="80"/>
  <c r="M93" i="80"/>
  <c r="L91" i="80"/>
  <c r="L103" i="80"/>
  <c r="N92" i="80"/>
  <c r="J101" i="80"/>
  <c r="N90" i="80"/>
  <c r="M95" i="80"/>
  <c r="N96" i="80"/>
  <c r="K95" i="80"/>
  <c r="M100" i="80"/>
  <c r="M86" i="80"/>
  <c r="M92" i="80"/>
  <c r="L102" i="80"/>
  <c r="J100" i="80"/>
  <c r="J87" i="80"/>
  <c r="K102" i="80"/>
  <c r="K94" i="80"/>
  <c r="J95" i="80"/>
  <c r="N95" i="80"/>
  <c r="M91" i="80"/>
  <c r="N89" i="80"/>
  <c r="J93" i="80"/>
  <c r="N102" i="80"/>
  <c r="K91" i="80"/>
  <c r="K93" i="80"/>
  <c r="K96" i="80"/>
  <c r="M104" i="80"/>
  <c r="G158" i="78" l="1"/>
  <c r="H159" i="78"/>
  <c r="I160" i="78"/>
  <c r="J161" i="78"/>
  <c r="K162" i="78"/>
  <c r="G164" i="78"/>
  <c r="H143" i="78"/>
  <c r="I144" i="78"/>
  <c r="J145" i="78"/>
  <c r="K146" i="78"/>
  <c r="G148" i="78"/>
  <c r="H149" i="78"/>
  <c r="I150" i="78"/>
  <c r="J151" i="78"/>
  <c r="K152" i="78"/>
  <c r="G154" i="78"/>
  <c r="H155" i="78"/>
  <c r="I156" i="78"/>
  <c r="J157" i="78"/>
  <c r="K105" i="78"/>
  <c r="G107" i="78"/>
  <c r="H108" i="78"/>
  <c r="I109" i="78"/>
  <c r="J110" i="78"/>
  <c r="K111" i="78"/>
  <c r="G113" i="78"/>
  <c r="H114" i="78"/>
  <c r="I115" i="78"/>
  <c r="J116" i="78"/>
  <c r="K117" i="78"/>
  <c r="G119" i="78"/>
  <c r="H120" i="78"/>
  <c r="I121" i="78"/>
  <c r="J122" i="78"/>
  <c r="K123" i="78"/>
  <c r="G125" i="78"/>
  <c r="H126" i="78"/>
  <c r="I127" i="78"/>
  <c r="J128" i="78"/>
  <c r="K129" i="78"/>
  <c r="G131" i="78"/>
  <c r="H132" i="78"/>
  <c r="I133" i="78"/>
  <c r="J134" i="78"/>
  <c r="K135" i="78"/>
  <c r="G137" i="78"/>
  <c r="H138" i="78"/>
  <c r="I139" i="78"/>
  <c r="J140" i="78"/>
  <c r="K141" i="78"/>
  <c r="J159" i="78"/>
  <c r="G162" i="78"/>
  <c r="I164" i="78"/>
  <c r="K144" i="78"/>
  <c r="H147" i="78"/>
  <c r="J149" i="78"/>
  <c r="G152" i="78"/>
  <c r="I154" i="78"/>
  <c r="K156" i="78"/>
  <c r="H106" i="78"/>
  <c r="J108" i="78"/>
  <c r="G111" i="78"/>
  <c r="I113" i="78"/>
  <c r="K115" i="78"/>
  <c r="H118" i="78"/>
  <c r="J120" i="78"/>
  <c r="G123" i="78"/>
  <c r="I125" i="78"/>
  <c r="K127" i="78"/>
  <c r="H130" i="78"/>
  <c r="J132" i="78"/>
  <c r="H158" i="78"/>
  <c r="I159" i="78"/>
  <c r="J160" i="78"/>
  <c r="K161" i="78"/>
  <c r="G163" i="78"/>
  <c r="H164" i="78"/>
  <c r="I143" i="78"/>
  <c r="J144" i="78"/>
  <c r="K145" i="78"/>
  <c r="G147" i="78"/>
  <c r="H148" i="78"/>
  <c r="I149" i="78"/>
  <c r="J150" i="78"/>
  <c r="K151" i="78"/>
  <c r="G153" i="78"/>
  <c r="H154" i="78"/>
  <c r="I155" i="78"/>
  <c r="J156" i="78"/>
  <c r="K157" i="78"/>
  <c r="G106" i="78"/>
  <c r="H107" i="78"/>
  <c r="I108" i="78"/>
  <c r="J109" i="78"/>
  <c r="K110" i="78"/>
  <c r="G112" i="78"/>
  <c r="H113" i="78"/>
  <c r="I114" i="78"/>
  <c r="J115" i="78"/>
  <c r="K116" i="78"/>
  <c r="G118" i="78"/>
  <c r="H119" i="78"/>
  <c r="I120" i="78"/>
  <c r="J121" i="78"/>
  <c r="K122" i="78"/>
  <c r="G124" i="78"/>
  <c r="H125" i="78"/>
  <c r="I126" i="78"/>
  <c r="J127" i="78"/>
  <c r="K128" i="78"/>
  <c r="G130" i="78"/>
  <c r="H131" i="78"/>
  <c r="I132" i="78"/>
  <c r="J133" i="78"/>
  <c r="K134" i="78"/>
  <c r="G136" i="78"/>
  <c r="H137" i="78"/>
  <c r="I138" i="78"/>
  <c r="J139" i="78"/>
  <c r="K140" i="78"/>
  <c r="G142" i="78"/>
  <c r="I158" i="78"/>
  <c r="K160" i="78"/>
  <c r="H163" i="78"/>
  <c r="J143" i="78"/>
  <c r="G146" i="78"/>
  <c r="I148" i="78"/>
  <c r="K150" i="78"/>
  <c r="H153" i="78"/>
  <c r="J155" i="78"/>
  <c r="G105" i="78"/>
  <c r="I107" i="78"/>
  <c r="K109" i="78"/>
  <c r="H112" i="78"/>
  <c r="J114" i="78"/>
  <c r="G117" i="78"/>
  <c r="I119" i="78"/>
  <c r="K121" i="78"/>
  <c r="H124" i="78"/>
  <c r="J126" i="78"/>
  <c r="G129" i="78"/>
  <c r="I131" i="78"/>
  <c r="K133" i="78"/>
  <c r="G135" i="78"/>
  <c r="K158" i="78"/>
  <c r="G160" i="78"/>
  <c r="H161" i="78"/>
  <c r="I162" i="78"/>
  <c r="J163" i="78"/>
  <c r="K164" i="78"/>
  <c r="G144" i="78"/>
  <c r="H145" i="78"/>
  <c r="I146" i="78"/>
  <c r="J147" i="78"/>
  <c r="K148" i="78"/>
  <c r="G150" i="78"/>
  <c r="H151" i="78"/>
  <c r="I152" i="78"/>
  <c r="J153" i="78"/>
  <c r="K154" i="78"/>
  <c r="G156" i="78"/>
  <c r="H157" i="78"/>
  <c r="I105" i="78"/>
  <c r="J106" i="78"/>
  <c r="K107" i="78"/>
  <c r="G109" i="78"/>
  <c r="H110" i="78"/>
  <c r="I111" i="78"/>
  <c r="J112" i="78"/>
  <c r="K113" i="78"/>
  <c r="G115" i="78"/>
  <c r="H116" i="78"/>
  <c r="I117" i="78"/>
  <c r="J118" i="78"/>
  <c r="K119" i="78"/>
  <c r="G121" i="78"/>
  <c r="H122" i="78"/>
  <c r="I123" i="78"/>
  <c r="J124" i="78"/>
  <c r="K125" i="78"/>
  <c r="G127" i="78"/>
  <c r="H128" i="78"/>
  <c r="I129" i="78"/>
  <c r="J130" i="78"/>
  <c r="K131" i="78"/>
  <c r="G133" i="78"/>
  <c r="H134" i="78"/>
  <c r="I135" i="78"/>
  <c r="J136" i="78"/>
  <c r="K137" i="78"/>
  <c r="G139" i="78"/>
  <c r="H140" i="78"/>
  <c r="I141" i="78"/>
  <c r="J142" i="78"/>
  <c r="G159" i="78"/>
  <c r="H160" i="78"/>
  <c r="I161" i="78"/>
  <c r="J162" i="78"/>
  <c r="K163" i="78"/>
  <c r="G143" i="78"/>
  <c r="H144" i="78"/>
  <c r="I145" i="78"/>
  <c r="J146" i="78"/>
  <c r="K147" i="78"/>
  <c r="G149" i="78"/>
  <c r="H150" i="78"/>
  <c r="I151" i="78"/>
  <c r="J152" i="78"/>
  <c r="K153" i="78"/>
  <c r="G155" i="78"/>
  <c r="H156" i="78"/>
  <c r="I157" i="78"/>
  <c r="J105" i="78"/>
  <c r="K106" i="78"/>
  <c r="G108" i="78"/>
  <c r="H109" i="78"/>
  <c r="I110" i="78"/>
  <c r="J111" i="78"/>
  <c r="K112" i="78"/>
  <c r="G114" i="78"/>
  <c r="H115" i="78"/>
  <c r="I116" i="78"/>
  <c r="J117" i="78"/>
  <c r="K118" i="78"/>
  <c r="G120" i="78"/>
  <c r="H121" i="78"/>
  <c r="I122" i="78"/>
  <c r="J123" i="78"/>
  <c r="K124" i="78"/>
  <c r="J158" i="78"/>
  <c r="K143" i="78"/>
  <c r="G151" i="78"/>
  <c r="H105" i="78"/>
  <c r="I112" i="78"/>
  <c r="J119" i="78"/>
  <c r="G126" i="78"/>
  <c r="J129" i="78"/>
  <c r="H133" i="78"/>
  <c r="I136" i="78"/>
  <c r="K138" i="78"/>
  <c r="H141" i="78"/>
  <c r="K159" i="78"/>
  <c r="G145" i="78"/>
  <c r="H152" i="78"/>
  <c r="I106" i="78"/>
  <c r="J113" i="78"/>
  <c r="K120" i="78"/>
  <c r="K126" i="78"/>
  <c r="I130" i="78"/>
  <c r="G134" i="78"/>
  <c r="K136" i="78"/>
  <c r="H139" i="78"/>
  <c r="J141" i="78"/>
  <c r="G161" i="78"/>
  <c r="H146" i="78"/>
  <c r="I153" i="78"/>
  <c r="J107" i="78"/>
  <c r="K114" i="78"/>
  <c r="G122" i="78"/>
  <c r="H127" i="78"/>
  <c r="K130" i="78"/>
  <c r="I134" i="78"/>
  <c r="I137" i="78"/>
  <c r="K139" i="78"/>
  <c r="H142" i="78"/>
  <c r="H162" i="78"/>
  <c r="I147" i="78"/>
  <c r="J154" i="78"/>
  <c r="K108" i="78"/>
  <c r="G116" i="78"/>
  <c r="H123" i="78"/>
  <c r="G128" i="78"/>
  <c r="J131" i="78"/>
  <c r="H135" i="78"/>
  <c r="J137" i="78"/>
  <c r="G140" i="78"/>
  <c r="I142" i="78"/>
  <c r="I163" i="78"/>
  <c r="J148" i="78"/>
  <c r="K155" i="78"/>
  <c r="G110" i="78"/>
  <c r="H117" i="78"/>
  <c r="I124" i="78"/>
  <c r="I128" i="78"/>
  <c r="G132" i="78"/>
  <c r="J135" i="78"/>
  <c r="G138" i="78"/>
  <c r="I140" i="78"/>
  <c r="K142" i="78"/>
  <c r="J164" i="78"/>
  <c r="K149" i="78"/>
  <c r="G157" i="78"/>
  <c r="H111" i="78"/>
  <c r="I118" i="78"/>
  <c r="J125" i="78"/>
  <c r="H129" i="78"/>
  <c r="K132" i="78"/>
  <c r="H136" i="78"/>
  <c r="J138" i="78"/>
  <c r="G141" i="78"/>
  <c r="G5" i="78"/>
  <c r="GU86" i="80"/>
  <c r="GU88" i="80"/>
  <c r="GU87" i="80"/>
  <c r="GU35" i="80"/>
  <c r="GV35" i="80" s="1"/>
  <c r="FQ7" i="80"/>
  <c r="FQ18" i="80"/>
  <c r="FX18" i="80"/>
  <c r="GY48" i="80"/>
  <c r="HB58" i="80"/>
  <c r="FK8" i="80"/>
  <c r="FR8" i="80"/>
  <c r="FY19" i="80"/>
  <c r="FR19" i="80"/>
  <c r="GO37" i="80"/>
  <c r="GV37" i="80"/>
  <c r="GZ49" i="80"/>
  <c r="HB59" i="80"/>
  <c r="GY45" i="80"/>
  <c r="FR9" i="80"/>
  <c r="FK9" i="80"/>
  <c r="FS20" i="80"/>
  <c r="FZ20" i="80"/>
  <c r="GL29" i="80"/>
  <c r="GE29" i="80"/>
  <c r="GW38" i="80"/>
  <c r="GP38" i="80"/>
  <c r="HB60" i="80"/>
  <c r="FS10" i="80"/>
  <c r="FL10" i="80"/>
  <c r="GA21" i="80"/>
  <c r="FT21" i="80"/>
  <c r="GG30" i="80"/>
  <c r="GN30" i="80"/>
  <c r="GX39" i="80"/>
  <c r="GQ39" i="80"/>
  <c r="GZ50" i="80"/>
  <c r="HC61" i="80"/>
  <c r="GW43" i="80"/>
  <c r="HD43" i="80"/>
  <c r="FS11" i="80"/>
  <c r="FL11" i="80"/>
  <c r="GB22" i="80"/>
  <c r="FU22" i="80"/>
  <c r="GI31" i="80"/>
  <c r="GP31" i="80"/>
  <c r="GR40" i="80"/>
  <c r="GY40" i="80"/>
  <c r="GZ51" i="80"/>
  <c r="HC62" i="80"/>
  <c r="FT12" i="80"/>
  <c r="FM12" i="80"/>
  <c r="HA41" i="80"/>
  <c r="GT41" i="80"/>
  <c r="GZ52" i="80"/>
  <c r="HC63" i="80"/>
  <c r="FQ6" i="80"/>
  <c r="HA54" i="80"/>
  <c r="FV15" i="80"/>
  <c r="FO15" i="80"/>
  <c r="HD67" i="80"/>
  <c r="GY47" i="80"/>
  <c r="FM13" i="80"/>
  <c r="FT13" i="80"/>
  <c r="FW23" i="80"/>
  <c r="GD23" i="80"/>
  <c r="GR32" i="80"/>
  <c r="GK32" i="80"/>
  <c r="HB42" i="80"/>
  <c r="GU42" i="80"/>
  <c r="HC64" i="80"/>
  <c r="FN14" i="80"/>
  <c r="FU14" i="80"/>
  <c r="GE24" i="80"/>
  <c r="FX24" i="80"/>
  <c r="GM33" i="80"/>
  <c r="GT33" i="80"/>
  <c r="HA53" i="80"/>
  <c r="HD65" i="80"/>
  <c r="GG25" i="80"/>
  <c r="FY25" i="80"/>
  <c r="GU34" i="80"/>
  <c r="GN34" i="80"/>
  <c r="GX44" i="80"/>
  <c r="HE44" i="80"/>
  <c r="HF44" i="80" s="1"/>
  <c r="HG44" i="80" s="1"/>
  <c r="HH44" i="80" s="1"/>
  <c r="HI44" i="80" s="1"/>
  <c r="HJ44" i="80" s="1"/>
  <c r="HK44" i="80" s="1"/>
  <c r="HL44" i="80" s="1"/>
  <c r="HM44" i="80" s="1"/>
  <c r="HN44" i="80" s="1"/>
  <c r="HO44" i="80" s="1"/>
  <c r="HP44" i="80" s="1"/>
  <c r="HQ44" i="80" s="1"/>
  <c r="HR44" i="80" s="1"/>
  <c r="HD66" i="80"/>
  <c r="HA55" i="80"/>
  <c r="GB27" i="80"/>
  <c r="GI27" i="80"/>
  <c r="FW16" i="80"/>
  <c r="FP16" i="80"/>
  <c r="GY46" i="80"/>
  <c r="HA56" i="80"/>
  <c r="FW17" i="80"/>
  <c r="FP17" i="80"/>
  <c r="HB57" i="80"/>
  <c r="GA26" i="80"/>
  <c r="GH26" i="80"/>
  <c r="GO36" i="80"/>
  <c r="GV36" i="80"/>
  <c r="GK28" i="80"/>
  <c r="GD28" i="80"/>
  <c r="GN35" i="80"/>
  <c r="HD68" i="80"/>
  <c r="HD69" i="80"/>
  <c r="HD70" i="80"/>
  <c r="HD71" i="80"/>
  <c r="HD72" i="80"/>
  <c r="HD73" i="80"/>
  <c r="HD74" i="80"/>
  <c r="HD75" i="80"/>
  <c r="HD76" i="80"/>
  <c r="HD77" i="80"/>
  <c r="HD78" i="80"/>
  <c r="HD79" i="80"/>
  <c r="HD80" i="80"/>
  <c r="HD81" i="80"/>
  <c r="HD82" i="80"/>
  <c r="HD83" i="80"/>
  <c r="HD84" i="80"/>
  <c r="HD85" i="80"/>
  <c r="K104" i="78"/>
  <c r="J104" i="78"/>
  <c r="I104" i="78"/>
  <c r="H104" i="78"/>
  <c r="G104" i="78"/>
  <c r="K103" i="78"/>
  <c r="J103" i="78"/>
  <c r="I103" i="78"/>
  <c r="H103" i="78"/>
  <c r="G103" i="78"/>
  <c r="K102" i="78"/>
  <c r="J102" i="78"/>
  <c r="I102" i="78"/>
  <c r="H102" i="78"/>
  <c r="G102" i="78"/>
  <c r="K101" i="78"/>
  <c r="J101" i="78"/>
  <c r="I101" i="78"/>
  <c r="H101" i="78"/>
  <c r="G101" i="78"/>
  <c r="K100" i="78"/>
  <c r="J100" i="78"/>
  <c r="I100" i="78"/>
  <c r="H100" i="78"/>
  <c r="G100" i="78"/>
  <c r="K99" i="78"/>
  <c r="J99" i="78"/>
  <c r="I99" i="78"/>
  <c r="H99" i="78"/>
  <c r="G99" i="78"/>
  <c r="K98" i="78"/>
  <c r="J98" i="78"/>
  <c r="I98" i="78"/>
  <c r="H98" i="78"/>
  <c r="G98" i="78"/>
  <c r="K97" i="78"/>
  <c r="J97" i="78"/>
  <c r="I97" i="78"/>
  <c r="H97" i="78"/>
  <c r="G97" i="78"/>
  <c r="K96" i="78"/>
  <c r="J96" i="78"/>
  <c r="I96" i="78"/>
  <c r="H96" i="78"/>
  <c r="G96" i="78"/>
  <c r="K95" i="78"/>
  <c r="J95" i="78"/>
  <c r="I95" i="78"/>
  <c r="H95" i="78"/>
  <c r="G95" i="78"/>
  <c r="K94" i="78"/>
  <c r="J94" i="78"/>
  <c r="I94" i="78"/>
  <c r="H94" i="78"/>
  <c r="G94" i="78"/>
  <c r="K93" i="78"/>
  <c r="J93" i="78"/>
  <c r="I93" i="78"/>
  <c r="H93" i="78"/>
  <c r="G93" i="78"/>
  <c r="K92" i="78"/>
  <c r="J92" i="78"/>
  <c r="I92" i="78"/>
  <c r="H92" i="78"/>
  <c r="G92" i="78"/>
  <c r="K91" i="78"/>
  <c r="J91" i="78"/>
  <c r="I91" i="78"/>
  <c r="H91" i="78"/>
  <c r="G91" i="78"/>
  <c r="K90" i="78"/>
  <c r="J90" i="78"/>
  <c r="I90" i="78"/>
  <c r="H90" i="78"/>
  <c r="G90" i="78"/>
  <c r="K89" i="78"/>
  <c r="J89" i="78"/>
  <c r="I89" i="78"/>
  <c r="H89" i="78"/>
  <c r="G89" i="78"/>
  <c r="K88" i="78"/>
  <c r="J88" i="78"/>
  <c r="I88" i="78"/>
  <c r="H88" i="78"/>
  <c r="G88" i="78"/>
  <c r="K87" i="78"/>
  <c r="J87" i="78"/>
  <c r="I87" i="78"/>
  <c r="H87" i="78"/>
  <c r="G87" i="78"/>
  <c r="K86" i="78"/>
  <c r="J86" i="78"/>
  <c r="I86" i="78"/>
  <c r="H86" i="78"/>
  <c r="G86" i="78"/>
  <c r="K85" i="78"/>
  <c r="J85" i="78"/>
  <c r="I85" i="78"/>
  <c r="H85" i="78"/>
  <c r="G85" i="78"/>
  <c r="G84" i="78"/>
  <c r="G83" i="78"/>
  <c r="G82" i="78"/>
  <c r="G81" i="78"/>
  <c r="G80" i="78"/>
  <c r="G79" i="78"/>
  <c r="G78" i="78"/>
  <c r="G77" i="78"/>
  <c r="G76" i="78"/>
  <c r="G75" i="78"/>
  <c r="G74" i="78"/>
  <c r="G73" i="78"/>
  <c r="G72" i="78"/>
  <c r="G71" i="78"/>
  <c r="G70" i="78"/>
  <c r="G69" i="78"/>
  <c r="G68" i="78"/>
  <c r="G67" i="78"/>
  <c r="G66" i="78"/>
  <c r="G65" i="78"/>
  <c r="G64" i="78"/>
  <c r="G63" i="78"/>
  <c r="G62" i="78"/>
  <c r="G61" i="78"/>
  <c r="G60" i="78"/>
  <c r="G59" i="78"/>
  <c r="G58" i="78"/>
  <c r="G57" i="78"/>
  <c r="G56" i="78"/>
  <c r="G55" i="78"/>
  <c r="G54" i="78"/>
  <c r="G53" i="78"/>
  <c r="G52" i="78"/>
  <c r="G51" i="78"/>
  <c r="G50" i="78"/>
  <c r="G49" i="78"/>
  <c r="G48" i="78"/>
  <c r="G47" i="78"/>
  <c r="G46" i="78"/>
  <c r="G45" i="78"/>
  <c r="G44" i="78"/>
  <c r="G43" i="78"/>
  <c r="G42" i="78"/>
  <c r="G41" i="78"/>
  <c r="G40" i="78"/>
  <c r="G39" i="78"/>
  <c r="G38" i="78"/>
  <c r="G37" i="78"/>
  <c r="G36" i="78"/>
  <c r="G35" i="78"/>
  <c r="G34" i="78"/>
  <c r="G33" i="78"/>
  <c r="G32" i="78"/>
  <c r="G31" i="78"/>
  <c r="G30" i="78"/>
  <c r="G29" i="78"/>
  <c r="G28" i="78"/>
  <c r="G27" i="78"/>
  <c r="G26" i="78"/>
  <c r="G25" i="78"/>
  <c r="G24" i="78"/>
  <c r="G23" i="78"/>
  <c r="G22" i="78"/>
  <c r="G21" i="78"/>
  <c r="G20" i="78"/>
  <c r="G19" i="78"/>
  <c r="G18" i="78"/>
  <c r="G17" i="78"/>
  <c r="G16" i="78"/>
  <c r="G15" i="78"/>
  <c r="G14" i="78"/>
  <c r="G13" i="78"/>
  <c r="G12" i="78"/>
  <c r="G11" i="78"/>
  <c r="G10" i="78"/>
  <c r="G9" i="78"/>
  <c r="G8" i="78"/>
  <c r="G7" i="78"/>
  <c r="G6" i="78"/>
  <c r="F9" i="76"/>
  <c r="F7" i="76" s="1"/>
  <c r="F8" i="76" s="1"/>
  <c r="J8" i="76"/>
  <c r="D18" i="76"/>
  <c r="G7" i="76"/>
  <c r="G8" i="76"/>
  <c r="G6" i="76"/>
  <c r="BT161" i="75"/>
  <c r="BO161" i="75"/>
  <c r="BP146" i="75"/>
  <c r="BU146" i="75"/>
  <c r="BQ153" i="75"/>
  <c r="BV153" i="75"/>
  <c r="BR160" i="75"/>
  <c r="BW160" i="75"/>
  <c r="BS114" i="75"/>
  <c r="BX114" i="75"/>
  <c r="BT122" i="75"/>
  <c r="BO122" i="75"/>
  <c r="BU129" i="75"/>
  <c r="BP129" i="75"/>
  <c r="BV136" i="75"/>
  <c r="BQ136" i="75"/>
  <c r="BW143" i="75"/>
  <c r="BR143" i="75"/>
  <c r="BU150" i="75"/>
  <c r="BP150" i="75"/>
  <c r="BR111" i="75"/>
  <c r="BW111" i="75"/>
  <c r="BT126" i="75"/>
  <c r="BO126" i="75"/>
  <c r="BQ162" i="75"/>
  <c r="BV162" i="75"/>
  <c r="BR147" i="75"/>
  <c r="BW147" i="75"/>
  <c r="BX154" i="75"/>
  <c r="BS154" i="75"/>
  <c r="BT109" i="75"/>
  <c r="BO109" i="75"/>
  <c r="BP116" i="75"/>
  <c r="BU116" i="75"/>
  <c r="BV123" i="75"/>
  <c r="BQ123" i="75"/>
  <c r="BR130" i="75"/>
  <c r="BW130" i="75"/>
  <c r="BX137" i="75"/>
  <c r="BS137" i="75"/>
  <c r="BT145" i="75"/>
  <c r="BO145" i="75"/>
  <c r="BQ151" i="75"/>
  <c r="BV151" i="75"/>
  <c r="BX112" i="75"/>
  <c r="BS112" i="75"/>
  <c r="BP127" i="75"/>
  <c r="BU127" i="75"/>
  <c r="BX161" i="75"/>
  <c r="BS161" i="75"/>
  <c r="BT147" i="75"/>
  <c r="BO147" i="75"/>
  <c r="BU154" i="75"/>
  <c r="BP154" i="75"/>
  <c r="BV108" i="75"/>
  <c r="BQ108" i="75"/>
  <c r="BR115" i="75"/>
  <c r="BW115" i="75"/>
  <c r="BS122" i="75"/>
  <c r="BX122" i="75"/>
  <c r="BO130" i="75"/>
  <c r="BT130" i="75"/>
  <c r="BP137" i="75"/>
  <c r="BU137" i="75"/>
  <c r="BQ144" i="75"/>
  <c r="BV144" i="75"/>
  <c r="BS166" i="75"/>
  <c r="BX166" i="75"/>
  <c r="BO152" i="75"/>
  <c r="BT152" i="75"/>
  <c r="BU159" i="75"/>
  <c r="BP159" i="75"/>
  <c r="BV113" i="75"/>
  <c r="BQ113" i="75"/>
  <c r="BR120" i="75"/>
  <c r="BW120" i="75"/>
  <c r="BX127" i="75"/>
  <c r="BS127" i="75"/>
  <c r="BW122" i="75"/>
  <c r="BR122" i="75"/>
  <c r="BW144" i="75"/>
  <c r="BR144" i="75"/>
  <c r="BP126" i="75"/>
  <c r="BU126" i="75"/>
  <c r="BQ145" i="75"/>
  <c r="BV145" i="75"/>
  <c r="BQ127" i="75"/>
  <c r="BV127" i="75"/>
  <c r="BX145" i="75"/>
  <c r="BS145" i="75"/>
  <c r="BR128" i="75"/>
  <c r="BW128" i="75"/>
  <c r="BO8" i="75"/>
  <c r="BT8" i="75"/>
  <c r="BQ94" i="75"/>
  <c r="BV94" i="75"/>
  <c r="BO30" i="75"/>
  <c r="BT30" i="75"/>
  <c r="BU162" i="75"/>
  <c r="BP162" i="75"/>
  <c r="BQ147" i="75"/>
  <c r="BV147" i="75"/>
  <c r="BR154" i="75"/>
  <c r="BW154" i="75"/>
  <c r="BS108" i="75"/>
  <c r="BX108" i="75"/>
  <c r="BT116" i="75"/>
  <c r="BO116" i="75"/>
  <c r="BP123" i="75"/>
  <c r="BU123" i="75"/>
  <c r="BV130" i="75"/>
  <c r="BQ130" i="75"/>
  <c r="BW137" i="75"/>
  <c r="BR137" i="75"/>
  <c r="BX144" i="75"/>
  <c r="BS144" i="75"/>
  <c r="BW152" i="75"/>
  <c r="BR152" i="75"/>
  <c r="BT114" i="75"/>
  <c r="BO114" i="75"/>
  <c r="BV128" i="75"/>
  <c r="BQ128" i="75"/>
  <c r="BR163" i="75"/>
  <c r="BW163" i="75"/>
  <c r="BX148" i="75"/>
  <c r="BS148" i="75"/>
  <c r="BO156" i="75"/>
  <c r="BT156" i="75"/>
  <c r="BP110" i="75"/>
  <c r="BU110" i="75"/>
  <c r="BV117" i="75"/>
  <c r="BQ117" i="75"/>
  <c r="BW124" i="75"/>
  <c r="BR124" i="75"/>
  <c r="BS131" i="75"/>
  <c r="BX131" i="75"/>
  <c r="BT139" i="75"/>
  <c r="BO139" i="75"/>
  <c r="BQ161" i="75"/>
  <c r="BV161" i="75"/>
  <c r="BX153" i="75"/>
  <c r="BS153" i="75"/>
  <c r="BP115" i="75"/>
  <c r="BU115" i="75"/>
  <c r="BR129" i="75"/>
  <c r="BW129" i="75"/>
  <c r="BO163" i="75"/>
  <c r="BT163" i="75"/>
  <c r="BU148" i="75"/>
  <c r="BP148" i="75"/>
  <c r="BQ155" i="75"/>
  <c r="BV155" i="75"/>
  <c r="BR109" i="75"/>
  <c r="BW109" i="75"/>
  <c r="BS116" i="75"/>
  <c r="BX116" i="75"/>
  <c r="BT124" i="75"/>
  <c r="BO124" i="75"/>
  <c r="BU131" i="75"/>
  <c r="BP131" i="75"/>
  <c r="BQ138" i="75"/>
  <c r="BV138" i="75"/>
  <c r="BW145" i="75"/>
  <c r="BR145" i="75"/>
  <c r="BT146" i="75"/>
  <c r="BO146" i="75"/>
  <c r="BU153" i="75"/>
  <c r="BP153" i="75"/>
  <c r="BQ160" i="75"/>
  <c r="BV160" i="75"/>
  <c r="BR114" i="75"/>
  <c r="BW114" i="75"/>
  <c r="BX121" i="75"/>
  <c r="BS121" i="75"/>
  <c r="BW161" i="75"/>
  <c r="BR161" i="75"/>
  <c r="BO129" i="75"/>
  <c r="BT129" i="75"/>
  <c r="BX162" i="75"/>
  <c r="BS162" i="75"/>
  <c r="BS129" i="75"/>
  <c r="BX129" i="75"/>
  <c r="BO164" i="75"/>
  <c r="BT164" i="75"/>
  <c r="BU130" i="75"/>
  <c r="BP130" i="75"/>
  <c r="BP165" i="75"/>
  <c r="BU165" i="75"/>
  <c r="BO131" i="75"/>
  <c r="BT131" i="75"/>
  <c r="BQ166" i="75"/>
  <c r="BV166" i="75"/>
  <c r="BV131" i="75"/>
  <c r="BQ131" i="75"/>
  <c r="BR167" i="75"/>
  <c r="BW167" i="75"/>
  <c r="BU132" i="75"/>
  <c r="BP132" i="75"/>
  <c r="BQ107" i="75"/>
  <c r="BV107" i="75"/>
  <c r="BP106" i="75"/>
  <c r="BU106" i="75"/>
  <c r="BO105" i="75"/>
  <c r="BT105" i="75"/>
  <c r="BS103" i="75"/>
  <c r="BX103" i="75"/>
  <c r="BW102" i="75"/>
  <c r="BR102" i="75"/>
  <c r="BQ101" i="75"/>
  <c r="BV101" i="75"/>
  <c r="BP100" i="75"/>
  <c r="BU100" i="75"/>
  <c r="BO99" i="75"/>
  <c r="BT99" i="75"/>
  <c r="BS97" i="75"/>
  <c r="BX97" i="75"/>
  <c r="BW96" i="75"/>
  <c r="BR96" i="75"/>
  <c r="BQ95" i="75"/>
  <c r="BV95" i="75"/>
  <c r="BP94" i="75"/>
  <c r="BU94" i="75"/>
  <c r="BO93" i="75"/>
  <c r="BT93" i="75"/>
  <c r="BS91" i="75"/>
  <c r="BX91" i="75"/>
  <c r="BR90" i="75"/>
  <c r="BW90" i="75"/>
  <c r="BQ89" i="75"/>
  <c r="BV89" i="75"/>
  <c r="BU88" i="75"/>
  <c r="BP88" i="75"/>
  <c r="BO83" i="75"/>
  <c r="BT83" i="75"/>
  <c r="BO77" i="75"/>
  <c r="BT77" i="75"/>
  <c r="BO71" i="75"/>
  <c r="BT71" i="75"/>
  <c r="BO65" i="75"/>
  <c r="BT65" i="75"/>
  <c r="BO59" i="75"/>
  <c r="BT59" i="75"/>
  <c r="BO53" i="75"/>
  <c r="BT53" i="75"/>
  <c r="BO47" i="75"/>
  <c r="BT47" i="75"/>
  <c r="BO41" i="75"/>
  <c r="BT41" i="75"/>
  <c r="BO35" i="75"/>
  <c r="BT35" i="75"/>
  <c r="BO29" i="75"/>
  <c r="BT29" i="75"/>
  <c r="BO23" i="75"/>
  <c r="BT23" i="75"/>
  <c r="BO17" i="75"/>
  <c r="BT17" i="75"/>
  <c r="BO11" i="75"/>
  <c r="BT11" i="75"/>
  <c r="BQ163" i="75"/>
  <c r="BV163" i="75"/>
  <c r="BR148" i="75"/>
  <c r="BW148" i="75"/>
  <c r="BX155" i="75"/>
  <c r="BS155" i="75"/>
  <c r="BT110" i="75"/>
  <c r="BO110" i="75"/>
  <c r="BP117" i="75"/>
  <c r="BU117" i="75"/>
  <c r="BQ124" i="75"/>
  <c r="BV124" i="75"/>
  <c r="BR131" i="75"/>
  <c r="BW131" i="75"/>
  <c r="BX138" i="75"/>
  <c r="BS138" i="75"/>
  <c r="BW162" i="75"/>
  <c r="BR162" i="75"/>
  <c r="BO155" i="75"/>
  <c r="BT155" i="75"/>
  <c r="BQ116" i="75"/>
  <c r="BV116" i="75"/>
  <c r="BS130" i="75"/>
  <c r="BX130" i="75"/>
  <c r="BX164" i="75"/>
  <c r="BS164" i="75"/>
  <c r="BO150" i="75"/>
  <c r="BT150" i="75"/>
  <c r="BU157" i="75"/>
  <c r="BP157" i="75"/>
  <c r="BV111" i="75"/>
  <c r="BQ111" i="75"/>
  <c r="BW118" i="75"/>
  <c r="BR118" i="75"/>
  <c r="BS125" i="75"/>
  <c r="BX125" i="75"/>
  <c r="BO133" i="75"/>
  <c r="BT133" i="75"/>
  <c r="BP140" i="75"/>
  <c r="BU140" i="75"/>
  <c r="BS163" i="75"/>
  <c r="BX163" i="75"/>
  <c r="BU156" i="75"/>
  <c r="BP156" i="75"/>
  <c r="BR117" i="75"/>
  <c r="BW117" i="75"/>
  <c r="BO132" i="75"/>
  <c r="BT132" i="75"/>
  <c r="BP164" i="75"/>
  <c r="BU164" i="75"/>
  <c r="BQ149" i="75"/>
  <c r="BV149" i="75"/>
  <c r="BR156" i="75"/>
  <c r="BW156" i="75"/>
  <c r="BS110" i="75"/>
  <c r="BX110" i="75"/>
  <c r="BT118" i="75"/>
  <c r="BO118" i="75"/>
  <c r="BP125" i="75"/>
  <c r="BU125" i="75"/>
  <c r="BV132" i="75"/>
  <c r="BQ132" i="75"/>
  <c r="BW139" i="75"/>
  <c r="BR139" i="75"/>
  <c r="BO162" i="75"/>
  <c r="BT162" i="75"/>
  <c r="BP147" i="75"/>
  <c r="BU147" i="75"/>
  <c r="BQ154" i="75"/>
  <c r="BV154" i="75"/>
  <c r="BR108" i="75"/>
  <c r="BW108" i="75"/>
  <c r="BX115" i="75"/>
  <c r="BS115" i="75"/>
  <c r="BT123" i="75"/>
  <c r="BO123" i="75"/>
  <c r="BX146" i="75"/>
  <c r="BS146" i="75"/>
  <c r="BR132" i="75"/>
  <c r="BW132" i="75"/>
  <c r="BT148" i="75"/>
  <c r="BO148" i="75"/>
  <c r="BV133" i="75"/>
  <c r="BQ133" i="75"/>
  <c r="BU149" i="75"/>
  <c r="BP149" i="75"/>
  <c r="BS133" i="75"/>
  <c r="BX133" i="75"/>
  <c r="BQ150" i="75"/>
  <c r="BV150" i="75"/>
  <c r="BR134" i="75"/>
  <c r="BW134" i="75"/>
  <c r="BR151" i="75"/>
  <c r="BW151" i="75"/>
  <c r="BO135" i="75"/>
  <c r="BT135" i="75"/>
  <c r="BX152" i="75"/>
  <c r="BS152" i="75"/>
  <c r="BX135" i="75"/>
  <c r="BS135" i="75"/>
  <c r="BP107" i="75"/>
  <c r="BU107" i="75"/>
  <c r="BO106" i="75"/>
  <c r="BT106" i="75"/>
  <c r="BS104" i="75"/>
  <c r="BX104" i="75"/>
  <c r="BR103" i="75"/>
  <c r="BW103" i="75"/>
  <c r="BQ102" i="75"/>
  <c r="BV102" i="75"/>
  <c r="BP101" i="75"/>
  <c r="BU101" i="75"/>
  <c r="BO100" i="75"/>
  <c r="BT100" i="75"/>
  <c r="BS98" i="75"/>
  <c r="BX98" i="75"/>
  <c r="BR97" i="75"/>
  <c r="BW97" i="75"/>
  <c r="BQ96" i="75"/>
  <c r="BV96" i="75"/>
  <c r="BP95" i="75"/>
  <c r="BU95" i="75"/>
  <c r="BO94" i="75"/>
  <c r="BT94" i="75"/>
  <c r="BS92" i="75"/>
  <c r="BX92" i="75"/>
  <c r="BR91" i="75"/>
  <c r="BW91" i="75"/>
  <c r="BQ90" i="75"/>
  <c r="BV90" i="75"/>
  <c r="BP89" i="75"/>
  <c r="BU89" i="75"/>
  <c r="BO88" i="75"/>
  <c r="BT88" i="75"/>
  <c r="BO82" i="75"/>
  <c r="BT82" i="75"/>
  <c r="BO76" i="75"/>
  <c r="BT76" i="75"/>
  <c r="BO70" i="75"/>
  <c r="BT70" i="75"/>
  <c r="BO64" i="75"/>
  <c r="BT64" i="75"/>
  <c r="BO58" i="75"/>
  <c r="BT58" i="75"/>
  <c r="BO52" i="75"/>
  <c r="BT52" i="75"/>
  <c r="BO46" i="75"/>
  <c r="BT46" i="75"/>
  <c r="BO40" i="75"/>
  <c r="BT40" i="75"/>
  <c r="BO34" i="75"/>
  <c r="BT34" i="75"/>
  <c r="BO28" i="75"/>
  <c r="BT28" i="75"/>
  <c r="BO22" i="75"/>
  <c r="BT22" i="75"/>
  <c r="BO16" i="75"/>
  <c r="BT16" i="75"/>
  <c r="BO10" i="75"/>
  <c r="BT10" i="75"/>
  <c r="BP145" i="75"/>
  <c r="BU145" i="75"/>
  <c r="BO104" i="75"/>
  <c r="BT104" i="75"/>
  <c r="BR101" i="75"/>
  <c r="BW101" i="75"/>
  <c r="BO98" i="75"/>
  <c r="BT98" i="75"/>
  <c r="BU93" i="75"/>
  <c r="BP93" i="75"/>
  <c r="BT84" i="75"/>
  <c r="BO84" i="75"/>
  <c r="BO60" i="75"/>
  <c r="BT60" i="75"/>
  <c r="BO36" i="75"/>
  <c r="BT36" i="75"/>
  <c r="BR164" i="75"/>
  <c r="BW164" i="75"/>
  <c r="BX149" i="75"/>
  <c r="BS149" i="75"/>
  <c r="BT157" i="75"/>
  <c r="BO157" i="75"/>
  <c r="BP111" i="75"/>
  <c r="BU111" i="75"/>
  <c r="BQ118" i="75"/>
  <c r="BV118" i="75"/>
  <c r="BW125" i="75"/>
  <c r="BR125" i="75"/>
  <c r="BS132" i="75"/>
  <c r="BX132" i="75"/>
  <c r="BT140" i="75"/>
  <c r="BO140" i="75"/>
  <c r="BT165" i="75"/>
  <c r="BO165" i="75"/>
  <c r="BQ157" i="75"/>
  <c r="BV157" i="75"/>
  <c r="BX118" i="75"/>
  <c r="BS118" i="75"/>
  <c r="BU133" i="75"/>
  <c r="BP133" i="75"/>
  <c r="BT166" i="75"/>
  <c r="BO166" i="75"/>
  <c r="BU151" i="75"/>
  <c r="BP151" i="75"/>
  <c r="BQ158" i="75"/>
  <c r="BV158" i="75"/>
  <c r="BW112" i="75"/>
  <c r="BR112" i="75"/>
  <c r="BS119" i="75"/>
  <c r="BX119" i="75"/>
  <c r="BT127" i="75"/>
  <c r="BO127" i="75"/>
  <c r="BP134" i="75"/>
  <c r="BU134" i="75"/>
  <c r="BQ141" i="75"/>
  <c r="BV141" i="75"/>
  <c r="BP166" i="75"/>
  <c r="BU166" i="75"/>
  <c r="BW158" i="75"/>
  <c r="BR158" i="75"/>
  <c r="BT120" i="75"/>
  <c r="BO120" i="75"/>
  <c r="BQ134" i="75"/>
  <c r="BV134" i="75"/>
  <c r="BQ165" i="75"/>
  <c r="BV165" i="75"/>
  <c r="BW150" i="75"/>
  <c r="BR150" i="75"/>
  <c r="BX157" i="75"/>
  <c r="BS157" i="75"/>
  <c r="BT112" i="75"/>
  <c r="BO112" i="75"/>
  <c r="BP119" i="75"/>
  <c r="BU119" i="75"/>
  <c r="BV126" i="75"/>
  <c r="BQ126" i="75"/>
  <c r="BR133" i="75"/>
  <c r="BW133" i="75"/>
  <c r="BX140" i="75"/>
  <c r="BS140" i="75"/>
  <c r="BP163" i="75"/>
  <c r="BU163" i="75"/>
  <c r="BQ148" i="75"/>
  <c r="BV148" i="75"/>
  <c r="BW155" i="75"/>
  <c r="BR155" i="75"/>
  <c r="BX109" i="75"/>
  <c r="BS109" i="75"/>
  <c r="BT117" i="75"/>
  <c r="BO117" i="75"/>
  <c r="BP124" i="75"/>
  <c r="BU124" i="75"/>
  <c r="BT154" i="75"/>
  <c r="BO154" i="75"/>
  <c r="BP136" i="75"/>
  <c r="BU136" i="75"/>
  <c r="BU155" i="75"/>
  <c r="BP155" i="75"/>
  <c r="BO137" i="75"/>
  <c r="BT137" i="75"/>
  <c r="BQ156" i="75"/>
  <c r="BV156" i="75"/>
  <c r="BQ137" i="75"/>
  <c r="BV137" i="75"/>
  <c r="BR157" i="75"/>
  <c r="BW157" i="75"/>
  <c r="BP138" i="75"/>
  <c r="BU138" i="75"/>
  <c r="BX158" i="75"/>
  <c r="BS158" i="75"/>
  <c r="BR138" i="75"/>
  <c r="BW138" i="75"/>
  <c r="BT160" i="75"/>
  <c r="BO160" i="75"/>
  <c r="BP139" i="75"/>
  <c r="BU139" i="75"/>
  <c r="BO107" i="75"/>
  <c r="BT107" i="75"/>
  <c r="BS105" i="75"/>
  <c r="BX105" i="75"/>
  <c r="BR104" i="75"/>
  <c r="BW104" i="75"/>
  <c r="BQ103" i="75"/>
  <c r="BV103" i="75"/>
  <c r="BP102" i="75"/>
  <c r="BU102" i="75"/>
  <c r="BO101" i="75"/>
  <c r="BT101" i="75"/>
  <c r="BX99" i="75"/>
  <c r="BS99" i="75"/>
  <c r="BR98" i="75"/>
  <c r="BW98" i="75"/>
  <c r="BQ97" i="75"/>
  <c r="BV97" i="75"/>
  <c r="BP96" i="75"/>
  <c r="BU96" i="75"/>
  <c r="BO95" i="75"/>
  <c r="BT95" i="75"/>
  <c r="BS93" i="75"/>
  <c r="BX93" i="75"/>
  <c r="BR92" i="75"/>
  <c r="BW92" i="75"/>
  <c r="BQ91" i="75"/>
  <c r="BV91" i="75"/>
  <c r="BP90" i="75"/>
  <c r="BU90" i="75"/>
  <c r="BO89" i="75"/>
  <c r="BT89" i="75"/>
  <c r="BO87" i="75"/>
  <c r="BT87" i="75"/>
  <c r="BO81" i="75"/>
  <c r="BT81" i="75"/>
  <c r="BO75" i="75"/>
  <c r="BT75" i="75"/>
  <c r="BO69" i="75"/>
  <c r="BT69" i="75"/>
  <c r="BO63" i="75"/>
  <c r="BT63" i="75"/>
  <c r="BO57" i="75"/>
  <c r="BT57" i="75"/>
  <c r="BO51" i="75"/>
  <c r="BT51" i="75"/>
  <c r="BT45" i="75"/>
  <c r="BO45" i="75"/>
  <c r="BO39" i="75"/>
  <c r="BT39" i="75"/>
  <c r="BO33" i="75"/>
  <c r="BT33" i="75"/>
  <c r="BO27" i="75"/>
  <c r="BT27" i="75"/>
  <c r="BO21" i="75"/>
  <c r="BT21" i="75"/>
  <c r="BO15" i="75"/>
  <c r="BT15" i="75"/>
  <c r="BO9" i="75"/>
  <c r="BT9" i="75"/>
  <c r="BT125" i="75"/>
  <c r="BO125" i="75"/>
  <c r="BQ106" i="75"/>
  <c r="BV106" i="75"/>
  <c r="BS102" i="75"/>
  <c r="BX102" i="75"/>
  <c r="BS96" i="75"/>
  <c r="BX96" i="75"/>
  <c r="BS90" i="75"/>
  <c r="BX90" i="75"/>
  <c r="BO78" i="75"/>
  <c r="BT78" i="75"/>
  <c r="BO54" i="75"/>
  <c r="BT54" i="75"/>
  <c r="BO24" i="75"/>
  <c r="BT24" i="75"/>
  <c r="BX165" i="75"/>
  <c r="BS165" i="75"/>
  <c r="BT151" i="75"/>
  <c r="BO151" i="75"/>
  <c r="BU158" i="75"/>
  <c r="BP158" i="75"/>
  <c r="BQ112" i="75"/>
  <c r="BV112" i="75"/>
  <c r="BW119" i="75"/>
  <c r="BR119" i="75"/>
  <c r="BS126" i="75"/>
  <c r="BX126" i="75"/>
  <c r="BO134" i="75"/>
  <c r="BT134" i="75"/>
  <c r="BP141" i="75"/>
  <c r="BU141" i="75"/>
  <c r="BQ167" i="75"/>
  <c r="BV167" i="75"/>
  <c r="BX159" i="75"/>
  <c r="BS159" i="75"/>
  <c r="BP121" i="75"/>
  <c r="BU121" i="75"/>
  <c r="BW135" i="75"/>
  <c r="BR135" i="75"/>
  <c r="BP167" i="75"/>
  <c r="BU167" i="75"/>
  <c r="BQ152" i="75"/>
  <c r="BV152" i="75"/>
  <c r="BR159" i="75"/>
  <c r="BW159" i="75"/>
  <c r="BS113" i="75"/>
  <c r="BX113" i="75"/>
  <c r="BT121" i="75"/>
  <c r="BO121" i="75"/>
  <c r="BU128" i="75"/>
  <c r="BP128" i="75"/>
  <c r="BV135" i="75"/>
  <c r="BQ135" i="75"/>
  <c r="BW142" i="75"/>
  <c r="BR142" i="75"/>
  <c r="BR146" i="75"/>
  <c r="BW146" i="75"/>
  <c r="BT108" i="75"/>
  <c r="BO108" i="75"/>
  <c r="BQ122" i="75"/>
  <c r="BV122" i="75"/>
  <c r="BX136" i="75"/>
  <c r="BS136" i="75"/>
  <c r="BR166" i="75"/>
  <c r="BW166" i="75"/>
  <c r="BX151" i="75"/>
  <c r="BS151" i="75"/>
  <c r="BO159" i="75"/>
  <c r="BT159" i="75"/>
  <c r="BP113" i="75"/>
  <c r="BU113" i="75"/>
  <c r="BV120" i="75"/>
  <c r="BQ120" i="75"/>
  <c r="BR127" i="75"/>
  <c r="BW127" i="75"/>
  <c r="BS134" i="75"/>
  <c r="BX134" i="75"/>
  <c r="BT142" i="75"/>
  <c r="BO142" i="75"/>
  <c r="BQ164" i="75"/>
  <c r="BV164" i="75"/>
  <c r="BW149" i="75"/>
  <c r="BR149" i="75"/>
  <c r="BX156" i="75"/>
  <c r="BS156" i="75"/>
  <c r="BT111" i="75"/>
  <c r="BO111" i="75"/>
  <c r="BP118" i="75"/>
  <c r="BU118" i="75"/>
  <c r="BV125" i="75"/>
  <c r="BQ125" i="75"/>
  <c r="BP108" i="75"/>
  <c r="BU108" i="75"/>
  <c r="BQ139" i="75"/>
  <c r="BV139" i="75"/>
  <c r="BQ109" i="75"/>
  <c r="BV109" i="75"/>
  <c r="BX139" i="75"/>
  <c r="BS139" i="75"/>
  <c r="BW110" i="75"/>
  <c r="BR110" i="75"/>
  <c r="BQ140" i="75"/>
  <c r="BV140" i="75"/>
  <c r="BX111" i="75"/>
  <c r="BS111" i="75"/>
  <c r="BR140" i="75"/>
  <c r="BW140" i="75"/>
  <c r="BT113" i="75"/>
  <c r="BO113" i="75"/>
  <c r="BT141" i="75"/>
  <c r="BO141" i="75"/>
  <c r="BP114" i="75"/>
  <c r="BU114" i="75"/>
  <c r="BR141" i="75"/>
  <c r="BW141" i="75"/>
  <c r="BS106" i="75"/>
  <c r="BX106" i="75"/>
  <c r="BR105" i="75"/>
  <c r="BW105" i="75"/>
  <c r="BQ104" i="75"/>
  <c r="BV104" i="75"/>
  <c r="BP103" i="75"/>
  <c r="BU103" i="75"/>
  <c r="BO102" i="75"/>
  <c r="BT102" i="75"/>
  <c r="BS100" i="75"/>
  <c r="BX100" i="75"/>
  <c r="BR99" i="75"/>
  <c r="BW99" i="75"/>
  <c r="BQ98" i="75"/>
  <c r="BV98" i="75"/>
  <c r="BP97" i="75"/>
  <c r="BU97" i="75"/>
  <c r="BO96" i="75"/>
  <c r="BT96" i="75"/>
  <c r="BS94" i="75"/>
  <c r="BX94" i="75"/>
  <c r="BR93" i="75"/>
  <c r="BW93" i="75"/>
  <c r="BQ92" i="75"/>
  <c r="BV92" i="75"/>
  <c r="BP91" i="75"/>
  <c r="BU91" i="75"/>
  <c r="BO90" i="75"/>
  <c r="BT90" i="75"/>
  <c r="BS88" i="75"/>
  <c r="BX88" i="75"/>
  <c r="BO86" i="75"/>
  <c r="BT86" i="75"/>
  <c r="BO80" i="75"/>
  <c r="BT80" i="75"/>
  <c r="BO74" i="75"/>
  <c r="BT74" i="75"/>
  <c r="BO68" i="75"/>
  <c r="BT68" i="75"/>
  <c r="BO62" i="75"/>
  <c r="BT62" i="75"/>
  <c r="BO56" i="75"/>
  <c r="BT56" i="75"/>
  <c r="BO50" i="75"/>
  <c r="BT50" i="75"/>
  <c r="BO44" i="75"/>
  <c r="BT44" i="75"/>
  <c r="BO38" i="75"/>
  <c r="BT38" i="75"/>
  <c r="BO32" i="75"/>
  <c r="BT32" i="75"/>
  <c r="BO26" i="75"/>
  <c r="BT26" i="75"/>
  <c r="BO20" i="75"/>
  <c r="BT20" i="75"/>
  <c r="BO14" i="75"/>
  <c r="BT14" i="75"/>
  <c r="BX123" i="75"/>
  <c r="BS123" i="75"/>
  <c r="BP105" i="75"/>
  <c r="BU105" i="75"/>
  <c r="BQ100" i="75"/>
  <c r="BV100" i="75"/>
  <c r="BR95" i="75"/>
  <c r="BW95" i="75"/>
  <c r="BR89" i="75"/>
  <c r="BW89" i="75"/>
  <c r="BO72" i="75"/>
  <c r="BT72" i="75"/>
  <c r="BO48" i="75"/>
  <c r="BT48" i="75"/>
  <c r="BO18" i="75"/>
  <c r="BT18" i="75"/>
  <c r="BT167" i="75"/>
  <c r="BO167" i="75"/>
  <c r="BU152" i="75"/>
  <c r="BP152" i="75"/>
  <c r="BQ159" i="75"/>
  <c r="BV159" i="75"/>
  <c r="BW113" i="75"/>
  <c r="BR113" i="75"/>
  <c r="BS120" i="75"/>
  <c r="BX120" i="75"/>
  <c r="BO128" i="75"/>
  <c r="BT128" i="75"/>
  <c r="BP135" i="75"/>
  <c r="BU135" i="75"/>
  <c r="BQ142" i="75"/>
  <c r="BV142" i="75"/>
  <c r="BX147" i="75"/>
  <c r="BS147" i="75"/>
  <c r="BP109" i="75"/>
  <c r="BU109" i="75"/>
  <c r="BR123" i="75"/>
  <c r="BW123" i="75"/>
  <c r="BU161" i="75"/>
  <c r="BP161" i="75"/>
  <c r="BQ146" i="75"/>
  <c r="BV146" i="75"/>
  <c r="BR153" i="75"/>
  <c r="BW153" i="75"/>
  <c r="BX160" i="75"/>
  <c r="BS160" i="75"/>
  <c r="BT115" i="75"/>
  <c r="BO115" i="75"/>
  <c r="BP122" i="75"/>
  <c r="BU122" i="75"/>
  <c r="BV129" i="75"/>
  <c r="BQ129" i="75"/>
  <c r="BW136" i="75"/>
  <c r="BR136" i="75"/>
  <c r="BX143" i="75"/>
  <c r="BS143" i="75"/>
  <c r="BO149" i="75"/>
  <c r="BT149" i="75"/>
  <c r="BQ110" i="75"/>
  <c r="BV110" i="75"/>
  <c r="BX124" i="75"/>
  <c r="BS124" i="75"/>
  <c r="BO138" i="75"/>
  <c r="BT138" i="75"/>
  <c r="BS167" i="75"/>
  <c r="BX167" i="75"/>
  <c r="BO153" i="75"/>
  <c r="BT153" i="75"/>
  <c r="BU160" i="75"/>
  <c r="BP160" i="75"/>
  <c r="BV114" i="75"/>
  <c r="BQ114" i="75"/>
  <c r="BR121" i="75"/>
  <c r="BW121" i="75"/>
  <c r="BS128" i="75"/>
  <c r="BX128" i="75"/>
  <c r="BO136" i="75"/>
  <c r="BT136" i="75"/>
  <c r="BP143" i="75"/>
  <c r="BU143" i="75"/>
  <c r="BR165" i="75"/>
  <c r="BW165" i="75"/>
  <c r="BX150" i="75"/>
  <c r="BS150" i="75"/>
  <c r="BO158" i="75"/>
  <c r="BT158" i="75"/>
  <c r="BP112" i="75"/>
  <c r="BU112" i="75"/>
  <c r="BV119" i="75"/>
  <c r="BQ119" i="75"/>
  <c r="BR126" i="75"/>
  <c r="BW126" i="75"/>
  <c r="BQ115" i="75"/>
  <c r="BV115" i="75"/>
  <c r="BX141" i="75"/>
  <c r="BS141" i="75"/>
  <c r="BW116" i="75"/>
  <c r="BR116" i="75"/>
  <c r="BP142" i="75"/>
  <c r="BU142" i="75"/>
  <c r="BX117" i="75"/>
  <c r="BS117" i="75"/>
  <c r="BX142" i="75"/>
  <c r="BS142" i="75"/>
  <c r="BT119" i="75"/>
  <c r="BO119" i="75"/>
  <c r="BT143" i="75"/>
  <c r="BO143" i="75"/>
  <c r="BP120" i="75"/>
  <c r="BU120" i="75"/>
  <c r="BQ143" i="75"/>
  <c r="BV143" i="75"/>
  <c r="BQ121" i="75"/>
  <c r="BV121" i="75"/>
  <c r="BT144" i="75"/>
  <c r="BO144" i="75"/>
  <c r="BS107" i="75"/>
  <c r="BX107" i="75"/>
  <c r="BR106" i="75"/>
  <c r="BW106" i="75"/>
  <c r="BQ105" i="75"/>
  <c r="BV105" i="75"/>
  <c r="BP104" i="75"/>
  <c r="BU104" i="75"/>
  <c r="BO103" i="75"/>
  <c r="BT103" i="75"/>
  <c r="BS101" i="75"/>
  <c r="BX101" i="75"/>
  <c r="BR100" i="75"/>
  <c r="BW100" i="75"/>
  <c r="BQ99" i="75"/>
  <c r="BV99" i="75"/>
  <c r="BP98" i="75"/>
  <c r="BU98" i="75"/>
  <c r="BO97" i="75"/>
  <c r="BT97" i="75"/>
  <c r="BS95" i="75"/>
  <c r="BX95" i="75"/>
  <c r="BR94" i="75"/>
  <c r="BW94" i="75"/>
  <c r="BQ93" i="75"/>
  <c r="BV93" i="75"/>
  <c r="BP92" i="75"/>
  <c r="BU92" i="75"/>
  <c r="BT91" i="75"/>
  <c r="BO91" i="75"/>
  <c r="BS89" i="75"/>
  <c r="BX89" i="75"/>
  <c r="BR88" i="75"/>
  <c r="BW88" i="75"/>
  <c r="BO85" i="75"/>
  <c r="BT85" i="75"/>
  <c r="BO79" i="75"/>
  <c r="BT79" i="75"/>
  <c r="BO73" i="75"/>
  <c r="BT73" i="75"/>
  <c r="BO67" i="75"/>
  <c r="BT67" i="75"/>
  <c r="BT61" i="75"/>
  <c r="BO61" i="75"/>
  <c r="BO55" i="75"/>
  <c r="BT55" i="75"/>
  <c r="BO49" i="75"/>
  <c r="BT49" i="75"/>
  <c r="BO43" i="75"/>
  <c r="BT43" i="75"/>
  <c r="BO37" i="75"/>
  <c r="BT37" i="75"/>
  <c r="BO31" i="75"/>
  <c r="BT31" i="75"/>
  <c r="BO25" i="75"/>
  <c r="BT25" i="75"/>
  <c r="BO19" i="75"/>
  <c r="BT19" i="75"/>
  <c r="BO13" i="75"/>
  <c r="BT13" i="75"/>
  <c r="BP144" i="75"/>
  <c r="BU144" i="75"/>
  <c r="BR107" i="75"/>
  <c r="BW107" i="75"/>
  <c r="BP99" i="75"/>
  <c r="BU99" i="75"/>
  <c r="BO92" i="75"/>
  <c r="BT92" i="75"/>
  <c r="BQ88" i="75"/>
  <c r="BV88" i="75"/>
  <c r="BO66" i="75"/>
  <c r="BT66" i="75"/>
  <c r="BO42" i="75"/>
  <c r="BT42" i="75"/>
  <c r="BO12" i="75"/>
  <c r="BT12" i="75"/>
  <c r="R159" i="78"/>
  <c r="O254" i="78"/>
  <c r="N57" i="78"/>
  <c r="R219" i="78"/>
  <c r="O281" i="78"/>
  <c r="N254" i="78"/>
  <c r="Q162" i="78"/>
  <c r="R86" i="78"/>
  <c r="N88" i="78"/>
  <c r="Q180" i="78"/>
  <c r="R300" i="78"/>
  <c r="Q304" i="78"/>
  <c r="R249" i="78"/>
  <c r="R259" i="78"/>
  <c r="R117" i="78"/>
  <c r="P208" i="78"/>
  <c r="Q194" i="78"/>
  <c r="R188" i="78"/>
  <c r="O285" i="78"/>
  <c r="Q242" i="78"/>
  <c r="N220" i="78"/>
  <c r="P286" i="78"/>
  <c r="N298" i="78"/>
  <c r="O266" i="78"/>
  <c r="R289" i="78"/>
  <c r="N90" i="78"/>
  <c r="R165" i="78"/>
  <c r="O247" i="78"/>
  <c r="N283" i="78"/>
  <c r="R194" i="78"/>
  <c r="Q175" i="78"/>
  <c r="N249" i="78"/>
  <c r="N22" i="78"/>
  <c r="Q209" i="78"/>
  <c r="N201" i="78"/>
  <c r="Q189" i="78"/>
  <c r="O303" i="78"/>
  <c r="Q273" i="78"/>
  <c r="N169" i="78"/>
  <c r="R163" i="78"/>
  <c r="O241" i="78"/>
  <c r="N125" i="78"/>
  <c r="R214" i="78"/>
  <c r="Q176" i="78"/>
  <c r="N257" i="78"/>
  <c r="N14" i="78"/>
  <c r="Q213" i="78"/>
  <c r="N205" i="78"/>
  <c r="Q181" i="78"/>
  <c r="O300" i="78"/>
  <c r="Q295" i="78"/>
  <c r="R96" i="78"/>
  <c r="N141" i="78"/>
  <c r="N74" i="78"/>
  <c r="P226" i="78"/>
  <c r="R231" i="78"/>
  <c r="N108" i="78"/>
  <c r="P262" i="78"/>
  <c r="N48" i="78"/>
  <c r="N175" i="78"/>
  <c r="R102" i="78"/>
  <c r="N160" i="78"/>
  <c r="N39" i="78"/>
  <c r="R257" i="78"/>
  <c r="Q261" i="78"/>
  <c r="N99" i="78"/>
  <c r="Q267" i="78"/>
  <c r="R152" i="78"/>
  <c r="P238" i="78"/>
  <c r="R237" i="78"/>
  <c r="Q173" i="78"/>
  <c r="Q228" i="78"/>
  <c r="O301" i="78"/>
  <c r="R164" i="78"/>
  <c r="P209" i="78"/>
  <c r="Q192" i="78"/>
  <c r="R172" i="78"/>
  <c r="O278" i="78"/>
  <c r="Q244" i="78"/>
  <c r="Q159" i="78"/>
  <c r="P295" i="78"/>
  <c r="N42" i="78"/>
  <c r="O262" i="78"/>
  <c r="R263" i="78"/>
  <c r="Q299" i="78"/>
  <c r="R143" i="78"/>
  <c r="P198" i="78"/>
  <c r="Q201" i="78"/>
  <c r="R245" i="78"/>
  <c r="O288" i="78"/>
  <c r="Q221" i="78"/>
  <c r="Q165" i="78"/>
  <c r="P284" i="78"/>
  <c r="N41" i="78"/>
  <c r="O272" i="78"/>
  <c r="R274" i="78"/>
  <c r="R114" i="78"/>
  <c r="R125" i="78"/>
  <c r="O244" i="78"/>
  <c r="N127" i="78"/>
  <c r="R187" i="78"/>
  <c r="O292" i="78"/>
  <c r="N247" i="78"/>
  <c r="P297" i="78"/>
  <c r="Q210" i="78"/>
  <c r="N207" i="78"/>
  <c r="Q185" i="78"/>
  <c r="O298" i="78"/>
  <c r="Q293" i="78"/>
  <c r="Q241" i="78"/>
  <c r="N65" i="78"/>
  <c r="O257" i="78"/>
  <c r="N278" i="78"/>
  <c r="R169" i="78"/>
  <c r="Q166" i="78"/>
  <c r="N251" i="78"/>
  <c r="N235" i="78"/>
  <c r="Q212" i="78"/>
  <c r="P222" i="78"/>
  <c r="N139" i="78"/>
  <c r="P252" i="78"/>
  <c r="N67" i="78"/>
  <c r="R144" i="78"/>
  <c r="P206" i="78"/>
  <c r="Q199" i="78"/>
  <c r="R220" i="78"/>
  <c r="O291" i="78"/>
  <c r="Q231" i="78"/>
  <c r="N222" i="78"/>
  <c r="P293" i="78"/>
  <c r="N303" i="78"/>
  <c r="O264" i="78"/>
  <c r="R268" i="78"/>
  <c r="Q292" i="78"/>
  <c r="Q281" i="78"/>
  <c r="Q290" i="78"/>
  <c r="R154" i="78"/>
  <c r="R110" i="78"/>
  <c r="N116" i="78"/>
  <c r="R243" i="78"/>
  <c r="N272" i="78"/>
  <c r="Q235" i="78"/>
  <c r="N217" i="78"/>
  <c r="P278" i="78"/>
  <c r="N162" i="78"/>
  <c r="N194" i="78"/>
  <c r="R269" i="78"/>
  <c r="N38" i="78"/>
  <c r="R138" i="78"/>
  <c r="P200" i="78"/>
  <c r="N56" i="78"/>
  <c r="R212" i="78"/>
  <c r="O289" i="78"/>
  <c r="N50" i="78"/>
  <c r="Q155" i="78"/>
  <c r="R84" i="78"/>
  <c r="N92" i="78"/>
  <c r="Q178" i="78"/>
  <c r="R251" i="78"/>
  <c r="Q283" i="78"/>
  <c r="R197" i="78"/>
  <c r="O274" i="78"/>
  <c r="R132" i="78"/>
  <c r="P205" i="78"/>
  <c r="N26" i="78"/>
  <c r="R184" i="78"/>
  <c r="O279" i="78"/>
  <c r="N49" i="78"/>
  <c r="Q164" i="78"/>
  <c r="R85" i="78"/>
  <c r="N89" i="78"/>
  <c r="O259" i="78"/>
  <c r="R286" i="78"/>
  <c r="Q296" i="78"/>
  <c r="N299" i="78"/>
  <c r="Q300" i="78"/>
  <c r="Q154" i="78"/>
  <c r="N279" i="78"/>
  <c r="R198" i="78"/>
  <c r="N103" i="78"/>
  <c r="P261" i="78"/>
  <c r="N229" i="78"/>
  <c r="N36" i="78"/>
  <c r="P221" i="78"/>
  <c r="N138" i="78"/>
  <c r="P255" i="78"/>
  <c r="R270" i="78"/>
  <c r="N16" i="78"/>
  <c r="P249" i="78"/>
  <c r="N72" i="78"/>
  <c r="P232" i="78"/>
  <c r="R180" i="78"/>
  <c r="O283" i="78"/>
  <c r="P300" i="78"/>
  <c r="Q276" i="78"/>
  <c r="R135" i="78"/>
  <c r="R108" i="78"/>
  <c r="Q196" i="78"/>
  <c r="R199" i="78"/>
  <c r="N267" i="78"/>
  <c r="Q224" i="78"/>
  <c r="N225" i="78"/>
  <c r="P285" i="78"/>
  <c r="N300" i="78"/>
  <c r="O268" i="78"/>
  <c r="R279" i="78"/>
  <c r="Q259" i="78"/>
  <c r="O304" i="78"/>
  <c r="O248" i="78"/>
  <c r="R155" i="78"/>
  <c r="R111" i="78"/>
  <c r="N122" i="78"/>
  <c r="R205" i="78"/>
  <c r="N263" i="78"/>
  <c r="Q233" i="78"/>
  <c r="N223" i="78"/>
  <c r="P282" i="78"/>
  <c r="N17" i="78"/>
  <c r="O263" i="78"/>
  <c r="R265" i="78"/>
  <c r="N243" i="78"/>
  <c r="R133" i="78"/>
  <c r="P201" i="78"/>
  <c r="Q195" i="78"/>
  <c r="R235" i="78"/>
  <c r="O290" i="78"/>
  <c r="Q236" i="78"/>
  <c r="Q160" i="78"/>
  <c r="P296" i="78"/>
  <c r="N40" i="78"/>
  <c r="O273" i="78"/>
  <c r="R273" i="78"/>
  <c r="Q288" i="78"/>
  <c r="N291" i="78"/>
  <c r="P304" i="78"/>
  <c r="R126" i="78"/>
  <c r="O251" i="78"/>
  <c r="N130" i="78"/>
  <c r="R191" i="78"/>
  <c r="O295" i="78"/>
  <c r="N246" i="78"/>
  <c r="P301" i="78"/>
  <c r="Q203" i="78"/>
  <c r="N204" i="78"/>
  <c r="Q184" i="78"/>
  <c r="N33" i="78"/>
  <c r="Q275" i="78"/>
  <c r="R120" i="78"/>
  <c r="R109" i="78"/>
  <c r="N119" i="78"/>
  <c r="R241" i="78"/>
  <c r="N277" i="78"/>
  <c r="Q248" i="78"/>
  <c r="N219" i="78"/>
  <c r="P279" i="78"/>
  <c r="N161" i="78"/>
  <c r="N188" i="78"/>
  <c r="R283" i="78"/>
  <c r="Q258" i="78"/>
  <c r="Q270" i="78"/>
  <c r="N133" i="78"/>
  <c r="N79" i="78"/>
  <c r="P229" i="78"/>
  <c r="R211" i="78"/>
  <c r="R193" i="78"/>
  <c r="N52" i="78"/>
  <c r="R88" i="78"/>
  <c r="N184" i="78"/>
  <c r="R104" i="78"/>
  <c r="N159" i="78"/>
  <c r="N86" i="78"/>
  <c r="Q254" i="78"/>
  <c r="R290" i="78"/>
  <c r="R128" i="78"/>
  <c r="P197" i="78"/>
  <c r="Q197" i="78"/>
  <c r="R182" i="78"/>
  <c r="O293" i="78"/>
  <c r="Q243" i="78"/>
  <c r="N211" i="78"/>
  <c r="P287" i="78"/>
  <c r="N304" i="78"/>
  <c r="O258" i="78"/>
  <c r="R282" i="78"/>
  <c r="Q303" i="78"/>
  <c r="N242" i="78"/>
  <c r="R292" i="78"/>
  <c r="R139" i="78"/>
  <c r="P203" i="78"/>
  <c r="Q200" i="78"/>
  <c r="R236" i="78"/>
  <c r="O277" i="78"/>
  <c r="Q232" i="78"/>
  <c r="N214" i="78"/>
  <c r="P288" i="78"/>
  <c r="N301" i="78"/>
  <c r="O271" i="78"/>
  <c r="R262" i="78"/>
  <c r="Q287" i="78"/>
  <c r="R217" i="78"/>
  <c r="O260" i="78"/>
  <c r="R119" i="78"/>
  <c r="O246" i="78"/>
  <c r="N126" i="78"/>
  <c r="R181" i="78"/>
  <c r="Q171" i="78"/>
  <c r="N252" i="78"/>
  <c r="P303" i="78"/>
  <c r="Q215" i="78"/>
  <c r="N208" i="78"/>
  <c r="Q182" i="78"/>
  <c r="O297" i="78"/>
  <c r="Q277" i="78"/>
  <c r="P218" i="78"/>
  <c r="Q146" i="78"/>
  <c r="N287" i="78"/>
  <c r="R174" i="78"/>
  <c r="N261" i="78"/>
  <c r="N179" i="78"/>
  <c r="R146" i="78"/>
  <c r="P235" i="78"/>
  <c r="R167" i="78"/>
  <c r="R179" i="78"/>
  <c r="N276" i="78"/>
  <c r="Q238" i="78"/>
  <c r="N95" i="78"/>
  <c r="R95" i="78"/>
  <c r="N165" i="78"/>
  <c r="N195" i="78"/>
  <c r="R295" i="78"/>
  <c r="Q271" i="78"/>
  <c r="R291" i="78"/>
  <c r="N238" i="78"/>
  <c r="R131" i="78"/>
  <c r="P236" i="78"/>
  <c r="R175" i="78"/>
  <c r="R226" i="78"/>
  <c r="N271" i="78"/>
  <c r="Q230" i="78"/>
  <c r="N96" i="78"/>
  <c r="R97" i="78"/>
  <c r="N152" i="78"/>
  <c r="N189" i="78"/>
  <c r="R293" i="78"/>
  <c r="N221" i="78"/>
  <c r="R150" i="78"/>
  <c r="R113" i="78"/>
  <c r="N121" i="78"/>
  <c r="R190" i="78"/>
  <c r="N274" i="78"/>
  <c r="Q247" i="78"/>
  <c r="N218" i="78"/>
  <c r="P277" i="78"/>
  <c r="N166" i="78"/>
  <c r="O261" i="78"/>
  <c r="R287" i="78"/>
  <c r="Q285" i="78"/>
  <c r="N117" i="78"/>
  <c r="N181" i="78"/>
  <c r="R151" i="78"/>
  <c r="P202" i="78"/>
  <c r="Q193" i="78"/>
  <c r="R173" i="78"/>
  <c r="O284" i="78"/>
  <c r="Q246" i="78"/>
  <c r="Q157" i="78"/>
  <c r="P290" i="78"/>
  <c r="N20" i="78"/>
  <c r="O269" i="78"/>
  <c r="R296" i="78"/>
  <c r="Q256" i="78"/>
  <c r="N80" i="78"/>
  <c r="P231" i="78"/>
  <c r="R170" i="78"/>
  <c r="R229" i="78"/>
  <c r="N53" i="78"/>
  <c r="R92" i="78"/>
  <c r="N21" i="78"/>
  <c r="N5" i="78"/>
  <c r="N154" i="78"/>
  <c r="N84" i="78"/>
  <c r="R288" i="78"/>
  <c r="Q249" i="78"/>
  <c r="AE8" i="75"/>
  <c r="Q257" i="78"/>
  <c r="Q147" i="78"/>
  <c r="N286" i="78"/>
  <c r="R210" i="78"/>
  <c r="N23" i="78"/>
  <c r="P273" i="78"/>
  <c r="N240" i="78"/>
  <c r="N176" i="78"/>
  <c r="P211" i="78"/>
  <c r="N144" i="78"/>
  <c r="P254" i="78"/>
  <c r="Q266" i="78"/>
  <c r="R121" i="78"/>
  <c r="R116" i="78"/>
  <c r="N120" i="78"/>
  <c r="R209" i="78"/>
  <c r="N268" i="78"/>
  <c r="Q229" i="78"/>
  <c r="N98" i="78"/>
  <c r="P291" i="78"/>
  <c r="N163" i="78"/>
  <c r="N197" i="78"/>
  <c r="R264" i="78"/>
  <c r="Q253" i="78"/>
  <c r="Q163" i="78"/>
  <c r="Q284" i="78"/>
  <c r="R148" i="78"/>
  <c r="P239" i="78"/>
  <c r="N25" i="78"/>
  <c r="R204" i="78"/>
  <c r="N259" i="78"/>
  <c r="Q226" i="78"/>
  <c r="N100" i="78"/>
  <c r="N32" i="78"/>
  <c r="N170" i="78"/>
  <c r="N192" i="78"/>
  <c r="R298" i="78"/>
  <c r="Q250" i="78"/>
  <c r="Q227" i="78"/>
  <c r="P247" i="78"/>
  <c r="R129" i="78"/>
  <c r="P199" i="78"/>
  <c r="N27" i="78"/>
  <c r="R232" i="78"/>
  <c r="O294" i="78"/>
  <c r="Q225" i="78"/>
  <c r="Q158" i="78"/>
  <c r="R83" i="78"/>
  <c r="N91" i="78"/>
  <c r="O267" i="78"/>
  <c r="R302" i="78"/>
  <c r="Q263" i="78"/>
  <c r="N136" i="78"/>
  <c r="R162" i="78"/>
  <c r="O256" i="78"/>
  <c r="N129" i="78"/>
  <c r="R213" i="78"/>
  <c r="N260" i="78"/>
  <c r="P292" i="78"/>
  <c r="N9" i="78"/>
  <c r="N75" i="78"/>
  <c r="P227" i="78"/>
  <c r="R186" i="78"/>
  <c r="N107" i="78"/>
  <c r="P265" i="78"/>
  <c r="N62" i="78"/>
  <c r="N177" i="78"/>
  <c r="R103" i="78"/>
  <c r="N148" i="78"/>
  <c r="N18" i="78"/>
  <c r="R278" i="78"/>
  <c r="Q262" i="78"/>
  <c r="Q289" i="78"/>
  <c r="N198" i="78"/>
  <c r="N76" i="78"/>
  <c r="N292" i="78"/>
  <c r="R216" i="78"/>
  <c r="N110" i="78"/>
  <c r="P268" i="78"/>
  <c r="N61" i="78"/>
  <c r="N172" i="78"/>
  <c r="R105" i="78"/>
  <c r="N149" i="78"/>
  <c r="N6" i="78"/>
  <c r="Q297" i="78"/>
  <c r="N8" i="78"/>
  <c r="R134" i="78"/>
  <c r="P240" i="78"/>
  <c r="R196" i="78"/>
  <c r="R177" i="78"/>
  <c r="N262" i="78"/>
  <c r="R90" i="78"/>
  <c r="N97" i="78"/>
  <c r="R99" i="78"/>
  <c r="N153" i="78"/>
  <c r="N190" i="78"/>
  <c r="R276" i="78"/>
  <c r="Q298" i="78"/>
  <c r="R166" i="78"/>
  <c r="P283" i="78"/>
  <c r="R124" i="78"/>
  <c r="R112" i="78"/>
  <c r="N115" i="78"/>
  <c r="R202" i="78"/>
  <c r="N266" i="78"/>
  <c r="Q240" i="78"/>
  <c r="N216" i="78"/>
  <c r="P294" i="78"/>
  <c r="N168" i="78"/>
  <c r="N185" i="78"/>
  <c r="R258" i="78"/>
  <c r="Q301" i="78"/>
  <c r="R183" i="78"/>
  <c r="N236" i="78"/>
  <c r="N147" i="78"/>
  <c r="N66" i="78"/>
  <c r="O249" i="78"/>
  <c r="Q172" i="78"/>
  <c r="Q220" i="78"/>
  <c r="O299" i="78"/>
  <c r="N78" i="78"/>
  <c r="R233" i="78"/>
  <c r="N173" i="78"/>
  <c r="N82" i="78"/>
  <c r="Q217" i="78"/>
  <c r="P234" i="78"/>
  <c r="P259" i="78"/>
  <c r="R100" i="78"/>
  <c r="R272" i="78"/>
  <c r="R271" i="78"/>
  <c r="Q202" i="78"/>
  <c r="Q245" i="78"/>
  <c r="N302" i="78"/>
  <c r="Q272" i="78"/>
  <c r="R158" i="78"/>
  <c r="N113" i="78"/>
  <c r="R244" i="78"/>
  <c r="N232" i="78"/>
  <c r="N132" i="78"/>
  <c r="Q153" i="78"/>
  <c r="N105" i="78"/>
  <c r="Q207" i="78"/>
  <c r="P256" i="78"/>
  <c r="N73" i="78"/>
  <c r="N109" i="78"/>
  <c r="N183" i="78"/>
  <c r="P248" i="78"/>
  <c r="N114" i="78"/>
  <c r="P241" i="78"/>
  <c r="N264" i="78"/>
  <c r="R94" i="78"/>
  <c r="R267" i="78"/>
  <c r="R153" i="78"/>
  <c r="R208" i="78"/>
  <c r="N234" i="78"/>
  <c r="N137" i="78"/>
  <c r="R281" i="78"/>
  <c r="O252" i="78"/>
  <c r="O280" i="78"/>
  <c r="R87" i="78"/>
  <c r="R275" i="78"/>
  <c r="Q149" i="78"/>
  <c r="N12" i="78"/>
  <c r="N35" i="78"/>
  <c r="P246" i="78"/>
  <c r="R106" i="78"/>
  <c r="N282" i="78"/>
  <c r="P263" i="78"/>
  <c r="P224" i="78"/>
  <c r="R255" i="78"/>
  <c r="Q260" i="78"/>
  <c r="N7" i="78"/>
  <c r="Q234" i="78"/>
  <c r="N164" i="78"/>
  <c r="Q302" i="78"/>
  <c r="R160" i="78"/>
  <c r="N104" i="78"/>
  <c r="R156" i="78"/>
  <c r="R230" i="78"/>
  <c r="P299" i="78"/>
  <c r="Q187" i="78"/>
  <c r="O250" i="78"/>
  <c r="Q169" i="78"/>
  <c r="Q216" i="78"/>
  <c r="R303" i="78"/>
  <c r="Q151" i="78"/>
  <c r="N106" i="78"/>
  <c r="Q218" i="78"/>
  <c r="P245" i="78"/>
  <c r="N270" i="78"/>
  <c r="N297" i="78"/>
  <c r="P267" i="78"/>
  <c r="P214" i="78"/>
  <c r="R254" i="78"/>
  <c r="R168" i="78"/>
  <c r="P281" i="78"/>
  <c r="R136" i="78"/>
  <c r="R107" i="78"/>
  <c r="N118" i="78"/>
  <c r="R221" i="78"/>
  <c r="N269" i="78"/>
  <c r="Q239" i="78"/>
  <c r="N224" i="78"/>
  <c r="P276" i="78"/>
  <c r="N167" i="78"/>
  <c r="N196" i="78"/>
  <c r="R304" i="78"/>
  <c r="Q265" i="78"/>
  <c r="R238" i="78"/>
  <c r="R82" i="78"/>
  <c r="R157" i="78"/>
  <c r="N55" i="78"/>
  <c r="N228" i="78"/>
  <c r="Q286" i="78"/>
  <c r="N289" i="78"/>
  <c r="P220" i="78"/>
  <c r="N10" i="78"/>
  <c r="R91" i="78"/>
  <c r="Q294" i="78"/>
  <c r="N171" i="78"/>
  <c r="P228" i="78"/>
  <c r="R228" i="78"/>
  <c r="N265" i="78"/>
  <c r="N43" i="78"/>
  <c r="N158" i="78"/>
  <c r="R284" i="78"/>
  <c r="Q268" i="78"/>
  <c r="P223" i="78"/>
  <c r="Q198" i="78"/>
  <c r="N15" i="78"/>
  <c r="Q223" i="78"/>
  <c r="O245" i="78"/>
  <c r="Q211" i="78"/>
  <c r="N123" i="78"/>
  <c r="N258" i="78"/>
  <c r="P243" i="78"/>
  <c r="N60" i="78"/>
  <c r="O286" i="78"/>
  <c r="N29" i="78"/>
  <c r="N111" i="78"/>
  <c r="N231" i="78"/>
  <c r="N143" i="78"/>
  <c r="N63" i="78"/>
  <c r="N157" i="78"/>
  <c r="N210" i="78"/>
  <c r="N31" i="78"/>
  <c r="N253" i="78"/>
  <c r="R123" i="78"/>
  <c r="P298" i="78"/>
  <c r="R224" i="78"/>
  <c r="N30" i="78"/>
  <c r="O287" i="78"/>
  <c r="Q204" i="78"/>
  <c r="Q282" i="78"/>
  <c r="O242" i="78"/>
  <c r="P233" i="78"/>
  <c r="Q190" i="78"/>
  <c r="Q237" i="78"/>
  <c r="N19" i="78"/>
  <c r="N284" i="78"/>
  <c r="N255" i="78"/>
  <c r="Q148" i="78"/>
  <c r="N24" i="78"/>
  <c r="N180" i="78"/>
  <c r="P251" i="78"/>
  <c r="N11" i="78"/>
  <c r="N295" i="78"/>
  <c r="N245" i="78"/>
  <c r="N199" i="78"/>
  <c r="Q264" i="78"/>
  <c r="P230" i="78"/>
  <c r="P271" i="78"/>
  <c r="R101" i="78"/>
  <c r="R253" i="78"/>
  <c r="N83" i="78"/>
  <c r="R171" i="78"/>
  <c r="N46" i="78"/>
  <c r="N155" i="78"/>
  <c r="Q252" i="78"/>
  <c r="R140" i="78"/>
  <c r="R218" i="78"/>
  <c r="N213" i="78"/>
  <c r="O270" i="78"/>
  <c r="R242" i="78"/>
  <c r="P210" i="78"/>
  <c r="P275" i="78"/>
  <c r="Q152" i="78"/>
  <c r="N101" i="78"/>
  <c r="Q208" i="78"/>
  <c r="P242" i="78"/>
  <c r="N294" i="78"/>
  <c r="P269" i="78"/>
  <c r="P225" i="78"/>
  <c r="Q274" i="78"/>
  <c r="P258" i="78"/>
  <c r="R285" i="78"/>
  <c r="R225" i="78"/>
  <c r="N156" i="78"/>
  <c r="R192" i="78"/>
  <c r="R122" i="78"/>
  <c r="R246" i="78"/>
  <c r="R89" i="78"/>
  <c r="R98" i="78"/>
  <c r="N85" i="78"/>
  <c r="R223" i="78"/>
  <c r="R161" i="78"/>
  <c r="Q206" i="78"/>
  <c r="R147" i="78"/>
  <c r="N187" i="78"/>
  <c r="R115" i="78"/>
  <c r="Q174" i="78"/>
  <c r="Q280" i="78"/>
  <c r="N244" i="78"/>
  <c r="N293" i="78"/>
  <c r="P212" i="78"/>
  <c r="R248" i="78"/>
  <c r="N64" i="78"/>
  <c r="R297" i="78"/>
  <c r="R201" i="78"/>
  <c r="P260" i="78"/>
  <c r="P219" i="78"/>
  <c r="R256" i="78"/>
  <c r="Q170" i="78"/>
  <c r="R178" i="78"/>
  <c r="N275" i="78"/>
  <c r="N128" i="78"/>
  <c r="Q255" i="78"/>
  <c r="R260" i="78"/>
  <c r="N131" i="78"/>
  <c r="N112" i="78"/>
  <c r="R93" i="78"/>
  <c r="R137" i="78"/>
  <c r="N124" i="78"/>
  <c r="P302" i="78"/>
  <c r="N34" i="78"/>
  <c r="Q222" i="78"/>
  <c r="O282" i="78"/>
  <c r="N44" i="78"/>
  <c r="R195" i="78"/>
  <c r="P280" i="78"/>
  <c r="R252" i="78"/>
  <c r="R141" i="78"/>
  <c r="O243" i="78"/>
  <c r="Q168" i="78"/>
  <c r="Q219" i="78"/>
  <c r="O296" i="78"/>
  <c r="N150" i="78"/>
  <c r="N58" i="78"/>
  <c r="N51" i="78"/>
  <c r="N93" i="78"/>
  <c r="N226" i="78"/>
  <c r="N290" i="78"/>
  <c r="P270" i="78"/>
  <c r="P216" i="78"/>
  <c r="R280" i="78"/>
  <c r="Q291" i="78"/>
  <c r="R207" i="78"/>
  <c r="N233" i="78"/>
  <c r="P8" i="75"/>
  <c r="R189" i="78"/>
  <c r="N94" i="78"/>
  <c r="P272" i="78"/>
  <c r="O302" i="78"/>
  <c r="N202" i="78"/>
  <c r="N71" i="78"/>
  <c r="N146" i="78"/>
  <c r="N285" i="78"/>
  <c r="N182" i="78"/>
  <c r="P250" i="78"/>
  <c r="N77" i="78"/>
  <c r="R294" i="78"/>
  <c r="Q179" i="78"/>
  <c r="P253" i="78"/>
  <c r="O255" i="78"/>
  <c r="N256" i="78"/>
  <c r="N200" i="78"/>
  <c r="N69" i="78"/>
  <c r="R145" i="78"/>
  <c r="O276" i="78"/>
  <c r="O275" i="78"/>
  <c r="N215" i="78"/>
  <c r="N296" i="78"/>
  <c r="P274" i="78"/>
  <c r="P213" i="78"/>
  <c r="R299" i="78"/>
  <c r="R142" i="78"/>
  <c r="R234" i="78"/>
  <c r="N230" i="78"/>
  <c r="N134" i="78"/>
  <c r="Q183" i="78"/>
  <c r="R176" i="78"/>
  <c r="N47" i="78"/>
  <c r="N151" i="78"/>
  <c r="Q278" i="78"/>
  <c r="N81" i="78"/>
  <c r="R185" i="78"/>
  <c r="N174" i="78"/>
  <c r="N87" i="78"/>
  <c r="N212" i="78"/>
  <c r="N28" i="78"/>
  <c r="N273" i="78"/>
  <c r="P289" i="78"/>
  <c r="R266" i="78"/>
  <c r="N186" i="78"/>
  <c r="N13" i="78"/>
  <c r="N206" i="78"/>
  <c r="N288" i="78"/>
  <c r="P264" i="78"/>
  <c r="P217" i="78"/>
  <c r="R250" i="78"/>
  <c r="R301" i="78"/>
  <c r="R239" i="78"/>
  <c r="N241" i="78"/>
  <c r="N135" i="78"/>
  <c r="O265" i="78"/>
  <c r="R206" i="78"/>
  <c r="N59" i="78"/>
  <c r="N142" i="78"/>
  <c r="Q269" i="78"/>
  <c r="R127" i="78"/>
  <c r="R247" i="78"/>
  <c r="N45" i="78"/>
  <c r="N193" i="78"/>
  <c r="P266" i="78"/>
  <c r="R118" i="78"/>
  <c r="O253" i="78"/>
  <c r="N280" i="78"/>
  <c r="R203" i="78"/>
  <c r="Q167" i="78"/>
  <c r="N248" i="78"/>
  <c r="N237" i="78"/>
  <c r="Q205" i="78"/>
  <c r="P215" i="78"/>
  <c r="N140" i="78"/>
  <c r="P244" i="78"/>
  <c r="N68" i="78"/>
  <c r="N54" i="78"/>
  <c r="R261" i="78"/>
  <c r="Q145" i="78"/>
  <c r="R215" i="78"/>
  <c r="N191" i="78"/>
  <c r="N281" i="78"/>
  <c r="N250" i="78"/>
  <c r="N203" i="78"/>
  <c r="N70" i="78"/>
  <c r="R130" i="78"/>
  <c r="R222" i="78"/>
  <c r="Q156" i="78"/>
  <c r="Q186" i="78"/>
  <c r="Q251" i="78"/>
  <c r="R227" i="78"/>
  <c r="N227" i="78"/>
  <c r="N145" i="78"/>
  <c r="Z8" i="75"/>
  <c r="Q150" i="78"/>
  <c r="N102" i="78"/>
  <c r="N37" i="78"/>
  <c r="P257" i="78"/>
  <c r="Q214" i="78"/>
  <c r="P237" i="78"/>
  <c r="R277" i="78"/>
  <c r="Q191" i="78"/>
  <c r="Q188" i="78"/>
  <c r="N209" i="78"/>
  <c r="R200" i="78"/>
  <c r="N239" i="78"/>
  <c r="N178" i="78"/>
  <c r="R240" i="78"/>
  <c r="Q177" i="78"/>
  <c r="R149" i="78"/>
  <c r="P207" i="78"/>
  <c r="Q161" i="78"/>
  <c r="Q279" i="78"/>
  <c r="P204" i="78"/>
  <c r="CX15" i="75" l="1"/>
  <c r="CX14" i="75"/>
  <c r="CX13" i="75"/>
  <c r="CX12" i="75"/>
  <c r="CX10" i="75"/>
  <c r="CX11" i="75"/>
  <c r="CX16" i="75"/>
  <c r="CE15" i="75"/>
  <c r="CK15" i="75" s="1"/>
  <c r="CE13" i="75"/>
  <c r="CL13" i="75" s="1"/>
  <c r="CE12" i="75"/>
  <c r="CK12" i="75" s="1"/>
  <c r="CE10" i="75"/>
  <c r="CL10" i="75" s="1"/>
  <c r="CE16" i="75"/>
  <c r="CK16" i="75" s="1"/>
  <c r="CE9" i="75"/>
  <c r="CK9" i="75" s="1"/>
  <c r="CL15" i="75"/>
  <c r="CE14" i="75"/>
  <c r="CE11" i="75"/>
  <c r="GT88" i="80"/>
  <c r="GT87" i="80"/>
  <c r="GT86" i="80"/>
  <c r="GW35" i="80"/>
  <c r="GW37" i="80"/>
  <c r="HC85" i="80"/>
  <c r="HC84" i="80"/>
  <c r="HC83" i="80"/>
  <c r="HC82" i="80"/>
  <c r="HC81" i="80"/>
  <c r="HC80" i="80"/>
  <c r="HC79" i="80"/>
  <c r="HC78" i="80"/>
  <c r="HC77" i="80"/>
  <c r="HC76" i="80"/>
  <c r="HC75" i="80"/>
  <c r="HC74" i="80"/>
  <c r="HC73" i="80"/>
  <c r="HC72" i="80"/>
  <c r="HC71" i="80"/>
  <c r="HC70" i="80"/>
  <c r="HC69" i="80"/>
  <c r="HC68" i="80"/>
  <c r="GM35" i="80"/>
  <c r="GC28" i="80"/>
  <c r="GL28" i="80"/>
  <c r="GW36" i="80"/>
  <c r="GN36" i="80"/>
  <c r="GI26" i="80"/>
  <c r="FZ26" i="80"/>
  <c r="HA57" i="80"/>
  <c r="FO17" i="80"/>
  <c r="FX17" i="80"/>
  <c r="GZ56" i="80"/>
  <c r="GX46" i="80"/>
  <c r="FO16" i="80"/>
  <c r="FX16" i="80"/>
  <c r="GJ27" i="80"/>
  <c r="GA27" i="80"/>
  <c r="GZ55" i="80"/>
  <c r="HC66" i="80"/>
  <c r="GW44" i="80"/>
  <c r="GM34" i="80"/>
  <c r="GV34" i="80"/>
  <c r="FX25" i="80"/>
  <c r="GH25" i="80"/>
  <c r="HC65" i="80"/>
  <c r="GZ53" i="80"/>
  <c r="GU33" i="80"/>
  <c r="GL33" i="80"/>
  <c r="FW24" i="80"/>
  <c r="GF24" i="80"/>
  <c r="FV14" i="80"/>
  <c r="FM14" i="80"/>
  <c r="HB64" i="80"/>
  <c r="GT42" i="80"/>
  <c r="HC42" i="80"/>
  <c r="GJ32" i="80"/>
  <c r="GS32" i="80"/>
  <c r="GE23" i="80"/>
  <c r="FV23" i="80"/>
  <c r="FU13" i="80"/>
  <c r="FL13" i="80"/>
  <c r="GX47" i="80"/>
  <c r="HC67" i="80"/>
  <c r="FN15" i="80"/>
  <c r="FW15" i="80"/>
  <c r="GZ54" i="80"/>
  <c r="FR6" i="80"/>
  <c r="HB63" i="80"/>
  <c r="GY52" i="80"/>
  <c r="GS41" i="80"/>
  <c r="HB41" i="80"/>
  <c r="FL12" i="80"/>
  <c r="FU12" i="80"/>
  <c r="HB62" i="80"/>
  <c r="GY51" i="80"/>
  <c r="GZ40" i="80"/>
  <c r="GQ40" i="80"/>
  <c r="GQ31" i="80"/>
  <c r="GH31" i="80"/>
  <c r="FT22" i="80"/>
  <c r="GC22" i="80"/>
  <c r="FK11" i="80"/>
  <c r="FT11" i="80"/>
  <c r="HE43" i="80"/>
  <c r="HF43" i="80" s="1"/>
  <c r="HG43" i="80" s="1"/>
  <c r="HH43" i="80" s="1"/>
  <c r="HI43" i="80" s="1"/>
  <c r="HJ43" i="80" s="1"/>
  <c r="HK43" i="80" s="1"/>
  <c r="HL43" i="80" s="1"/>
  <c r="HM43" i="80" s="1"/>
  <c r="HN43" i="80" s="1"/>
  <c r="HO43" i="80" s="1"/>
  <c r="HP43" i="80" s="1"/>
  <c r="HQ43" i="80" s="1"/>
  <c r="HR43" i="80" s="1"/>
  <c r="GV43" i="80"/>
  <c r="HB61" i="80"/>
  <c r="GY50" i="80"/>
  <c r="GP39" i="80"/>
  <c r="GY39" i="80"/>
  <c r="GO30" i="80"/>
  <c r="GF30" i="80"/>
  <c r="FS21" i="80"/>
  <c r="GB21" i="80"/>
  <c r="FK10" i="80"/>
  <c r="FT10" i="80"/>
  <c r="HA60" i="80"/>
  <c r="GO38" i="80"/>
  <c r="GX38" i="80"/>
  <c r="GD29" i="80"/>
  <c r="GM29" i="80"/>
  <c r="GA20" i="80"/>
  <c r="FR20" i="80"/>
  <c r="FS9" i="80"/>
  <c r="GX45" i="80"/>
  <c r="HA59" i="80"/>
  <c r="GY49" i="80"/>
  <c r="GN37" i="80"/>
  <c r="FQ19" i="80"/>
  <c r="FZ19" i="80"/>
  <c r="FS8" i="80"/>
  <c r="HA58" i="80"/>
  <c r="GX48" i="80"/>
  <c r="FY18" i="80"/>
  <c r="FP18" i="80"/>
  <c r="FR7" i="80"/>
  <c r="I69" i="78"/>
  <c r="I61" i="78"/>
  <c r="I53" i="78"/>
  <c r="I45" i="78"/>
  <c r="I37" i="78"/>
  <c r="I29" i="78"/>
  <c r="I13" i="78"/>
  <c r="I83" i="78"/>
  <c r="I73" i="78"/>
  <c r="I16" i="78"/>
  <c r="I81" i="78"/>
  <c r="I68" i="78"/>
  <c r="I60" i="78"/>
  <c r="I44" i="78"/>
  <c r="I36" i="78"/>
  <c r="I28" i="78"/>
  <c r="I20" i="78"/>
  <c r="I12" i="78"/>
  <c r="I82" i="78"/>
  <c r="I40" i="78"/>
  <c r="I67" i="78"/>
  <c r="I51" i="78"/>
  <c r="I43" i="78"/>
  <c r="I35" i="78"/>
  <c r="I79" i="78"/>
  <c r="I32" i="78"/>
  <c r="I78" i="78"/>
  <c r="I66" i="78"/>
  <c r="I58" i="78"/>
  <c r="I50" i="78"/>
  <c r="I26" i="78"/>
  <c r="I18" i="78"/>
  <c r="I10" i="78"/>
  <c r="I77" i="78"/>
  <c r="I76" i="78"/>
  <c r="I41" i="78"/>
  <c r="I33" i="78"/>
  <c r="I25" i="78"/>
  <c r="I17" i="78"/>
  <c r="I9" i="78"/>
  <c r="I75" i="78"/>
  <c r="I24" i="78"/>
  <c r="I72" i="78"/>
  <c r="I63" i="78"/>
  <c r="I55" i="78"/>
  <c r="I39" i="78"/>
  <c r="I31" i="78"/>
  <c r="I15" i="78"/>
  <c r="I7" i="78"/>
  <c r="I71" i="78"/>
  <c r="I64" i="78"/>
  <c r="I8" i="78"/>
  <c r="I70" i="78"/>
  <c r="I62" i="78"/>
  <c r="I38" i="78"/>
  <c r="I30" i="78"/>
  <c r="I22" i="78"/>
  <c r="I14" i="78"/>
  <c r="I6" i="78"/>
  <c r="H12" i="78"/>
  <c r="H20" i="78"/>
  <c r="I23" i="78"/>
  <c r="H28" i="78"/>
  <c r="H36" i="78"/>
  <c r="H44" i="78"/>
  <c r="I47" i="78"/>
  <c r="H52" i="78"/>
  <c r="H60" i="78"/>
  <c r="H68" i="78"/>
  <c r="H76" i="78"/>
  <c r="H84" i="78"/>
  <c r="H9" i="78"/>
  <c r="H17" i="78"/>
  <c r="H25" i="78"/>
  <c r="H33" i="78"/>
  <c r="H41" i="78"/>
  <c r="H49" i="78"/>
  <c r="I52" i="78"/>
  <c r="H57" i="78"/>
  <c r="H65" i="78"/>
  <c r="H73" i="78"/>
  <c r="H81" i="78"/>
  <c r="I84" i="78"/>
  <c r="H6" i="78"/>
  <c r="H14" i="78"/>
  <c r="H22" i="78"/>
  <c r="H30" i="78"/>
  <c r="H38" i="78"/>
  <c r="H46" i="78"/>
  <c r="I49" i="78"/>
  <c r="H54" i="78"/>
  <c r="I57" i="78"/>
  <c r="H62" i="78"/>
  <c r="I65" i="78"/>
  <c r="H70" i="78"/>
  <c r="H78" i="78"/>
  <c r="H11" i="78"/>
  <c r="H19" i="78"/>
  <c r="H27" i="78"/>
  <c r="H35" i="78"/>
  <c r="H43" i="78"/>
  <c r="I46" i="78"/>
  <c r="H51" i="78"/>
  <c r="I54" i="78"/>
  <c r="H59" i="78"/>
  <c r="H67" i="78"/>
  <c r="H75" i="78"/>
  <c r="H83" i="78"/>
  <c r="H8" i="78"/>
  <c r="I11" i="78"/>
  <c r="H16" i="78"/>
  <c r="I19" i="78"/>
  <c r="H24" i="78"/>
  <c r="I27" i="78"/>
  <c r="H32" i="78"/>
  <c r="H40" i="78"/>
  <c r="H48" i="78"/>
  <c r="H56" i="78"/>
  <c r="I59" i="78"/>
  <c r="H64" i="78"/>
  <c r="H72" i="78"/>
  <c r="H80" i="78"/>
  <c r="H13" i="78"/>
  <c r="H21" i="78"/>
  <c r="H29" i="78"/>
  <c r="H37" i="78"/>
  <c r="H45" i="78"/>
  <c r="I48" i="78"/>
  <c r="H53" i="78"/>
  <c r="I56" i="78"/>
  <c r="H61" i="78"/>
  <c r="H69" i="78"/>
  <c r="H77" i="78"/>
  <c r="I80" i="78"/>
  <c r="H10" i="78"/>
  <c r="H18" i="78"/>
  <c r="I21" i="78"/>
  <c r="H26" i="78"/>
  <c r="H34" i="78"/>
  <c r="H42" i="78"/>
  <c r="H50" i="78"/>
  <c r="H58" i="78"/>
  <c r="H66" i="78"/>
  <c r="H74" i="78"/>
  <c r="H82" i="78"/>
  <c r="H7" i="78"/>
  <c r="H15" i="78"/>
  <c r="H23" i="78"/>
  <c r="H31" i="78"/>
  <c r="I34" i="78"/>
  <c r="H39" i="78"/>
  <c r="I42" i="78"/>
  <c r="H47" i="78"/>
  <c r="H55" i="78"/>
  <c r="H63" i="78"/>
  <c r="H71" i="78"/>
  <c r="I74" i="78"/>
  <c r="H79" i="78"/>
  <c r="J9" i="76"/>
  <c r="D19" i="76"/>
  <c r="BQ72" i="75"/>
  <c r="BV72" i="75"/>
  <c r="BQ64" i="75"/>
  <c r="BV64" i="75"/>
  <c r="BQ56" i="75"/>
  <c r="BV56" i="75"/>
  <c r="BQ48" i="75"/>
  <c r="BV48" i="75"/>
  <c r="BQ40" i="75"/>
  <c r="BV40" i="75"/>
  <c r="BQ32" i="75"/>
  <c r="BV32" i="75"/>
  <c r="BQ16" i="75"/>
  <c r="BV16" i="75"/>
  <c r="BQ86" i="75"/>
  <c r="BV86" i="75"/>
  <c r="BV76" i="75"/>
  <c r="BQ76" i="75"/>
  <c r="BQ19" i="75"/>
  <c r="BV19" i="75"/>
  <c r="BQ84" i="75"/>
  <c r="BV84" i="75"/>
  <c r="BQ71" i="75"/>
  <c r="BV71" i="75"/>
  <c r="BQ63" i="75"/>
  <c r="BV63" i="75"/>
  <c r="BQ47" i="75"/>
  <c r="BV47" i="75"/>
  <c r="BQ39" i="75"/>
  <c r="BV39" i="75"/>
  <c r="BQ31" i="75"/>
  <c r="BV31" i="75"/>
  <c r="BQ23" i="75"/>
  <c r="BV23" i="75"/>
  <c r="BQ15" i="75"/>
  <c r="BV15" i="75"/>
  <c r="BQ85" i="75"/>
  <c r="BV85" i="75"/>
  <c r="BQ43" i="75"/>
  <c r="BV43" i="75"/>
  <c r="BQ70" i="75"/>
  <c r="BV70" i="75"/>
  <c r="BQ54" i="75"/>
  <c r="BV54" i="75"/>
  <c r="BQ46" i="75"/>
  <c r="BV46" i="75"/>
  <c r="BQ38" i="75"/>
  <c r="BV38" i="75"/>
  <c r="BQ82" i="75"/>
  <c r="BV82" i="75"/>
  <c r="BQ35" i="75"/>
  <c r="BV35" i="75"/>
  <c r="BQ81" i="75"/>
  <c r="BV81" i="75"/>
  <c r="BV69" i="75"/>
  <c r="BQ69" i="75"/>
  <c r="BQ61" i="75"/>
  <c r="BV61" i="75"/>
  <c r="BQ53" i="75"/>
  <c r="BV53" i="75"/>
  <c r="BQ29" i="75"/>
  <c r="BV29" i="75"/>
  <c r="BQ21" i="75"/>
  <c r="BV21" i="75"/>
  <c r="BV13" i="75"/>
  <c r="BQ13" i="75"/>
  <c r="BQ80" i="75"/>
  <c r="BV80" i="75"/>
  <c r="BQ79" i="75"/>
  <c r="BV79" i="75"/>
  <c r="BQ44" i="75"/>
  <c r="BV44" i="75"/>
  <c r="BQ36" i="75"/>
  <c r="BV36" i="75"/>
  <c r="BV28" i="75"/>
  <c r="BQ28" i="75"/>
  <c r="BQ20" i="75"/>
  <c r="BV20" i="75"/>
  <c r="BQ12" i="75"/>
  <c r="BV12" i="75"/>
  <c r="BQ78" i="75"/>
  <c r="BV78" i="75"/>
  <c r="BQ27" i="75"/>
  <c r="BV27" i="75"/>
  <c r="BQ75" i="75"/>
  <c r="BV75" i="75"/>
  <c r="BQ66" i="75"/>
  <c r="BV66" i="75"/>
  <c r="BQ58" i="75"/>
  <c r="BV58" i="75"/>
  <c r="BQ42" i="75"/>
  <c r="BV42" i="75"/>
  <c r="BQ34" i="75"/>
  <c r="BV34" i="75"/>
  <c r="BQ18" i="75"/>
  <c r="BV18" i="75"/>
  <c r="BQ10" i="75"/>
  <c r="BV10" i="75"/>
  <c r="BQ74" i="75"/>
  <c r="BV74" i="75"/>
  <c r="BQ67" i="75"/>
  <c r="BV67" i="75"/>
  <c r="BQ11" i="75"/>
  <c r="BV11" i="75"/>
  <c r="BQ73" i="75"/>
  <c r="BV73" i="75"/>
  <c r="BQ65" i="75"/>
  <c r="BV65" i="75"/>
  <c r="BQ41" i="75"/>
  <c r="BV41" i="75"/>
  <c r="BV33" i="75"/>
  <c r="BQ33" i="75"/>
  <c r="BQ25" i="75"/>
  <c r="BV25" i="75"/>
  <c r="BQ17" i="75"/>
  <c r="BV17" i="75"/>
  <c r="BQ9" i="75"/>
  <c r="BV9" i="75"/>
  <c r="BP15" i="75"/>
  <c r="BU15" i="75"/>
  <c r="BP23" i="75"/>
  <c r="BU23" i="75"/>
  <c r="BQ26" i="75"/>
  <c r="BV26" i="75"/>
  <c r="BP31" i="75"/>
  <c r="BU31" i="75"/>
  <c r="BP39" i="75"/>
  <c r="BU39" i="75"/>
  <c r="BP47" i="75"/>
  <c r="BU47" i="75"/>
  <c r="BQ50" i="75"/>
  <c r="BV50" i="75"/>
  <c r="BP55" i="75"/>
  <c r="BU55" i="75"/>
  <c r="BP63" i="75"/>
  <c r="BU63" i="75"/>
  <c r="BP71" i="75"/>
  <c r="BU71" i="75"/>
  <c r="BP79" i="75"/>
  <c r="BU79" i="75"/>
  <c r="BP87" i="75"/>
  <c r="BU87" i="75"/>
  <c r="BP12" i="75"/>
  <c r="BU12" i="75"/>
  <c r="BP20" i="75"/>
  <c r="BU20" i="75"/>
  <c r="BP28" i="75"/>
  <c r="BU28" i="75"/>
  <c r="BP36" i="75"/>
  <c r="BU36" i="75"/>
  <c r="BP44" i="75"/>
  <c r="BU44" i="75"/>
  <c r="BP52" i="75"/>
  <c r="BU52" i="75"/>
  <c r="BQ55" i="75"/>
  <c r="BV55" i="75"/>
  <c r="BP60" i="75"/>
  <c r="BU60" i="75"/>
  <c r="BP68" i="75"/>
  <c r="BU68" i="75"/>
  <c r="BP76" i="75"/>
  <c r="BU76" i="75"/>
  <c r="BP84" i="75"/>
  <c r="BU84" i="75"/>
  <c r="BQ87" i="75"/>
  <c r="BV87" i="75"/>
  <c r="BP9" i="75"/>
  <c r="BU9" i="75"/>
  <c r="BP17" i="75"/>
  <c r="BU17" i="75"/>
  <c r="BP25" i="75"/>
  <c r="BU25" i="75"/>
  <c r="BP33" i="75"/>
  <c r="BU33" i="75"/>
  <c r="BP41" i="75"/>
  <c r="BU41" i="75"/>
  <c r="BP49" i="75"/>
  <c r="BU49" i="75"/>
  <c r="BQ52" i="75"/>
  <c r="BV52" i="75"/>
  <c r="BP57" i="75"/>
  <c r="BU57" i="75"/>
  <c r="BQ60" i="75"/>
  <c r="BV60" i="75"/>
  <c r="BP65" i="75"/>
  <c r="BU65" i="75"/>
  <c r="BQ68" i="75"/>
  <c r="BV68" i="75"/>
  <c r="BP73" i="75"/>
  <c r="BU73" i="75"/>
  <c r="BU81" i="75"/>
  <c r="BP81" i="75"/>
  <c r="BP14" i="75"/>
  <c r="BU14" i="75"/>
  <c r="BP22" i="75"/>
  <c r="BU22" i="75"/>
  <c r="BP30" i="75"/>
  <c r="BU30" i="75"/>
  <c r="BP38" i="75"/>
  <c r="BU38" i="75"/>
  <c r="BP46" i="75"/>
  <c r="BU46" i="75"/>
  <c r="BQ49" i="75"/>
  <c r="BV49" i="75"/>
  <c r="BP54" i="75"/>
  <c r="BU54" i="75"/>
  <c r="BV57" i="75"/>
  <c r="BQ57" i="75"/>
  <c r="BU62" i="75"/>
  <c r="BP62" i="75"/>
  <c r="BP70" i="75"/>
  <c r="BU70" i="75"/>
  <c r="BP78" i="75"/>
  <c r="BU78" i="75"/>
  <c r="BP86" i="75"/>
  <c r="BU86" i="75"/>
  <c r="BP11" i="75"/>
  <c r="BU11" i="75"/>
  <c r="BQ14" i="75"/>
  <c r="BV14" i="75"/>
  <c r="BP19" i="75"/>
  <c r="BU19" i="75"/>
  <c r="BQ22" i="75"/>
  <c r="BV22" i="75"/>
  <c r="BP27" i="75"/>
  <c r="BU27" i="75"/>
  <c r="BV30" i="75"/>
  <c r="BQ30" i="75"/>
  <c r="BP35" i="75"/>
  <c r="BU35" i="75"/>
  <c r="BP43" i="75"/>
  <c r="BU43" i="75"/>
  <c r="BP51" i="75"/>
  <c r="BU51" i="75"/>
  <c r="BP59" i="75"/>
  <c r="BU59" i="75"/>
  <c r="BQ62" i="75"/>
  <c r="BV62" i="75"/>
  <c r="BP67" i="75"/>
  <c r="BU67" i="75"/>
  <c r="BP75" i="75"/>
  <c r="BU75" i="75"/>
  <c r="BP83" i="75"/>
  <c r="BU83" i="75"/>
  <c r="BU16" i="75"/>
  <c r="BP16" i="75"/>
  <c r="BP24" i="75"/>
  <c r="BU24" i="75"/>
  <c r="BP32" i="75"/>
  <c r="BU32" i="75"/>
  <c r="BP40" i="75"/>
  <c r="BU40" i="75"/>
  <c r="BP48" i="75"/>
  <c r="BU48" i="75"/>
  <c r="BQ51" i="75"/>
  <c r="BV51" i="75"/>
  <c r="BP56" i="75"/>
  <c r="BU56" i="75"/>
  <c r="BV59" i="75"/>
  <c r="BQ59" i="75"/>
  <c r="BP64" i="75"/>
  <c r="BU64" i="75"/>
  <c r="BP72" i="75"/>
  <c r="BU72" i="75"/>
  <c r="BP80" i="75"/>
  <c r="BU80" i="75"/>
  <c r="BQ83" i="75"/>
  <c r="BV83" i="75"/>
  <c r="BU13" i="75"/>
  <c r="BP13" i="75"/>
  <c r="BP21" i="75"/>
  <c r="BU21" i="75"/>
  <c r="BQ24" i="75"/>
  <c r="BV24" i="75"/>
  <c r="BP29" i="75"/>
  <c r="BU29" i="75"/>
  <c r="BP37" i="75"/>
  <c r="BU37" i="75"/>
  <c r="BU45" i="75"/>
  <c r="BP45" i="75"/>
  <c r="BP53" i="75"/>
  <c r="BU53" i="75"/>
  <c r="BP61" i="75"/>
  <c r="BU61" i="75"/>
  <c r="BU69" i="75"/>
  <c r="BP69" i="75"/>
  <c r="BU77" i="75"/>
  <c r="BP77" i="75"/>
  <c r="BU85" i="75"/>
  <c r="BP85" i="75"/>
  <c r="BP10" i="75"/>
  <c r="BU10" i="75"/>
  <c r="BP18" i="75"/>
  <c r="BU18" i="75"/>
  <c r="BP26" i="75"/>
  <c r="BU26" i="75"/>
  <c r="BU34" i="75"/>
  <c r="BP34" i="75"/>
  <c r="BQ37" i="75"/>
  <c r="BV37" i="75"/>
  <c r="BP42" i="75"/>
  <c r="BU42" i="75"/>
  <c r="BQ45" i="75"/>
  <c r="BV45" i="75"/>
  <c r="BP50" i="75"/>
  <c r="BU50" i="75"/>
  <c r="BP58" i="75"/>
  <c r="BU58" i="75"/>
  <c r="BP66" i="75"/>
  <c r="BU66" i="75"/>
  <c r="BU74" i="75"/>
  <c r="BP74" i="75"/>
  <c r="BQ77" i="75"/>
  <c r="BV77" i="75"/>
  <c r="BP82" i="75"/>
  <c r="BU82" i="75"/>
  <c r="CL12" i="75" l="1"/>
  <c r="CL16" i="75"/>
  <c r="CK13" i="75"/>
  <c r="CK10" i="75"/>
  <c r="CJ13" i="75"/>
  <c r="CJ16" i="75"/>
  <c r="CJ14" i="75"/>
  <c r="CJ11" i="75"/>
  <c r="CJ12" i="75"/>
  <c r="CJ15" i="75"/>
  <c r="CK14" i="75"/>
  <c r="CK11" i="75"/>
  <c r="CL11" i="75"/>
  <c r="CL14" i="75"/>
  <c r="CL9" i="75"/>
  <c r="CJ10" i="75"/>
  <c r="GS87" i="80"/>
  <c r="GS88" i="80"/>
  <c r="GS86" i="80"/>
  <c r="FS7" i="80"/>
  <c r="GX37" i="80"/>
  <c r="GX35" i="80"/>
  <c r="FO18" i="80"/>
  <c r="FZ18" i="80"/>
  <c r="GW48" i="80"/>
  <c r="GZ58" i="80"/>
  <c r="FT8" i="80"/>
  <c r="GA19" i="80"/>
  <c r="FP19" i="80"/>
  <c r="GM37" i="80"/>
  <c r="GX49" i="80"/>
  <c r="GZ59" i="80"/>
  <c r="GW45" i="80"/>
  <c r="FT9" i="80"/>
  <c r="FQ20" i="80"/>
  <c r="GB20" i="80"/>
  <c r="GN29" i="80"/>
  <c r="GC29" i="80"/>
  <c r="GY38" i="80"/>
  <c r="GN38" i="80"/>
  <c r="GZ60" i="80"/>
  <c r="FU10" i="80"/>
  <c r="GC21" i="80"/>
  <c r="FR21" i="80"/>
  <c r="GE30" i="80"/>
  <c r="GP30" i="80"/>
  <c r="GZ39" i="80"/>
  <c r="GO39" i="80"/>
  <c r="GX50" i="80"/>
  <c r="HA61" i="80"/>
  <c r="GU43" i="80"/>
  <c r="FU11" i="80"/>
  <c r="GD22" i="80"/>
  <c r="FS22" i="80"/>
  <c r="GG31" i="80"/>
  <c r="GR31" i="80"/>
  <c r="GP40" i="80"/>
  <c r="HA40" i="80"/>
  <c r="GX51" i="80"/>
  <c r="HA62" i="80"/>
  <c r="FV12" i="80"/>
  <c r="FK12" i="80"/>
  <c r="HC41" i="80"/>
  <c r="GR41" i="80"/>
  <c r="GX52" i="80"/>
  <c r="HA63" i="80"/>
  <c r="FS6" i="80"/>
  <c r="GY54" i="80"/>
  <c r="FX15" i="80"/>
  <c r="FM15" i="80"/>
  <c r="HB67" i="80"/>
  <c r="GW47" i="80"/>
  <c r="FK13" i="80"/>
  <c r="FV13" i="80"/>
  <c r="FU23" i="80"/>
  <c r="GF23" i="80"/>
  <c r="GT32" i="80"/>
  <c r="GI32" i="80"/>
  <c r="HD42" i="80"/>
  <c r="GS42" i="80"/>
  <c r="HA64" i="80"/>
  <c r="FL14" i="80"/>
  <c r="FW14" i="80"/>
  <c r="GG24" i="80"/>
  <c r="FV24" i="80"/>
  <c r="GK33" i="80"/>
  <c r="GV33" i="80"/>
  <c r="GY53" i="80"/>
  <c r="HB65" i="80"/>
  <c r="GI25" i="80"/>
  <c r="FW25" i="80"/>
  <c r="GW34" i="80"/>
  <c r="GL34" i="80"/>
  <c r="GV44" i="80"/>
  <c r="HB66" i="80"/>
  <c r="GY55" i="80"/>
  <c r="FZ27" i="80"/>
  <c r="GK27" i="80"/>
  <c r="FY16" i="80"/>
  <c r="FN16" i="80"/>
  <c r="GW46" i="80"/>
  <c r="GY56" i="80"/>
  <c r="FY17" i="80"/>
  <c r="FN17" i="80"/>
  <c r="GZ57" i="80"/>
  <c r="FY26" i="80"/>
  <c r="GJ26" i="80"/>
  <c r="GM36" i="80"/>
  <c r="GX36" i="80"/>
  <c r="GM28" i="80"/>
  <c r="GB28" i="80"/>
  <c r="GL35" i="80"/>
  <c r="HB68" i="80"/>
  <c r="HB69" i="80"/>
  <c r="HB70" i="80"/>
  <c r="HB71" i="80"/>
  <c r="HB72" i="80"/>
  <c r="HB73" i="80"/>
  <c r="HB74" i="80"/>
  <c r="HB75" i="80"/>
  <c r="HB76" i="80"/>
  <c r="HB77" i="80"/>
  <c r="HB78" i="80"/>
  <c r="HB79" i="80"/>
  <c r="HB80" i="80"/>
  <c r="HB81" i="80"/>
  <c r="HB82" i="80"/>
  <c r="HB83" i="80"/>
  <c r="HB84" i="80"/>
  <c r="HB85" i="80"/>
  <c r="J10" i="76"/>
  <c r="D20" i="76"/>
  <c r="P75" i="78"/>
  <c r="O47" i="78"/>
  <c r="O184" i="78"/>
  <c r="P193" i="78"/>
  <c r="O82" i="78"/>
  <c r="O206" i="78"/>
  <c r="O136" i="78"/>
  <c r="P35" i="78"/>
  <c r="P181" i="78"/>
  <c r="O138" i="78"/>
  <c r="O226" i="78"/>
  <c r="O214" i="78"/>
  <c r="O141" i="78"/>
  <c r="O98" i="78"/>
  <c r="P78" i="78"/>
  <c r="O33" i="78"/>
  <c r="P126" i="78"/>
  <c r="P7" i="78"/>
  <c r="O80" i="78"/>
  <c r="P127" i="78"/>
  <c r="O12" i="78"/>
  <c r="O78" i="78"/>
  <c r="O34" i="78"/>
  <c r="O71" i="78"/>
  <c r="O174" i="78"/>
  <c r="P176" i="78"/>
  <c r="P154" i="78"/>
  <c r="P134" i="78"/>
  <c r="P56" i="78"/>
  <c r="O137" i="78"/>
  <c r="O120" i="78"/>
  <c r="P143" i="78"/>
  <c r="O19" i="78"/>
  <c r="P120" i="78"/>
  <c r="O233" i="78"/>
  <c r="O218" i="78"/>
  <c r="O103" i="78"/>
  <c r="O139" i="78"/>
  <c r="P104" i="78"/>
  <c r="P47" i="78"/>
  <c r="O131" i="78"/>
  <c r="P188" i="78"/>
  <c r="O62" i="78"/>
  <c r="O204" i="78"/>
  <c r="P62" i="78"/>
  <c r="O220" i="78"/>
  <c r="P129" i="78"/>
  <c r="O14" i="78"/>
  <c r="O156" i="78"/>
  <c r="O168" i="78"/>
  <c r="P19" i="78"/>
  <c r="O186" i="78"/>
  <c r="O89" i="78"/>
  <c r="O119" i="78"/>
  <c r="P99" i="78"/>
  <c r="P8" i="78"/>
  <c r="O199" i="78"/>
  <c r="P77" i="78"/>
  <c r="O46" i="78"/>
  <c r="O196" i="78"/>
  <c r="P185" i="78"/>
  <c r="O86" i="78"/>
  <c r="O207" i="78"/>
  <c r="P88" i="78"/>
  <c r="O231" i="78"/>
  <c r="O11" i="78"/>
  <c r="O28" i="78"/>
  <c r="O21" i="78"/>
  <c r="P111" i="78"/>
  <c r="O152" i="78"/>
  <c r="P9" i="78"/>
  <c r="O106" i="78"/>
  <c r="P133" i="78"/>
  <c r="O32" i="78"/>
  <c r="O27" i="78"/>
  <c r="O217" i="78"/>
  <c r="O43" i="78"/>
  <c r="O170" i="78"/>
  <c r="O17" i="78"/>
  <c r="O88" i="78"/>
  <c r="P59" i="78"/>
  <c r="P60" i="78"/>
  <c r="O175" i="78"/>
  <c r="P137" i="78"/>
  <c r="O176" i="78"/>
  <c r="P168" i="78"/>
  <c r="O58" i="78"/>
  <c r="O172" i="78"/>
  <c r="P43" i="78"/>
  <c r="O50" i="78"/>
  <c r="O235" i="78"/>
  <c r="P74" i="78"/>
  <c r="P189" i="78"/>
  <c r="O197" i="78"/>
  <c r="O150" i="78"/>
  <c r="P178" i="78"/>
  <c r="O64" i="78"/>
  <c r="O193" i="78"/>
  <c r="P6" i="78"/>
  <c r="O67" i="78"/>
  <c r="P42" i="78"/>
  <c r="P72" i="78"/>
  <c r="P86" i="78"/>
  <c r="P139" i="78"/>
  <c r="P145" i="78"/>
  <c r="O223" i="78"/>
  <c r="O13" i="78"/>
  <c r="O155" i="78"/>
  <c r="P9" i="75"/>
  <c r="O166" i="78"/>
  <c r="P94" i="78"/>
  <c r="P55" i="78"/>
  <c r="O124" i="78"/>
  <c r="O95" i="78"/>
  <c r="P97" i="78"/>
  <c r="O102" i="78"/>
  <c r="P73" i="78"/>
  <c r="O66" i="78"/>
  <c r="O194" i="78"/>
  <c r="P195" i="78"/>
  <c r="O84" i="78"/>
  <c r="P107" i="78"/>
  <c r="P115" i="78"/>
  <c r="P147" i="78"/>
  <c r="P13" i="78"/>
  <c r="P79" i="78"/>
  <c r="P165" i="78"/>
  <c r="O53" i="78"/>
  <c r="P16" i="78"/>
  <c r="P167" i="78"/>
  <c r="O44" i="78"/>
  <c r="P152" i="78"/>
  <c r="O157" i="78"/>
  <c r="P138" i="78"/>
  <c r="P50" i="78"/>
  <c r="P92" i="78"/>
  <c r="O232" i="78"/>
  <c r="O104" i="78"/>
  <c r="P101" i="78"/>
  <c r="O72" i="78"/>
  <c r="O178" i="78"/>
  <c r="P103" i="78"/>
  <c r="P183" i="78"/>
  <c r="O133" i="78"/>
  <c r="P186" i="78"/>
  <c r="O61" i="78"/>
  <c r="O201" i="78"/>
  <c r="O36" i="78"/>
  <c r="O9" i="78"/>
  <c r="P27" i="78"/>
  <c r="O185" i="78"/>
  <c r="O90" i="78"/>
  <c r="O115" i="78"/>
  <c r="P100" i="78"/>
  <c r="P116" i="78"/>
  <c r="O121" i="78"/>
  <c r="P150" i="78"/>
  <c r="O30" i="78"/>
  <c r="O87" i="78"/>
  <c r="P130" i="78"/>
  <c r="P45" i="78"/>
  <c r="P61" i="78"/>
  <c r="P30" i="78"/>
  <c r="P37" i="78"/>
  <c r="O179" i="78"/>
  <c r="O211" i="78"/>
  <c r="O162" i="78"/>
  <c r="O16" i="78"/>
  <c r="P54" i="78"/>
  <c r="O91" i="78"/>
  <c r="O114" i="78"/>
  <c r="P96" i="78"/>
  <c r="O76" i="78"/>
  <c r="O159" i="78"/>
  <c r="P146" i="78"/>
  <c r="P174" i="78"/>
  <c r="P12" i="78"/>
  <c r="O240" i="78"/>
  <c r="O219" i="78"/>
  <c r="O146" i="78"/>
  <c r="O18" i="78"/>
  <c r="P148" i="78"/>
  <c r="O234" i="78"/>
  <c r="P144" i="78"/>
  <c r="O208" i="78"/>
  <c r="O210" i="78"/>
  <c r="O191" i="78"/>
  <c r="O202" i="78"/>
  <c r="P10" i="78"/>
  <c r="O37" i="78"/>
  <c r="O188" i="78"/>
  <c r="O109" i="78"/>
  <c r="P68" i="78"/>
  <c r="P131" i="78"/>
  <c r="P31" i="78"/>
  <c r="O171" i="78"/>
  <c r="O177" i="78"/>
  <c r="O48" i="78"/>
  <c r="O85" i="78"/>
  <c r="O73" i="78"/>
  <c r="O101" i="78"/>
  <c r="P158" i="78"/>
  <c r="O24" i="78"/>
  <c r="O65" i="78"/>
  <c r="O203" i="78"/>
  <c r="P171" i="78"/>
  <c r="P48" i="78"/>
  <c r="O22" i="78"/>
  <c r="O8" i="78"/>
  <c r="P194" i="78"/>
  <c r="P118" i="78"/>
  <c r="O144" i="78"/>
  <c r="P11" i="78"/>
  <c r="P124" i="78"/>
  <c r="P24" i="78"/>
  <c r="P28" i="78"/>
  <c r="O42" i="78"/>
  <c r="O49" i="78"/>
  <c r="O180" i="78"/>
  <c r="O200" i="78"/>
  <c r="Z9" i="75"/>
  <c r="O169" i="78"/>
  <c r="P89" i="78"/>
  <c r="P52" i="78"/>
  <c r="O123" i="78"/>
  <c r="O97" i="78"/>
  <c r="O63" i="78"/>
  <c r="P196" i="78"/>
  <c r="P80" i="78"/>
  <c r="P169" i="78"/>
  <c r="O110" i="78"/>
  <c r="P161" i="78"/>
  <c r="P67" i="78"/>
  <c r="P40" i="78"/>
  <c r="O77" i="78"/>
  <c r="P125" i="78"/>
  <c r="P20" i="78"/>
  <c r="O81" i="78"/>
  <c r="O41" i="78"/>
  <c r="O68" i="78"/>
  <c r="O173" i="78"/>
  <c r="O134" i="78"/>
  <c r="O99" i="78"/>
  <c r="P170" i="78"/>
  <c r="P157" i="78"/>
  <c r="P102" i="78"/>
  <c r="P184" i="78"/>
  <c r="O239" i="78"/>
  <c r="P106" i="78"/>
  <c r="P177" i="78"/>
  <c r="O132" i="78"/>
  <c r="O229" i="78"/>
  <c r="O60" i="78"/>
  <c r="O149" i="78"/>
  <c r="O20" i="78"/>
  <c r="P119" i="78"/>
  <c r="O154" i="78"/>
  <c r="O26" i="78"/>
  <c r="P191" i="78"/>
  <c r="P26" i="78"/>
  <c r="O164" i="78"/>
  <c r="P93" i="78"/>
  <c r="O75" i="78"/>
  <c r="O126" i="78"/>
  <c r="O181" i="78"/>
  <c r="P44" i="78"/>
  <c r="P49" i="78"/>
  <c r="P172" i="78"/>
  <c r="O113" i="78"/>
  <c r="O7" i="78"/>
  <c r="O57" i="78"/>
  <c r="P70" i="78"/>
  <c r="O228" i="78"/>
  <c r="O209" i="78"/>
  <c r="O163" i="78"/>
  <c r="P110" i="78"/>
  <c r="P71" i="78"/>
  <c r="O15" i="78"/>
  <c r="P83" i="78"/>
  <c r="O31" i="78"/>
  <c r="P114" i="78"/>
  <c r="O158" i="78"/>
  <c r="P140" i="78"/>
  <c r="O5" i="78"/>
  <c r="P164" i="78"/>
  <c r="O112" i="78"/>
  <c r="P153" i="78"/>
  <c r="P66" i="78"/>
  <c r="P69" i="78"/>
  <c r="O222" i="78"/>
  <c r="O160" i="78"/>
  <c r="P14" i="78"/>
  <c r="P53" i="78"/>
  <c r="O92" i="78"/>
  <c r="O94" i="78"/>
  <c r="P95" i="78"/>
  <c r="O187" i="78"/>
  <c r="O212" i="78"/>
  <c r="AA8" i="75"/>
  <c r="O6" i="78"/>
  <c r="O29" i="78"/>
  <c r="P5" i="78"/>
  <c r="O70" i="78"/>
  <c r="P82" i="78"/>
  <c r="P162" i="78"/>
  <c r="O52" i="78"/>
  <c r="P159" i="78"/>
  <c r="P64" i="78"/>
  <c r="P38" i="78"/>
  <c r="AE9" i="75"/>
  <c r="O125" i="78"/>
  <c r="P190" i="78"/>
  <c r="O195" i="78"/>
  <c r="P51" i="78"/>
  <c r="O55" i="78"/>
  <c r="P57" i="78"/>
  <c r="O153" i="78"/>
  <c r="O93" i="78"/>
  <c r="O148" i="78"/>
  <c r="O227" i="78"/>
  <c r="O192" i="78"/>
  <c r="P112" i="78"/>
  <c r="P34" i="78"/>
  <c r="P173" i="78"/>
  <c r="O135" i="78"/>
  <c r="O238" i="78"/>
  <c r="O221" i="78"/>
  <c r="O140" i="78"/>
  <c r="O205" i="78"/>
  <c r="P15" i="78"/>
  <c r="O39" i="78"/>
  <c r="P23" i="78"/>
  <c r="P113" i="78"/>
  <c r="O225" i="78"/>
  <c r="O100" i="78"/>
  <c r="O128" i="78"/>
  <c r="P123" i="78"/>
  <c r="O54" i="78"/>
  <c r="P136" i="78"/>
  <c r="O167" i="78"/>
  <c r="P91" i="78"/>
  <c r="O118" i="78"/>
  <c r="O165" i="78"/>
  <c r="P90" i="78"/>
  <c r="O74" i="78"/>
  <c r="O130" i="78"/>
  <c r="O96" i="78"/>
  <c r="AB8" i="75"/>
  <c r="P85" i="78"/>
  <c r="P41" i="78"/>
  <c r="O183" i="78"/>
  <c r="P25" i="78"/>
  <c r="O79" i="78"/>
  <c r="O224" i="78"/>
  <c r="P58" i="78"/>
  <c r="P87" i="78"/>
  <c r="O45" i="78"/>
  <c r="P155" i="78"/>
  <c r="O151" i="78"/>
  <c r="P135" i="78"/>
  <c r="O108" i="78"/>
  <c r="P149" i="78"/>
  <c r="P175" i="78"/>
  <c r="P121" i="78"/>
  <c r="O230" i="78"/>
  <c r="O215" i="78"/>
  <c r="O142" i="78"/>
  <c r="P182" i="78"/>
  <c r="O56" i="78"/>
  <c r="P84" i="78"/>
  <c r="P36" i="78"/>
  <c r="P98" i="78"/>
  <c r="P76" i="78"/>
  <c r="P46" i="78"/>
  <c r="O190" i="78"/>
  <c r="P187" i="78"/>
  <c r="O83" i="78"/>
  <c r="O198" i="78"/>
  <c r="P22" i="78"/>
  <c r="O216" i="78"/>
  <c r="P141" i="78"/>
  <c r="P179" i="78"/>
  <c r="P122" i="78"/>
  <c r="O237" i="78"/>
  <c r="O213" i="78"/>
  <c r="O145" i="78"/>
  <c r="O161" i="78"/>
  <c r="P81" i="78"/>
  <c r="P166" i="78"/>
  <c r="O111" i="78"/>
  <c r="P160" i="78"/>
  <c r="P65" i="78"/>
  <c r="P39" i="78"/>
  <c r="O116" i="78"/>
  <c r="Q8" i="75"/>
  <c r="P142" i="78"/>
  <c r="O35" i="78"/>
  <c r="P117" i="78"/>
  <c r="O105" i="78"/>
  <c r="O127" i="78"/>
  <c r="O236" i="78"/>
  <c r="P32" i="78"/>
  <c r="O117" i="78"/>
  <c r="P21" i="78"/>
  <c r="O129" i="78"/>
  <c r="P151" i="78"/>
  <c r="P105" i="78"/>
  <c r="O10" i="78"/>
  <c r="P156" i="78"/>
  <c r="P63" i="78"/>
  <c r="O189" i="78"/>
  <c r="O38" i="78"/>
  <c r="P109" i="78"/>
  <c r="O69" i="78"/>
  <c r="O23" i="78"/>
  <c r="O122" i="78"/>
  <c r="O59" i="78"/>
  <c r="P33" i="78"/>
  <c r="O107" i="78"/>
  <c r="P108" i="78"/>
  <c r="P163" i="78"/>
  <c r="P180" i="78"/>
  <c r="P17" i="78"/>
  <c r="O25" i="78"/>
  <c r="P132" i="78"/>
  <c r="O40" i="78"/>
  <c r="O147" i="78"/>
  <c r="O182" i="78"/>
  <c r="P192" i="78"/>
  <c r="P29" i="78"/>
  <c r="O51" i="78"/>
  <c r="P128" i="78"/>
  <c r="AF8" i="75"/>
  <c r="O143" i="78"/>
  <c r="P18" i="78"/>
  <c r="AB9" i="75"/>
  <c r="Q9" i="75"/>
  <c r="AF9" i="75"/>
  <c r="AA9" i="75"/>
  <c r="AG8" i="75"/>
  <c r="R8" i="75"/>
  <c r="AG9" i="75"/>
  <c r="R9" i="75"/>
  <c r="AG10" i="75"/>
  <c r="R10" i="75"/>
  <c r="AB10" i="75"/>
  <c r="AG11" i="75"/>
  <c r="AB11" i="75"/>
  <c r="R11" i="75"/>
  <c r="R12" i="75"/>
  <c r="AG12" i="75"/>
  <c r="AB12" i="75"/>
  <c r="R13" i="75"/>
  <c r="AB13" i="75"/>
  <c r="AG13" i="75"/>
  <c r="AB14" i="75"/>
  <c r="AG14" i="75"/>
  <c r="R14" i="75"/>
  <c r="AF10" i="75"/>
  <c r="AF11" i="75" s="1"/>
  <c r="AF12" i="75" s="1"/>
  <c r="AA10" i="75"/>
  <c r="AA11" i="75" s="1"/>
  <c r="AA12" i="75" s="1"/>
  <c r="Q10" i="75"/>
  <c r="Q11" i="75" s="1"/>
  <c r="Q12" i="75" s="1"/>
  <c r="AF13" i="75"/>
  <c r="AF14" i="75" s="1"/>
  <c r="AF15" i="75" s="1"/>
  <c r="AA13" i="75"/>
  <c r="AA14" i="75" s="1"/>
  <c r="AA15" i="75" s="1"/>
  <c r="Q13" i="75"/>
  <c r="Q14" i="75" s="1"/>
  <c r="Q15" i="75" s="1"/>
  <c r="P10" i="75"/>
  <c r="Z10" i="75"/>
  <c r="AE10" i="75"/>
  <c r="P11" i="75"/>
  <c r="Z11" i="75"/>
  <c r="AE11" i="75"/>
  <c r="P12" i="75"/>
  <c r="Z12" i="75"/>
  <c r="AE12" i="75"/>
  <c r="P13" i="75"/>
  <c r="Z13" i="75"/>
  <c r="AE13" i="75"/>
  <c r="P14" i="75"/>
  <c r="Z14" i="75"/>
  <c r="AE14" i="75"/>
  <c r="P15" i="75"/>
  <c r="Z15" i="75"/>
  <c r="AE15" i="75"/>
  <c r="P16" i="75"/>
  <c r="Z16" i="75"/>
  <c r="AE16" i="75"/>
  <c r="P17" i="75"/>
  <c r="Z17" i="75"/>
  <c r="AE17" i="75"/>
  <c r="P18" i="75"/>
  <c r="Z18" i="75"/>
  <c r="AE18" i="75"/>
  <c r="P19" i="75"/>
  <c r="Z19" i="75"/>
  <c r="AE19" i="75"/>
  <c r="P20" i="75"/>
  <c r="Z20" i="75"/>
  <c r="AE20" i="75"/>
  <c r="P21" i="75"/>
  <c r="P22" i="75" s="1"/>
  <c r="Z21" i="75"/>
  <c r="Z22" i="75" s="1"/>
  <c r="AE21" i="75"/>
  <c r="AE22" i="75" s="1"/>
  <c r="P23" i="75"/>
  <c r="Z23" i="75"/>
  <c r="AE23" i="75"/>
  <c r="P24" i="75"/>
  <c r="Z24" i="75"/>
  <c r="AE24" i="75"/>
  <c r="P25" i="75"/>
  <c r="Z25" i="75"/>
  <c r="AE25" i="75"/>
  <c r="P26" i="75"/>
  <c r="P27" i="75" s="1"/>
  <c r="Z26" i="75"/>
  <c r="Z27" i="75" s="1"/>
  <c r="AE26" i="75"/>
  <c r="AE27" i="75" s="1"/>
  <c r="P28" i="75"/>
  <c r="Z28" i="75"/>
  <c r="AE28" i="75"/>
  <c r="P29" i="75"/>
  <c r="P30" i="75" s="1"/>
  <c r="Z29" i="75"/>
  <c r="Z30" i="75" s="1"/>
  <c r="AE29" i="75"/>
  <c r="AE30" i="75" s="1"/>
  <c r="P31" i="75"/>
  <c r="Z31" i="75"/>
  <c r="AE31" i="75"/>
  <c r="AB15" i="75"/>
  <c r="AG15" i="75"/>
  <c r="R15" i="75"/>
  <c r="AF16" i="75"/>
  <c r="AA16" i="75"/>
  <c r="Q16" i="75"/>
  <c r="P32" i="75"/>
  <c r="Z32" i="75"/>
  <c r="AE32" i="75"/>
  <c r="AB16" i="75"/>
  <c r="AG16" i="75"/>
  <c r="R16" i="75"/>
  <c r="AF17" i="75"/>
  <c r="AA17" i="75"/>
  <c r="Q17" i="75"/>
  <c r="AB17" i="75"/>
  <c r="AG17" i="75"/>
  <c r="R17" i="75"/>
  <c r="AF18" i="75"/>
  <c r="AA18" i="75"/>
  <c r="Q18" i="75"/>
  <c r="AB18" i="75"/>
  <c r="AG18" i="75"/>
  <c r="R18" i="75"/>
  <c r="AF19" i="75"/>
  <c r="AA19" i="75"/>
  <c r="Q19" i="75"/>
  <c r="AB19" i="75"/>
  <c r="AG19" i="75"/>
  <c r="R19" i="75"/>
  <c r="AF20" i="75"/>
  <c r="AA20" i="75"/>
  <c r="Q20" i="75"/>
  <c r="AB20" i="75"/>
  <c r="AG20" i="75"/>
  <c r="R20" i="75"/>
  <c r="AF21" i="75"/>
  <c r="AA21" i="75"/>
  <c r="Q21" i="75"/>
  <c r="AB21" i="75"/>
  <c r="AG21" i="75"/>
  <c r="R21" i="75"/>
  <c r="AF22" i="75"/>
  <c r="AA22" i="75"/>
  <c r="Q22" i="75"/>
  <c r="AB22" i="75"/>
  <c r="AG22" i="75"/>
  <c r="R22" i="75"/>
  <c r="AF23" i="75"/>
  <c r="AA23" i="75"/>
  <c r="Q23" i="75"/>
  <c r="AB23" i="75"/>
  <c r="AG23" i="75"/>
  <c r="R23" i="75"/>
  <c r="AF24" i="75"/>
  <c r="AA24" i="75"/>
  <c r="Q24" i="75"/>
  <c r="AB24" i="75"/>
  <c r="AG24" i="75"/>
  <c r="R24" i="75"/>
  <c r="AF25" i="75"/>
  <c r="AA25" i="75"/>
  <c r="Q25" i="75"/>
  <c r="AB25" i="75"/>
  <c r="AB26" i="75" s="1"/>
  <c r="AG25" i="75"/>
  <c r="AG26" i="75" s="1"/>
  <c r="R25" i="75"/>
  <c r="R26" i="75" s="1"/>
  <c r="AF26" i="75"/>
  <c r="AF27" i="75" s="1"/>
  <c r="AA26" i="75"/>
  <c r="AA27" i="75" s="1"/>
  <c r="Q26" i="75"/>
  <c r="Q27" i="75" s="1"/>
  <c r="AB27" i="75"/>
  <c r="AG27" i="75"/>
  <c r="R27" i="75"/>
  <c r="AF28" i="75"/>
  <c r="AA28" i="75"/>
  <c r="Q28" i="75"/>
  <c r="AB28" i="75"/>
  <c r="AB29" i="75" s="1"/>
  <c r="AG28" i="75"/>
  <c r="AG29" i="75" s="1"/>
  <c r="R28" i="75"/>
  <c r="R29" i="75" s="1"/>
  <c r="AF29" i="75"/>
  <c r="AF30" i="75" s="1"/>
  <c r="AA29" i="75"/>
  <c r="AA30" i="75" s="1"/>
  <c r="Q29" i="75"/>
  <c r="Q30" i="75" s="1"/>
  <c r="AB30" i="75"/>
  <c r="AG30" i="75"/>
  <c r="R30" i="75"/>
  <c r="AF31" i="75"/>
  <c r="AF32" i="75" s="1"/>
  <c r="AA31" i="75"/>
  <c r="AA32" i="75" s="1"/>
  <c r="Q31" i="75"/>
  <c r="Q32" i="75" s="1"/>
  <c r="AB31" i="75"/>
  <c r="AB32" i="75" s="1"/>
  <c r="AG31" i="75"/>
  <c r="AG32" i="75" s="1"/>
  <c r="R31" i="75"/>
  <c r="R32" i="75" s="1"/>
  <c r="CG58" i="75" l="1"/>
  <c r="CZ58" i="75"/>
  <c r="CF55" i="75"/>
  <c r="CY55" i="75"/>
  <c r="CG57" i="75"/>
  <c r="CZ57" i="75"/>
  <c r="CF54" i="75"/>
  <c r="CY54" i="75"/>
  <c r="CG56" i="75"/>
  <c r="CZ56" i="75"/>
  <c r="CF53" i="75"/>
  <c r="CY53" i="75"/>
  <c r="CG55" i="75"/>
  <c r="CZ55" i="75"/>
  <c r="CF52" i="75"/>
  <c r="CY52" i="75"/>
  <c r="CG54" i="75"/>
  <c r="CZ54" i="75"/>
  <c r="CF51" i="75"/>
  <c r="CY51" i="75"/>
  <c r="CG53" i="75"/>
  <c r="CZ53" i="75"/>
  <c r="CF50" i="75"/>
  <c r="CY50" i="75"/>
  <c r="CG52" i="75"/>
  <c r="CZ52" i="75"/>
  <c r="CF49" i="75"/>
  <c r="CY49" i="75"/>
  <c r="CG51" i="75"/>
  <c r="CZ51" i="75"/>
  <c r="CF48" i="75"/>
  <c r="CY48" i="75"/>
  <c r="CG50" i="75"/>
  <c r="CZ50" i="75"/>
  <c r="CF47" i="75"/>
  <c r="CY47" i="75"/>
  <c r="CG49" i="75"/>
  <c r="CZ49" i="75"/>
  <c r="CF46" i="75"/>
  <c r="CY46" i="75"/>
  <c r="CG48" i="75"/>
  <c r="CG47" i="75"/>
  <c r="CG46" i="75"/>
  <c r="CZ48" i="75"/>
  <c r="CZ47" i="75"/>
  <c r="CZ46" i="75"/>
  <c r="CF45" i="75"/>
  <c r="CY45" i="75"/>
  <c r="CF44" i="75"/>
  <c r="CF43" i="75"/>
  <c r="CF42" i="75"/>
  <c r="CY44" i="75"/>
  <c r="CY43" i="75"/>
  <c r="CY42" i="75"/>
  <c r="CG45" i="75"/>
  <c r="CG44" i="75"/>
  <c r="CG43" i="75"/>
  <c r="CZ45" i="75"/>
  <c r="CZ44" i="75"/>
  <c r="CZ43" i="75"/>
  <c r="CX53" i="75"/>
  <c r="CE53" i="75"/>
  <c r="CL53" i="75" s="1"/>
  <c r="CX44" i="75"/>
  <c r="CX43" i="75"/>
  <c r="CX39" i="75"/>
  <c r="CX40" i="75"/>
  <c r="CX38" i="75"/>
  <c r="CX37" i="75"/>
  <c r="CX33" i="75"/>
  <c r="CX35" i="75"/>
  <c r="CX34" i="75"/>
  <c r="CX32" i="75"/>
  <c r="CX31" i="75"/>
  <c r="CX29" i="75"/>
  <c r="CX28" i="75"/>
  <c r="CX30" i="75"/>
  <c r="CX27" i="75"/>
  <c r="CX23" i="75"/>
  <c r="CX24" i="75"/>
  <c r="CX25" i="75"/>
  <c r="CX26" i="75"/>
  <c r="CE25" i="75"/>
  <c r="CK25" i="75" s="1"/>
  <c r="CF41" i="75"/>
  <c r="CY41" i="75"/>
  <c r="CG42" i="75"/>
  <c r="CZ42" i="75"/>
  <c r="CX52" i="75"/>
  <c r="CX51" i="75"/>
  <c r="CX50" i="75"/>
  <c r="CX49" i="75"/>
  <c r="CX48" i="75"/>
  <c r="CX47" i="75"/>
  <c r="CX46" i="75"/>
  <c r="CX45" i="75"/>
  <c r="CX42" i="75"/>
  <c r="CX41" i="75"/>
  <c r="CX36" i="75"/>
  <c r="CX22" i="75"/>
  <c r="CX17" i="75"/>
  <c r="CX18" i="75"/>
  <c r="CX19" i="75"/>
  <c r="CX20" i="75"/>
  <c r="CX21" i="75"/>
  <c r="CF38" i="75"/>
  <c r="CF37" i="75"/>
  <c r="CY38" i="75"/>
  <c r="CY37" i="75"/>
  <c r="CF29" i="75"/>
  <c r="CF30" i="75"/>
  <c r="CF31" i="75"/>
  <c r="CY30" i="75"/>
  <c r="CY29" i="75"/>
  <c r="CY31" i="75"/>
  <c r="CY34" i="75"/>
  <c r="CY33" i="75"/>
  <c r="CY32" i="75"/>
  <c r="CF34" i="75"/>
  <c r="CF33" i="75"/>
  <c r="CF32" i="75"/>
  <c r="CZ41" i="75"/>
  <c r="CZ40" i="75"/>
  <c r="CG41" i="75"/>
  <c r="CG40" i="75"/>
  <c r="CF35" i="75"/>
  <c r="CF36" i="75"/>
  <c r="CY35" i="75"/>
  <c r="CY36" i="75"/>
  <c r="CZ39" i="75"/>
  <c r="CZ38" i="75"/>
  <c r="CZ37" i="75"/>
  <c r="CG39" i="75"/>
  <c r="CG38" i="75"/>
  <c r="CG37" i="75"/>
  <c r="CY40" i="75"/>
  <c r="CY39" i="75"/>
  <c r="CF40" i="75"/>
  <c r="CF39" i="75"/>
  <c r="CG35" i="75"/>
  <c r="CG36" i="75"/>
  <c r="CZ35" i="75"/>
  <c r="CZ36" i="75"/>
  <c r="CZ31" i="75"/>
  <c r="CZ32" i="75"/>
  <c r="CZ33" i="75"/>
  <c r="CZ34" i="75"/>
  <c r="CG31" i="75"/>
  <c r="CG32" i="75"/>
  <c r="CG33" i="75"/>
  <c r="CG34" i="75"/>
  <c r="CG29" i="75"/>
  <c r="CG28" i="75"/>
  <c r="CG27" i="75"/>
  <c r="CG30" i="75"/>
  <c r="CG11" i="75"/>
  <c r="CG17" i="75"/>
  <c r="CG23" i="75"/>
  <c r="CG10" i="75"/>
  <c r="CG16" i="75"/>
  <c r="CG22" i="75"/>
  <c r="CG9" i="75"/>
  <c r="CG15" i="75"/>
  <c r="CG21" i="75"/>
  <c r="CG14" i="75"/>
  <c r="CG20" i="75"/>
  <c r="CG26" i="75"/>
  <c r="CG13" i="75"/>
  <c r="CG19" i="75"/>
  <c r="CG25" i="75"/>
  <c r="CG24" i="75"/>
  <c r="CG18" i="75"/>
  <c r="CG12" i="75"/>
  <c r="CY28" i="75"/>
  <c r="CY27" i="75"/>
  <c r="CY26" i="75"/>
  <c r="CY25" i="75"/>
  <c r="CF28" i="75"/>
  <c r="CF27" i="75"/>
  <c r="CF26" i="75"/>
  <c r="CF25" i="75"/>
  <c r="CZ29" i="75"/>
  <c r="CZ28" i="75"/>
  <c r="CZ27" i="75"/>
  <c r="CZ30" i="75"/>
  <c r="CF10" i="75"/>
  <c r="CF16" i="75"/>
  <c r="CF22" i="75"/>
  <c r="CF9" i="75"/>
  <c r="CF15" i="75"/>
  <c r="CF21" i="75"/>
  <c r="CF14" i="75"/>
  <c r="CF20" i="75"/>
  <c r="CF13" i="75"/>
  <c r="CF19" i="75"/>
  <c r="CF12" i="75"/>
  <c r="CF18" i="75"/>
  <c r="CF24" i="75"/>
  <c r="CF17" i="75"/>
  <c r="CF11" i="75"/>
  <c r="CF23" i="75"/>
  <c r="CZ11" i="75"/>
  <c r="CZ17" i="75"/>
  <c r="CZ23" i="75"/>
  <c r="CZ10" i="75"/>
  <c r="CZ16" i="75"/>
  <c r="CZ22" i="75"/>
  <c r="CZ15" i="75"/>
  <c r="CZ21" i="75"/>
  <c r="CZ14" i="75"/>
  <c r="CZ20" i="75"/>
  <c r="CZ26" i="75"/>
  <c r="CZ13" i="75"/>
  <c r="CZ24" i="75"/>
  <c r="CZ25" i="75"/>
  <c r="CZ18" i="75"/>
  <c r="CZ19" i="75"/>
  <c r="CZ12" i="75"/>
  <c r="CY10" i="75"/>
  <c r="CY16" i="75"/>
  <c r="CY22" i="75"/>
  <c r="CY15" i="75"/>
  <c r="CY21" i="75"/>
  <c r="CY14" i="75"/>
  <c r="CY20" i="75"/>
  <c r="CY13" i="75"/>
  <c r="CY19" i="75"/>
  <c r="CY24" i="75"/>
  <c r="CY17" i="75"/>
  <c r="CY18" i="75"/>
  <c r="CY11" i="75"/>
  <c r="CY12" i="75"/>
  <c r="CY23" i="75"/>
  <c r="CE52" i="75"/>
  <c r="CE51" i="75"/>
  <c r="CL51" i="75" s="1"/>
  <c r="CE50" i="75"/>
  <c r="CL50" i="75" s="1"/>
  <c r="CE49" i="75"/>
  <c r="CL49" i="75" s="1"/>
  <c r="CE48" i="75"/>
  <c r="CL48" i="75" s="1"/>
  <c r="CE47" i="75"/>
  <c r="CL47" i="75" s="1"/>
  <c r="CE46" i="75"/>
  <c r="CL46" i="75" s="1"/>
  <c r="CE45" i="75"/>
  <c r="CL45" i="75" s="1"/>
  <c r="CE43" i="75"/>
  <c r="CL43" i="75" s="1"/>
  <c r="CE44" i="75"/>
  <c r="CL44" i="75" s="1"/>
  <c r="CE42" i="75"/>
  <c r="CL42" i="75" s="1"/>
  <c r="CE41" i="75"/>
  <c r="CL41" i="75" s="1"/>
  <c r="CE40" i="75"/>
  <c r="CL40" i="75" s="1"/>
  <c r="CE39" i="75"/>
  <c r="CL39" i="75" s="1"/>
  <c r="CE37" i="75"/>
  <c r="CL37" i="75" s="1"/>
  <c r="CE38" i="75"/>
  <c r="CL38" i="75" s="1"/>
  <c r="CE36" i="75"/>
  <c r="CL36" i="75" s="1"/>
  <c r="CE35" i="75"/>
  <c r="CL35" i="75" s="1"/>
  <c r="CE34" i="75"/>
  <c r="CL34" i="75" s="1"/>
  <c r="CE33" i="75"/>
  <c r="CL33" i="75" s="1"/>
  <c r="CE31" i="75"/>
  <c r="CL31" i="75" s="1"/>
  <c r="CE32" i="75"/>
  <c r="CL32" i="75" s="1"/>
  <c r="CE27" i="75"/>
  <c r="CL27" i="75" s="1"/>
  <c r="CE30" i="75"/>
  <c r="CL30" i="75" s="1"/>
  <c r="CE28" i="75"/>
  <c r="CL28" i="75" s="1"/>
  <c r="CE29" i="75"/>
  <c r="CL29" i="75" s="1"/>
  <c r="CE22" i="75"/>
  <c r="CL22" i="75" s="1"/>
  <c r="CE17" i="75"/>
  <c r="CL17" i="75" s="1"/>
  <c r="CE18" i="75"/>
  <c r="CL18" i="75" s="1"/>
  <c r="CE19" i="75"/>
  <c r="CL19" i="75" s="1"/>
  <c r="CE20" i="75"/>
  <c r="CL20" i="75" s="1"/>
  <c r="CE21" i="75"/>
  <c r="CL21" i="75" s="1"/>
  <c r="CE26" i="75"/>
  <c r="CL26" i="75" s="1"/>
  <c r="CE24" i="75"/>
  <c r="CL24" i="75" s="1"/>
  <c r="CE23" i="75"/>
  <c r="CL23" i="75" s="1"/>
  <c r="CX54" i="75"/>
  <c r="CE54" i="75"/>
  <c r="CL54" i="75" s="1"/>
  <c r="GR88" i="80"/>
  <c r="GR86" i="80"/>
  <c r="GR87" i="80"/>
  <c r="GY35" i="80"/>
  <c r="GY37" i="80"/>
  <c r="FT7" i="80"/>
  <c r="HA85" i="80"/>
  <c r="HA84" i="80"/>
  <c r="HA83" i="80"/>
  <c r="HA82" i="80"/>
  <c r="HA81" i="80"/>
  <c r="HA80" i="80"/>
  <c r="HA79" i="80"/>
  <c r="HA78" i="80"/>
  <c r="HA77" i="80"/>
  <c r="HA76" i="80"/>
  <c r="HA75" i="80"/>
  <c r="HA74" i="80"/>
  <c r="HA73" i="80"/>
  <c r="HA72" i="80"/>
  <c r="HA71" i="80"/>
  <c r="HA70" i="80"/>
  <c r="HA69" i="80"/>
  <c r="HA68" i="80"/>
  <c r="GK35" i="80"/>
  <c r="GA28" i="80"/>
  <c r="GN28" i="80"/>
  <c r="GY36" i="80"/>
  <c r="GL36" i="80"/>
  <c r="GK26" i="80"/>
  <c r="FX26" i="80"/>
  <c r="GY57" i="80"/>
  <c r="FM17" i="80"/>
  <c r="FZ17" i="80"/>
  <c r="GX56" i="80"/>
  <c r="GV46" i="80"/>
  <c r="FM16" i="80"/>
  <c r="FZ16" i="80"/>
  <c r="GL27" i="80"/>
  <c r="FY27" i="80"/>
  <c r="GX55" i="80"/>
  <c r="HA66" i="80"/>
  <c r="GU44" i="80"/>
  <c r="GK34" i="80"/>
  <c r="GX34" i="80"/>
  <c r="FV25" i="80"/>
  <c r="GJ25" i="80"/>
  <c r="HA65" i="80"/>
  <c r="GX53" i="80"/>
  <c r="GW33" i="80"/>
  <c r="GJ33" i="80"/>
  <c r="FU24" i="80"/>
  <c r="GH24" i="80"/>
  <c r="FX14" i="80"/>
  <c r="FK14" i="80"/>
  <c r="GZ64" i="80"/>
  <c r="GR42" i="80"/>
  <c r="HE42" i="80"/>
  <c r="HF42" i="80" s="1"/>
  <c r="HG42" i="80" s="1"/>
  <c r="HH42" i="80" s="1"/>
  <c r="HI42" i="80" s="1"/>
  <c r="HJ42" i="80" s="1"/>
  <c r="HK42" i="80" s="1"/>
  <c r="HL42" i="80" s="1"/>
  <c r="HM42" i="80" s="1"/>
  <c r="HN42" i="80" s="1"/>
  <c r="HO42" i="80" s="1"/>
  <c r="HP42" i="80" s="1"/>
  <c r="HQ42" i="80" s="1"/>
  <c r="HR42" i="80" s="1"/>
  <c r="GH32" i="80"/>
  <c r="GU32" i="80"/>
  <c r="GG23" i="80"/>
  <c r="FT23" i="80"/>
  <c r="FW13" i="80"/>
  <c r="GV47" i="80"/>
  <c r="HA67" i="80"/>
  <c r="FL15" i="80"/>
  <c r="FY15" i="80"/>
  <c r="GX54" i="80"/>
  <c r="FT6" i="80"/>
  <c r="GZ63" i="80"/>
  <c r="GW52" i="80"/>
  <c r="GQ41" i="80"/>
  <c r="HD41" i="80"/>
  <c r="FW12" i="80"/>
  <c r="GZ62" i="80"/>
  <c r="GW51" i="80"/>
  <c r="HB40" i="80"/>
  <c r="GO40" i="80"/>
  <c r="GS31" i="80"/>
  <c r="GF31" i="80"/>
  <c r="FR22" i="80"/>
  <c r="GE22" i="80"/>
  <c r="FV11" i="80"/>
  <c r="GT43" i="80"/>
  <c r="GZ61" i="80"/>
  <c r="GW50" i="80"/>
  <c r="GN39" i="80"/>
  <c r="HA39" i="80"/>
  <c r="GQ30" i="80"/>
  <c r="GD30" i="80"/>
  <c r="FQ21" i="80"/>
  <c r="GD21" i="80"/>
  <c r="FV10" i="80"/>
  <c r="GY60" i="80"/>
  <c r="GM38" i="80"/>
  <c r="GZ38" i="80"/>
  <c r="GB29" i="80"/>
  <c r="GO29" i="80"/>
  <c r="GC20" i="80"/>
  <c r="FP20" i="80"/>
  <c r="FU9" i="80"/>
  <c r="GV45" i="80"/>
  <c r="GY59" i="80"/>
  <c r="GW49" i="80"/>
  <c r="GL37" i="80"/>
  <c r="FO19" i="80"/>
  <c r="GB19" i="80"/>
  <c r="FU8" i="80"/>
  <c r="GY58" i="80"/>
  <c r="GV48" i="80"/>
  <c r="GA18" i="80"/>
  <c r="FN18" i="80"/>
  <c r="J37" i="78"/>
  <c r="J70" i="78"/>
  <c r="J40" i="78"/>
  <c r="J74" i="78"/>
  <c r="J44" i="78"/>
  <c r="J26" i="78"/>
  <c r="J18" i="78"/>
  <c r="J16" i="78"/>
  <c r="J20" i="78"/>
  <c r="J47" i="78"/>
  <c r="J68" i="78"/>
  <c r="J6" i="78"/>
  <c r="J27" i="78"/>
  <c r="J19" i="78"/>
  <c r="J80" i="78"/>
  <c r="J41" i="78"/>
  <c r="J33" i="78"/>
  <c r="J22" i="78"/>
  <c r="J17" i="78"/>
  <c r="J51" i="78"/>
  <c r="J45" i="78"/>
  <c r="J8" i="78"/>
  <c r="J82" i="78"/>
  <c r="J50" i="78"/>
  <c r="J42" i="78"/>
  <c r="J11" i="78"/>
  <c r="J72" i="78"/>
  <c r="J63" i="78"/>
  <c r="J65" i="78"/>
  <c r="J57" i="78"/>
  <c r="J34" i="78"/>
  <c r="J69" i="78"/>
  <c r="J7" i="78"/>
  <c r="J61" i="78"/>
  <c r="J71" i="78"/>
  <c r="J81" i="78"/>
  <c r="J14" i="78"/>
  <c r="J35" i="78"/>
  <c r="J10" i="78"/>
  <c r="J12" i="78"/>
  <c r="J58" i="78"/>
  <c r="J75" i="78"/>
  <c r="J56" i="78"/>
  <c r="J49" i="78"/>
  <c r="J83" i="78"/>
  <c r="J38" i="78"/>
  <c r="J73" i="78"/>
  <c r="J30" i="78"/>
  <c r="J78" i="78"/>
  <c r="J76" i="78"/>
  <c r="J31" i="78"/>
  <c r="J48" i="78"/>
  <c r="J23" i="78"/>
  <c r="J24" i="78"/>
  <c r="J36" i="78"/>
  <c r="J28" i="78"/>
  <c r="J55" i="78"/>
  <c r="J66" i="78"/>
  <c r="J9" i="78"/>
  <c r="J29" i="78"/>
  <c r="J62" i="78"/>
  <c r="J21" i="78"/>
  <c r="J54" i="78"/>
  <c r="J84" i="78"/>
  <c r="J15" i="78"/>
  <c r="J67" i="78"/>
  <c r="J59" i="78"/>
  <c r="J25" i="78"/>
  <c r="J43" i="78"/>
  <c r="J53" i="78"/>
  <c r="J64" i="78"/>
  <c r="J77" i="78"/>
  <c r="J39" i="78"/>
  <c r="J60" i="78"/>
  <c r="J52" i="78"/>
  <c r="J13" i="78"/>
  <c r="J46" i="78"/>
  <c r="J79" i="78"/>
  <c r="J32" i="78"/>
  <c r="D21" i="76"/>
  <c r="J11" i="76"/>
  <c r="Q33" i="75"/>
  <c r="AE33" i="75"/>
  <c r="R33" i="75"/>
  <c r="AA33" i="75"/>
  <c r="AF33" i="75"/>
  <c r="AB33" i="75"/>
  <c r="Z33" i="75"/>
  <c r="P33" i="75"/>
  <c r="AG33" i="75"/>
  <c r="Q71" i="78"/>
  <c r="Q69" i="78"/>
  <c r="Q72" i="78"/>
  <c r="Q9" i="78"/>
  <c r="Q84" i="78"/>
  <c r="Q47" i="78"/>
  <c r="Q113" i="78"/>
  <c r="Q44" i="78"/>
  <c r="Q63" i="78"/>
  <c r="Q126" i="78"/>
  <c r="Q140" i="78"/>
  <c r="Q30" i="78"/>
  <c r="Q112" i="78"/>
  <c r="Q29" i="78"/>
  <c r="Q21" i="78"/>
  <c r="Q135" i="78"/>
  <c r="Q70" i="78"/>
  <c r="Q19" i="78"/>
  <c r="Q68" i="78"/>
  <c r="Q144" i="78"/>
  <c r="Q118" i="78"/>
  <c r="Q14" i="78"/>
  <c r="Q32" i="78"/>
  <c r="Q141" i="78"/>
  <c r="Q111" i="78"/>
  <c r="Q105" i="78"/>
  <c r="Q51" i="78"/>
  <c r="Q137" i="78"/>
  <c r="Q22" i="78"/>
  <c r="Q138" i="78"/>
  <c r="Q107" i="78"/>
  <c r="Q128" i="78"/>
  <c r="Q61" i="78"/>
  <c r="Q97" i="78"/>
  <c r="Q90" i="78"/>
  <c r="Q6" i="78"/>
  <c r="Q117" i="78"/>
  <c r="Q42" i="78"/>
  <c r="Q83" i="78"/>
  <c r="Q122" i="78"/>
  <c r="Q142" i="78"/>
  <c r="Q40" i="78"/>
  <c r="Q36" i="78"/>
  <c r="Q18" i="78"/>
  <c r="Q136" i="78"/>
  <c r="Q39" i="78"/>
  <c r="Q106" i="78"/>
  <c r="Q104" i="78"/>
  <c r="Q45" i="78"/>
  <c r="Q125" i="78"/>
  <c r="Q132" i="78"/>
  <c r="Q108" i="78"/>
  <c r="Q11" i="78"/>
  <c r="Q115" i="78"/>
  <c r="Q28" i="78"/>
  <c r="Q52" i="78"/>
  <c r="Q23" i="78"/>
  <c r="Q73" i="78"/>
  <c r="Q13" i="78"/>
  <c r="Q49" i="78"/>
  <c r="Q82" i="78"/>
  <c r="Q46" i="78"/>
  <c r="Q92" i="78"/>
  <c r="Q93" i="78"/>
  <c r="Q88" i="78"/>
  <c r="Q100" i="78"/>
  <c r="Q119" i="78"/>
  <c r="Q43" i="78"/>
  <c r="Q121" i="78"/>
  <c r="Q120" i="78"/>
  <c r="Q26" i="78"/>
  <c r="Q127" i="78"/>
  <c r="Q27" i="78"/>
  <c r="Q76" i="78"/>
  <c r="Q94" i="78"/>
  <c r="Q5" i="78"/>
  <c r="Q65" i="78"/>
  <c r="Q74" i="78"/>
  <c r="Q17" i="78"/>
  <c r="Q38" i="78"/>
  <c r="Q114" i="78"/>
  <c r="Q53" i="78"/>
  <c r="Q16" i="78"/>
  <c r="Q139" i="78"/>
  <c r="Q96" i="78"/>
  <c r="Q134" i="78"/>
  <c r="Q64" i="78"/>
  <c r="Q130" i="78"/>
  <c r="Q35" i="78"/>
  <c r="Q80" i="78"/>
  <c r="Q102" i="78"/>
  <c r="Q10" i="78"/>
  <c r="Q91" i="78"/>
  <c r="Q89" i="78"/>
  <c r="Q7" i="78"/>
  <c r="Q60" i="78"/>
  <c r="Q50" i="78"/>
  <c r="Q86" i="78"/>
  <c r="Q58" i="78"/>
  <c r="Q37" i="78"/>
  <c r="Q123" i="78"/>
  <c r="Q67" i="78"/>
  <c r="Q54" i="78"/>
  <c r="Q143" i="78"/>
  <c r="Q109" i="78"/>
  <c r="Q87" i="78"/>
  <c r="Q131" i="78"/>
  <c r="Q133" i="78"/>
  <c r="Q99" i="78"/>
  <c r="Q79" i="78"/>
  <c r="Q55" i="78"/>
  <c r="Q78" i="78"/>
  <c r="Q56" i="78"/>
  <c r="Q57" i="78"/>
  <c r="Q116" i="78"/>
  <c r="Q31" i="78"/>
  <c r="Q48" i="78"/>
  <c r="Q15" i="78"/>
  <c r="Q12" i="78"/>
  <c r="Q98" i="78"/>
  <c r="Q62" i="78"/>
  <c r="Q129" i="78"/>
  <c r="Q41" i="78"/>
  <c r="Q81" i="78"/>
  <c r="Q101" i="78"/>
  <c r="Q25" i="78"/>
  <c r="Q95" i="78"/>
  <c r="Q77" i="78"/>
  <c r="Q66" i="78"/>
  <c r="Q34" i="78"/>
  <c r="Q75" i="78"/>
  <c r="Q33" i="78"/>
  <c r="Q59" i="78"/>
  <c r="Q24" i="78"/>
  <c r="Q110" i="78"/>
  <c r="Q85" i="78"/>
  <c r="Q124" i="78"/>
  <c r="Q20" i="78"/>
  <c r="Q8" i="78"/>
  <c r="Q103" i="78"/>
  <c r="S8" i="75"/>
  <c r="AH8" i="75"/>
  <c r="AC8" i="75"/>
  <c r="BR40" i="75"/>
  <c r="BW40" i="75"/>
  <c r="BR73" i="75"/>
  <c r="BW73" i="75"/>
  <c r="BR43" i="75"/>
  <c r="BW43" i="75"/>
  <c r="BR77" i="75"/>
  <c r="BW77" i="75"/>
  <c r="BR47" i="75"/>
  <c r="BW47" i="75"/>
  <c r="BW29" i="75"/>
  <c r="BR29" i="75"/>
  <c r="BR21" i="75"/>
  <c r="BW21" i="75"/>
  <c r="BR19" i="75"/>
  <c r="BW19" i="75"/>
  <c r="BW23" i="75"/>
  <c r="BR23" i="75"/>
  <c r="BR50" i="75"/>
  <c r="BW50" i="75"/>
  <c r="BW71" i="75"/>
  <c r="BR71" i="75"/>
  <c r="BR9" i="75"/>
  <c r="BW9" i="75"/>
  <c r="BW30" i="75"/>
  <c r="BR30" i="75"/>
  <c r="BR22" i="75"/>
  <c r="BW22" i="75"/>
  <c r="BR83" i="75"/>
  <c r="BW83" i="75"/>
  <c r="BR44" i="75"/>
  <c r="BW44" i="75"/>
  <c r="BR36" i="75"/>
  <c r="BW36" i="75"/>
  <c r="BR25" i="75"/>
  <c r="BW25" i="75"/>
  <c r="BR20" i="75"/>
  <c r="BW20" i="75"/>
  <c r="BR54" i="75"/>
  <c r="BW54" i="75"/>
  <c r="BR48" i="75"/>
  <c r="BW48" i="75"/>
  <c r="BR11" i="75"/>
  <c r="BW11" i="75"/>
  <c r="BR85" i="75"/>
  <c r="BW85" i="75"/>
  <c r="BR53" i="75"/>
  <c r="BW53" i="75"/>
  <c r="BR45" i="75"/>
  <c r="BW45" i="75"/>
  <c r="BR14" i="75"/>
  <c r="BW14" i="75"/>
  <c r="BR75" i="75"/>
  <c r="BW75" i="75"/>
  <c r="BR66" i="75"/>
  <c r="BW66" i="75"/>
  <c r="BR68" i="75"/>
  <c r="BW68" i="75"/>
  <c r="BR60" i="75"/>
  <c r="BW60" i="75"/>
  <c r="BR37" i="75"/>
  <c r="BW37" i="75"/>
  <c r="BR72" i="75"/>
  <c r="BW72" i="75"/>
  <c r="BR10" i="75"/>
  <c r="BW10" i="75"/>
  <c r="BR64" i="75"/>
  <c r="BW64" i="75"/>
  <c r="BR74" i="75"/>
  <c r="BW74" i="75"/>
  <c r="BR84" i="75"/>
  <c r="BW84" i="75"/>
  <c r="BR17" i="75"/>
  <c r="BW17" i="75"/>
  <c r="BR38" i="75"/>
  <c r="BW38" i="75"/>
  <c r="BR13" i="75"/>
  <c r="BW13" i="75"/>
  <c r="BR15" i="75"/>
  <c r="BW15" i="75"/>
  <c r="BR61" i="75"/>
  <c r="BW61" i="75"/>
  <c r="BR78" i="75"/>
  <c r="BW78" i="75"/>
  <c r="BR59" i="75"/>
  <c r="BW59" i="75"/>
  <c r="BW52" i="75"/>
  <c r="BR52" i="75"/>
  <c r="BR86" i="75"/>
  <c r="BW86" i="75"/>
  <c r="BR41" i="75"/>
  <c r="BW41" i="75"/>
  <c r="BR76" i="75"/>
  <c r="BW76" i="75"/>
  <c r="BR33" i="75"/>
  <c r="BW33" i="75"/>
  <c r="BR81" i="75"/>
  <c r="BW81" i="75"/>
  <c r="BR79" i="75"/>
  <c r="BW79" i="75"/>
  <c r="BR34" i="75"/>
  <c r="BW34" i="75"/>
  <c r="BR51" i="75"/>
  <c r="BW51" i="75"/>
  <c r="BR26" i="75"/>
  <c r="BW26" i="75"/>
  <c r="BW27" i="75"/>
  <c r="BR27" i="75"/>
  <c r="BR39" i="75"/>
  <c r="BW39" i="75"/>
  <c r="BR31" i="75"/>
  <c r="BW31" i="75"/>
  <c r="BR58" i="75"/>
  <c r="BW58" i="75"/>
  <c r="BW69" i="75"/>
  <c r="BR69" i="75"/>
  <c r="BR12" i="75"/>
  <c r="BW12" i="75"/>
  <c r="BR32" i="75"/>
  <c r="BW32" i="75"/>
  <c r="BR65" i="75"/>
  <c r="BW65" i="75"/>
  <c r="BR24" i="75"/>
  <c r="BW24" i="75"/>
  <c r="BR57" i="75"/>
  <c r="BW57" i="75"/>
  <c r="BR87" i="75"/>
  <c r="BW87" i="75"/>
  <c r="BR18" i="75"/>
  <c r="BW18" i="75"/>
  <c r="BR70" i="75"/>
  <c r="BW70" i="75"/>
  <c r="BR62" i="75"/>
  <c r="BW62" i="75"/>
  <c r="BW28" i="75"/>
  <c r="BR28" i="75"/>
  <c r="BR46" i="75"/>
  <c r="BW46" i="75"/>
  <c r="BW56" i="75"/>
  <c r="BR56" i="75"/>
  <c r="BR67" i="75"/>
  <c r="BW67" i="75"/>
  <c r="BR80" i="75"/>
  <c r="BW80" i="75"/>
  <c r="BR42" i="75"/>
  <c r="BW42" i="75"/>
  <c r="BR63" i="75"/>
  <c r="BW63" i="75"/>
  <c r="BR55" i="75"/>
  <c r="BW55" i="75"/>
  <c r="BW16" i="75"/>
  <c r="BR16" i="75"/>
  <c r="BR49" i="75"/>
  <c r="BW49" i="75"/>
  <c r="BR82" i="75"/>
  <c r="BW82" i="75"/>
  <c r="BR35" i="75"/>
  <c r="BW35" i="75"/>
  <c r="CK53" i="75" l="1"/>
  <c r="CJ53" i="75"/>
  <c r="CL25" i="75"/>
  <c r="DA12" i="75"/>
  <c r="DA18" i="75"/>
  <c r="DA11" i="75"/>
  <c r="DA17" i="75"/>
  <c r="DA10" i="75"/>
  <c r="DA16" i="75"/>
  <c r="DA22" i="75"/>
  <c r="DA15" i="75"/>
  <c r="DA21" i="75"/>
  <c r="DA20" i="75"/>
  <c r="DA13" i="75"/>
  <c r="DA14" i="75"/>
  <c r="DA19" i="75"/>
  <c r="CH12" i="75"/>
  <c r="CH18" i="75"/>
  <c r="CH11" i="75"/>
  <c r="CH17" i="75"/>
  <c r="CH10" i="75"/>
  <c r="CH16" i="75"/>
  <c r="CH22" i="75"/>
  <c r="CH9" i="75"/>
  <c r="CH15" i="75"/>
  <c r="CH21" i="75"/>
  <c r="CH14" i="75"/>
  <c r="CH20" i="75"/>
  <c r="CH19" i="75"/>
  <c r="CH13" i="75"/>
  <c r="CJ25" i="75"/>
  <c r="CL52" i="75"/>
  <c r="CJ23" i="75"/>
  <c r="CK23" i="75"/>
  <c r="CJ24" i="75"/>
  <c r="CK24" i="75"/>
  <c r="CJ26" i="75"/>
  <c r="CK26" i="75"/>
  <c r="CJ21" i="75"/>
  <c r="CK21" i="75"/>
  <c r="CJ20" i="75"/>
  <c r="CK20" i="75"/>
  <c r="CK19" i="75"/>
  <c r="CJ19" i="75"/>
  <c r="CK18" i="75"/>
  <c r="CJ18" i="75"/>
  <c r="CJ17" i="75"/>
  <c r="CK17" i="75"/>
  <c r="CJ22" i="75"/>
  <c r="CK22" i="75"/>
  <c r="CK29" i="75"/>
  <c r="CJ29" i="75"/>
  <c r="CJ28" i="75"/>
  <c r="CK28" i="75"/>
  <c r="CJ30" i="75"/>
  <c r="CK30" i="75"/>
  <c r="CJ27" i="75"/>
  <c r="CK27" i="75"/>
  <c r="CJ32" i="75"/>
  <c r="CK32" i="75"/>
  <c r="CJ31" i="75"/>
  <c r="CK31" i="75"/>
  <c r="CJ33" i="75"/>
  <c r="CK33" i="75"/>
  <c r="CJ34" i="75"/>
  <c r="CK34" i="75"/>
  <c r="CJ35" i="75"/>
  <c r="CK35" i="75"/>
  <c r="CJ36" i="75"/>
  <c r="CK36" i="75"/>
  <c r="CJ38" i="75"/>
  <c r="CK38" i="75"/>
  <c r="CJ37" i="75"/>
  <c r="CK37" i="75"/>
  <c r="CJ39" i="75"/>
  <c r="CK39" i="75"/>
  <c r="CJ40" i="75"/>
  <c r="CK40" i="75"/>
  <c r="CJ41" i="75"/>
  <c r="CK41" i="75"/>
  <c r="CJ42" i="75"/>
  <c r="CK42" i="75"/>
  <c r="CJ44" i="75"/>
  <c r="CK44" i="75"/>
  <c r="CJ43" i="75"/>
  <c r="CK43" i="75"/>
  <c r="CJ45" i="75"/>
  <c r="CK45" i="75"/>
  <c r="CJ46" i="75"/>
  <c r="CK46" i="75"/>
  <c r="CJ47" i="75"/>
  <c r="CK47" i="75"/>
  <c r="CJ48" i="75"/>
  <c r="CK48" i="75"/>
  <c r="CJ49" i="75"/>
  <c r="CK49" i="75"/>
  <c r="CJ50" i="75"/>
  <c r="CK50" i="75"/>
  <c r="CJ51" i="75"/>
  <c r="CK51" i="75"/>
  <c r="CK52" i="75"/>
  <c r="CJ52" i="75"/>
  <c r="CZ59" i="75"/>
  <c r="CY56" i="75"/>
  <c r="CG59" i="75"/>
  <c r="CF56" i="75"/>
  <c r="CJ54" i="75"/>
  <c r="CK54" i="75"/>
  <c r="GQ88" i="80"/>
  <c r="GQ87" i="80"/>
  <c r="GQ86" i="80"/>
  <c r="FU7" i="80"/>
  <c r="GZ37" i="80"/>
  <c r="GZ35" i="80"/>
  <c r="FM18" i="80"/>
  <c r="GB18" i="80"/>
  <c r="GU48" i="80"/>
  <c r="GX58" i="80"/>
  <c r="FV8" i="80"/>
  <c r="GC19" i="80"/>
  <c r="FN19" i="80"/>
  <c r="GK37" i="80"/>
  <c r="GV49" i="80"/>
  <c r="GX59" i="80"/>
  <c r="GU45" i="80"/>
  <c r="FV9" i="80"/>
  <c r="FO20" i="80"/>
  <c r="GD20" i="80"/>
  <c r="GP29" i="80"/>
  <c r="GA29" i="80"/>
  <c r="HA38" i="80"/>
  <c r="GL38" i="80"/>
  <c r="GX60" i="80"/>
  <c r="FW10" i="80"/>
  <c r="GE21" i="80"/>
  <c r="FP21" i="80"/>
  <c r="GC30" i="80"/>
  <c r="GR30" i="80"/>
  <c r="HB39" i="80"/>
  <c r="GM39" i="80"/>
  <c r="GV50" i="80"/>
  <c r="GY61" i="80"/>
  <c r="GS43" i="80"/>
  <c r="FW11" i="80"/>
  <c r="GF22" i="80"/>
  <c r="FQ22" i="80"/>
  <c r="GE31" i="80"/>
  <c r="GT31" i="80"/>
  <c r="GN40" i="80"/>
  <c r="HC40" i="80"/>
  <c r="GV51" i="80"/>
  <c r="GY62" i="80"/>
  <c r="FX12" i="80"/>
  <c r="HE41" i="80"/>
  <c r="HF41" i="80" s="1"/>
  <c r="HG41" i="80" s="1"/>
  <c r="HH41" i="80" s="1"/>
  <c r="HI41" i="80" s="1"/>
  <c r="HJ41" i="80" s="1"/>
  <c r="HK41" i="80" s="1"/>
  <c r="HL41" i="80" s="1"/>
  <c r="HM41" i="80" s="1"/>
  <c r="HN41" i="80" s="1"/>
  <c r="HO41" i="80" s="1"/>
  <c r="HP41" i="80" s="1"/>
  <c r="HQ41" i="80" s="1"/>
  <c r="HR41" i="80" s="1"/>
  <c r="GP41" i="80"/>
  <c r="GV52" i="80"/>
  <c r="GY63" i="80"/>
  <c r="FU6" i="80"/>
  <c r="GW54" i="80"/>
  <c r="FZ15" i="80"/>
  <c r="FK15" i="80"/>
  <c r="GZ67" i="80"/>
  <c r="GU47" i="80"/>
  <c r="FX13" i="80"/>
  <c r="FS23" i="80"/>
  <c r="GH23" i="80"/>
  <c r="GV32" i="80"/>
  <c r="GG32" i="80"/>
  <c r="GQ42" i="80"/>
  <c r="GY64" i="80"/>
  <c r="FY14" i="80"/>
  <c r="GI24" i="80"/>
  <c r="FT24" i="80"/>
  <c r="GI33" i="80"/>
  <c r="GX33" i="80"/>
  <c r="GW53" i="80"/>
  <c r="GZ65" i="80"/>
  <c r="GK25" i="80"/>
  <c r="FU25" i="80"/>
  <c r="GY34" i="80"/>
  <c r="GJ34" i="80"/>
  <c r="GT44" i="80"/>
  <c r="GZ66" i="80"/>
  <c r="GW55" i="80"/>
  <c r="FX27" i="80"/>
  <c r="GM27" i="80"/>
  <c r="GA16" i="80"/>
  <c r="FL16" i="80"/>
  <c r="GU46" i="80"/>
  <c r="GW56" i="80"/>
  <c r="GA17" i="80"/>
  <c r="FL17" i="80"/>
  <c r="GX57" i="80"/>
  <c r="FW26" i="80"/>
  <c r="GL26" i="80"/>
  <c r="GK36" i="80"/>
  <c r="GZ36" i="80"/>
  <c r="GO28" i="80"/>
  <c r="FZ28" i="80"/>
  <c r="GJ35" i="80"/>
  <c r="GZ68" i="80"/>
  <c r="GZ69" i="80"/>
  <c r="GZ70" i="80"/>
  <c r="GZ71" i="80"/>
  <c r="GZ72" i="80"/>
  <c r="GZ73" i="80"/>
  <c r="GZ74" i="80"/>
  <c r="GZ75" i="80"/>
  <c r="GZ76" i="80"/>
  <c r="GZ77" i="80"/>
  <c r="GZ78" i="80"/>
  <c r="GZ79" i="80"/>
  <c r="GZ80" i="80"/>
  <c r="GZ81" i="80"/>
  <c r="GZ82" i="80"/>
  <c r="GZ83" i="80"/>
  <c r="GZ84" i="80"/>
  <c r="GZ85" i="80"/>
  <c r="K79" i="78"/>
  <c r="K60" i="78"/>
  <c r="K53" i="78"/>
  <c r="K15" i="78"/>
  <c r="K62" i="78"/>
  <c r="K55" i="78"/>
  <c r="K23" i="78"/>
  <c r="K78" i="78"/>
  <c r="K80" i="78"/>
  <c r="K68" i="78"/>
  <c r="K44" i="78"/>
  <c r="K37" i="78"/>
  <c r="K39" i="78"/>
  <c r="K38" i="78"/>
  <c r="K75" i="78"/>
  <c r="K35" i="78"/>
  <c r="K61" i="78"/>
  <c r="K57" i="78"/>
  <c r="K63" i="78"/>
  <c r="K50" i="78"/>
  <c r="K51" i="78"/>
  <c r="K47" i="78"/>
  <c r="K83" i="78"/>
  <c r="K58" i="78"/>
  <c r="K14" i="78"/>
  <c r="K7" i="78"/>
  <c r="K65" i="78"/>
  <c r="K72" i="78"/>
  <c r="K82" i="78"/>
  <c r="K17" i="78"/>
  <c r="K43" i="78"/>
  <c r="K84" i="78"/>
  <c r="K13" i="78"/>
  <c r="K77" i="78"/>
  <c r="K25" i="78"/>
  <c r="K59" i="78"/>
  <c r="K54" i="78"/>
  <c r="K9" i="78"/>
  <c r="K36" i="78"/>
  <c r="K31" i="78"/>
  <c r="K33" i="78"/>
  <c r="K27" i="78"/>
  <c r="K20" i="78"/>
  <c r="K18" i="78"/>
  <c r="K40" i="78"/>
  <c r="K28" i="78"/>
  <c r="K19" i="78"/>
  <c r="K74" i="78"/>
  <c r="K30" i="78"/>
  <c r="K49" i="78"/>
  <c r="K12" i="78"/>
  <c r="K81" i="78"/>
  <c r="K69" i="78"/>
  <c r="K11" i="78"/>
  <c r="K8" i="78"/>
  <c r="K22" i="78"/>
  <c r="K46" i="78"/>
  <c r="K29" i="78"/>
  <c r="K32" i="78"/>
  <c r="K52" i="78"/>
  <c r="K64" i="78"/>
  <c r="K67" i="78"/>
  <c r="K21" i="78"/>
  <c r="K66" i="78"/>
  <c r="K24" i="78"/>
  <c r="K76" i="78"/>
  <c r="K41" i="78"/>
  <c r="K6" i="78"/>
  <c r="K16" i="78"/>
  <c r="K26" i="78"/>
  <c r="K70" i="78"/>
  <c r="K48" i="78"/>
  <c r="K73" i="78"/>
  <c r="K56" i="78"/>
  <c r="K10" i="78"/>
  <c r="K71" i="78"/>
  <c r="K34" i="78"/>
  <c r="K42" i="78"/>
  <c r="K45" i="78"/>
  <c r="D22" i="76"/>
  <c r="D30" i="76" s="1"/>
  <c r="J12" i="76"/>
  <c r="R34" i="75"/>
  <c r="AG34" i="75"/>
  <c r="AE34" i="75"/>
  <c r="Q34" i="75"/>
  <c r="Z34" i="75"/>
  <c r="AF34" i="75"/>
  <c r="AB34" i="75"/>
  <c r="AA34" i="75"/>
  <c r="P34" i="75"/>
  <c r="R57" i="78"/>
  <c r="R42" i="78"/>
  <c r="R29" i="78"/>
  <c r="R30" i="78"/>
  <c r="R58" i="78"/>
  <c r="R13" i="78"/>
  <c r="R49" i="78"/>
  <c r="R60" i="78"/>
  <c r="R19" i="78"/>
  <c r="R28" i="78"/>
  <c r="R64" i="78"/>
  <c r="R73" i="78"/>
  <c r="R77" i="78"/>
  <c r="R46" i="78"/>
  <c r="R38" i="78"/>
  <c r="R55" i="78"/>
  <c r="R20" i="78"/>
  <c r="R76" i="78"/>
  <c r="R14" i="78"/>
  <c r="R45" i="78"/>
  <c r="R34" i="78"/>
  <c r="S9" i="75"/>
  <c r="R23" i="78"/>
  <c r="R53" i="78"/>
  <c r="R36" i="78"/>
  <c r="R24" i="78"/>
  <c r="R10" i="78"/>
  <c r="R63" i="78"/>
  <c r="R71" i="78"/>
  <c r="R27" i="78"/>
  <c r="R17" i="78"/>
  <c r="R5" i="78"/>
  <c r="R79" i="78"/>
  <c r="R67" i="78"/>
  <c r="R69" i="78"/>
  <c r="R41" i="78"/>
  <c r="R6" i="78"/>
  <c r="R59" i="78"/>
  <c r="R12" i="78"/>
  <c r="R50" i="78"/>
  <c r="R11" i="78"/>
  <c r="R40" i="78"/>
  <c r="R26" i="78"/>
  <c r="R52" i="78"/>
  <c r="R22" i="78"/>
  <c r="R62" i="78"/>
  <c r="R68" i="78"/>
  <c r="R44" i="78"/>
  <c r="R43" i="78"/>
  <c r="R33" i="78"/>
  <c r="T8" i="75"/>
  <c r="R48" i="78"/>
  <c r="R15" i="78"/>
  <c r="R9" i="78"/>
  <c r="AD8" i="75"/>
  <c r="R80" i="78"/>
  <c r="R31" i="78"/>
  <c r="R56" i="78"/>
  <c r="R7" i="78"/>
  <c r="R51" i="78"/>
  <c r="R61" i="78"/>
  <c r="R39" i="78"/>
  <c r="R65" i="78"/>
  <c r="R75" i="78"/>
  <c r="R78" i="78"/>
  <c r="R16" i="78"/>
  <c r="R72" i="78"/>
  <c r="R35" i="78"/>
  <c r="AI8" i="75"/>
  <c r="R32" i="78"/>
  <c r="R37" i="78"/>
  <c r="AH9" i="75"/>
  <c r="R25" i="78"/>
  <c r="R21" i="78"/>
  <c r="R18" i="78"/>
  <c r="R66" i="78"/>
  <c r="R74" i="78"/>
  <c r="R47" i="78"/>
  <c r="R70" i="78"/>
  <c r="AC9" i="75"/>
  <c r="R8" i="78"/>
  <c r="R54" i="78"/>
  <c r="R81" i="78"/>
  <c r="BS82" i="75"/>
  <c r="BX82" i="75"/>
  <c r="BS63" i="75"/>
  <c r="BX63" i="75"/>
  <c r="BS56" i="75"/>
  <c r="BX56" i="75"/>
  <c r="BS18" i="75"/>
  <c r="BX18" i="75"/>
  <c r="BS65" i="75"/>
  <c r="BX65" i="75"/>
  <c r="BS58" i="75"/>
  <c r="BX58" i="75"/>
  <c r="BS26" i="75"/>
  <c r="BX26" i="75"/>
  <c r="BS81" i="75"/>
  <c r="BX81" i="75"/>
  <c r="BS83" i="75"/>
  <c r="BX83" i="75"/>
  <c r="BS71" i="75"/>
  <c r="BX71" i="75"/>
  <c r="BS47" i="75"/>
  <c r="BX47" i="75"/>
  <c r="BS40" i="75"/>
  <c r="BX40" i="75"/>
  <c r="BS42" i="75"/>
  <c r="BX42" i="75"/>
  <c r="BS41" i="75"/>
  <c r="BX41" i="75"/>
  <c r="BS78" i="75"/>
  <c r="BX78" i="75"/>
  <c r="BS38" i="75"/>
  <c r="BX38" i="75"/>
  <c r="BS64" i="75"/>
  <c r="BX64" i="75"/>
  <c r="BS60" i="75"/>
  <c r="BX60" i="75"/>
  <c r="BS66" i="75"/>
  <c r="BX66" i="75"/>
  <c r="BX53" i="75"/>
  <c r="BS53" i="75"/>
  <c r="BS54" i="75"/>
  <c r="BX54" i="75"/>
  <c r="BS50" i="75"/>
  <c r="BX50" i="75"/>
  <c r="BS86" i="75"/>
  <c r="BX86" i="75"/>
  <c r="BS61" i="75"/>
  <c r="BX61" i="75"/>
  <c r="BS17" i="75"/>
  <c r="BX17" i="75"/>
  <c r="BS10" i="75"/>
  <c r="BX10" i="75"/>
  <c r="BS68" i="75"/>
  <c r="BX68" i="75"/>
  <c r="BS75" i="75"/>
  <c r="BX75" i="75"/>
  <c r="BS85" i="75"/>
  <c r="BX85" i="75"/>
  <c r="BS20" i="75"/>
  <c r="BX20" i="75"/>
  <c r="BS46" i="75"/>
  <c r="BX46" i="75"/>
  <c r="BS87" i="75"/>
  <c r="BX87" i="75"/>
  <c r="BS16" i="75"/>
  <c r="BX16" i="75"/>
  <c r="BS80" i="75"/>
  <c r="BX80" i="75"/>
  <c r="BS28" i="75"/>
  <c r="BX28" i="75"/>
  <c r="BS62" i="75"/>
  <c r="BX62" i="75"/>
  <c r="BS57" i="75"/>
  <c r="BX57" i="75"/>
  <c r="BS12" i="75"/>
  <c r="BX12" i="75"/>
  <c r="BS39" i="75"/>
  <c r="BX39" i="75"/>
  <c r="BS34" i="75"/>
  <c r="BX34" i="75"/>
  <c r="BS36" i="75"/>
  <c r="BX36" i="75"/>
  <c r="BS30" i="75"/>
  <c r="BX30" i="75"/>
  <c r="BX23" i="75"/>
  <c r="BS23" i="75"/>
  <c r="BS21" i="75"/>
  <c r="BX21" i="75"/>
  <c r="BS43" i="75"/>
  <c r="BX43" i="75"/>
  <c r="BS31" i="75"/>
  <c r="BX31" i="75"/>
  <c r="BS22" i="75"/>
  <c r="BX22" i="75"/>
  <c r="BS77" i="75"/>
  <c r="BX77" i="75"/>
  <c r="BS33" i="75"/>
  <c r="BX33" i="75"/>
  <c r="BS52" i="75"/>
  <c r="BX52" i="75"/>
  <c r="BS15" i="75"/>
  <c r="BX15" i="75"/>
  <c r="BS84" i="75"/>
  <c r="BX84" i="75"/>
  <c r="BS72" i="75"/>
  <c r="BX72" i="75"/>
  <c r="BS14" i="75"/>
  <c r="BX14" i="75"/>
  <c r="BS11" i="75"/>
  <c r="BX11" i="75"/>
  <c r="BS25" i="75"/>
  <c r="BX25" i="75"/>
  <c r="BS49" i="75"/>
  <c r="BX49" i="75"/>
  <c r="BS32" i="75"/>
  <c r="BX32" i="75"/>
  <c r="BS35" i="75"/>
  <c r="BX35" i="75"/>
  <c r="BS55" i="75"/>
  <c r="BX55" i="75"/>
  <c r="BX67" i="75"/>
  <c r="BS67" i="75"/>
  <c r="BS70" i="75"/>
  <c r="BX70" i="75"/>
  <c r="BS24" i="75"/>
  <c r="BX24" i="75"/>
  <c r="BS69" i="75"/>
  <c r="BX69" i="75"/>
  <c r="BS27" i="75"/>
  <c r="BX27" i="75"/>
  <c r="BS79" i="75"/>
  <c r="BX79" i="75"/>
  <c r="BX44" i="75"/>
  <c r="BS44" i="75"/>
  <c r="BS9" i="75"/>
  <c r="BX9" i="75"/>
  <c r="BS19" i="75"/>
  <c r="BX19" i="75"/>
  <c r="BS29" i="75"/>
  <c r="BX29" i="75"/>
  <c r="BX73" i="75"/>
  <c r="BS73" i="75"/>
  <c r="BS51" i="75"/>
  <c r="BX51" i="75"/>
  <c r="BS76" i="75"/>
  <c r="BX76" i="75"/>
  <c r="BS59" i="75"/>
  <c r="BX59" i="75"/>
  <c r="BX13" i="75"/>
  <c r="BS13" i="75"/>
  <c r="BS74" i="75"/>
  <c r="BX74" i="75"/>
  <c r="BS37" i="75"/>
  <c r="BX37" i="75"/>
  <c r="BS45" i="75"/>
  <c r="BX45" i="75"/>
  <c r="BS48" i="75"/>
  <c r="BX48" i="75"/>
  <c r="S10" i="75"/>
  <c r="AH10" i="75"/>
  <c r="AC10" i="75"/>
  <c r="S11" i="75"/>
  <c r="AH11" i="75"/>
  <c r="AC11" i="75"/>
  <c r="S12" i="75"/>
  <c r="AH12" i="75"/>
  <c r="AC12" i="75"/>
  <c r="S13" i="75"/>
  <c r="AH13" i="75"/>
  <c r="AC13" i="75"/>
  <c r="S14" i="75"/>
  <c r="AH14" i="75"/>
  <c r="AC14" i="75"/>
  <c r="S15" i="75"/>
  <c r="AH15" i="75"/>
  <c r="AC15" i="75"/>
  <c r="S16" i="75"/>
  <c r="AH16" i="75"/>
  <c r="AC16" i="75"/>
  <c r="S17" i="75"/>
  <c r="AH17" i="75"/>
  <c r="AC17" i="75"/>
  <c r="S18" i="75"/>
  <c r="AH18" i="75"/>
  <c r="AC18" i="75"/>
  <c r="S19" i="75"/>
  <c r="AH19" i="75"/>
  <c r="AC19" i="75"/>
  <c r="S20" i="75"/>
  <c r="AH20" i="75"/>
  <c r="AC20" i="75"/>
  <c r="S21" i="75"/>
  <c r="AH21" i="75"/>
  <c r="AC21" i="75"/>
  <c r="S22" i="75"/>
  <c r="AH22" i="75"/>
  <c r="AC22" i="75"/>
  <c r="S23" i="75"/>
  <c r="AH23" i="75"/>
  <c r="AC23" i="75"/>
  <c r="S24" i="75"/>
  <c r="AH24" i="75"/>
  <c r="AC24" i="75"/>
  <c r="S25" i="75"/>
  <c r="AH25" i="75"/>
  <c r="AC25" i="75"/>
  <c r="S26" i="75"/>
  <c r="S27" i="75" s="1"/>
  <c r="AH26" i="75"/>
  <c r="AH27" i="75" s="1"/>
  <c r="AC26" i="75"/>
  <c r="AC27" i="75" s="1"/>
  <c r="S28" i="75"/>
  <c r="AH28" i="75"/>
  <c r="AC28" i="75"/>
  <c r="S29" i="75"/>
  <c r="S30" i="75" s="1"/>
  <c r="AH29" i="75"/>
  <c r="AH30" i="75" s="1"/>
  <c r="AC29" i="75"/>
  <c r="AC30" i="75" s="1"/>
  <c r="S31" i="75"/>
  <c r="AH31" i="75"/>
  <c r="AC31" i="75"/>
  <c r="S32" i="75"/>
  <c r="S33" i="75" s="1"/>
  <c r="AH32" i="75"/>
  <c r="AH33" i="75" s="1"/>
  <c r="AC32" i="75"/>
  <c r="AC33" i="75" s="1"/>
  <c r="S34" i="75"/>
  <c r="AH34" i="75"/>
  <c r="AC34" i="75"/>
  <c r="DA63" i="75" l="1"/>
  <c r="CH63" i="75"/>
  <c r="DA62" i="75"/>
  <c r="CH62" i="75"/>
  <c r="DA61" i="75"/>
  <c r="CH61" i="75"/>
  <c r="DA60" i="75"/>
  <c r="CH60" i="75"/>
  <c r="DA59" i="75"/>
  <c r="CH59" i="75"/>
  <c r="DA58" i="75"/>
  <c r="CH58" i="75"/>
  <c r="DA57" i="75"/>
  <c r="CH57" i="75"/>
  <c r="DA56" i="75"/>
  <c r="CH56" i="75"/>
  <c r="DA55" i="75"/>
  <c r="CH55" i="75"/>
  <c r="DA54" i="75"/>
  <c r="CH54" i="75"/>
  <c r="DA53" i="75"/>
  <c r="CH53" i="75"/>
  <c r="DA52" i="75"/>
  <c r="DA51" i="75"/>
  <c r="DA50" i="75"/>
  <c r="CH52" i="75"/>
  <c r="CH51" i="75"/>
  <c r="CH50" i="75"/>
  <c r="DA49" i="75"/>
  <c r="DA48" i="75"/>
  <c r="DA47" i="75"/>
  <c r="CH49" i="75"/>
  <c r="CH48" i="75"/>
  <c r="CH47" i="75"/>
  <c r="DA46" i="75"/>
  <c r="DA45" i="75"/>
  <c r="DA44" i="75"/>
  <c r="CH46" i="75"/>
  <c r="CH45" i="75"/>
  <c r="CH44" i="75"/>
  <c r="DA42" i="75"/>
  <c r="DA41" i="75"/>
  <c r="DA43" i="75"/>
  <c r="CH42" i="75"/>
  <c r="CH41" i="75"/>
  <c r="CH43" i="75"/>
  <c r="DA40" i="75"/>
  <c r="DA39" i="75"/>
  <c r="DA38" i="75"/>
  <c r="CH40" i="75"/>
  <c r="CH39" i="75"/>
  <c r="CH38" i="75"/>
  <c r="DA37" i="75"/>
  <c r="DA35" i="75"/>
  <c r="DA36" i="75"/>
  <c r="CH37" i="75"/>
  <c r="CH35" i="75"/>
  <c r="CH36" i="75"/>
  <c r="DA32" i="75"/>
  <c r="DA31" i="75"/>
  <c r="DA33" i="75"/>
  <c r="DA34" i="75"/>
  <c r="DA30" i="75"/>
  <c r="CH32" i="75"/>
  <c r="CH31" i="75"/>
  <c r="CH33" i="75"/>
  <c r="CH34" i="75"/>
  <c r="CH30" i="75"/>
  <c r="DA26" i="75"/>
  <c r="DA25" i="75"/>
  <c r="DA27" i="75"/>
  <c r="DA28" i="75"/>
  <c r="DA29" i="75"/>
  <c r="DA23" i="75"/>
  <c r="DA24" i="75"/>
  <c r="CH25" i="75"/>
  <c r="CH26" i="75"/>
  <c r="CH27" i="75"/>
  <c r="CH28" i="75"/>
  <c r="CH29" i="75"/>
  <c r="CH23" i="75"/>
  <c r="CH24" i="75"/>
  <c r="DB13" i="75"/>
  <c r="DB19" i="75"/>
  <c r="DB25" i="75"/>
  <c r="DB12" i="75"/>
  <c r="DB18" i="75"/>
  <c r="DB24" i="75"/>
  <c r="DB11" i="75"/>
  <c r="DB17" i="75"/>
  <c r="DB23" i="75"/>
  <c r="DB10" i="75"/>
  <c r="DB16" i="75"/>
  <c r="DB22" i="75"/>
  <c r="DB28" i="75"/>
  <c r="DB27" i="75"/>
  <c r="DB20" i="75"/>
  <c r="DB21" i="75"/>
  <c r="DB14" i="75"/>
  <c r="DB15" i="75"/>
  <c r="DB26" i="75"/>
  <c r="CI13" i="75"/>
  <c r="CI19" i="75"/>
  <c r="CI25" i="75"/>
  <c r="CI12" i="75"/>
  <c r="CI18" i="75"/>
  <c r="CI24" i="75"/>
  <c r="CI11" i="75"/>
  <c r="CI17" i="75"/>
  <c r="CI23" i="75"/>
  <c r="CI10" i="75"/>
  <c r="CI16" i="75"/>
  <c r="CI22" i="75"/>
  <c r="CI28" i="75"/>
  <c r="CI9" i="75"/>
  <c r="CI15" i="75"/>
  <c r="CI21" i="75"/>
  <c r="CI27" i="75"/>
  <c r="CI26" i="75"/>
  <c r="CI20" i="75"/>
  <c r="CI14" i="75"/>
  <c r="CE55" i="75"/>
  <c r="CL55" i="75" s="1"/>
  <c r="CX55" i="75"/>
  <c r="CH64" i="75"/>
  <c r="DA64" i="75"/>
  <c r="GP86" i="80"/>
  <c r="GP87" i="80"/>
  <c r="GP88" i="80"/>
  <c r="HA35" i="80"/>
  <c r="HA37" i="80"/>
  <c r="FV7" i="80"/>
  <c r="GY85" i="80"/>
  <c r="GY84" i="80"/>
  <c r="GY83" i="80"/>
  <c r="GY82" i="80"/>
  <c r="GY81" i="80"/>
  <c r="GY80" i="80"/>
  <c r="GY79" i="80"/>
  <c r="GY78" i="80"/>
  <c r="GY77" i="80"/>
  <c r="GY76" i="80"/>
  <c r="GY75" i="80"/>
  <c r="GY74" i="80"/>
  <c r="GY73" i="80"/>
  <c r="GY72" i="80"/>
  <c r="GY71" i="80"/>
  <c r="GY70" i="80"/>
  <c r="GY69" i="80"/>
  <c r="GY68" i="80"/>
  <c r="GI35" i="80"/>
  <c r="FY28" i="80"/>
  <c r="GP28" i="80"/>
  <c r="HA36" i="80"/>
  <c r="GJ36" i="80"/>
  <c r="GM26" i="80"/>
  <c r="FV26" i="80"/>
  <c r="GW57" i="80"/>
  <c r="FK17" i="80"/>
  <c r="GB17" i="80"/>
  <c r="GV56" i="80"/>
  <c r="GT46" i="80"/>
  <c r="FK16" i="80"/>
  <c r="GB16" i="80"/>
  <c r="GN27" i="80"/>
  <c r="FW27" i="80"/>
  <c r="GV55" i="80"/>
  <c r="GY66" i="80"/>
  <c r="GS44" i="80"/>
  <c r="GI34" i="80"/>
  <c r="GZ34" i="80"/>
  <c r="FT25" i="80"/>
  <c r="GL25" i="80"/>
  <c r="GY65" i="80"/>
  <c r="GV53" i="80"/>
  <c r="GY33" i="80"/>
  <c r="GH33" i="80"/>
  <c r="FS24" i="80"/>
  <c r="GJ24" i="80"/>
  <c r="FZ14" i="80"/>
  <c r="GX64" i="80"/>
  <c r="GP42" i="80"/>
  <c r="GF32" i="80"/>
  <c r="GW32" i="80"/>
  <c r="GI23" i="80"/>
  <c r="FR23" i="80"/>
  <c r="FY13" i="80"/>
  <c r="GT47" i="80"/>
  <c r="GY67" i="80"/>
  <c r="GA15" i="80"/>
  <c r="GV54" i="80"/>
  <c r="FV6" i="80"/>
  <c r="GX63" i="80"/>
  <c r="GU52" i="80"/>
  <c r="GO41" i="80"/>
  <c r="FY12" i="80"/>
  <c r="GX62" i="80"/>
  <c r="GU51" i="80"/>
  <c r="HD40" i="80"/>
  <c r="GM40" i="80"/>
  <c r="GU31" i="80"/>
  <c r="GD31" i="80"/>
  <c r="FP22" i="80"/>
  <c r="GG22" i="80"/>
  <c r="FX11" i="80"/>
  <c r="GR43" i="80"/>
  <c r="GX61" i="80"/>
  <c r="GU50" i="80"/>
  <c r="GL39" i="80"/>
  <c r="HC39" i="80"/>
  <c r="GS30" i="80"/>
  <c r="GB30" i="80"/>
  <c r="FO21" i="80"/>
  <c r="GF21" i="80"/>
  <c r="FX10" i="80"/>
  <c r="GW60" i="80"/>
  <c r="GK38" i="80"/>
  <c r="HB38" i="80"/>
  <c r="FZ29" i="80"/>
  <c r="GQ29" i="80"/>
  <c r="GE20" i="80"/>
  <c r="FN20" i="80"/>
  <c r="FW9" i="80"/>
  <c r="GT45" i="80"/>
  <c r="GW59" i="80"/>
  <c r="GU49" i="80"/>
  <c r="GJ37" i="80"/>
  <c r="FM19" i="80"/>
  <c r="GD19" i="80"/>
  <c r="FW8" i="80"/>
  <c r="GW58" i="80"/>
  <c r="GT48" i="80"/>
  <c r="GC18" i="80"/>
  <c r="FL18" i="80"/>
  <c r="J13" i="76"/>
  <c r="D23" i="76"/>
  <c r="AG35" i="75"/>
  <c r="P35" i="75"/>
  <c r="AF35" i="75"/>
  <c r="AE35" i="75"/>
  <c r="AA35" i="75"/>
  <c r="Z35" i="75"/>
  <c r="AC35" i="75"/>
  <c r="Q35" i="75"/>
  <c r="AH35" i="75"/>
  <c r="S35" i="75"/>
  <c r="R35" i="75"/>
  <c r="AB35" i="75"/>
  <c r="T9" i="75"/>
  <c r="AD9" i="75"/>
  <c r="AI9" i="75"/>
  <c r="T10" i="75"/>
  <c r="AD10" i="75"/>
  <c r="AI10" i="75"/>
  <c r="T11" i="75"/>
  <c r="AD11" i="75"/>
  <c r="AI11" i="75"/>
  <c r="T12" i="75"/>
  <c r="AD12" i="75"/>
  <c r="AI12" i="75"/>
  <c r="T13" i="75"/>
  <c r="AD13" i="75"/>
  <c r="AI13" i="75"/>
  <c r="T14" i="75"/>
  <c r="AD14" i="75"/>
  <c r="AI14" i="75"/>
  <c r="T15" i="75"/>
  <c r="AD15" i="75"/>
  <c r="AI15" i="75"/>
  <c r="T16" i="75"/>
  <c r="AD16" i="75"/>
  <c r="AI16" i="75"/>
  <c r="T17" i="75"/>
  <c r="AD17" i="75"/>
  <c r="AI17" i="75"/>
  <c r="T18" i="75"/>
  <c r="AD18" i="75"/>
  <c r="AI18" i="75"/>
  <c r="T19" i="75"/>
  <c r="AD19" i="75"/>
  <c r="AI19" i="75"/>
  <c r="T20" i="75"/>
  <c r="AD20" i="75"/>
  <c r="AI20" i="75"/>
  <c r="T21" i="75"/>
  <c r="AD21" i="75"/>
  <c r="AI21" i="75"/>
  <c r="T22" i="75"/>
  <c r="AD22" i="75"/>
  <c r="AI22" i="75"/>
  <c r="T23" i="75"/>
  <c r="T24" i="75" s="1"/>
  <c r="AD23" i="75"/>
  <c r="AD24" i="75" s="1"/>
  <c r="AI23" i="75"/>
  <c r="AI24" i="75" s="1"/>
  <c r="T25" i="75"/>
  <c r="AD25" i="75"/>
  <c r="AI25" i="75"/>
  <c r="T26" i="75"/>
  <c r="AD26" i="75"/>
  <c r="AI26" i="75"/>
  <c r="T27" i="75"/>
  <c r="T28" i="75" s="1"/>
  <c r="AD27" i="75"/>
  <c r="AD28" i="75" s="1"/>
  <c r="AI27" i="75"/>
  <c r="AI28" i="75" s="1"/>
  <c r="T29" i="75"/>
  <c r="AD29" i="75"/>
  <c r="AI29" i="75"/>
  <c r="T30" i="75"/>
  <c r="T31" i="75" s="1"/>
  <c r="AD30" i="75"/>
  <c r="AD31" i="75" s="1"/>
  <c r="AI30" i="75"/>
  <c r="AI31" i="75" s="1"/>
  <c r="T32" i="75"/>
  <c r="AD32" i="75"/>
  <c r="AI32" i="75"/>
  <c r="T33" i="75"/>
  <c r="T34" i="75" s="1"/>
  <c r="AD33" i="75"/>
  <c r="AD34" i="75" s="1"/>
  <c r="AI33" i="75"/>
  <c r="AI34" i="75" s="1"/>
  <c r="T35" i="75"/>
  <c r="AD35" i="75"/>
  <c r="AI35" i="75"/>
  <c r="DB72" i="75" l="1"/>
  <c r="CI72" i="75"/>
  <c r="DB71" i="75"/>
  <c r="CI71" i="75"/>
  <c r="DB70" i="75"/>
  <c r="CI70" i="75"/>
  <c r="DB69" i="75"/>
  <c r="CI69" i="75"/>
  <c r="DB68" i="75"/>
  <c r="CI68" i="75"/>
  <c r="DB67" i="75"/>
  <c r="CI67" i="75"/>
  <c r="DB66" i="75"/>
  <c r="CI66" i="75"/>
  <c r="DB65" i="75"/>
  <c r="CI65" i="75"/>
  <c r="DB64" i="75"/>
  <c r="CI64" i="75"/>
  <c r="DB63" i="75"/>
  <c r="DB61" i="75"/>
  <c r="DB62" i="75"/>
  <c r="CI63" i="75"/>
  <c r="CI61" i="75"/>
  <c r="CI62" i="75"/>
  <c r="DB60" i="75"/>
  <c r="CI60" i="75"/>
  <c r="DB59" i="75"/>
  <c r="DB58" i="75"/>
  <c r="DB57" i="75"/>
  <c r="CI59" i="75"/>
  <c r="CI58" i="75"/>
  <c r="CI57" i="75"/>
  <c r="DB56" i="75"/>
  <c r="DB55" i="75"/>
  <c r="DB54" i="75"/>
  <c r="CI56" i="75"/>
  <c r="CI55" i="75"/>
  <c r="CI54" i="75"/>
  <c r="DB52" i="75"/>
  <c r="DB53" i="75"/>
  <c r="DB51" i="75"/>
  <c r="CI53" i="75"/>
  <c r="CI52" i="75"/>
  <c r="CI51" i="75"/>
  <c r="DB49" i="75"/>
  <c r="DB50" i="75"/>
  <c r="CI49" i="75"/>
  <c r="CI50" i="75"/>
  <c r="DB48" i="75"/>
  <c r="DB47" i="75"/>
  <c r="DB46" i="75"/>
  <c r="CI48" i="75"/>
  <c r="CI47" i="75"/>
  <c r="CI46" i="75"/>
  <c r="DB44" i="75"/>
  <c r="DB45" i="75"/>
  <c r="DB42" i="75"/>
  <c r="DB43" i="75"/>
  <c r="CI45" i="75"/>
  <c r="CI44" i="75"/>
  <c r="CI42" i="75"/>
  <c r="CI43" i="75"/>
  <c r="DB39" i="75"/>
  <c r="DB38" i="75"/>
  <c r="DB40" i="75"/>
  <c r="DB41" i="75"/>
  <c r="DB37" i="75"/>
  <c r="CI39" i="75"/>
  <c r="CI38" i="75"/>
  <c r="CI40" i="75"/>
  <c r="CI41" i="75"/>
  <c r="CI37" i="75"/>
  <c r="DB33" i="75"/>
  <c r="DB32" i="75"/>
  <c r="DB34" i="75"/>
  <c r="DB35" i="75"/>
  <c r="DB29" i="75"/>
  <c r="DB36" i="75"/>
  <c r="DB30" i="75"/>
  <c r="DB31" i="75"/>
  <c r="CI32" i="75"/>
  <c r="CI33" i="75"/>
  <c r="CI34" i="75"/>
  <c r="CI35" i="75"/>
  <c r="CI29" i="75"/>
  <c r="CI36" i="75"/>
  <c r="CI30" i="75"/>
  <c r="CI31" i="75"/>
  <c r="CZ60" i="75"/>
  <c r="CG60" i="75"/>
  <c r="CI73" i="75"/>
  <c r="CF57" i="75"/>
  <c r="CY57" i="75"/>
  <c r="DB73" i="75"/>
  <c r="CK55" i="75"/>
  <c r="CJ55" i="75"/>
  <c r="GO87" i="80"/>
  <c r="GO88" i="80"/>
  <c r="GO86" i="80"/>
  <c r="HB35" i="80"/>
  <c r="FW7" i="80"/>
  <c r="HB37" i="80"/>
  <c r="FK18" i="80"/>
  <c r="GD18" i="80"/>
  <c r="GS48" i="80"/>
  <c r="GV58" i="80"/>
  <c r="FX8" i="80"/>
  <c r="GE19" i="80"/>
  <c r="FL19" i="80"/>
  <c r="GI37" i="80"/>
  <c r="GT49" i="80"/>
  <c r="GV59" i="80"/>
  <c r="GS45" i="80"/>
  <c r="FX9" i="80"/>
  <c r="FM20" i="80"/>
  <c r="GF20" i="80"/>
  <c r="GR29" i="80"/>
  <c r="FY29" i="80"/>
  <c r="HC38" i="80"/>
  <c r="GJ38" i="80"/>
  <c r="GV60" i="80"/>
  <c r="FY10" i="80"/>
  <c r="GG21" i="80"/>
  <c r="FN21" i="80"/>
  <c r="GA30" i="80"/>
  <c r="GT30" i="80"/>
  <c r="HD39" i="80"/>
  <c r="GK39" i="80"/>
  <c r="GT50" i="80"/>
  <c r="GW61" i="80"/>
  <c r="GQ43" i="80"/>
  <c r="FY11" i="80"/>
  <c r="GH22" i="80"/>
  <c r="FO22" i="80"/>
  <c r="GC31" i="80"/>
  <c r="GV31" i="80"/>
  <c r="GL40" i="80"/>
  <c r="HE40" i="80"/>
  <c r="HF40" i="80" s="1"/>
  <c r="HG40" i="80" s="1"/>
  <c r="HH40" i="80" s="1"/>
  <c r="HI40" i="80" s="1"/>
  <c r="HJ40" i="80" s="1"/>
  <c r="HK40" i="80" s="1"/>
  <c r="HL40" i="80" s="1"/>
  <c r="HM40" i="80" s="1"/>
  <c r="HN40" i="80" s="1"/>
  <c r="HO40" i="80" s="1"/>
  <c r="HP40" i="80" s="1"/>
  <c r="HQ40" i="80" s="1"/>
  <c r="HR40" i="80" s="1"/>
  <c r="GT51" i="80"/>
  <c r="GW62" i="80"/>
  <c r="FZ12" i="80"/>
  <c r="GN41" i="80"/>
  <c r="GT52" i="80"/>
  <c r="GW63" i="80"/>
  <c r="FW6" i="80"/>
  <c r="GU54" i="80"/>
  <c r="GB15" i="80"/>
  <c r="GX67" i="80"/>
  <c r="GS47" i="80"/>
  <c r="FZ13" i="80"/>
  <c r="FQ23" i="80"/>
  <c r="GJ23" i="80"/>
  <c r="GX32" i="80"/>
  <c r="GE32" i="80"/>
  <c r="GO42" i="80"/>
  <c r="GW64" i="80"/>
  <c r="GA14" i="80"/>
  <c r="GK24" i="80"/>
  <c r="FR24" i="80"/>
  <c r="GG33" i="80"/>
  <c r="GZ33" i="80"/>
  <c r="GU53" i="80"/>
  <c r="GX65" i="80"/>
  <c r="GM25" i="80"/>
  <c r="FS25" i="80"/>
  <c r="HA34" i="80"/>
  <c r="GH34" i="80"/>
  <c r="GR44" i="80"/>
  <c r="GX66" i="80"/>
  <c r="GU55" i="80"/>
  <c r="FV27" i="80"/>
  <c r="GO27" i="80"/>
  <c r="GC16" i="80"/>
  <c r="GS46" i="80"/>
  <c r="GU56" i="80"/>
  <c r="GC17" i="80"/>
  <c r="GV57" i="80"/>
  <c r="FU26" i="80"/>
  <c r="GN26" i="80"/>
  <c r="GI36" i="80"/>
  <c r="HB36" i="80"/>
  <c r="GQ28" i="80"/>
  <c r="FX28" i="80"/>
  <c r="GH35" i="80"/>
  <c r="GX68" i="80"/>
  <c r="GX69" i="80"/>
  <c r="GX70" i="80"/>
  <c r="GX71" i="80"/>
  <c r="GX72" i="80"/>
  <c r="GX73" i="80"/>
  <c r="GX74" i="80"/>
  <c r="GX75" i="80"/>
  <c r="GX76" i="80"/>
  <c r="GX77" i="80"/>
  <c r="GX78" i="80"/>
  <c r="GX79" i="80"/>
  <c r="GX80" i="80"/>
  <c r="GX81" i="80"/>
  <c r="GX82" i="80"/>
  <c r="GX83" i="80"/>
  <c r="GX84" i="80"/>
  <c r="GX85" i="80"/>
  <c r="D31" i="76"/>
  <c r="J14" i="76"/>
  <c r="D24" i="76"/>
  <c r="R36" i="75"/>
  <c r="AI36" i="75"/>
  <c r="AF36" i="75"/>
  <c r="T36" i="75"/>
  <c r="AG36" i="75"/>
  <c r="S36" i="75"/>
  <c r="AC36" i="75"/>
  <c r="P36" i="75"/>
  <c r="Z36" i="75"/>
  <c r="AH36" i="75"/>
  <c r="AA36" i="75"/>
  <c r="Q36" i="75"/>
  <c r="AD36" i="75"/>
  <c r="AB36" i="75"/>
  <c r="AE36" i="75"/>
  <c r="CF58" i="75" l="1"/>
  <c r="CY58" i="75"/>
  <c r="CX56" i="75"/>
  <c r="CE56" i="75"/>
  <c r="CL56" i="75" s="1"/>
  <c r="DA65" i="75"/>
  <c r="CH65" i="75"/>
  <c r="GN88" i="80"/>
  <c r="GN86" i="80"/>
  <c r="GN87" i="80"/>
  <c r="HC37" i="80"/>
  <c r="FX7" i="80"/>
  <c r="HC35" i="80"/>
  <c r="GW85" i="80"/>
  <c r="GW84" i="80"/>
  <c r="GW83" i="80"/>
  <c r="GW82" i="80"/>
  <c r="GW81" i="80"/>
  <c r="GW80" i="80"/>
  <c r="GW79" i="80"/>
  <c r="GW78" i="80"/>
  <c r="GW77" i="80"/>
  <c r="GW76" i="80"/>
  <c r="GW75" i="80"/>
  <c r="GW74" i="80"/>
  <c r="GW73" i="80"/>
  <c r="GW72" i="80"/>
  <c r="GW71" i="80"/>
  <c r="GW70" i="80"/>
  <c r="GW69" i="80"/>
  <c r="GW68" i="80"/>
  <c r="GG35" i="80"/>
  <c r="FW28" i="80"/>
  <c r="GR28" i="80"/>
  <c r="HC36" i="80"/>
  <c r="GH36" i="80"/>
  <c r="GO26" i="80"/>
  <c r="FT26" i="80"/>
  <c r="GU57" i="80"/>
  <c r="GD17" i="80"/>
  <c r="GT56" i="80"/>
  <c r="GR46" i="80"/>
  <c r="GD16" i="80"/>
  <c r="GP27" i="80"/>
  <c r="FU27" i="80"/>
  <c r="GT55" i="80"/>
  <c r="GW66" i="80"/>
  <c r="GQ44" i="80"/>
  <c r="GG34" i="80"/>
  <c r="HB34" i="80"/>
  <c r="FR25" i="80"/>
  <c r="GN25" i="80"/>
  <c r="GW65" i="80"/>
  <c r="GT53" i="80"/>
  <c r="HA33" i="80"/>
  <c r="GF33" i="80"/>
  <c r="FQ24" i="80"/>
  <c r="GL24" i="80"/>
  <c r="GB14" i="80"/>
  <c r="GV64" i="80"/>
  <c r="GN42" i="80"/>
  <c r="GD32" i="80"/>
  <c r="GY32" i="80"/>
  <c r="GK23" i="80"/>
  <c r="FP23" i="80"/>
  <c r="GA13" i="80"/>
  <c r="GR47" i="80"/>
  <c r="GW67" i="80"/>
  <c r="GC15" i="80"/>
  <c r="GT54" i="80"/>
  <c r="FX6" i="80"/>
  <c r="GV63" i="80"/>
  <c r="GS52" i="80"/>
  <c r="GM41" i="80"/>
  <c r="GA12" i="80"/>
  <c r="GV62" i="80"/>
  <c r="GS51" i="80"/>
  <c r="GK40" i="80"/>
  <c r="GW31" i="80"/>
  <c r="GB31" i="80"/>
  <c r="FN22" i="80"/>
  <c r="GI22" i="80"/>
  <c r="FZ11" i="80"/>
  <c r="GP43" i="80"/>
  <c r="GV61" i="80"/>
  <c r="GS50" i="80"/>
  <c r="GJ39" i="80"/>
  <c r="HE39" i="80"/>
  <c r="HF39" i="80" s="1"/>
  <c r="HG39" i="80" s="1"/>
  <c r="HH39" i="80" s="1"/>
  <c r="HI39" i="80" s="1"/>
  <c r="HJ39" i="80" s="1"/>
  <c r="HK39" i="80" s="1"/>
  <c r="HL39" i="80" s="1"/>
  <c r="HM39" i="80" s="1"/>
  <c r="HN39" i="80" s="1"/>
  <c r="HO39" i="80" s="1"/>
  <c r="HP39" i="80" s="1"/>
  <c r="HQ39" i="80" s="1"/>
  <c r="HR39" i="80" s="1"/>
  <c r="GU30" i="80"/>
  <c r="FZ30" i="80"/>
  <c r="FM21" i="80"/>
  <c r="GH21" i="80"/>
  <c r="FZ10" i="80"/>
  <c r="GU60" i="80"/>
  <c r="GI38" i="80"/>
  <c r="HD38" i="80"/>
  <c r="FX29" i="80"/>
  <c r="GS29" i="80"/>
  <c r="GG20" i="80"/>
  <c r="FL20" i="80"/>
  <c r="FY9" i="80"/>
  <c r="GR45" i="80"/>
  <c r="GU59" i="80"/>
  <c r="GS49" i="80"/>
  <c r="GH37" i="80"/>
  <c r="FK19" i="80"/>
  <c r="GF19" i="80"/>
  <c r="FY8" i="80"/>
  <c r="GU58" i="80"/>
  <c r="GR48" i="80"/>
  <c r="GE18" i="80"/>
  <c r="D32" i="76"/>
  <c r="J15" i="76"/>
  <c r="D25" i="76"/>
  <c r="AD37" i="75"/>
  <c r="AH37" i="75"/>
  <c r="S37" i="75"/>
  <c r="Q37" i="75"/>
  <c r="AA37" i="75"/>
  <c r="R37" i="75"/>
  <c r="AG37" i="75"/>
  <c r="T37" i="75"/>
  <c r="AC37" i="75"/>
  <c r="Z37" i="75"/>
  <c r="AF37" i="75"/>
  <c r="AE37" i="75"/>
  <c r="P37" i="75"/>
  <c r="AI37" i="75"/>
  <c r="AB37" i="75"/>
  <c r="CZ61" i="75" l="1"/>
  <c r="CI74" i="75"/>
  <c r="CG61" i="75"/>
  <c r="DB74" i="75"/>
  <c r="CJ56" i="75"/>
  <c r="CK56" i="75"/>
  <c r="GM86" i="80"/>
  <c r="GM88" i="80"/>
  <c r="GM87" i="80"/>
  <c r="HD35" i="80"/>
  <c r="FY7" i="80"/>
  <c r="HD37" i="80"/>
  <c r="GF18" i="80"/>
  <c r="GQ48" i="80"/>
  <c r="GT58" i="80"/>
  <c r="FZ8" i="80"/>
  <c r="GG19" i="80"/>
  <c r="GG37" i="80"/>
  <c r="GR49" i="80"/>
  <c r="GT59" i="80"/>
  <c r="GQ45" i="80"/>
  <c r="FZ9" i="80"/>
  <c r="FK20" i="80"/>
  <c r="GH20" i="80"/>
  <c r="GT29" i="80"/>
  <c r="FW29" i="80"/>
  <c r="HE38" i="80"/>
  <c r="HF38" i="80" s="1"/>
  <c r="HG38" i="80" s="1"/>
  <c r="HH38" i="80" s="1"/>
  <c r="HI38" i="80" s="1"/>
  <c r="HJ38" i="80" s="1"/>
  <c r="HK38" i="80" s="1"/>
  <c r="HL38" i="80" s="1"/>
  <c r="HM38" i="80" s="1"/>
  <c r="HN38" i="80" s="1"/>
  <c r="HO38" i="80" s="1"/>
  <c r="HP38" i="80" s="1"/>
  <c r="HQ38" i="80" s="1"/>
  <c r="HR38" i="80" s="1"/>
  <c r="GH38" i="80"/>
  <c r="GT60" i="80"/>
  <c r="GA10" i="80"/>
  <c r="GI21" i="80"/>
  <c r="FL21" i="80"/>
  <c r="FY30" i="80"/>
  <c r="GV30" i="80"/>
  <c r="GI39" i="80"/>
  <c r="GR50" i="80"/>
  <c r="GU61" i="80"/>
  <c r="GO43" i="80"/>
  <c r="GA11" i="80"/>
  <c r="GJ22" i="80"/>
  <c r="FM22" i="80"/>
  <c r="GA31" i="80"/>
  <c r="GX31" i="80"/>
  <c r="GJ40" i="80"/>
  <c r="GR51" i="80"/>
  <c r="GU62" i="80"/>
  <c r="GB12" i="80"/>
  <c r="GL41" i="80"/>
  <c r="GR52" i="80"/>
  <c r="GU63" i="80"/>
  <c r="FY6" i="80"/>
  <c r="GS54" i="80"/>
  <c r="GD15" i="80"/>
  <c r="GV67" i="80"/>
  <c r="GQ47" i="80"/>
  <c r="GB13" i="80"/>
  <c r="FO23" i="80"/>
  <c r="GL23" i="80"/>
  <c r="GZ32" i="80"/>
  <c r="GC32" i="80"/>
  <c r="GM42" i="80"/>
  <c r="GU64" i="80"/>
  <c r="GC14" i="80"/>
  <c r="GM24" i="80"/>
  <c r="FP24" i="80"/>
  <c r="GE33" i="80"/>
  <c r="HB33" i="80"/>
  <c r="GS53" i="80"/>
  <c r="GV65" i="80"/>
  <c r="GO25" i="80"/>
  <c r="FQ25" i="80"/>
  <c r="HC34" i="80"/>
  <c r="GF34" i="80"/>
  <c r="GP44" i="80"/>
  <c r="GV66" i="80"/>
  <c r="GS55" i="80"/>
  <c r="FT27" i="80"/>
  <c r="GQ27" i="80"/>
  <c r="GE16" i="80"/>
  <c r="GQ46" i="80"/>
  <c r="GS56" i="80"/>
  <c r="GE17" i="80"/>
  <c r="GT57" i="80"/>
  <c r="FS26" i="80"/>
  <c r="GP26" i="80"/>
  <c r="GG36" i="80"/>
  <c r="HD36" i="80"/>
  <c r="GS28" i="80"/>
  <c r="FV28" i="80"/>
  <c r="GF35" i="80"/>
  <c r="GV68" i="80"/>
  <c r="GV69" i="80"/>
  <c r="GV70" i="80"/>
  <c r="GV71" i="80"/>
  <c r="GV72" i="80"/>
  <c r="GV73" i="80"/>
  <c r="GV74" i="80"/>
  <c r="GV75" i="80"/>
  <c r="GV76" i="80"/>
  <c r="GV77" i="80"/>
  <c r="GV78" i="80"/>
  <c r="GV79" i="80"/>
  <c r="GV80" i="80"/>
  <c r="GV81" i="80"/>
  <c r="GV82" i="80"/>
  <c r="GV83" i="80"/>
  <c r="GV84" i="80"/>
  <c r="GV85" i="80"/>
  <c r="D33" i="76"/>
  <c r="D26" i="76"/>
  <c r="AB38" i="75"/>
  <c r="Z38" i="75"/>
  <c r="AH38" i="75"/>
  <c r="AI38" i="75"/>
  <c r="AD38" i="75"/>
  <c r="P38" i="75"/>
  <c r="AC38" i="75"/>
  <c r="R38" i="75"/>
  <c r="AF38" i="75"/>
  <c r="S38" i="75"/>
  <c r="T38" i="75"/>
  <c r="AA38" i="75"/>
  <c r="AG38" i="75"/>
  <c r="AE38" i="75"/>
  <c r="Q38" i="75"/>
  <c r="CH66" i="75" l="1"/>
  <c r="DA66" i="75"/>
  <c r="GL87" i="80"/>
  <c r="GL88" i="80"/>
  <c r="GL86" i="80"/>
  <c r="HE35" i="80"/>
  <c r="HF35" i="80" s="1"/>
  <c r="HG35" i="80" s="1"/>
  <c r="HH35" i="80" s="1"/>
  <c r="HI35" i="80" s="1"/>
  <c r="HJ35" i="80" s="1"/>
  <c r="HK35" i="80" s="1"/>
  <c r="HL35" i="80" s="1"/>
  <c r="HM35" i="80" s="1"/>
  <c r="HN35" i="80" s="1"/>
  <c r="HO35" i="80" s="1"/>
  <c r="HP35" i="80" s="1"/>
  <c r="HQ35" i="80" s="1"/>
  <c r="HR35" i="80" s="1"/>
  <c r="GF16" i="80"/>
  <c r="HE37" i="80"/>
  <c r="HF37" i="80" s="1"/>
  <c r="HG37" i="80" s="1"/>
  <c r="HH37" i="80" s="1"/>
  <c r="HI37" i="80" s="1"/>
  <c r="HJ37" i="80" s="1"/>
  <c r="HK37" i="80" s="1"/>
  <c r="HL37" i="80" s="1"/>
  <c r="HM37" i="80" s="1"/>
  <c r="HN37" i="80" s="1"/>
  <c r="HO37" i="80" s="1"/>
  <c r="HP37" i="80" s="1"/>
  <c r="HQ37" i="80" s="1"/>
  <c r="HR37" i="80" s="1"/>
  <c r="FZ7" i="80"/>
  <c r="GU85" i="80"/>
  <c r="GU84" i="80"/>
  <c r="GU83" i="80"/>
  <c r="GU82" i="80"/>
  <c r="GU81" i="80"/>
  <c r="GU80" i="80"/>
  <c r="GU79" i="80"/>
  <c r="GU78" i="80"/>
  <c r="GU77" i="80"/>
  <c r="GU76" i="80"/>
  <c r="GU75" i="80"/>
  <c r="GU74" i="80"/>
  <c r="GU73" i="80"/>
  <c r="GU72" i="80"/>
  <c r="GU71" i="80"/>
  <c r="GU70" i="80"/>
  <c r="GU69" i="80"/>
  <c r="GU68" i="80"/>
  <c r="GE35" i="80"/>
  <c r="FU28" i="80"/>
  <c r="GT28" i="80"/>
  <c r="HE36" i="80"/>
  <c r="HF36" i="80" s="1"/>
  <c r="HG36" i="80" s="1"/>
  <c r="HH36" i="80" s="1"/>
  <c r="HI36" i="80" s="1"/>
  <c r="HJ36" i="80" s="1"/>
  <c r="HK36" i="80" s="1"/>
  <c r="HL36" i="80" s="1"/>
  <c r="HM36" i="80" s="1"/>
  <c r="HN36" i="80" s="1"/>
  <c r="HO36" i="80" s="1"/>
  <c r="HP36" i="80" s="1"/>
  <c r="HQ36" i="80" s="1"/>
  <c r="HR36" i="80" s="1"/>
  <c r="GF36" i="80"/>
  <c r="GQ26" i="80"/>
  <c r="FR26" i="80"/>
  <c r="GS57" i="80"/>
  <c r="GF17" i="80"/>
  <c r="GR56" i="80"/>
  <c r="GP46" i="80"/>
  <c r="GR27" i="80"/>
  <c r="FS27" i="80"/>
  <c r="GR55" i="80"/>
  <c r="GU66" i="80"/>
  <c r="GO44" i="80"/>
  <c r="GE34" i="80"/>
  <c r="HD34" i="80"/>
  <c r="FP25" i="80"/>
  <c r="GP25" i="80"/>
  <c r="GU65" i="80"/>
  <c r="GR53" i="80"/>
  <c r="HC33" i="80"/>
  <c r="GD33" i="80"/>
  <c r="FO24" i="80"/>
  <c r="GN24" i="80"/>
  <c r="GD14" i="80"/>
  <c r="GT64" i="80"/>
  <c r="GL42" i="80"/>
  <c r="GB32" i="80"/>
  <c r="HA32" i="80"/>
  <c r="GM23" i="80"/>
  <c r="FN23" i="80"/>
  <c r="GC13" i="80"/>
  <c r="GP47" i="80"/>
  <c r="GU67" i="80"/>
  <c r="GE15" i="80"/>
  <c r="GR54" i="80"/>
  <c r="FZ6" i="80"/>
  <c r="GT63" i="80"/>
  <c r="GQ52" i="80"/>
  <c r="GK41" i="80"/>
  <c r="GC12" i="80"/>
  <c r="GT62" i="80"/>
  <c r="GQ51" i="80"/>
  <c r="GI40" i="80"/>
  <c r="GY31" i="80"/>
  <c r="FZ31" i="80"/>
  <c r="FL22" i="80"/>
  <c r="GK22" i="80"/>
  <c r="GB11" i="80"/>
  <c r="GN43" i="80"/>
  <c r="GT61" i="80"/>
  <c r="GQ50" i="80"/>
  <c r="GH39" i="80"/>
  <c r="GW30" i="80"/>
  <c r="FX30" i="80"/>
  <c r="FK21" i="80"/>
  <c r="GJ21" i="80"/>
  <c r="GB10" i="80"/>
  <c r="GS60" i="80"/>
  <c r="GG38" i="80"/>
  <c r="FV29" i="80"/>
  <c r="GU29" i="80"/>
  <c r="GI20" i="80"/>
  <c r="GA9" i="80"/>
  <c r="GP45" i="80"/>
  <c r="GS59" i="80"/>
  <c r="GQ49" i="80"/>
  <c r="GF37" i="80"/>
  <c r="GH19" i="80"/>
  <c r="GA8" i="80"/>
  <c r="GS58" i="80"/>
  <c r="GP48" i="80"/>
  <c r="GG18" i="80"/>
  <c r="D34" i="76"/>
  <c r="D27" i="76"/>
  <c r="AA39" i="75"/>
  <c r="AC39" i="75"/>
  <c r="AH39" i="75"/>
  <c r="T39" i="75"/>
  <c r="P39" i="75"/>
  <c r="AI39" i="75"/>
  <c r="Q39" i="75"/>
  <c r="AD39" i="75"/>
  <c r="Z39" i="75"/>
  <c r="R39" i="75"/>
  <c r="S39" i="75"/>
  <c r="AB39" i="75"/>
  <c r="AG39" i="75"/>
  <c r="AE39" i="75"/>
  <c r="AF39" i="75"/>
  <c r="CZ62" i="75" l="1"/>
  <c r="CG62" i="75"/>
  <c r="CX57" i="75"/>
  <c r="DB75" i="75"/>
  <c r="CF59" i="75"/>
  <c r="CE57" i="75"/>
  <c r="CL57" i="75" s="1"/>
  <c r="CI75" i="75"/>
  <c r="CY59" i="75"/>
  <c r="GK88" i="80"/>
  <c r="GK86" i="80"/>
  <c r="GK87" i="80"/>
  <c r="GA7" i="80"/>
  <c r="GG16" i="80"/>
  <c r="GH18" i="80"/>
  <c r="GO48" i="80"/>
  <c r="GR58" i="80"/>
  <c r="GB8" i="80"/>
  <c r="GI19" i="80"/>
  <c r="GE37" i="80"/>
  <c r="GP49" i="80"/>
  <c r="GR59" i="80"/>
  <c r="GO45" i="80"/>
  <c r="GB9" i="80"/>
  <c r="GJ20" i="80"/>
  <c r="GV29" i="80"/>
  <c r="FU29" i="80"/>
  <c r="GF38" i="80"/>
  <c r="GR60" i="80"/>
  <c r="GC10" i="80"/>
  <c r="GK21" i="80"/>
  <c r="FW30" i="80"/>
  <c r="GX30" i="80"/>
  <c r="GG39" i="80"/>
  <c r="GP50" i="80"/>
  <c r="GS61" i="80"/>
  <c r="GM43" i="80"/>
  <c r="GC11" i="80"/>
  <c r="GL22" i="80"/>
  <c r="FK22" i="80"/>
  <c r="FY31" i="80"/>
  <c r="GZ31" i="80"/>
  <c r="GH40" i="80"/>
  <c r="GP51" i="80"/>
  <c r="GS62" i="80"/>
  <c r="GD12" i="80"/>
  <c r="GJ41" i="80"/>
  <c r="GP52" i="80"/>
  <c r="GS63" i="80"/>
  <c r="GA6" i="80"/>
  <c r="GQ54" i="80"/>
  <c r="GF15" i="80"/>
  <c r="GT67" i="80"/>
  <c r="GO47" i="80"/>
  <c r="GD13" i="80"/>
  <c r="FM23" i="80"/>
  <c r="GN23" i="80"/>
  <c r="HB32" i="80"/>
  <c r="GA32" i="80"/>
  <c r="GK42" i="80"/>
  <c r="GS64" i="80"/>
  <c r="GE14" i="80"/>
  <c r="GO24" i="80"/>
  <c r="FN24" i="80"/>
  <c r="GC33" i="80"/>
  <c r="HD33" i="80"/>
  <c r="GQ53" i="80"/>
  <c r="GT65" i="80"/>
  <c r="GQ25" i="80"/>
  <c r="FO25" i="80"/>
  <c r="HE34" i="80"/>
  <c r="HF34" i="80" s="1"/>
  <c r="HG34" i="80" s="1"/>
  <c r="HH34" i="80" s="1"/>
  <c r="HI34" i="80" s="1"/>
  <c r="HJ34" i="80" s="1"/>
  <c r="HK34" i="80" s="1"/>
  <c r="HL34" i="80" s="1"/>
  <c r="HM34" i="80" s="1"/>
  <c r="HN34" i="80" s="1"/>
  <c r="HO34" i="80" s="1"/>
  <c r="HP34" i="80" s="1"/>
  <c r="HQ34" i="80" s="1"/>
  <c r="HR34" i="80" s="1"/>
  <c r="GD34" i="80"/>
  <c r="GN44" i="80"/>
  <c r="GT66" i="80"/>
  <c r="GQ55" i="80"/>
  <c r="FR27" i="80"/>
  <c r="GS27" i="80"/>
  <c r="GO46" i="80"/>
  <c r="GQ56" i="80"/>
  <c r="GG17" i="80"/>
  <c r="GR57" i="80"/>
  <c r="FQ26" i="80"/>
  <c r="GR26" i="80"/>
  <c r="GE36" i="80"/>
  <c r="GU28" i="80"/>
  <c r="FT28" i="80"/>
  <c r="GD35" i="80"/>
  <c r="GT68" i="80"/>
  <c r="GT69" i="80"/>
  <c r="GT70" i="80"/>
  <c r="GT71" i="80"/>
  <c r="GT72" i="80"/>
  <c r="GT73" i="80"/>
  <c r="GT74" i="80"/>
  <c r="GT75" i="80"/>
  <c r="GT76" i="80"/>
  <c r="GT77" i="80"/>
  <c r="GT78" i="80"/>
  <c r="GT79" i="80"/>
  <c r="GT80" i="80"/>
  <c r="GT81" i="80"/>
  <c r="GT82" i="80"/>
  <c r="GT83" i="80"/>
  <c r="GT84" i="80"/>
  <c r="GT85" i="80"/>
  <c r="D35" i="76"/>
  <c r="D42" i="76"/>
  <c r="D28" i="76"/>
  <c r="AB40" i="75"/>
  <c r="AD40" i="75"/>
  <c r="T40" i="75"/>
  <c r="AH40" i="75"/>
  <c r="S40" i="75"/>
  <c r="Q40" i="75"/>
  <c r="AC40" i="75"/>
  <c r="AG40" i="75"/>
  <c r="P40" i="75"/>
  <c r="AF40" i="75"/>
  <c r="AI40" i="75"/>
  <c r="AA40" i="75"/>
  <c r="AE40" i="75"/>
  <c r="R40" i="75"/>
  <c r="Z40" i="75"/>
  <c r="DA67" i="75" l="1"/>
  <c r="CH67" i="75"/>
  <c r="CK57" i="75"/>
  <c r="CJ57" i="75"/>
  <c r="GJ86" i="80"/>
  <c r="GJ87" i="80"/>
  <c r="GJ88" i="80"/>
  <c r="GH16" i="80"/>
  <c r="GB7" i="80"/>
  <c r="GS85" i="80"/>
  <c r="GS84" i="80"/>
  <c r="GS83" i="80"/>
  <c r="GS82" i="80"/>
  <c r="GS81" i="80"/>
  <c r="GS80" i="80"/>
  <c r="GS79" i="80"/>
  <c r="GS78" i="80"/>
  <c r="GS77" i="80"/>
  <c r="GS76" i="80"/>
  <c r="GS75" i="80"/>
  <c r="GS74" i="80"/>
  <c r="GS73" i="80"/>
  <c r="GS72" i="80"/>
  <c r="GS71" i="80"/>
  <c r="GS70" i="80"/>
  <c r="GS69" i="80"/>
  <c r="GS68" i="80"/>
  <c r="GC35" i="80"/>
  <c r="FS28" i="80"/>
  <c r="GV28" i="80"/>
  <c r="GD36" i="80"/>
  <c r="GS26" i="80"/>
  <c r="FP26" i="80"/>
  <c r="GQ57" i="80"/>
  <c r="GH17" i="80"/>
  <c r="GP56" i="80"/>
  <c r="GN46" i="80"/>
  <c r="GT27" i="80"/>
  <c r="FQ27" i="80"/>
  <c r="GP55" i="80"/>
  <c r="GS66" i="80"/>
  <c r="GM44" i="80"/>
  <c r="GC34" i="80"/>
  <c r="FN25" i="80"/>
  <c r="GR25" i="80"/>
  <c r="GS65" i="80"/>
  <c r="GP53" i="80"/>
  <c r="HE33" i="80"/>
  <c r="HF33" i="80" s="1"/>
  <c r="HG33" i="80" s="1"/>
  <c r="HH33" i="80" s="1"/>
  <c r="HI33" i="80" s="1"/>
  <c r="HJ33" i="80" s="1"/>
  <c r="HK33" i="80" s="1"/>
  <c r="HL33" i="80" s="1"/>
  <c r="HM33" i="80" s="1"/>
  <c r="HN33" i="80" s="1"/>
  <c r="HO33" i="80" s="1"/>
  <c r="HP33" i="80" s="1"/>
  <c r="HQ33" i="80" s="1"/>
  <c r="HR33" i="80" s="1"/>
  <c r="GB33" i="80"/>
  <c r="FM24" i="80"/>
  <c r="GP24" i="80"/>
  <c r="GF14" i="80"/>
  <c r="GR64" i="80"/>
  <c r="GJ42" i="80"/>
  <c r="FZ32" i="80"/>
  <c r="HC32" i="80"/>
  <c r="GO23" i="80"/>
  <c r="FL23" i="80"/>
  <c r="GE13" i="80"/>
  <c r="GN47" i="80"/>
  <c r="GS67" i="80"/>
  <c r="GG15" i="80"/>
  <c r="GP54" i="80"/>
  <c r="GB6" i="80"/>
  <c r="GR63" i="80"/>
  <c r="GO52" i="80"/>
  <c r="GI41" i="80"/>
  <c r="GE12" i="80"/>
  <c r="GR62" i="80"/>
  <c r="GO51" i="80"/>
  <c r="GG40" i="80"/>
  <c r="HA31" i="80"/>
  <c r="FX31" i="80"/>
  <c r="GM22" i="80"/>
  <c r="GD11" i="80"/>
  <c r="GL43" i="80"/>
  <c r="GR61" i="80"/>
  <c r="GO50" i="80"/>
  <c r="GF39" i="80"/>
  <c r="GY30" i="80"/>
  <c r="FV30" i="80"/>
  <c r="GL21" i="80"/>
  <c r="GD10" i="80"/>
  <c r="GQ60" i="80"/>
  <c r="GE38" i="80"/>
  <c r="FT29" i="80"/>
  <c r="GW29" i="80"/>
  <c r="GK20" i="80"/>
  <c r="GC9" i="80"/>
  <c r="GN45" i="80"/>
  <c r="GQ59" i="80"/>
  <c r="GO49" i="80"/>
  <c r="GD37" i="80"/>
  <c r="GJ19" i="80"/>
  <c r="GC8" i="80"/>
  <c r="GQ58" i="80"/>
  <c r="GN48" i="80"/>
  <c r="GI18" i="80"/>
  <c r="D43" i="76"/>
  <c r="D36" i="76"/>
  <c r="D29" i="76"/>
  <c r="F12" i="76" s="1"/>
  <c r="G12" i="76"/>
  <c r="AE41" i="75"/>
  <c r="AG41" i="75"/>
  <c r="AI41" i="75"/>
  <c r="T41" i="75"/>
  <c r="R41" i="75"/>
  <c r="AA41" i="75"/>
  <c r="AC41" i="75"/>
  <c r="Q41" i="75"/>
  <c r="P41" i="75"/>
  <c r="Z41" i="75"/>
  <c r="S41" i="75"/>
  <c r="AD41" i="75"/>
  <c r="AF41" i="75"/>
  <c r="AB41" i="75"/>
  <c r="AH41" i="75"/>
  <c r="CZ63" i="75" l="1"/>
  <c r="CX58" i="75"/>
  <c r="CE58" i="75"/>
  <c r="CF60" i="75"/>
  <c r="CY60" i="75"/>
  <c r="CG63" i="75"/>
  <c r="GI87" i="80"/>
  <c r="GI88" i="80"/>
  <c r="GI86" i="80"/>
  <c r="GI16" i="80"/>
  <c r="GC7" i="80"/>
  <c r="GJ18" i="80"/>
  <c r="GM48" i="80"/>
  <c r="GP58" i="80"/>
  <c r="GD8" i="80"/>
  <c r="GK19" i="80"/>
  <c r="GC37" i="80"/>
  <c r="GN49" i="80"/>
  <c r="GP59" i="80"/>
  <c r="GM45" i="80"/>
  <c r="GD9" i="80"/>
  <c r="GL20" i="80"/>
  <c r="GX29" i="80"/>
  <c r="FS29" i="80"/>
  <c r="GD38" i="80"/>
  <c r="GP60" i="80"/>
  <c r="GE10" i="80"/>
  <c r="GM21" i="80"/>
  <c r="FU30" i="80"/>
  <c r="GZ30" i="80"/>
  <c r="GE39" i="80"/>
  <c r="GN50" i="80"/>
  <c r="GQ61" i="80"/>
  <c r="GK43" i="80"/>
  <c r="GE11" i="80"/>
  <c r="GN22" i="80"/>
  <c r="FW31" i="80"/>
  <c r="HB31" i="80"/>
  <c r="GF40" i="80"/>
  <c r="GN51" i="80"/>
  <c r="GQ62" i="80"/>
  <c r="GF12" i="80"/>
  <c r="GH41" i="80"/>
  <c r="GN52" i="80"/>
  <c r="GQ63" i="80"/>
  <c r="GC6" i="80"/>
  <c r="GO54" i="80"/>
  <c r="GH15" i="80"/>
  <c r="GR67" i="80"/>
  <c r="GM47" i="80"/>
  <c r="GF13" i="80"/>
  <c r="FK23" i="80"/>
  <c r="GP23" i="80"/>
  <c r="HD32" i="80"/>
  <c r="FY32" i="80"/>
  <c r="GI42" i="80"/>
  <c r="GQ64" i="80"/>
  <c r="GG14" i="80"/>
  <c r="GQ24" i="80"/>
  <c r="FL24" i="80"/>
  <c r="GA33" i="80"/>
  <c r="GO53" i="80"/>
  <c r="GR65" i="80"/>
  <c r="GS25" i="80"/>
  <c r="FM25" i="80"/>
  <c r="GB34" i="80"/>
  <c r="GL44" i="80"/>
  <c r="GR66" i="80"/>
  <c r="GO55" i="80"/>
  <c r="FP27" i="80"/>
  <c r="GU27" i="80"/>
  <c r="GM46" i="80"/>
  <c r="GO56" i="80"/>
  <c r="GI17" i="80"/>
  <c r="GP57" i="80"/>
  <c r="FO26" i="80"/>
  <c r="GT26" i="80"/>
  <c r="GC36" i="80"/>
  <c r="GW28" i="80"/>
  <c r="FR28" i="80"/>
  <c r="GB35" i="80"/>
  <c r="GR68" i="80"/>
  <c r="GR69" i="80"/>
  <c r="GR70" i="80"/>
  <c r="GR71" i="80"/>
  <c r="GR72" i="80"/>
  <c r="GR73" i="80"/>
  <c r="GR74" i="80"/>
  <c r="GR75" i="80"/>
  <c r="GR76" i="80"/>
  <c r="GR77" i="80"/>
  <c r="GR78" i="80"/>
  <c r="GR79" i="80"/>
  <c r="GR80" i="80"/>
  <c r="GR81" i="80"/>
  <c r="GR82" i="80"/>
  <c r="GR83" i="80"/>
  <c r="GR84" i="80"/>
  <c r="GR85" i="80"/>
  <c r="F10" i="76"/>
  <c r="D37" i="76"/>
  <c r="D44" i="76"/>
  <c r="G10" i="76"/>
  <c r="AF42" i="75"/>
  <c r="P42" i="75"/>
  <c r="T42" i="75"/>
  <c r="AH42" i="75"/>
  <c r="AG42" i="75"/>
  <c r="AB42" i="75"/>
  <c r="AA42" i="75"/>
  <c r="R42" i="75"/>
  <c r="Q42" i="75"/>
  <c r="AI42" i="75"/>
  <c r="S42" i="75"/>
  <c r="AE42" i="75"/>
  <c r="AD42" i="75"/>
  <c r="AC42" i="75"/>
  <c r="Z42" i="75"/>
  <c r="DB76" i="75" l="1"/>
  <c r="CI76" i="75"/>
  <c r="CL58" i="75"/>
  <c r="CJ58" i="75"/>
  <c r="CK58" i="75"/>
  <c r="GH88" i="80"/>
  <c r="GH86" i="80"/>
  <c r="GH87" i="80"/>
  <c r="GD7" i="80"/>
  <c r="GJ16" i="80"/>
  <c r="GQ85" i="80"/>
  <c r="GQ84" i="80"/>
  <c r="GQ83" i="80"/>
  <c r="GQ82" i="80"/>
  <c r="GQ81" i="80"/>
  <c r="GQ80" i="80"/>
  <c r="GQ79" i="80"/>
  <c r="GQ78" i="80"/>
  <c r="GQ77" i="80"/>
  <c r="GQ76" i="80"/>
  <c r="GQ75" i="80"/>
  <c r="GQ74" i="80"/>
  <c r="GQ73" i="80"/>
  <c r="GQ72" i="80"/>
  <c r="GQ71" i="80"/>
  <c r="GQ70" i="80"/>
  <c r="GQ69" i="80"/>
  <c r="GQ68" i="80"/>
  <c r="GA35" i="80"/>
  <c r="FQ28" i="80"/>
  <c r="GX28" i="80"/>
  <c r="GB36" i="80"/>
  <c r="GU26" i="80"/>
  <c r="FN26" i="80"/>
  <c r="GO57" i="80"/>
  <c r="GJ17" i="80"/>
  <c r="GN56" i="80"/>
  <c r="GL46" i="80"/>
  <c r="GV27" i="80"/>
  <c r="FO27" i="80"/>
  <c r="GN55" i="80"/>
  <c r="GQ66" i="80"/>
  <c r="GK44" i="80"/>
  <c r="GA34" i="80"/>
  <c r="FL25" i="80"/>
  <c r="GT25" i="80"/>
  <c r="GQ65" i="80"/>
  <c r="GN53" i="80"/>
  <c r="FZ33" i="80"/>
  <c r="FK24" i="80"/>
  <c r="GR24" i="80"/>
  <c r="GH14" i="80"/>
  <c r="GP64" i="80"/>
  <c r="GH42" i="80"/>
  <c r="FX32" i="80"/>
  <c r="HE32" i="80"/>
  <c r="HF32" i="80" s="1"/>
  <c r="HG32" i="80" s="1"/>
  <c r="HH32" i="80" s="1"/>
  <c r="HI32" i="80" s="1"/>
  <c r="HJ32" i="80" s="1"/>
  <c r="HK32" i="80" s="1"/>
  <c r="HL32" i="80" s="1"/>
  <c r="HM32" i="80" s="1"/>
  <c r="HN32" i="80" s="1"/>
  <c r="HO32" i="80" s="1"/>
  <c r="HP32" i="80" s="1"/>
  <c r="HQ32" i="80" s="1"/>
  <c r="HR32" i="80" s="1"/>
  <c r="GQ23" i="80"/>
  <c r="GG13" i="80"/>
  <c r="GL47" i="80"/>
  <c r="GQ67" i="80"/>
  <c r="GI15" i="80"/>
  <c r="GN54" i="80"/>
  <c r="GD6" i="80"/>
  <c r="GP63" i="80"/>
  <c r="GM52" i="80"/>
  <c r="GG41" i="80"/>
  <c r="GG12" i="80"/>
  <c r="GP62" i="80"/>
  <c r="GM51" i="80"/>
  <c r="GE40" i="80"/>
  <c r="HC31" i="80"/>
  <c r="FV31" i="80"/>
  <c r="GO22" i="80"/>
  <c r="GF11" i="80"/>
  <c r="GJ43" i="80"/>
  <c r="GP61" i="80"/>
  <c r="GM50" i="80"/>
  <c r="GD39" i="80"/>
  <c r="HA30" i="80"/>
  <c r="FT30" i="80"/>
  <c r="GN21" i="80"/>
  <c r="GF10" i="80"/>
  <c r="GO60" i="80"/>
  <c r="GC38" i="80"/>
  <c r="FR29" i="80"/>
  <c r="GY29" i="80"/>
  <c r="GM20" i="80"/>
  <c r="GE9" i="80"/>
  <c r="GL45" i="80"/>
  <c r="GO59" i="80"/>
  <c r="GM49" i="80"/>
  <c r="GB37" i="80"/>
  <c r="GL19" i="80"/>
  <c r="GE8" i="80"/>
  <c r="GO58" i="80"/>
  <c r="GL48" i="80"/>
  <c r="GK18" i="80"/>
  <c r="F11" i="76"/>
  <c r="D45" i="76"/>
  <c r="D38" i="76"/>
  <c r="G11" i="76"/>
  <c r="AI43" i="75"/>
  <c r="AG43" i="75"/>
  <c r="AD43" i="75"/>
  <c r="Q43" i="75"/>
  <c r="AH43" i="75"/>
  <c r="T43" i="75"/>
  <c r="Z43" i="75"/>
  <c r="AE43" i="75"/>
  <c r="R43" i="75"/>
  <c r="P43" i="75"/>
  <c r="AC43" i="75"/>
  <c r="AA43" i="75"/>
  <c r="AF43" i="75"/>
  <c r="S43" i="75"/>
  <c r="AB43" i="75"/>
  <c r="CH68" i="75" l="1"/>
  <c r="CY61" i="75"/>
  <c r="DA68" i="75"/>
  <c r="CE59" i="75"/>
  <c r="CL59" i="75" s="1"/>
  <c r="CX59" i="75"/>
  <c r="CF61" i="75"/>
  <c r="GG86" i="80"/>
  <c r="GG87" i="80"/>
  <c r="GG88" i="80"/>
  <c r="GE7" i="80"/>
  <c r="GK16" i="80"/>
  <c r="GL18" i="80"/>
  <c r="GK48" i="80"/>
  <c r="GN58" i="80"/>
  <c r="GF8" i="80"/>
  <c r="GM19" i="80"/>
  <c r="GA37" i="80"/>
  <c r="GL49" i="80"/>
  <c r="GN59" i="80"/>
  <c r="GK45" i="80"/>
  <c r="GF9" i="80"/>
  <c r="GN20" i="80"/>
  <c r="GZ29" i="80"/>
  <c r="FQ29" i="80"/>
  <c r="GB38" i="80"/>
  <c r="GN60" i="80"/>
  <c r="GG10" i="80"/>
  <c r="GO21" i="80"/>
  <c r="FS30" i="80"/>
  <c r="HB30" i="80"/>
  <c r="GC39" i="80"/>
  <c r="GL50" i="80"/>
  <c r="GO61" i="80"/>
  <c r="GI43" i="80"/>
  <c r="GG11" i="80"/>
  <c r="GP22" i="80"/>
  <c r="FU31" i="80"/>
  <c r="HD31" i="80"/>
  <c r="GD40" i="80"/>
  <c r="GL51" i="80"/>
  <c r="GO62" i="80"/>
  <c r="GH12" i="80"/>
  <c r="GF41" i="80"/>
  <c r="GL52" i="80"/>
  <c r="GO63" i="80"/>
  <c r="GE6" i="80"/>
  <c r="GM54" i="80"/>
  <c r="GJ15" i="80"/>
  <c r="GP67" i="80"/>
  <c r="GK47" i="80"/>
  <c r="GH13" i="80"/>
  <c r="GR23" i="80"/>
  <c r="FW32" i="80"/>
  <c r="GG42" i="80"/>
  <c r="GO64" i="80"/>
  <c r="GI14" i="80"/>
  <c r="GS24" i="80"/>
  <c r="FY33" i="80"/>
  <c r="GM53" i="80"/>
  <c r="GP65" i="80"/>
  <c r="GU25" i="80"/>
  <c r="FK25" i="80"/>
  <c r="FZ34" i="80"/>
  <c r="GJ44" i="80"/>
  <c r="GP66" i="80"/>
  <c r="GM55" i="80"/>
  <c r="FN27" i="80"/>
  <c r="GW27" i="80"/>
  <c r="GK46" i="80"/>
  <c r="GM56" i="80"/>
  <c r="GK17" i="80"/>
  <c r="GN57" i="80"/>
  <c r="FM26" i="80"/>
  <c r="GV26" i="80"/>
  <c r="GA36" i="80"/>
  <c r="GY28" i="80"/>
  <c r="FP28" i="80"/>
  <c r="FZ35" i="80"/>
  <c r="GP68" i="80"/>
  <c r="GP69" i="80"/>
  <c r="GP70" i="80"/>
  <c r="GP71" i="80"/>
  <c r="GP72" i="80"/>
  <c r="GP73" i="80"/>
  <c r="GP74" i="80"/>
  <c r="GP75" i="80"/>
  <c r="GP76" i="80"/>
  <c r="GP77" i="80"/>
  <c r="GP78" i="80"/>
  <c r="GP79" i="80"/>
  <c r="GP80" i="80"/>
  <c r="GP81" i="80"/>
  <c r="GP82" i="80"/>
  <c r="GP83" i="80"/>
  <c r="GP84" i="80"/>
  <c r="GP85" i="80"/>
  <c r="D39" i="76"/>
  <c r="D46" i="76"/>
  <c r="R44" i="75"/>
  <c r="AH44" i="75"/>
  <c r="AF44" i="75"/>
  <c r="AE44" i="75"/>
  <c r="Q44" i="75"/>
  <c r="AA44" i="75"/>
  <c r="Z44" i="75"/>
  <c r="AD44" i="75"/>
  <c r="AB44" i="75"/>
  <c r="AC44" i="75"/>
  <c r="AI44" i="75"/>
  <c r="S44" i="75"/>
  <c r="T44" i="75"/>
  <c r="AG44" i="75"/>
  <c r="P44" i="75"/>
  <c r="CI77" i="75" l="1"/>
  <c r="CZ64" i="75"/>
  <c r="DB77" i="75"/>
  <c r="CG64" i="75"/>
  <c r="CJ59" i="75"/>
  <c r="CK59" i="75"/>
  <c r="GF87" i="80"/>
  <c r="GF88" i="80"/>
  <c r="GF86" i="80"/>
  <c r="GL16" i="80"/>
  <c r="GF7" i="80"/>
  <c r="GO85" i="80"/>
  <c r="GO84" i="80"/>
  <c r="GO83" i="80"/>
  <c r="GO82" i="80"/>
  <c r="GO81" i="80"/>
  <c r="GO80" i="80"/>
  <c r="GO79" i="80"/>
  <c r="GO78" i="80"/>
  <c r="GO77" i="80"/>
  <c r="GO76" i="80"/>
  <c r="GO75" i="80"/>
  <c r="GO74" i="80"/>
  <c r="GO73" i="80"/>
  <c r="GO72" i="80"/>
  <c r="GO71" i="80"/>
  <c r="GO70" i="80"/>
  <c r="GO69" i="80"/>
  <c r="GO68" i="80"/>
  <c r="FY35" i="80"/>
  <c r="FO28" i="80"/>
  <c r="GZ28" i="80"/>
  <c r="FZ36" i="80"/>
  <c r="GW26" i="80"/>
  <c r="FL26" i="80"/>
  <c r="GM57" i="80"/>
  <c r="GL17" i="80"/>
  <c r="GL56" i="80"/>
  <c r="GJ46" i="80"/>
  <c r="GX27" i="80"/>
  <c r="FM27" i="80"/>
  <c r="GL55" i="80"/>
  <c r="GO66" i="80"/>
  <c r="GI44" i="80"/>
  <c r="FY34" i="80"/>
  <c r="GV25" i="80"/>
  <c r="GO65" i="80"/>
  <c r="GL53" i="80"/>
  <c r="FX33" i="80"/>
  <c r="GT24" i="80"/>
  <c r="GJ14" i="80"/>
  <c r="GN64" i="80"/>
  <c r="GF42" i="80"/>
  <c r="FV32" i="80"/>
  <c r="GS23" i="80"/>
  <c r="GI13" i="80"/>
  <c r="GJ47" i="80"/>
  <c r="GO67" i="80"/>
  <c r="GK15" i="80"/>
  <c r="GL54" i="80"/>
  <c r="GF6" i="80"/>
  <c r="GN63" i="80"/>
  <c r="GK52" i="80"/>
  <c r="GE41" i="80"/>
  <c r="GI12" i="80"/>
  <c r="GN62" i="80"/>
  <c r="GK51" i="80"/>
  <c r="GC40" i="80"/>
  <c r="HE31" i="80"/>
  <c r="HF31" i="80" s="1"/>
  <c r="HG31" i="80" s="1"/>
  <c r="HH31" i="80" s="1"/>
  <c r="HI31" i="80" s="1"/>
  <c r="HJ31" i="80" s="1"/>
  <c r="HK31" i="80" s="1"/>
  <c r="HL31" i="80" s="1"/>
  <c r="HM31" i="80" s="1"/>
  <c r="HN31" i="80" s="1"/>
  <c r="HO31" i="80" s="1"/>
  <c r="HP31" i="80" s="1"/>
  <c r="HQ31" i="80" s="1"/>
  <c r="HR31" i="80" s="1"/>
  <c r="FT31" i="80"/>
  <c r="GQ22" i="80"/>
  <c r="GH11" i="80"/>
  <c r="GH43" i="80"/>
  <c r="GN61" i="80"/>
  <c r="GK50" i="80"/>
  <c r="GB39" i="80"/>
  <c r="HC30" i="80"/>
  <c r="FR30" i="80"/>
  <c r="GP21" i="80"/>
  <c r="GH10" i="80"/>
  <c r="GM60" i="80"/>
  <c r="GA38" i="80"/>
  <c r="FP29" i="80"/>
  <c r="HA29" i="80"/>
  <c r="GO20" i="80"/>
  <c r="GG9" i="80"/>
  <c r="GJ45" i="80"/>
  <c r="GM59" i="80"/>
  <c r="GK49" i="80"/>
  <c r="FZ37" i="80"/>
  <c r="GN19" i="80"/>
  <c r="GG8" i="80"/>
  <c r="GM58" i="80"/>
  <c r="GJ48" i="80"/>
  <c r="GM18" i="80"/>
  <c r="D47" i="76"/>
  <c r="D40" i="76"/>
  <c r="P45" i="75"/>
  <c r="S45" i="75"/>
  <c r="AA45" i="75"/>
  <c r="R45" i="75"/>
  <c r="AC45" i="75"/>
  <c r="AI45" i="75"/>
  <c r="AG45" i="75"/>
  <c r="AE45" i="75"/>
  <c r="T45" i="75"/>
  <c r="AD45" i="75"/>
  <c r="AF45" i="75"/>
  <c r="Q45" i="75"/>
  <c r="AB45" i="75"/>
  <c r="Z45" i="75"/>
  <c r="AH45" i="75"/>
  <c r="DA69" i="75" l="1"/>
  <c r="CH69" i="75"/>
  <c r="GE88" i="80"/>
  <c r="GE86" i="80"/>
  <c r="GE87" i="80"/>
  <c r="GM16" i="80"/>
  <c r="GG7" i="80"/>
  <c r="GN18" i="80"/>
  <c r="GI48" i="80"/>
  <c r="GL58" i="80"/>
  <c r="GH8" i="80"/>
  <c r="GO19" i="80"/>
  <c r="FY37" i="80"/>
  <c r="GJ49" i="80"/>
  <c r="GL59" i="80"/>
  <c r="GI45" i="80"/>
  <c r="GH9" i="80"/>
  <c r="GP20" i="80"/>
  <c r="HB29" i="80"/>
  <c r="FO29" i="80"/>
  <c r="FZ38" i="80"/>
  <c r="GL60" i="80"/>
  <c r="GI10" i="80"/>
  <c r="GQ21" i="80"/>
  <c r="FQ30" i="80"/>
  <c r="HD30" i="80"/>
  <c r="GA39" i="80"/>
  <c r="GJ50" i="80"/>
  <c r="GM61" i="80"/>
  <c r="GG43" i="80"/>
  <c r="GI11" i="80"/>
  <c r="GR22" i="80"/>
  <c r="FS31" i="80"/>
  <c r="GB40" i="80"/>
  <c r="GJ51" i="80"/>
  <c r="GM62" i="80"/>
  <c r="GJ12" i="80"/>
  <c r="GD41" i="80"/>
  <c r="GJ52" i="80"/>
  <c r="GM63" i="80"/>
  <c r="GG6" i="80"/>
  <c r="GK54" i="80"/>
  <c r="GL15" i="80"/>
  <c r="GN67" i="80"/>
  <c r="GI47" i="80"/>
  <c r="GJ13" i="80"/>
  <c r="GT23" i="80"/>
  <c r="FU32" i="80"/>
  <c r="GE42" i="80"/>
  <c r="GM64" i="80"/>
  <c r="GK14" i="80"/>
  <c r="GU24" i="80"/>
  <c r="FW33" i="80"/>
  <c r="GK53" i="80"/>
  <c r="GN65" i="80"/>
  <c r="GW25" i="80"/>
  <c r="FX34" i="80"/>
  <c r="GH44" i="80"/>
  <c r="GN66" i="80"/>
  <c r="GK55" i="80"/>
  <c r="FL27" i="80"/>
  <c r="GY27" i="80"/>
  <c r="GI46" i="80"/>
  <c r="GK56" i="80"/>
  <c r="GM17" i="80"/>
  <c r="GL57" i="80"/>
  <c r="FK26" i="80"/>
  <c r="GX26" i="80"/>
  <c r="FY36" i="80"/>
  <c r="HA28" i="80"/>
  <c r="FN28" i="80"/>
  <c r="FX35" i="80"/>
  <c r="GN68" i="80"/>
  <c r="GN69" i="80"/>
  <c r="GN70" i="80"/>
  <c r="GN71" i="80"/>
  <c r="GN72" i="80"/>
  <c r="GN73" i="80"/>
  <c r="GN74" i="80"/>
  <c r="GN75" i="80"/>
  <c r="GN76" i="80"/>
  <c r="GN77" i="80"/>
  <c r="GN78" i="80"/>
  <c r="GN79" i="80"/>
  <c r="GN80" i="80"/>
  <c r="GN81" i="80"/>
  <c r="GN82" i="80"/>
  <c r="GN83" i="80"/>
  <c r="GN84" i="80"/>
  <c r="GN85" i="80"/>
  <c r="D41" i="76"/>
  <c r="F15" i="76" s="1"/>
  <c r="D48" i="76"/>
  <c r="AB46" i="75"/>
  <c r="AE46" i="75"/>
  <c r="AC46" i="75"/>
  <c r="Q46" i="75"/>
  <c r="AG46" i="75"/>
  <c r="R46" i="75"/>
  <c r="AF46" i="75"/>
  <c r="AA46" i="75"/>
  <c r="AH46" i="75"/>
  <c r="AD46" i="75"/>
  <c r="S46" i="75"/>
  <c r="Z46" i="75"/>
  <c r="AI46" i="75"/>
  <c r="P46" i="75"/>
  <c r="T46" i="75"/>
  <c r="CE60" i="75" l="1"/>
  <c r="CX60" i="75"/>
  <c r="CY62" i="75"/>
  <c r="CG65" i="75"/>
  <c r="CF62" i="75"/>
  <c r="CZ65" i="75"/>
  <c r="GD87" i="80"/>
  <c r="GD86" i="80"/>
  <c r="GD88" i="80"/>
  <c r="GH7" i="80"/>
  <c r="GN16" i="80"/>
  <c r="GM85" i="80"/>
  <c r="GM84" i="80"/>
  <c r="GM83" i="80"/>
  <c r="GM82" i="80"/>
  <c r="GM81" i="80"/>
  <c r="GM80" i="80"/>
  <c r="GM79" i="80"/>
  <c r="GM78" i="80"/>
  <c r="GM77" i="80"/>
  <c r="GM76" i="80"/>
  <c r="GM75" i="80"/>
  <c r="GM74" i="80"/>
  <c r="GM73" i="80"/>
  <c r="GM72" i="80"/>
  <c r="GM71" i="80"/>
  <c r="GM70" i="80"/>
  <c r="GM69" i="80"/>
  <c r="GM68" i="80"/>
  <c r="FW35" i="80"/>
  <c r="FM28" i="80"/>
  <c r="HB28" i="80"/>
  <c r="FX36" i="80"/>
  <c r="GY26" i="80"/>
  <c r="GK57" i="80"/>
  <c r="GN17" i="80"/>
  <c r="GJ56" i="80"/>
  <c r="GH46" i="80"/>
  <c r="GZ27" i="80"/>
  <c r="FK27" i="80"/>
  <c r="GJ55" i="80"/>
  <c r="GM66" i="80"/>
  <c r="GG44" i="80"/>
  <c r="FW34" i="80"/>
  <c r="GX25" i="80"/>
  <c r="GM65" i="80"/>
  <c r="GJ53" i="80"/>
  <c r="FV33" i="80"/>
  <c r="GV24" i="80"/>
  <c r="GL14" i="80"/>
  <c r="GL64" i="80"/>
  <c r="GD42" i="80"/>
  <c r="FT32" i="80"/>
  <c r="GU23" i="80"/>
  <c r="GK13" i="80"/>
  <c r="GH47" i="80"/>
  <c r="GM67" i="80"/>
  <c r="GM15" i="80"/>
  <c r="GJ54" i="80"/>
  <c r="GH6" i="80"/>
  <c r="GL63" i="80"/>
  <c r="GI52" i="80"/>
  <c r="GC41" i="80"/>
  <c r="GK12" i="80"/>
  <c r="GL62" i="80"/>
  <c r="GI51" i="80"/>
  <c r="GA40" i="80"/>
  <c r="FR31" i="80"/>
  <c r="GS22" i="80"/>
  <c r="GJ11" i="80"/>
  <c r="GF43" i="80"/>
  <c r="GL61" i="80"/>
  <c r="GI50" i="80"/>
  <c r="FZ39" i="80"/>
  <c r="HE30" i="80"/>
  <c r="HF30" i="80" s="1"/>
  <c r="HG30" i="80" s="1"/>
  <c r="HH30" i="80" s="1"/>
  <c r="HI30" i="80" s="1"/>
  <c r="HJ30" i="80" s="1"/>
  <c r="HK30" i="80" s="1"/>
  <c r="HL30" i="80" s="1"/>
  <c r="HM30" i="80" s="1"/>
  <c r="HN30" i="80" s="1"/>
  <c r="HO30" i="80" s="1"/>
  <c r="HP30" i="80" s="1"/>
  <c r="HQ30" i="80" s="1"/>
  <c r="HR30" i="80" s="1"/>
  <c r="FP30" i="80"/>
  <c r="GR21" i="80"/>
  <c r="GJ10" i="80"/>
  <c r="GK60" i="80"/>
  <c r="FY38" i="80"/>
  <c r="FN29" i="80"/>
  <c r="HC29" i="80"/>
  <c r="GQ20" i="80"/>
  <c r="GI9" i="80"/>
  <c r="GH45" i="80"/>
  <c r="GK59" i="80"/>
  <c r="GI49" i="80"/>
  <c r="FX37" i="80"/>
  <c r="GP19" i="80"/>
  <c r="GI8" i="80"/>
  <c r="GK58" i="80"/>
  <c r="GH48" i="80"/>
  <c r="GO18" i="80"/>
  <c r="D49" i="76"/>
  <c r="AI47" i="75"/>
  <c r="R47" i="75"/>
  <c r="Z47" i="75"/>
  <c r="AH47" i="75"/>
  <c r="Q47" i="75"/>
  <c r="AB47" i="75"/>
  <c r="AG47" i="75"/>
  <c r="AA47" i="75"/>
  <c r="AC47" i="75"/>
  <c r="AD47" i="75"/>
  <c r="T47" i="75"/>
  <c r="AE47" i="75"/>
  <c r="P47" i="75"/>
  <c r="S47" i="75"/>
  <c r="AF47" i="75"/>
  <c r="CI78" i="75" l="1"/>
  <c r="DB78" i="75"/>
  <c r="CL60" i="75"/>
  <c r="CJ60" i="75"/>
  <c r="CK60" i="75"/>
  <c r="GC88" i="80"/>
  <c r="GC86" i="80"/>
  <c r="GC87" i="80"/>
  <c r="GO16" i="80"/>
  <c r="GI7" i="80"/>
  <c r="GP18" i="80"/>
  <c r="GG48" i="80"/>
  <c r="GJ58" i="80"/>
  <c r="GJ8" i="80"/>
  <c r="GQ19" i="80"/>
  <c r="FW37" i="80"/>
  <c r="GH49" i="80"/>
  <c r="GJ59" i="80"/>
  <c r="GG45" i="80"/>
  <c r="GJ9" i="80"/>
  <c r="GR20" i="80"/>
  <c r="HD29" i="80"/>
  <c r="FM29" i="80"/>
  <c r="FX38" i="80"/>
  <c r="GJ60" i="80"/>
  <c r="GK10" i="80"/>
  <c r="GS21" i="80"/>
  <c r="FO30" i="80"/>
  <c r="FY39" i="80"/>
  <c r="GH50" i="80"/>
  <c r="GK61" i="80"/>
  <c r="GE43" i="80"/>
  <c r="GK11" i="80"/>
  <c r="GT22" i="80"/>
  <c r="FQ31" i="80"/>
  <c r="FZ40" i="80"/>
  <c r="GH51" i="80"/>
  <c r="GK62" i="80"/>
  <c r="GL12" i="80"/>
  <c r="GB41" i="80"/>
  <c r="GH52" i="80"/>
  <c r="GK63" i="80"/>
  <c r="GI6" i="80"/>
  <c r="GI54" i="80"/>
  <c r="GN15" i="80"/>
  <c r="GL67" i="80"/>
  <c r="GG47" i="80"/>
  <c r="GL13" i="80"/>
  <c r="GV23" i="80"/>
  <c r="FS32" i="80"/>
  <c r="GC42" i="80"/>
  <c r="GK64" i="80"/>
  <c r="GM14" i="80"/>
  <c r="GW24" i="80"/>
  <c r="FU33" i="80"/>
  <c r="GI53" i="80"/>
  <c r="GL65" i="80"/>
  <c r="GY25" i="80"/>
  <c r="FV34" i="80"/>
  <c r="GF44" i="80"/>
  <c r="GL66" i="80"/>
  <c r="GI55" i="80"/>
  <c r="HA27" i="80"/>
  <c r="GG46" i="80"/>
  <c r="GI56" i="80"/>
  <c r="GO17" i="80"/>
  <c r="GJ57" i="80"/>
  <c r="GZ26" i="80"/>
  <c r="FW36" i="80"/>
  <c r="HC28" i="80"/>
  <c r="FL28" i="80"/>
  <c r="FV35" i="80"/>
  <c r="GL68" i="80"/>
  <c r="GL69" i="80"/>
  <c r="GL70" i="80"/>
  <c r="GL71" i="80"/>
  <c r="GL72" i="80"/>
  <c r="GL73" i="80"/>
  <c r="GL74" i="80"/>
  <c r="GL75" i="80"/>
  <c r="GL76" i="80"/>
  <c r="GL77" i="80"/>
  <c r="GL78" i="80"/>
  <c r="GL79" i="80"/>
  <c r="GL80" i="80"/>
  <c r="GL81" i="80"/>
  <c r="GL82" i="80"/>
  <c r="GL83" i="80"/>
  <c r="GL84" i="80"/>
  <c r="GL85" i="80"/>
  <c r="D50" i="76"/>
  <c r="AG48" i="75"/>
  <c r="R48" i="75"/>
  <c r="AF48" i="75"/>
  <c r="T48" i="75"/>
  <c r="AB48" i="75"/>
  <c r="S48" i="75"/>
  <c r="AD48" i="75"/>
  <c r="Q48" i="75"/>
  <c r="AI48" i="75"/>
  <c r="Z48" i="75"/>
  <c r="P48" i="75"/>
  <c r="AC48" i="75"/>
  <c r="AH48" i="75"/>
  <c r="AE48" i="75"/>
  <c r="AA48" i="75"/>
  <c r="DA70" i="75" l="1"/>
  <c r="CH70" i="75"/>
  <c r="GB87" i="80"/>
  <c r="GB86" i="80"/>
  <c r="GB88" i="80"/>
  <c r="GJ7" i="80"/>
  <c r="GP16" i="80"/>
  <c r="GK85" i="80"/>
  <c r="GK84" i="80"/>
  <c r="GK83" i="80"/>
  <c r="GK82" i="80"/>
  <c r="GK81" i="80"/>
  <c r="GK80" i="80"/>
  <c r="GK79" i="80"/>
  <c r="GK78" i="80"/>
  <c r="GK77" i="80"/>
  <c r="GK76" i="80"/>
  <c r="GK75" i="80"/>
  <c r="GK74" i="80"/>
  <c r="GK73" i="80"/>
  <c r="GK72" i="80"/>
  <c r="GK71" i="80"/>
  <c r="GK70" i="80"/>
  <c r="GK69" i="80"/>
  <c r="GK68" i="80"/>
  <c r="FU35" i="80"/>
  <c r="FK28" i="80"/>
  <c r="HD28" i="80"/>
  <c r="FV36" i="80"/>
  <c r="HA26" i="80"/>
  <c r="GI57" i="80"/>
  <c r="GP17" i="80"/>
  <c r="GH56" i="80"/>
  <c r="GF46" i="80"/>
  <c r="HB27" i="80"/>
  <c r="GH55" i="80"/>
  <c r="GK66" i="80"/>
  <c r="GE44" i="80"/>
  <c r="FU34" i="80"/>
  <c r="GZ25" i="80"/>
  <c r="GK65" i="80"/>
  <c r="GH53" i="80"/>
  <c r="FT33" i="80"/>
  <c r="GX24" i="80"/>
  <c r="GN14" i="80"/>
  <c r="GJ64" i="80"/>
  <c r="GB42" i="80"/>
  <c r="FR32" i="80"/>
  <c r="GW23" i="80"/>
  <c r="GM13" i="80"/>
  <c r="GF47" i="80"/>
  <c r="GK67" i="80"/>
  <c r="GO15" i="80"/>
  <c r="GH54" i="80"/>
  <c r="GJ6" i="80"/>
  <c r="GJ63" i="80"/>
  <c r="GG52" i="80"/>
  <c r="GA41" i="80"/>
  <c r="GM12" i="80"/>
  <c r="GJ62" i="80"/>
  <c r="GG51" i="80"/>
  <c r="FY40" i="80"/>
  <c r="FP31" i="80"/>
  <c r="GU22" i="80"/>
  <c r="GL11" i="80"/>
  <c r="GD43" i="80"/>
  <c r="GJ61" i="80"/>
  <c r="GG50" i="80"/>
  <c r="FX39" i="80"/>
  <c r="FN30" i="80"/>
  <c r="GT21" i="80"/>
  <c r="GL10" i="80"/>
  <c r="GI60" i="80"/>
  <c r="FW38" i="80"/>
  <c r="FL29" i="80"/>
  <c r="HE29" i="80"/>
  <c r="HF29" i="80" s="1"/>
  <c r="HG29" i="80" s="1"/>
  <c r="HH29" i="80" s="1"/>
  <c r="HI29" i="80" s="1"/>
  <c r="HJ29" i="80" s="1"/>
  <c r="HK29" i="80" s="1"/>
  <c r="HL29" i="80" s="1"/>
  <c r="HM29" i="80" s="1"/>
  <c r="HN29" i="80" s="1"/>
  <c r="HO29" i="80" s="1"/>
  <c r="HP29" i="80" s="1"/>
  <c r="HQ29" i="80" s="1"/>
  <c r="HR29" i="80" s="1"/>
  <c r="GS20" i="80"/>
  <c r="GK9" i="80"/>
  <c r="GF45" i="80"/>
  <c r="GI59" i="80"/>
  <c r="GG49" i="80"/>
  <c r="FV37" i="80"/>
  <c r="GR19" i="80"/>
  <c r="GK8" i="80"/>
  <c r="GI58" i="80"/>
  <c r="GF48" i="80"/>
  <c r="GQ18" i="80"/>
  <c r="D51" i="76"/>
  <c r="D52" i="76" s="1"/>
  <c r="D53" i="76" s="1"/>
  <c r="F18" i="76" s="1"/>
  <c r="G18" i="76"/>
  <c r="J24" i="76"/>
  <c r="G9" i="76"/>
  <c r="AC49" i="75"/>
  <c r="S49" i="75"/>
  <c r="AG49" i="75"/>
  <c r="AD49" i="75"/>
  <c r="P49" i="75"/>
  <c r="AF49" i="75"/>
  <c r="R49" i="75"/>
  <c r="Z49" i="75"/>
  <c r="AB49" i="75"/>
  <c r="AE49" i="75"/>
  <c r="AA49" i="75"/>
  <c r="AI49" i="75"/>
  <c r="T49" i="75"/>
  <c r="Q49" i="75"/>
  <c r="AH49" i="75"/>
  <c r="CF63" i="75" l="1"/>
  <c r="CI79" i="75"/>
  <c r="CY63" i="75"/>
  <c r="CZ66" i="75"/>
  <c r="CX61" i="75"/>
  <c r="CG66" i="75"/>
  <c r="CE61" i="75"/>
  <c r="CL61" i="75" s="1"/>
  <c r="DB79" i="75"/>
  <c r="GA87" i="80"/>
  <c r="GA86" i="80"/>
  <c r="GA88" i="80"/>
  <c r="GK7" i="80"/>
  <c r="GQ16" i="80"/>
  <c r="GR18" i="80"/>
  <c r="GE48" i="80"/>
  <c r="GH58" i="80"/>
  <c r="GL8" i="80"/>
  <c r="GS19" i="80"/>
  <c r="FU37" i="80"/>
  <c r="GF49" i="80"/>
  <c r="GH59" i="80"/>
  <c r="GE45" i="80"/>
  <c r="GL9" i="80"/>
  <c r="GT20" i="80"/>
  <c r="FK29" i="80"/>
  <c r="FV38" i="80"/>
  <c r="GH60" i="80"/>
  <c r="GM10" i="80"/>
  <c r="GU21" i="80"/>
  <c r="FM30" i="80"/>
  <c r="FW39" i="80"/>
  <c r="GF50" i="80"/>
  <c r="GI61" i="80"/>
  <c r="GC43" i="80"/>
  <c r="GM11" i="80"/>
  <c r="GV22" i="80"/>
  <c r="FO31" i="80"/>
  <c r="FX40" i="80"/>
  <c r="GF51" i="80"/>
  <c r="GI62" i="80"/>
  <c r="GN12" i="80"/>
  <c r="FZ41" i="80"/>
  <c r="GF52" i="80"/>
  <c r="GI63" i="80"/>
  <c r="GK6" i="80"/>
  <c r="GG54" i="80"/>
  <c r="GP15" i="80"/>
  <c r="GJ67" i="80"/>
  <c r="GE47" i="80"/>
  <c r="GN13" i="80"/>
  <c r="GX23" i="80"/>
  <c r="FQ32" i="80"/>
  <c r="GA42" i="80"/>
  <c r="GI64" i="80"/>
  <c r="GO14" i="80"/>
  <c r="GY24" i="80"/>
  <c r="FS33" i="80"/>
  <c r="GG53" i="80"/>
  <c r="GJ65" i="80"/>
  <c r="HA25" i="80"/>
  <c r="FT34" i="80"/>
  <c r="GD44" i="80"/>
  <c r="GJ66" i="80"/>
  <c r="GG55" i="80"/>
  <c r="HC27" i="80"/>
  <c r="GE46" i="80"/>
  <c r="GG56" i="80"/>
  <c r="GQ17" i="80"/>
  <c r="GH57" i="80"/>
  <c r="HB26" i="80"/>
  <c r="FU36" i="80"/>
  <c r="HE28" i="80"/>
  <c r="HF28" i="80" s="1"/>
  <c r="HG28" i="80" s="1"/>
  <c r="HH28" i="80" s="1"/>
  <c r="HI28" i="80" s="1"/>
  <c r="HJ28" i="80" s="1"/>
  <c r="HK28" i="80" s="1"/>
  <c r="HL28" i="80" s="1"/>
  <c r="HM28" i="80" s="1"/>
  <c r="HN28" i="80" s="1"/>
  <c r="HO28" i="80" s="1"/>
  <c r="HP28" i="80" s="1"/>
  <c r="HQ28" i="80" s="1"/>
  <c r="HR28" i="80" s="1"/>
  <c r="FT35" i="80"/>
  <c r="GJ68" i="80"/>
  <c r="GJ69" i="80"/>
  <c r="GJ70" i="80"/>
  <c r="GJ71" i="80"/>
  <c r="GJ72" i="80"/>
  <c r="GJ73" i="80"/>
  <c r="GJ74" i="80"/>
  <c r="GJ75" i="80"/>
  <c r="GJ76" i="80"/>
  <c r="GJ77" i="80"/>
  <c r="GJ78" i="80"/>
  <c r="GJ79" i="80"/>
  <c r="GJ80" i="80"/>
  <c r="GJ81" i="80"/>
  <c r="GJ82" i="80"/>
  <c r="GJ83" i="80"/>
  <c r="GJ84" i="80"/>
  <c r="GJ85" i="80"/>
  <c r="F16" i="76"/>
  <c r="G16" i="76"/>
  <c r="J23" i="76"/>
  <c r="AI50" i="75"/>
  <c r="R50" i="75"/>
  <c r="AA50" i="75"/>
  <c r="AF50" i="75"/>
  <c r="AG50" i="75"/>
  <c r="AE50" i="75"/>
  <c r="S50" i="75"/>
  <c r="Q50" i="75"/>
  <c r="AC50" i="75"/>
  <c r="T50" i="75"/>
  <c r="AD50" i="75"/>
  <c r="AH50" i="75"/>
  <c r="AB50" i="75"/>
  <c r="P50" i="75"/>
  <c r="Z50" i="75"/>
  <c r="CJ61" i="75" l="1"/>
  <c r="CK61" i="75"/>
  <c r="FZ88" i="80"/>
  <c r="FZ87" i="80"/>
  <c r="FZ86" i="80"/>
  <c r="GL7" i="80"/>
  <c r="GR16" i="80"/>
  <c r="GI85" i="80"/>
  <c r="GI84" i="80"/>
  <c r="GI83" i="80"/>
  <c r="GI82" i="80"/>
  <c r="GI81" i="80"/>
  <c r="GI80" i="80"/>
  <c r="GI79" i="80"/>
  <c r="GI78" i="80"/>
  <c r="GI77" i="80"/>
  <c r="GI76" i="80"/>
  <c r="GI75" i="80"/>
  <c r="GI74" i="80"/>
  <c r="GI73" i="80"/>
  <c r="GI72" i="80"/>
  <c r="GI71" i="80"/>
  <c r="GI70" i="80"/>
  <c r="GI69" i="80"/>
  <c r="GI68" i="80"/>
  <c r="FS35" i="80"/>
  <c r="FT36" i="80"/>
  <c r="HC26" i="80"/>
  <c r="GG57" i="80"/>
  <c r="GR17" i="80"/>
  <c r="GF56" i="80"/>
  <c r="GD46" i="80"/>
  <c r="HD27" i="80"/>
  <c r="GF55" i="80"/>
  <c r="GI66" i="80"/>
  <c r="GC44" i="80"/>
  <c r="FS34" i="80"/>
  <c r="HB25" i="80"/>
  <c r="GI65" i="80"/>
  <c r="GF53" i="80"/>
  <c r="FR33" i="80"/>
  <c r="GZ24" i="80"/>
  <c r="GP14" i="80"/>
  <c r="GH64" i="80"/>
  <c r="FZ42" i="80"/>
  <c r="FP32" i="80"/>
  <c r="GY23" i="80"/>
  <c r="GO13" i="80"/>
  <c r="GD47" i="80"/>
  <c r="GI67" i="80"/>
  <c r="GQ15" i="80"/>
  <c r="GF54" i="80"/>
  <c r="GL6" i="80"/>
  <c r="GH63" i="80"/>
  <c r="GE52" i="80"/>
  <c r="FY41" i="80"/>
  <c r="GO12" i="80"/>
  <c r="GH62" i="80"/>
  <c r="GE51" i="80"/>
  <c r="FW40" i="80"/>
  <c r="FN31" i="80"/>
  <c r="GW22" i="80"/>
  <c r="GN11" i="80"/>
  <c r="GB43" i="80"/>
  <c r="GH61" i="80"/>
  <c r="GE50" i="80"/>
  <c r="FV39" i="80"/>
  <c r="FL30" i="80"/>
  <c r="GV21" i="80"/>
  <c r="GN10" i="80"/>
  <c r="GG60" i="80"/>
  <c r="FU38" i="80"/>
  <c r="GU20" i="80"/>
  <c r="GM9" i="80"/>
  <c r="GD45" i="80"/>
  <c r="GG59" i="80"/>
  <c r="GE49" i="80"/>
  <c r="FT37" i="80"/>
  <c r="GT19" i="80"/>
  <c r="GM8" i="80"/>
  <c r="GG58" i="80"/>
  <c r="GD48" i="80"/>
  <c r="GS18" i="80"/>
  <c r="F17" i="76"/>
  <c r="J31" i="76"/>
  <c r="G17" i="76"/>
  <c r="J30" i="76"/>
  <c r="AD51" i="75"/>
  <c r="S51" i="75"/>
  <c r="R51" i="75"/>
  <c r="AF51" i="75"/>
  <c r="Z51" i="75"/>
  <c r="T51" i="75"/>
  <c r="AE51" i="75"/>
  <c r="AI51" i="75"/>
  <c r="P51" i="75"/>
  <c r="AC51" i="75"/>
  <c r="AG51" i="75"/>
  <c r="AB51" i="75"/>
  <c r="AA51" i="75"/>
  <c r="Q51" i="75"/>
  <c r="AH51" i="75"/>
  <c r="DA71" i="75" l="1"/>
  <c r="CH71" i="75"/>
  <c r="FY87" i="80"/>
  <c r="FY86" i="80"/>
  <c r="FY88" i="80"/>
  <c r="GM7" i="80"/>
  <c r="HE27" i="80"/>
  <c r="HF27" i="80" s="1"/>
  <c r="HG27" i="80" s="1"/>
  <c r="HH27" i="80" s="1"/>
  <c r="HI27" i="80" s="1"/>
  <c r="HJ27" i="80" s="1"/>
  <c r="HK27" i="80" s="1"/>
  <c r="HL27" i="80" s="1"/>
  <c r="HM27" i="80" s="1"/>
  <c r="HN27" i="80" s="1"/>
  <c r="HO27" i="80" s="1"/>
  <c r="HP27" i="80" s="1"/>
  <c r="HQ27" i="80" s="1"/>
  <c r="HR27" i="80" s="1"/>
  <c r="GS16" i="80"/>
  <c r="GT18" i="80"/>
  <c r="GC48" i="80"/>
  <c r="GF58" i="80"/>
  <c r="GN8" i="80"/>
  <c r="GU19" i="80"/>
  <c r="FS37" i="80"/>
  <c r="GD49" i="80"/>
  <c r="GF59" i="80"/>
  <c r="GC45" i="80"/>
  <c r="GN9" i="80"/>
  <c r="GV20" i="80"/>
  <c r="FT38" i="80"/>
  <c r="GF60" i="80"/>
  <c r="GO10" i="80"/>
  <c r="GW21" i="80"/>
  <c r="FK30" i="80"/>
  <c r="FU39" i="80"/>
  <c r="GD50" i="80"/>
  <c r="GG61" i="80"/>
  <c r="GA43" i="80"/>
  <c r="GO11" i="80"/>
  <c r="GX22" i="80"/>
  <c r="FM31" i="80"/>
  <c r="FV40" i="80"/>
  <c r="GD51" i="80"/>
  <c r="GG62" i="80"/>
  <c r="GP12" i="80"/>
  <c r="FX41" i="80"/>
  <c r="GD52" i="80"/>
  <c r="GG63" i="80"/>
  <c r="GM6" i="80"/>
  <c r="GE54" i="80"/>
  <c r="GR15" i="80"/>
  <c r="GH67" i="80"/>
  <c r="GC47" i="80"/>
  <c r="GP13" i="80"/>
  <c r="GZ23" i="80"/>
  <c r="FO32" i="80"/>
  <c r="FY42" i="80"/>
  <c r="GG64" i="80"/>
  <c r="GQ14" i="80"/>
  <c r="HA24" i="80"/>
  <c r="FQ33" i="80"/>
  <c r="GE53" i="80"/>
  <c r="GH65" i="80"/>
  <c r="HC25" i="80"/>
  <c r="FR34" i="80"/>
  <c r="GB44" i="80"/>
  <c r="GH66" i="80"/>
  <c r="GE55" i="80"/>
  <c r="GC46" i="80"/>
  <c r="GE56" i="80"/>
  <c r="GS17" i="80"/>
  <c r="GF57" i="80"/>
  <c r="HD26" i="80"/>
  <c r="FS36" i="80"/>
  <c r="FR35" i="80"/>
  <c r="GH68" i="80"/>
  <c r="GH69" i="80"/>
  <c r="GH70" i="80"/>
  <c r="GH71" i="80"/>
  <c r="GH72" i="80"/>
  <c r="GH73" i="80"/>
  <c r="GH74" i="80"/>
  <c r="GH75" i="80"/>
  <c r="GH76" i="80"/>
  <c r="GH77" i="80"/>
  <c r="GH78" i="80"/>
  <c r="GH79" i="80"/>
  <c r="GH80" i="80"/>
  <c r="GH81" i="80"/>
  <c r="GH82" i="80"/>
  <c r="GH83" i="80"/>
  <c r="GH84" i="80"/>
  <c r="GH85" i="80"/>
  <c r="M15" i="76"/>
  <c r="K7" i="76"/>
  <c r="K9" i="76"/>
  <c r="N11" i="76"/>
  <c r="M13" i="76"/>
  <c r="N15" i="76"/>
  <c r="N12" i="76"/>
  <c r="L13" i="76"/>
  <c r="M8" i="76"/>
  <c r="L9" i="76"/>
  <c r="M11" i="76"/>
  <c r="N13" i="76"/>
  <c r="K15" i="76"/>
  <c r="K10" i="76"/>
  <c r="L14" i="76"/>
  <c r="K11" i="76"/>
  <c r="N9" i="76"/>
  <c r="M9" i="76"/>
  <c r="L11" i="76"/>
  <c r="K13" i="76"/>
  <c r="N7" i="76"/>
  <c r="M7" i="76"/>
  <c r="L15" i="76"/>
  <c r="N8" i="76"/>
  <c r="M10" i="76"/>
  <c r="K12" i="76"/>
  <c r="K14" i="76"/>
  <c r="K8" i="76"/>
  <c r="L10" i="76"/>
  <c r="M12" i="76"/>
  <c r="N14" i="76"/>
  <c r="M14" i="76"/>
  <c r="L7" i="76"/>
  <c r="N10" i="76"/>
  <c r="L12" i="76"/>
  <c r="L8" i="76"/>
  <c r="N31" i="76"/>
  <c r="M29" i="76"/>
  <c r="M27" i="76"/>
  <c r="L27" i="76"/>
  <c r="M26" i="76"/>
  <c r="J29" i="76"/>
  <c r="N23" i="76"/>
  <c r="L31" i="76"/>
  <c r="N27" i="76"/>
  <c r="N30" i="76"/>
  <c r="K30" i="76"/>
  <c r="K31" i="76"/>
  <c r="K23" i="76"/>
  <c r="K28" i="76"/>
  <c r="M31" i="76"/>
  <c r="M30" i="76"/>
  <c r="M23" i="76"/>
  <c r="N28" i="76"/>
  <c r="M28" i="76"/>
  <c r="K29" i="76"/>
  <c r="N29" i="76"/>
  <c r="L30" i="76"/>
  <c r="L28" i="76"/>
  <c r="N26" i="76"/>
  <c r="L29" i="76"/>
  <c r="AA52" i="75"/>
  <c r="P52" i="75"/>
  <c r="AF52" i="75"/>
  <c r="R52" i="75"/>
  <c r="AB52" i="75"/>
  <c r="AE52" i="75"/>
  <c r="AD52" i="75"/>
  <c r="AI52" i="75"/>
  <c r="AH52" i="75"/>
  <c r="AG52" i="75"/>
  <c r="T52" i="75"/>
  <c r="S52" i="75"/>
  <c r="Q52" i="75"/>
  <c r="AC52" i="75"/>
  <c r="Z52" i="75"/>
  <c r="CX62" i="75" l="1"/>
  <c r="CF64" i="75"/>
  <c r="CI80" i="75"/>
  <c r="DB80" i="75"/>
  <c r="CZ67" i="75"/>
  <c r="CG67" i="75"/>
  <c r="CE62" i="75"/>
  <c r="CY64" i="75"/>
  <c r="FX86" i="80"/>
  <c r="FX87" i="80"/>
  <c r="FX88" i="80"/>
  <c r="GT16" i="80"/>
  <c r="GN7" i="80"/>
  <c r="GG85" i="80"/>
  <c r="GG84" i="80"/>
  <c r="GG83" i="80"/>
  <c r="GG82" i="80"/>
  <c r="GG81" i="80"/>
  <c r="GG80" i="80"/>
  <c r="GG79" i="80"/>
  <c r="GG78" i="80"/>
  <c r="GG77" i="80"/>
  <c r="GG76" i="80"/>
  <c r="GG75" i="80"/>
  <c r="GG74" i="80"/>
  <c r="GG73" i="80"/>
  <c r="GG72" i="80"/>
  <c r="GG71" i="80"/>
  <c r="GG70" i="80"/>
  <c r="GG69" i="80"/>
  <c r="GG68" i="80"/>
  <c r="FQ35" i="80"/>
  <c r="FR36" i="80"/>
  <c r="HE26" i="80"/>
  <c r="HF26" i="80" s="1"/>
  <c r="HG26" i="80" s="1"/>
  <c r="HH26" i="80" s="1"/>
  <c r="HI26" i="80" s="1"/>
  <c r="HJ26" i="80" s="1"/>
  <c r="HK26" i="80" s="1"/>
  <c r="HL26" i="80" s="1"/>
  <c r="HM26" i="80" s="1"/>
  <c r="HN26" i="80" s="1"/>
  <c r="HO26" i="80" s="1"/>
  <c r="HP26" i="80" s="1"/>
  <c r="HQ26" i="80" s="1"/>
  <c r="HR26" i="80" s="1"/>
  <c r="GE57" i="80"/>
  <c r="GT17" i="80"/>
  <c r="GD56" i="80"/>
  <c r="GB46" i="80"/>
  <c r="GD55" i="80"/>
  <c r="GG66" i="80"/>
  <c r="GA44" i="80"/>
  <c r="FQ34" i="80"/>
  <c r="HD25" i="80"/>
  <c r="GG65" i="80"/>
  <c r="GD53" i="80"/>
  <c r="FP33" i="80"/>
  <c r="HB24" i="80"/>
  <c r="GR14" i="80"/>
  <c r="GF64" i="80"/>
  <c r="FX42" i="80"/>
  <c r="FN32" i="80"/>
  <c r="HA23" i="80"/>
  <c r="GQ13" i="80"/>
  <c r="GB47" i="80"/>
  <c r="GG67" i="80"/>
  <c r="GS15" i="80"/>
  <c r="GD54" i="80"/>
  <c r="GN6" i="80"/>
  <c r="GF63" i="80"/>
  <c r="GC52" i="80"/>
  <c r="FW41" i="80"/>
  <c r="GQ12" i="80"/>
  <c r="GF62" i="80"/>
  <c r="GC51" i="80"/>
  <c r="FU40" i="80"/>
  <c r="FL31" i="80"/>
  <c r="GY22" i="80"/>
  <c r="GP11" i="80"/>
  <c r="FZ43" i="80"/>
  <c r="GF61" i="80"/>
  <c r="GC50" i="80"/>
  <c r="FT39" i="80"/>
  <c r="GX21" i="80"/>
  <c r="GP10" i="80"/>
  <c r="GE60" i="80"/>
  <c r="FS38" i="80"/>
  <c r="GW20" i="80"/>
  <c r="GO9" i="80"/>
  <c r="GB45" i="80"/>
  <c r="GE59" i="80"/>
  <c r="GC49" i="80"/>
  <c r="FR37" i="80"/>
  <c r="GV19" i="80"/>
  <c r="GO8" i="80"/>
  <c r="GE58" i="80"/>
  <c r="GB48" i="80"/>
  <c r="GU18" i="80"/>
  <c r="D21" i="75"/>
  <c r="D33" i="75" s="1"/>
  <c r="D45" i="75" s="1"/>
  <c r="D22" i="75"/>
  <c r="D34" i="75" s="1"/>
  <c r="D46" i="75" s="1"/>
  <c r="D23" i="75"/>
  <c r="D35" i="75" s="1"/>
  <c r="D47" i="75" s="1"/>
  <c r="D24" i="75"/>
  <c r="D36" i="75" s="1"/>
  <c r="D48" i="75" s="1"/>
  <c r="D25" i="75"/>
  <c r="D37" i="75" s="1"/>
  <c r="D49" i="75" s="1"/>
  <c r="D26" i="75"/>
  <c r="D38" i="75" s="1"/>
  <c r="D50" i="75" s="1"/>
  <c r="D27" i="75"/>
  <c r="D39" i="75" s="1"/>
  <c r="D51" i="75" s="1"/>
  <c r="D28" i="75"/>
  <c r="D40" i="75" s="1"/>
  <c r="D52" i="75" s="1"/>
  <c r="D29" i="75"/>
  <c r="D41" i="75" s="1"/>
  <c r="D53" i="75" s="1"/>
  <c r="D30" i="75"/>
  <c r="D42" i="75" s="1"/>
  <c r="D54" i="75" s="1"/>
  <c r="D31" i="75"/>
  <c r="D43" i="75" s="1"/>
  <c r="D55" i="75" s="1"/>
  <c r="D20" i="75"/>
  <c r="D32" i="75" s="1"/>
  <c r="D44" i="75" s="1"/>
  <c r="AE53" i="75"/>
  <c r="T53" i="75"/>
  <c r="AB53" i="75"/>
  <c r="AF53" i="75"/>
  <c r="AD53" i="75"/>
  <c r="Z53" i="75"/>
  <c r="AG53" i="75"/>
  <c r="P53" i="75"/>
  <c r="S53" i="75"/>
  <c r="AC53" i="75"/>
  <c r="AH53" i="75"/>
  <c r="R53" i="75"/>
  <c r="AA53" i="75"/>
  <c r="Q53" i="75"/>
  <c r="AI53" i="75"/>
  <c r="CJ62" i="75" l="1"/>
  <c r="CK62" i="75"/>
  <c r="CL62" i="75"/>
  <c r="FW87" i="80"/>
  <c r="FW88" i="80"/>
  <c r="FW86" i="80"/>
  <c r="GO7" i="80"/>
  <c r="GU16" i="80"/>
  <c r="GV18" i="80"/>
  <c r="GA48" i="80"/>
  <c r="GD58" i="80"/>
  <c r="GP8" i="80"/>
  <c r="GW19" i="80"/>
  <c r="FQ37" i="80"/>
  <c r="GB49" i="80"/>
  <c r="GD59" i="80"/>
  <c r="GA45" i="80"/>
  <c r="GP9" i="80"/>
  <c r="GX20" i="80"/>
  <c r="FR38" i="80"/>
  <c r="GD60" i="80"/>
  <c r="GQ10" i="80"/>
  <c r="GY21" i="80"/>
  <c r="FS39" i="80"/>
  <c r="GB50" i="80"/>
  <c r="GE61" i="80"/>
  <c r="FY43" i="80"/>
  <c r="GQ11" i="80"/>
  <c r="GZ22" i="80"/>
  <c r="FK31" i="80"/>
  <c r="FT40" i="80"/>
  <c r="GB51" i="80"/>
  <c r="GE62" i="80"/>
  <c r="GR12" i="80"/>
  <c r="FV41" i="80"/>
  <c r="GB52" i="80"/>
  <c r="GE63" i="80"/>
  <c r="GO6" i="80"/>
  <c r="GC54" i="80"/>
  <c r="GT15" i="80"/>
  <c r="GF67" i="80"/>
  <c r="GA47" i="80"/>
  <c r="GR13" i="80"/>
  <c r="HB23" i="80"/>
  <c r="FM32" i="80"/>
  <c r="FW42" i="80"/>
  <c r="GE64" i="80"/>
  <c r="GS14" i="80"/>
  <c r="HC24" i="80"/>
  <c r="FO33" i="80"/>
  <c r="GC53" i="80"/>
  <c r="GF65" i="80"/>
  <c r="HE25" i="80"/>
  <c r="HF25" i="80" s="1"/>
  <c r="HG25" i="80" s="1"/>
  <c r="HH25" i="80" s="1"/>
  <c r="HI25" i="80" s="1"/>
  <c r="HJ25" i="80" s="1"/>
  <c r="HK25" i="80" s="1"/>
  <c r="HL25" i="80" s="1"/>
  <c r="HM25" i="80" s="1"/>
  <c r="HN25" i="80" s="1"/>
  <c r="HO25" i="80" s="1"/>
  <c r="HP25" i="80" s="1"/>
  <c r="HQ25" i="80" s="1"/>
  <c r="HR25" i="80" s="1"/>
  <c r="FP34" i="80"/>
  <c r="FZ44" i="80"/>
  <c r="GF66" i="80"/>
  <c r="GC55" i="80"/>
  <c r="GA46" i="80"/>
  <c r="GC56" i="80"/>
  <c r="GU17" i="80"/>
  <c r="GD57" i="80"/>
  <c r="FQ36" i="80"/>
  <c r="FP35" i="80"/>
  <c r="GF68" i="80"/>
  <c r="GF69" i="80"/>
  <c r="GF70" i="80"/>
  <c r="GF71" i="80"/>
  <c r="GF72" i="80"/>
  <c r="GF73" i="80"/>
  <c r="GF74" i="80"/>
  <c r="GF75" i="80"/>
  <c r="GF76" i="80"/>
  <c r="GF77" i="80"/>
  <c r="GF78" i="80"/>
  <c r="GF79" i="80"/>
  <c r="GF80" i="80"/>
  <c r="GF81" i="80"/>
  <c r="GF82" i="80"/>
  <c r="GF83" i="80"/>
  <c r="GF84" i="80"/>
  <c r="GF85" i="80"/>
  <c r="C4" i="75"/>
  <c r="AH54" i="75"/>
  <c r="Z54" i="75"/>
  <c r="AE54" i="75"/>
  <c r="AC54" i="75"/>
  <c r="AD54" i="75"/>
  <c r="AI54" i="75"/>
  <c r="S54" i="75"/>
  <c r="AF54" i="75"/>
  <c r="Q54" i="75"/>
  <c r="P54" i="75"/>
  <c r="AB54" i="75"/>
  <c r="T54" i="75"/>
  <c r="R54" i="75"/>
  <c r="AG54" i="75"/>
  <c r="AA54" i="75"/>
  <c r="CH72" i="75" l="1"/>
  <c r="DA72" i="75"/>
  <c r="FV88" i="80"/>
  <c r="FV87" i="80"/>
  <c r="FV86" i="80"/>
  <c r="GV16" i="80"/>
  <c r="GP7" i="80"/>
  <c r="GE85" i="80"/>
  <c r="GE84" i="80"/>
  <c r="GE83" i="80"/>
  <c r="GE82" i="80"/>
  <c r="GE81" i="80"/>
  <c r="GE80" i="80"/>
  <c r="GE79" i="80"/>
  <c r="GE78" i="80"/>
  <c r="GE77" i="80"/>
  <c r="GE76" i="80"/>
  <c r="GE75" i="80"/>
  <c r="GE74" i="80"/>
  <c r="GE73" i="80"/>
  <c r="GE72" i="80"/>
  <c r="GE71" i="80"/>
  <c r="GE70" i="80"/>
  <c r="GE69" i="80"/>
  <c r="GE68" i="80"/>
  <c r="FO35" i="80"/>
  <c r="FP36" i="80"/>
  <c r="GC57" i="80"/>
  <c r="GV17" i="80"/>
  <c r="GB56" i="80"/>
  <c r="FZ46" i="80"/>
  <c r="GB55" i="80"/>
  <c r="GE66" i="80"/>
  <c r="FY44" i="80"/>
  <c r="FO34" i="80"/>
  <c r="GE65" i="80"/>
  <c r="GB53" i="80"/>
  <c r="FN33" i="80"/>
  <c r="HD24" i="80"/>
  <c r="GT14" i="80"/>
  <c r="GD64" i="80"/>
  <c r="FV42" i="80"/>
  <c r="FL32" i="80"/>
  <c r="HC23" i="80"/>
  <c r="GS13" i="80"/>
  <c r="FZ47" i="80"/>
  <c r="GE67" i="80"/>
  <c r="GU15" i="80"/>
  <c r="GB54" i="80"/>
  <c r="GP6" i="80"/>
  <c r="GD63" i="80"/>
  <c r="GA52" i="80"/>
  <c r="FU41" i="80"/>
  <c r="GS12" i="80"/>
  <c r="GD62" i="80"/>
  <c r="GA51" i="80"/>
  <c r="FS40" i="80"/>
  <c r="HA22" i="80"/>
  <c r="GR11" i="80"/>
  <c r="FX43" i="80"/>
  <c r="GD61" i="80"/>
  <c r="GA50" i="80"/>
  <c r="FR39" i="80"/>
  <c r="GZ21" i="80"/>
  <c r="GR10" i="80"/>
  <c r="GC60" i="80"/>
  <c r="FQ38" i="80"/>
  <c r="GY20" i="80"/>
  <c r="GQ9" i="80"/>
  <c r="FZ45" i="80"/>
  <c r="GC59" i="80"/>
  <c r="GA49" i="80"/>
  <c r="FP37" i="80"/>
  <c r="GX19" i="80"/>
  <c r="GQ8" i="80"/>
  <c r="GC58" i="80"/>
  <c r="FZ48" i="80"/>
  <c r="GW18" i="80"/>
  <c r="J9" i="75"/>
  <c r="K9" i="75"/>
  <c r="J10" i="75"/>
  <c r="K10" i="75"/>
  <c r="J11" i="75"/>
  <c r="K11" i="75"/>
  <c r="J12" i="75"/>
  <c r="K12" i="75"/>
  <c r="J13" i="75"/>
  <c r="K13" i="75"/>
  <c r="J14" i="75"/>
  <c r="K14" i="75"/>
  <c r="J15" i="75"/>
  <c r="K15" i="75"/>
  <c r="J16" i="75"/>
  <c r="K16" i="75"/>
  <c r="J17" i="75"/>
  <c r="K17" i="75"/>
  <c r="J18" i="75"/>
  <c r="K18" i="75"/>
  <c r="J19" i="75"/>
  <c r="K19" i="75"/>
  <c r="K8" i="75"/>
  <c r="I8" i="75"/>
  <c r="AG55" i="75"/>
  <c r="AF55" i="75"/>
  <c r="R55" i="75"/>
  <c r="S55" i="75"/>
  <c r="AE55" i="75"/>
  <c r="AI55" i="75"/>
  <c r="Z55" i="75"/>
  <c r="AB55" i="75"/>
  <c r="AH55" i="75"/>
  <c r="T55" i="75"/>
  <c r="AA55" i="75"/>
  <c r="P55" i="75"/>
  <c r="AD55" i="75"/>
  <c r="Q55" i="75"/>
  <c r="AC55" i="75"/>
  <c r="V8" i="75"/>
  <c r="W8" i="75"/>
  <c r="U8" i="75"/>
  <c r="CQ10" i="75" l="1"/>
  <c r="CQ16" i="75"/>
  <c r="CQ14" i="75"/>
  <c r="CQ13" i="75"/>
  <c r="CQ19" i="75"/>
  <c r="CQ12" i="75"/>
  <c r="CQ17" i="75"/>
  <c r="CQ15" i="75"/>
  <c r="CQ18" i="75"/>
  <c r="CQ11" i="75"/>
  <c r="CP10" i="75"/>
  <c r="CP15" i="75"/>
  <c r="CP13" i="75"/>
  <c r="CP12" i="75"/>
  <c r="CP18" i="75"/>
  <c r="CP17" i="75"/>
  <c r="CP16" i="75"/>
  <c r="CP11" i="75"/>
  <c r="CP14" i="75"/>
  <c r="CO14" i="75"/>
  <c r="CT14" i="75" s="1"/>
  <c r="CU14" i="75"/>
  <c r="CO12" i="75"/>
  <c r="CT12" i="75" s="1"/>
  <c r="CU11" i="75"/>
  <c r="CO11" i="75"/>
  <c r="CT11" i="75" s="1"/>
  <c r="CO10" i="75"/>
  <c r="CT10" i="75" s="1"/>
  <c r="CO15" i="75"/>
  <c r="CT15" i="75" s="1"/>
  <c r="CO13" i="75"/>
  <c r="CT13" i="75" s="1"/>
  <c r="CO16" i="75"/>
  <c r="CT16" i="75" s="1"/>
  <c r="CF65" i="75"/>
  <c r="CE63" i="75"/>
  <c r="CL63" i="75" s="1"/>
  <c r="CY65" i="75"/>
  <c r="CZ68" i="75"/>
  <c r="CX63" i="75"/>
  <c r="CG68" i="75"/>
  <c r="FU87" i="80"/>
  <c r="FU86" i="80"/>
  <c r="FU88" i="80"/>
  <c r="GQ7" i="80"/>
  <c r="GW16" i="80"/>
  <c r="GX18" i="80"/>
  <c r="FY48" i="80"/>
  <c r="GB58" i="80"/>
  <c r="GR8" i="80"/>
  <c r="GY19" i="80"/>
  <c r="FO37" i="80"/>
  <c r="FZ49" i="80"/>
  <c r="GB59" i="80"/>
  <c r="FY45" i="80"/>
  <c r="GR9" i="80"/>
  <c r="GZ20" i="80"/>
  <c r="FP38" i="80"/>
  <c r="GB60" i="80"/>
  <c r="GS10" i="80"/>
  <c r="HA21" i="80"/>
  <c r="FQ39" i="80"/>
  <c r="FZ50" i="80"/>
  <c r="GC61" i="80"/>
  <c r="FW43" i="80"/>
  <c r="GS11" i="80"/>
  <c r="HB22" i="80"/>
  <c r="FR40" i="80"/>
  <c r="FZ51" i="80"/>
  <c r="GC62" i="80"/>
  <c r="GT12" i="80"/>
  <c r="FT41" i="80"/>
  <c r="FZ52" i="80"/>
  <c r="GC63" i="80"/>
  <c r="GQ6" i="80"/>
  <c r="GA54" i="80"/>
  <c r="GV15" i="80"/>
  <c r="GD67" i="80"/>
  <c r="FY47" i="80"/>
  <c r="GT13" i="80"/>
  <c r="HD23" i="80"/>
  <c r="FK32" i="80"/>
  <c r="FU42" i="80"/>
  <c r="GC64" i="80"/>
  <c r="GU14" i="80"/>
  <c r="HE24" i="80"/>
  <c r="HF24" i="80" s="1"/>
  <c r="HG24" i="80" s="1"/>
  <c r="HH24" i="80" s="1"/>
  <c r="HI24" i="80" s="1"/>
  <c r="HJ24" i="80" s="1"/>
  <c r="HK24" i="80" s="1"/>
  <c r="HL24" i="80" s="1"/>
  <c r="HM24" i="80" s="1"/>
  <c r="HN24" i="80" s="1"/>
  <c r="HO24" i="80" s="1"/>
  <c r="HP24" i="80" s="1"/>
  <c r="HQ24" i="80" s="1"/>
  <c r="HR24" i="80" s="1"/>
  <c r="FM33" i="80"/>
  <c r="GA53" i="80"/>
  <c r="GD65" i="80"/>
  <c r="FN34" i="80"/>
  <c r="FX44" i="80"/>
  <c r="GD66" i="80"/>
  <c r="GA55" i="80"/>
  <c r="FY46" i="80"/>
  <c r="GA56" i="80"/>
  <c r="GW17" i="80"/>
  <c r="GB57" i="80"/>
  <c r="FO36" i="80"/>
  <c r="FN35" i="80"/>
  <c r="GD68" i="80"/>
  <c r="GD69" i="80"/>
  <c r="GD70" i="80"/>
  <c r="GD71" i="80"/>
  <c r="GD72" i="80"/>
  <c r="GD73" i="80"/>
  <c r="GD74" i="80"/>
  <c r="GD75" i="80"/>
  <c r="GD76" i="80"/>
  <c r="GD77" i="80"/>
  <c r="GD78" i="80"/>
  <c r="GD79" i="80"/>
  <c r="GD80" i="80"/>
  <c r="GD81" i="80"/>
  <c r="GD82" i="80"/>
  <c r="GD83" i="80"/>
  <c r="GD84" i="80"/>
  <c r="GD85" i="80"/>
  <c r="K20" i="75"/>
  <c r="K23" i="75"/>
  <c r="K32" i="75"/>
  <c r="K26" i="75"/>
  <c r="K40" i="75"/>
  <c r="K31" i="75"/>
  <c r="K28" i="75"/>
  <c r="K25" i="75"/>
  <c r="K22" i="75"/>
  <c r="K48" i="75"/>
  <c r="K42" i="75"/>
  <c r="K33" i="75"/>
  <c r="K30" i="75"/>
  <c r="K27" i="75"/>
  <c r="K24" i="75"/>
  <c r="K21" i="75"/>
  <c r="K47" i="75"/>
  <c r="K35" i="75"/>
  <c r="K29" i="75"/>
  <c r="Q56" i="75"/>
  <c r="T56" i="75"/>
  <c r="AI56" i="75"/>
  <c r="AG56" i="75"/>
  <c r="AF56" i="75"/>
  <c r="AH56" i="75"/>
  <c r="AE56" i="75"/>
  <c r="AA56" i="75"/>
  <c r="S56" i="75"/>
  <c r="Z56" i="75"/>
  <c r="AD56" i="75"/>
  <c r="AB56" i="75"/>
  <c r="R56" i="75"/>
  <c r="AC56" i="75"/>
  <c r="P56" i="75"/>
  <c r="W9" i="75"/>
  <c r="V9" i="75"/>
  <c r="U9" i="75"/>
  <c r="W10" i="75"/>
  <c r="V10" i="75"/>
  <c r="U10" i="75"/>
  <c r="W11" i="75"/>
  <c r="V11" i="75"/>
  <c r="U11" i="75"/>
  <c r="W12" i="75"/>
  <c r="V12" i="75"/>
  <c r="U12" i="75"/>
  <c r="W13" i="75"/>
  <c r="V13" i="75"/>
  <c r="U13" i="75"/>
  <c r="W14" i="75"/>
  <c r="V14" i="75"/>
  <c r="U14" i="75"/>
  <c r="W15" i="75"/>
  <c r="V15" i="75"/>
  <c r="U15" i="75"/>
  <c r="W16" i="75"/>
  <c r="V16" i="75"/>
  <c r="U16" i="75"/>
  <c r="W17" i="75"/>
  <c r="V17" i="75"/>
  <c r="U17" i="75"/>
  <c r="W18" i="75"/>
  <c r="V18" i="75"/>
  <c r="U18" i="75"/>
  <c r="W19" i="75"/>
  <c r="V19" i="75"/>
  <c r="U19" i="75"/>
  <c r="W20" i="75"/>
  <c r="V20" i="75"/>
  <c r="U20" i="75"/>
  <c r="W21" i="75"/>
  <c r="V21" i="75"/>
  <c r="U21" i="75"/>
  <c r="W22" i="75"/>
  <c r="V22" i="75"/>
  <c r="U22" i="75"/>
  <c r="W23" i="75"/>
  <c r="V23" i="75"/>
  <c r="U23" i="75"/>
  <c r="W24" i="75"/>
  <c r="V24" i="75"/>
  <c r="U24" i="75"/>
  <c r="W25" i="75"/>
  <c r="W26" i="75" s="1"/>
  <c r="V25" i="75"/>
  <c r="U25" i="75"/>
  <c r="W27" i="75"/>
  <c r="V26" i="75"/>
  <c r="V27" i="75" s="1"/>
  <c r="U26" i="75"/>
  <c r="W28" i="75"/>
  <c r="W29" i="75" s="1"/>
  <c r="V28" i="75"/>
  <c r="U27" i="75"/>
  <c r="W30" i="75"/>
  <c r="V29" i="75"/>
  <c r="V30" i="75" s="1"/>
  <c r="U28" i="75"/>
  <c r="W31" i="75"/>
  <c r="W32" i="75" s="1"/>
  <c r="V31" i="75"/>
  <c r="V32" i="75" s="1"/>
  <c r="U29" i="75"/>
  <c r="W33" i="75"/>
  <c r="V33" i="75"/>
  <c r="U30" i="75"/>
  <c r="W34" i="75"/>
  <c r="V34" i="75"/>
  <c r="U31" i="75"/>
  <c r="W35" i="75"/>
  <c r="V35" i="75"/>
  <c r="U32" i="75"/>
  <c r="W36" i="75"/>
  <c r="V36" i="75"/>
  <c r="U33" i="75"/>
  <c r="W37" i="75"/>
  <c r="V37" i="75"/>
  <c r="V38" i="75" s="1"/>
  <c r="U34" i="75"/>
  <c r="W38" i="75"/>
  <c r="V39" i="75"/>
  <c r="U35" i="75"/>
  <c r="W39" i="75"/>
  <c r="V40" i="75"/>
  <c r="U36" i="75"/>
  <c r="W40" i="75"/>
  <c r="V41" i="75"/>
  <c r="U37" i="75"/>
  <c r="U38" i="75" s="1"/>
  <c r="W41" i="75"/>
  <c r="V42" i="75"/>
  <c r="U39" i="75"/>
  <c r="W42" i="75"/>
  <c r="W43" i="75" s="1"/>
  <c r="V43" i="75"/>
  <c r="U40" i="75"/>
  <c r="W44" i="75"/>
  <c r="V44" i="75"/>
  <c r="V45" i="75" s="1"/>
  <c r="U41" i="75"/>
  <c r="W45" i="75"/>
  <c r="V46" i="75"/>
  <c r="U42" i="75"/>
  <c r="W46" i="75"/>
  <c r="V47" i="75"/>
  <c r="V48" i="75" s="1"/>
  <c r="U43" i="75"/>
  <c r="W47" i="75"/>
  <c r="W48" i="75" s="1"/>
  <c r="V49" i="75"/>
  <c r="U44" i="75"/>
  <c r="U45" i="75" s="1"/>
  <c r="W49" i="75"/>
  <c r="V50" i="75"/>
  <c r="V51" i="75" s="1"/>
  <c r="U46" i="75"/>
  <c r="W50" i="75"/>
  <c r="W51" i="75" s="1"/>
  <c r="V52" i="75"/>
  <c r="U47" i="75"/>
  <c r="U48" i="75" s="1"/>
  <c r="W52" i="75"/>
  <c r="V53" i="75"/>
  <c r="V54" i="75" s="1"/>
  <c r="U49" i="75"/>
  <c r="W53" i="75"/>
  <c r="W54" i="75" s="1"/>
  <c r="V55" i="75"/>
  <c r="U50" i="75"/>
  <c r="U51" i="75" s="1"/>
  <c r="W55" i="75"/>
  <c r="V56" i="75"/>
  <c r="U52" i="75"/>
  <c r="W56" i="75"/>
  <c r="U53" i="75"/>
  <c r="U54" i="75" s="1"/>
  <c r="U55" i="75"/>
  <c r="U56" i="75"/>
  <c r="CU13" i="75" l="1"/>
  <c r="CU16" i="75"/>
  <c r="CU10" i="75"/>
  <c r="CO63" i="75"/>
  <c r="CT63" i="75" s="1"/>
  <c r="CO62" i="75"/>
  <c r="CT62" i="75" s="1"/>
  <c r="CQ68" i="75"/>
  <c r="CP65" i="75"/>
  <c r="CO61" i="75"/>
  <c r="CT61" i="75" s="1"/>
  <c r="CQ67" i="75"/>
  <c r="CP64" i="75"/>
  <c r="CO60" i="75"/>
  <c r="CT60" i="75" s="1"/>
  <c r="CQ66" i="75"/>
  <c r="CP63" i="75"/>
  <c r="CO59" i="75"/>
  <c r="CT59" i="75" s="1"/>
  <c r="CQ65" i="75"/>
  <c r="CP62" i="75"/>
  <c r="CU58" i="75"/>
  <c r="CO58" i="75"/>
  <c r="CT58" i="75" s="1"/>
  <c r="CQ64" i="75"/>
  <c r="CP61" i="75"/>
  <c r="CO57" i="75"/>
  <c r="CT57" i="75" s="1"/>
  <c r="CQ63" i="75"/>
  <c r="CP60" i="75"/>
  <c r="CO56" i="75"/>
  <c r="CT56" i="75" s="1"/>
  <c r="CQ62" i="75"/>
  <c r="CP59" i="75"/>
  <c r="CO55" i="75"/>
  <c r="CT55" i="75" s="1"/>
  <c r="CQ61" i="75"/>
  <c r="CP58" i="75"/>
  <c r="CO54" i="75"/>
  <c r="CT54" i="75" s="1"/>
  <c r="CP57" i="75"/>
  <c r="CQ60" i="75"/>
  <c r="CP56" i="75"/>
  <c r="CQ59" i="75"/>
  <c r="CP55" i="75"/>
  <c r="CQ58" i="75"/>
  <c r="CP54" i="75"/>
  <c r="CQ57" i="75"/>
  <c r="CP53" i="75"/>
  <c r="CQ56" i="75"/>
  <c r="CP52" i="75"/>
  <c r="CQ55" i="75"/>
  <c r="CP51" i="75"/>
  <c r="CQ54" i="75"/>
  <c r="CP50" i="75"/>
  <c r="CQ53" i="75"/>
  <c r="CP49" i="75"/>
  <c r="CQ52" i="75"/>
  <c r="CP48" i="75"/>
  <c r="CQ51" i="75"/>
  <c r="CP47" i="75"/>
  <c r="CQ50" i="75"/>
  <c r="CP46" i="75"/>
  <c r="CQ49" i="75"/>
  <c r="CP45" i="75"/>
  <c r="CQ48" i="75"/>
  <c r="CQ46" i="75"/>
  <c r="CQ47" i="75"/>
  <c r="CP44" i="75"/>
  <c r="CP43" i="75"/>
  <c r="CP42" i="75"/>
  <c r="CQ45" i="75"/>
  <c r="CQ44" i="75"/>
  <c r="CQ43" i="75"/>
  <c r="CP41" i="75"/>
  <c r="CP39" i="75"/>
  <c r="CP40" i="75"/>
  <c r="CP37" i="75"/>
  <c r="CP38" i="75"/>
  <c r="CQ42" i="75"/>
  <c r="CQ40" i="75"/>
  <c r="CQ41" i="75"/>
  <c r="CP36" i="75"/>
  <c r="CP35" i="75"/>
  <c r="CQ38" i="75"/>
  <c r="CQ37" i="75"/>
  <c r="CQ39" i="75"/>
  <c r="CP33" i="75"/>
  <c r="CP34" i="75"/>
  <c r="CP32" i="75"/>
  <c r="CQ36" i="75"/>
  <c r="CQ35" i="75"/>
  <c r="CP29" i="75"/>
  <c r="CP30" i="75"/>
  <c r="CP31" i="75"/>
  <c r="CQ33" i="75"/>
  <c r="CQ31" i="75"/>
  <c r="CQ32" i="75"/>
  <c r="CQ34" i="75"/>
  <c r="CP28" i="75"/>
  <c r="CP26" i="75"/>
  <c r="CP25" i="75"/>
  <c r="CP27" i="75"/>
  <c r="CQ30" i="75"/>
  <c r="CQ27" i="75"/>
  <c r="CQ29" i="75"/>
  <c r="CQ28" i="75"/>
  <c r="CO21" i="75"/>
  <c r="CT21" i="75" s="1"/>
  <c r="CO19" i="75"/>
  <c r="CT19" i="75" s="1"/>
  <c r="CO22" i="75"/>
  <c r="CT22" i="75" s="1"/>
  <c r="CO17" i="75"/>
  <c r="CT17" i="75" s="1"/>
  <c r="CO18" i="75"/>
  <c r="CT18" i="75" s="1"/>
  <c r="CU18" i="75"/>
  <c r="CO20" i="75"/>
  <c r="CT20" i="75" s="1"/>
  <c r="CU20" i="75"/>
  <c r="CP23" i="75"/>
  <c r="CP20" i="75"/>
  <c r="CP22" i="75"/>
  <c r="CP24" i="75"/>
  <c r="CP19" i="75"/>
  <c r="CP21" i="75"/>
  <c r="CQ23" i="75"/>
  <c r="CQ21" i="75"/>
  <c r="CQ24" i="75"/>
  <c r="CQ25" i="75"/>
  <c r="CQ26" i="75"/>
  <c r="CQ20" i="75"/>
  <c r="CQ22" i="75"/>
  <c r="CU15" i="75"/>
  <c r="CU12" i="75"/>
  <c r="CU53" i="75"/>
  <c r="CO53" i="75"/>
  <c r="CT53" i="75" s="1"/>
  <c r="CO52" i="75"/>
  <c r="CT52" i="75" s="1"/>
  <c r="CU51" i="75"/>
  <c r="CO51" i="75"/>
  <c r="CT51" i="75" s="1"/>
  <c r="CO50" i="75"/>
  <c r="CT50" i="75" s="1"/>
  <c r="CO49" i="75"/>
  <c r="CT49" i="75" s="1"/>
  <c r="CO48" i="75"/>
  <c r="CT48" i="75" s="1"/>
  <c r="CO47" i="75"/>
  <c r="CT47" i="75" s="1"/>
  <c r="CO46" i="75"/>
  <c r="CT46" i="75" s="1"/>
  <c r="CO45" i="75"/>
  <c r="CT45" i="75" s="1"/>
  <c r="CO43" i="75"/>
  <c r="CT43" i="75" s="1"/>
  <c r="CO44" i="75"/>
  <c r="CT44" i="75" s="1"/>
  <c r="CO42" i="75"/>
  <c r="CT42" i="75" s="1"/>
  <c r="CU41" i="75"/>
  <c r="CO41" i="75"/>
  <c r="CT41" i="75" s="1"/>
  <c r="CO40" i="75"/>
  <c r="CT40" i="75" s="1"/>
  <c r="CO39" i="75"/>
  <c r="CT39" i="75" s="1"/>
  <c r="CO37" i="75"/>
  <c r="CT37" i="75" s="1"/>
  <c r="CO38" i="75"/>
  <c r="CT38" i="75" s="1"/>
  <c r="CO36" i="75"/>
  <c r="CT36" i="75" s="1"/>
  <c r="CO33" i="75"/>
  <c r="CT33" i="75" s="1"/>
  <c r="CO34" i="75"/>
  <c r="CT34" i="75" s="1"/>
  <c r="CO35" i="75"/>
  <c r="CT35" i="75" s="1"/>
  <c r="CO31" i="75"/>
  <c r="CT31" i="75" s="1"/>
  <c r="CO32" i="75"/>
  <c r="CT32" i="75" s="1"/>
  <c r="CO30" i="75"/>
  <c r="CT30" i="75" s="1"/>
  <c r="CO29" i="75"/>
  <c r="CT29" i="75" s="1"/>
  <c r="CO27" i="75"/>
  <c r="CT27" i="75" s="1"/>
  <c r="CO28" i="75"/>
  <c r="CT28" i="75" s="1"/>
  <c r="CO26" i="75"/>
  <c r="CT26" i="75" s="1"/>
  <c r="CO24" i="75"/>
  <c r="CT24" i="75" s="1"/>
  <c r="CO23" i="75"/>
  <c r="CT23" i="75" s="1"/>
  <c r="CU25" i="75"/>
  <c r="CO25" i="75"/>
  <c r="CT25" i="75" s="1"/>
  <c r="DB81" i="75"/>
  <c r="CI81" i="75"/>
  <c r="CJ63" i="75"/>
  <c r="CK63" i="75"/>
  <c r="CU63" i="75"/>
  <c r="FT88" i="80"/>
  <c r="FT86" i="80"/>
  <c r="FT87" i="80"/>
  <c r="GX16" i="80"/>
  <c r="GR7" i="80"/>
  <c r="GC85" i="80"/>
  <c r="GC84" i="80"/>
  <c r="GC83" i="80"/>
  <c r="GC82" i="80"/>
  <c r="GC81" i="80"/>
  <c r="GC80" i="80"/>
  <c r="GC79" i="80"/>
  <c r="GC78" i="80"/>
  <c r="GC77" i="80"/>
  <c r="GC76" i="80"/>
  <c r="GC75" i="80"/>
  <c r="GC74" i="80"/>
  <c r="GC73" i="80"/>
  <c r="GC72" i="80"/>
  <c r="GC71" i="80"/>
  <c r="GC70" i="80"/>
  <c r="GC69" i="80"/>
  <c r="GC68" i="80"/>
  <c r="FM35" i="80"/>
  <c r="FN36" i="80"/>
  <c r="GA57" i="80"/>
  <c r="GX17" i="80"/>
  <c r="FZ56" i="80"/>
  <c r="FX46" i="80"/>
  <c r="FZ55" i="80"/>
  <c r="GC66" i="80"/>
  <c r="FW44" i="80"/>
  <c r="FM34" i="80"/>
  <c r="GC65" i="80"/>
  <c r="FZ53" i="80"/>
  <c r="FL33" i="80"/>
  <c r="GV14" i="80"/>
  <c r="GB64" i="80"/>
  <c r="FT42" i="80"/>
  <c r="HE23" i="80"/>
  <c r="HF23" i="80" s="1"/>
  <c r="HG23" i="80" s="1"/>
  <c r="HH23" i="80" s="1"/>
  <c r="HI23" i="80" s="1"/>
  <c r="HJ23" i="80" s="1"/>
  <c r="HK23" i="80" s="1"/>
  <c r="HL23" i="80" s="1"/>
  <c r="HM23" i="80" s="1"/>
  <c r="HN23" i="80" s="1"/>
  <c r="HO23" i="80" s="1"/>
  <c r="HP23" i="80" s="1"/>
  <c r="HQ23" i="80" s="1"/>
  <c r="HR23" i="80" s="1"/>
  <c r="GU13" i="80"/>
  <c r="FX47" i="80"/>
  <c r="GC67" i="80"/>
  <c r="GW15" i="80"/>
  <c r="FZ54" i="80"/>
  <c r="GR6" i="80"/>
  <c r="GB63" i="80"/>
  <c r="FY52" i="80"/>
  <c r="FS41" i="80"/>
  <c r="GU12" i="80"/>
  <c r="GB62" i="80"/>
  <c r="FY51" i="80"/>
  <c r="FQ40" i="80"/>
  <c r="HC22" i="80"/>
  <c r="GT11" i="80"/>
  <c r="FV43" i="80"/>
  <c r="GB61" i="80"/>
  <c r="FY50" i="80"/>
  <c r="FP39" i="80"/>
  <c r="HB21" i="80"/>
  <c r="GT10" i="80"/>
  <c r="GA60" i="80"/>
  <c r="FO38" i="80"/>
  <c r="HA20" i="80"/>
  <c r="GS9" i="80"/>
  <c r="FX45" i="80"/>
  <c r="GA59" i="80"/>
  <c r="FY49" i="80"/>
  <c r="FN37" i="80"/>
  <c r="GZ19" i="80"/>
  <c r="GS8" i="80"/>
  <c r="GA58" i="80"/>
  <c r="FX48" i="80"/>
  <c r="GY18" i="80"/>
  <c r="K34" i="75"/>
  <c r="K52" i="75"/>
  <c r="K41" i="75"/>
  <c r="K45" i="75"/>
  <c r="K37" i="75"/>
  <c r="K55" i="75"/>
  <c r="K38" i="75"/>
  <c r="K36" i="75"/>
  <c r="K54" i="75"/>
  <c r="K46" i="75"/>
  <c r="K50" i="75"/>
  <c r="K53" i="75"/>
  <c r="K51" i="75"/>
  <c r="K43" i="75"/>
  <c r="K44" i="75"/>
  <c r="J20" i="75"/>
  <c r="J23" i="75"/>
  <c r="J26" i="75"/>
  <c r="J29" i="75"/>
  <c r="J32" i="75"/>
  <c r="J35" i="75"/>
  <c r="J38" i="75"/>
  <c r="J41" i="75"/>
  <c r="J44" i="75"/>
  <c r="J47" i="75"/>
  <c r="J50" i="75"/>
  <c r="J53" i="75"/>
  <c r="J22" i="75"/>
  <c r="J31" i="75"/>
  <c r="J40" i="75"/>
  <c r="J49" i="75"/>
  <c r="J21" i="75"/>
  <c r="J24" i="75"/>
  <c r="J27" i="75"/>
  <c r="J30" i="75"/>
  <c r="J33" i="75"/>
  <c r="J36" i="75"/>
  <c r="J39" i="75"/>
  <c r="J42" i="75"/>
  <c r="J45" i="75"/>
  <c r="J48" i="75"/>
  <c r="J51" i="75"/>
  <c r="J54" i="75"/>
  <c r="J28" i="75"/>
  <c r="J37" i="75"/>
  <c r="J46" i="75"/>
  <c r="J55" i="75"/>
  <c r="J25" i="75"/>
  <c r="J34" i="75"/>
  <c r="J43" i="75"/>
  <c r="J52" i="75"/>
  <c r="K39" i="75"/>
  <c r="K49" i="75"/>
  <c r="AC57" i="75"/>
  <c r="U57" i="75"/>
  <c r="AF57" i="75"/>
  <c r="S57" i="75"/>
  <c r="R57" i="75"/>
  <c r="V57" i="75"/>
  <c r="AG57" i="75"/>
  <c r="AB57" i="75"/>
  <c r="AA57" i="75"/>
  <c r="AI57" i="75"/>
  <c r="P57" i="75"/>
  <c r="AD57" i="75"/>
  <c r="AE57" i="75"/>
  <c r="T57" i="75"/>
  <c r="W57" i="75"/>
  <c r="Z57" i="75"/>
  <c r="AH57" i="75"/>
  <c r="Q57" i="75"/>
  <c r="X8" i="75"/>
  <c r="Y8" i="75"/>
  <c r="CU24" i="75" l="1"/>
  <c r="CU22" i="75"/>
  <c r="CU48" i="75"/>
  <c r="CU52" i="75"/>
  <c r="CU21" i="75"/>
  <c r="CS12" i="75"/>
  <c r="CS18" i="75"/>
  <c r="CS24" i="75"/>
  <c r="CS10" i="75"/>
  <c r="CS16" i="75"/>
  <c r="CS22" i="75"/>
  <c r="CS28" i="75"/>
  <c r="CS15" i="75"/>
  <c r="CS21" i="75"/>
  <c r="CS27" i="75"/>
  <c r="CS14" i="75"/>
  <c r="CS26" i="75"/>
  <c r="CS19" i="75"/>
  <c r="CS23" i="75"/>
  <c r="CS17" i="75"/>
  <c r="CS13" i="75"/>
  <c r="CS11" i="75"/>
  <c r="CS20" i="75"/>
  <c r="CS25" i="75"/>
  <c r="CR11" i="75"/>
  <c r="CR17" i="75"/>
  <c r="CR15" i="75"/>
  <c r="CR21" i="75"/>
  <c r="CR14" i="75"/>
  <c r="CR20" i="75"/>
  <c r="CR19" i="75"/>
  <c r="CR18" i="75"/>
  <c r="CR16" i="75"/>
  <c r="CR12" i="75"/>
  <c r="CR10" i="75"/>
  <c r="CR22" i="75"/>
  <c r="CR13" i="75"/>
  <c r="CU26" i="75"/>
  <c r="CU29" i="75"/>
  <c r="CU31" i="75"/>
  <c r="CU33" i="75"/>
  <c r="CU37" i="75"/>
  <c r="CU43" i="75"/>
  <c r="CU47" i="75"/>
  <c r="CU50" i="75"/>
  <c r="CU54" i="75"/>
  <c r="CU57" i="75"/>
  <c r="CU60" i="75"/>
  <c r="CU23" i="75"/>
  <c r="CU28" i="75"/>
  <c r="CU30" i="75"/>
  <c r="CU35" i="75"/>
  <c r="CU36" i="75"/>
  <c r="CU39" i="75"/>
  <c r="CU42" i="75"/>
  <c r="CU45" i="75"/>
  <c r="CU19" i="75"/>
  <c r="CU56" i="75"/>
  <c r="CU59" i="75"/>
  <c r="CU62" i="75"/>
  <c r="CU27" i="75"/>
  <c r="CU32" i="75"/>
  <c r="CU34" i="75"/>
  <c r="CU38" i="75"/>
  <c r="CU40" i="75"/>
  <c r="CU44" i="75"/>
  <c r="CU46" i="75"/>
  <c r="CU49" i="75"/>
  <c r="CU17" i="75"/>
  <c r="CU55" i="75"/>
  <c r="CU61" i="75"/>
  <c r="FS86" i="80"/>
  <c r="FS88" i="80"/>
  <c r="FS87" i="80"/>
  <c r="GS7" i="80"/>
  <c r="GY16" i="80"/>
  <c r="GZ18" i="80"/>
  <c r="FW48" i="80"/>
  <c r="FZ58" i="80"/>
  <c r="GT8" i="80"/>
  <c r="HA19" i="80"/>
  <c r="FM37" i="80"/>
  <c r="FX49" i="80"/>
  <c r="FZ59" i="80"/>
  <c r="FW45" i="80"/>
  <c r="GT9" i="80"/>
  <c r="HB20" i="80"/>
  <c r="FN38" i="80"/>
  <c r="FZ60" i="80"/>
  <c r="GU10" i="80"/>
  <c r="HC21" i="80"/>
  <c r="FO39" i="80"/>
  <c r="FX50" i="80"/>
  <c r="GA61" i="80"/>
  <c r="FU43" i="80"/>
  <c r="GU11" i="80"/>
  <c r="HD22" i="80"/>
  <c r="FP40" i="80"/>
  <c r="FX51" i="80"/>
  <c r="GA62" i="80"/>
  <c r="GV12" i="80"/>
  <c r="FR41" i="80"/>
  <c r="FX52" i="80"/>
  <c r="GA63" i="80"/>
  <c r="GS6" i="80"/>
  <c r="FY54" i="80"/>
  <c r="GX15" i="80"/>
  <c r="GB67" i="80"/>
  <c r="FW47" i="80"/>
  <c r="GV13" i="80"/>
  <c r="FS42" i="80"/>
  <c r="GA64" i="80"/>
  <c r="GW14" i="80"/>
  <c r="FK33" i="80"/>
  <c r="FY53" i="80"/>
  <c r="GB65" i="80"/>
  <c r="FL34" i="80"/>
  <c r="FV44" i="80"/>
  <c r="GB66" i="80"/>
  <c r="FY55" i="80"/>
  <c r="FW46" i="80"/>
  <c r="FY56" i="80"/>
  <c r="GY17" i="80"/>
  <c r="FZ57" i="80"/>
  <c r="FM36" i="80"/>
  <c r="FL35" i="80"/>
  <c r="GB68" i="80"/>
  <c r="GB69" i="80"/>
  <c r="GB70" i="80"/>
  <c r="GB71" i="80"/>
  <c r="GB72" i="80"/>
  <c r="GB73" i="80"/>
  <c r="GB74" i="80"/>
  <c r="GB75" i="80"/>
  <c r="GB76" i="80"/>
  <c r="GB77" i="80"/>
  <c r="GB78" i="80"/>
  <c r="GB79" i="80"/>
  <c r="GB80" i="80"/>
  <c r="GB81" i="80"/>
  <c r="GB82" i="80"/>
  <c r="GB83" i="80"/>
  <c r="GB84" i="80"/>
  <c r="GB85" i="80"/>
  <c r="I9" i="75"/>
  <c r="I10" i="75"/>
  <c r="I11" i="75"/>
  <c r="I12" i="75"/>
  <c r="I13" i="75"/>
  <c r="I14" i="75"/>
  <c r="I15" i="75"/>
  <c r="I16" i="75"/>
  <c r="I17" i="75"/>
  <c r="I18" i="75"/>
  <c r="I19" i="75"/>
  <c r="AH58" i="75"/>
  <c r="AG58" i="75"/>
  <c r="AC58" i="75"/>
  <c r="Q58" i="75"/>
  <c r="Z58" i="75"/>
  <c r="P58" i="75"/>
  <c r="V58" i="75"/>
  <c r="AF58" i="75"/>
  <c r="AD58" i="75"/>
  <c r="W58" i="75"/>
  <c r="AI58" i="75"/>
  <c r="R58" i="75"/>
  <c r="AE58" i="75"/>
  <c r="U58" i="75"/>
  <c r="T58" i="75"/>
  <c r="AA58" i="75"/>
  <c r="S58" i="75"/>
  <c r="AB58" i="75"/>
  <c r="X9" i="75"/>
  <c r="Y9" i="75"/>
  <c r="X10" i="75"/>
  <c r="Y10" i="75"/>
  <c r="X11" i="75"/>
  <c r="Y11" i="75"/>
  <c r="X12" i="75"/>
  <c r="Y12" i="75"/>
  <c r="X13" i="75"/>
  <c r="Y13" i="75"/>
  <c r="X14" i="75"/>
  <c r="Y14" i="75"/>
  <c r="X15" i="75"/>
  <c r="Y15" i="75"/>
  <c r="X16" i="75"/>
  <c r="Y16" i="75"/>
  <c r="X17" i="75"/>
  <c r="Y17" i="75"/>
  <c r="X18" i="75"/>
  <c r="Y18" i="75"/>
  <c r="X19" i="75"/>
  <c r="Y19" i="75"/>
  <c r="X20" i="75"/>
  <c r="Y20" i="75"/>
  <c r="X21" i="75"/>
  <c r="Y21" i="75"/>
  <c r="X22" i="75"/>
  <c r="Y22" i="75"/>
  <c r="X23" i="75"/>
  <c r="Y23" i="75"/>
  <c r="Y24" i="75" s="1"/>
  <c r="X24" i="75"/>
  <c r="Y25" i="75"/>
  <c r="X25" i="75"/>
  <c r="Y26" i="75"/>
  <c r="X26" i="75"/>
  <c r="X27" i="75" s="1"/>
  <c r="Y27" i="75"/>
  <c r="Y28" i="75" s="1"/>
  <c r="X28" i="75"/>
  <c r="Y29" i="75"/>
  <c r="X29" i="75"/>
  <c r="X30" i="75" s="1"/>
  <c r="Y30" i="75"/>
  <c r="Y31" i="75" s="1"/>
  <c r="X31" i="75"/>
  <c r="Y32" i="75"/>
  <c r="X32" i="75"/>
  <c r="X33" i="75" s="1"/>
  <c r="Y33" i="75"/>
  <c r="Y34" i="75" s="1"/>
  <c r="X34" i="75"/>
  <c r="Y35" i="75"/>
  <c r="X35" i="75"/>
  <c r="Y36" i="75"/>
  <c r="X36" i="75"/>
  <c r="Y37" i="75"/>
  <c r="X37" i="75"/>
  <c r="Y38" i="75"/>
  <c r="X38" i="75"/>
  <c r="Y39" i="75"/>
  <c r="X39" i="75"/>
  <c r="Y40" i="75"/>
  <c r="Y41" i="75" s="1"/>
  <c r="X40" i="75"/>
  <c r="Y42" i="75"/>
  <c r="X41" i="75"/>
  <c r="X42" i="75" s="1"/>
  <c r="Y43" i="75"/>
  <c r="X43" i="75"/>
  <c r="Y44" i="75"/>
  <c r="X44" i="75"/>
  <c r="Y45" i="75"/>
  <c r="Y46" i="75" s="1"/>
  <c r="X45" i="75"/>
  <c r="Y47" i="75"/>
  <c r="X46" i="75"/>
  <c r="X47" i="75" s="1"/>
  <c r="Y48" i="75"/>
  <c r="X48" i="75"/>
  <c r="Y49" i="75"/>
  <c r="X49" i="75"/>
  <c r="X50" i="75" s="1"/>
  <c r="Y50" i="75"/>
  <c r="Y51" i="75" s="1"/>
  <c r="X51" i="75"/>
  <c r="Y52" i="75"/>
  <c r="X52" i="75"/>
  <c r="X53" i="75" s="1"/>
  <c r="Y53" i="75"/>
  <c r="Y54" i="75" s="1"/>
  <c r="Y55" i="75" s="1"/>
  <c r="X54" i="75"/>
  <c r="Y56" i="75"/>
  <c r="X55" i="75"/>
  <c r="X56" i="75" s="1"/>
  <c r="X57" i="75" s="1"/>
  <c r="Y57" i="75"/>
  <c r="Y58" i="75" s="1"/>
  <c r="X58" i="75"/>
  <c r="CS81" i="75" l="1"/>
  <c r="CR72" i="75"/>
  <c r="CS80" i="75"/>
  <c r="CR71" i="75"/>
  <c r="CS79" i="75"/>
  <c r="CR70" i="75"/>
  <c r="CS78" i="75"/>
  <c r="CR69" i="75"/>
  <c r="CS77" i="75"/>
  <c r="CR68" i="75"/>
  <c r="CS76" i="75"/>
  <c r="CR67" i="75"/>
  <c r="CS75" i="75"/>
  <c r="CR66" i="75"/>
  <c r="CS74" i="75"/>
  <c r="CR65" i="75"/>
  <c r="CS73" i="75"/>
  <c r="CR64" i="75"/>
  <c r="CS72" i="75"/>
  <c r="CR63" i="75"/>
  <c r="CS71" i="75"/>
  <c r="CR62" i="75"/>
  <c r="CS70" i="75"/>
  <c r="CR61" i="75"/>
  <c r="CS69" i="75"/>
  <c r="CR60" i="75"/>
  <c r="CS68" i="75"/>
  <c r="CR59" i="75"/>
  <c r="CS67" i="75"/>
  <c r="CR58" i="75"/>
  <c r="CS66" i="75"/>
  <c r="CR57" i="75"/>
  <c r="CS65" i="75"/>
  <c r="CR56" i="75"/>
  <c r="CS64" i="75"/>
  <c r="CR55" i="75"/>
  <c r="CS63" i="75"/>
  <c r="CS62" i="75"/>
  <c r="CS61" i="75"/>
  <c r="CR54" i="75"/>
  <c r="CR53" i="75"/>
  <c r="CS60" i="75"/>
  <c r="CR52" i="75"/>
  <c r="CR51" i="75"/>
  <c r="CR50" i="75"/>
  <c r="CS59" i="75"/>
  <c r="CS58" i="75"/>
  <c r="CS57" i="75"/>
  <c r="CR49" i="75"/>
  <c r="CR47" i="75"/>
  <c r="CR48" i="75"/>
  <c r="CS56" i="75"/>
  <c r="CS54" i="75"/>
  <c r="CS55" i="75"/>
  <c r="CS52" i="75"/>
  <c r="CS51" i="75"/>
  <c r="CS53" i="75"/>
  <c r="CR46" i="75"/>
  <c r="CR45" i="75"/>
  <c r="CR44" i="75"/>
  <c r="CS50" i="75"/>
  <c r="CS49" i="75"/>
  <c r="CR41" i="75"/>
  <c r="CR43" i="75"/>
  <c r="CR42" i="75"/>
  <c r="CS48" i="75"/>
  <c r="CS46" i="75"/>
  <c r="CS47" i="75"/>
  <c r="CR39" i="75"/>
  <c r="CR38" i="75"/>
  <c r="CR40" i="75"/>
  <c r="CS44" i="75"/>
  <c r="CS43" i="75"/>
  <c r="CS45" i="75"/>
  <c r="CS42" i="75"/>
  <c r="CR37" i="75"/>
  <c r="CR36" i="75"/>
  <c r="CR35" i="75"/>
  <c r="CS37" i="75"/>
  <c r="CS41" i="75"/>
  <c r="CS38" i="75"/>
  <c r="CS39" i="75"/>
  <c r="CS40" i="75"/>
  <c r="CR30" i="75"/>
  <c r="CR34" i="75"/>
  <c r="CR31" i="75"/>
  <c r="CR32" i="75"/>
  <c r="CR33" i="75"/>
  <c r="CS32" i="75"/>
  <c r="CS29" i="75"/>
  <c r="CS35" i="75"/>
  <c r="CS31" i="75"/>
  <c r="CS33" i="75"/>
  <c r="CS34" i="75"/>
  <c r="CS36" i="75"/>
  <c r="CS30" i="75"/>
  <c r="CR28" i="75"/>
  <c r="CR25" i="75"/>
  <c r="CR24" i="75"/>
  <c r="CR26" i="75"/>
  <c r="CR27" i="75"/>
  <c r="CR29" i="75"/>
  <c r="CR23" i="75"/>
  <c r="CH73" i="75"/>
  <c r="CY66" i="75"/>
  <c r="CO64" i="75"/>
  <c r="CT64" i="75" s="1"/>
  <c r="CP66" i="75"/>
  <c r="CE64" i="75"/>
  <c r="CL64" i="75" s="1"/>
  <c r="CX64" i="75"/>
  <c r="CF66" i="75"/>
  <c r="DA73" i="75"/>
  <c r="CR73" i="75"/>
  <c r="FR88" i="80"/>
  <c r="FR87" i="80"/>
  <c r="FR86" i="80"/>
  <c r="GZ16" i="80"/>
  <c r="GT7" i="80"/>
  <c r="GA85" i="80"/>
  <c r="GA84" i="80"/>
  <c r="GA83" i="80"/>
  <c r="GA82" i="80"/>
  <c r="GA81" i="80"/>
  <c r="GA80" i="80"/>
  <c r="GA79" i="80"/>
  <c r="GA78" i="80"/>
  <c r="GA77" i="80"/>
  <c r="GA76" i="80"/>
  <c r="GA75" i="80"/>
  <c r="GA74" i="80"/>
  <c r="GA73" i="80"/>
  <c r="GA72" i="80"/>
  <c r="GA71" i="80"/>
  <c r="GA70" i="80"/>
  <c r="GA69" i="80"/>
  <c r="GA68" i="80"/>
  <c r="FK35" i="80"/>
  <c r="FL36" i="80"/>
  <c r="FY57" i="80"/>
  <c r="GZ17" i="80"/>
  <c r="FX56" i="80"/>
  <c r="FV46" i="80"/>
  <c r="FX55" i="80"/>
  <c r="GA66" i="80"/>
  <c r="FU44" i="80"/>
  <c r="FK34" i="80"/>
  <c r="GA65" i="80"/>
  <c r="FX53" i="80"/>
  <c r="GX14" i="80"/>
  <c r="FZ64" i="80"/>
  <c r="FR42" i="80"/>
  <c r="GW13" i="80"/>
  <c r="FV47" i="80"/>
  <c r="GA67" i="80"/>
  <c r="GY15" i="80"/>
  <c r="FX54" i="80"/>
  <c r="GT6" i="80"/>
  <c r="FZ63" i="80"/>
  <c r="FW52" i="80"/>
  <c r="FQ41" i="80"/>
  <c r="GW12" i="80"/>
  <c r="FZ62" i="80"/>
  <c r="FW51" i="80"/>
  <c r="FO40" i="80"/>
  <c r="HE22" i="80"/>
  <c r="HF22" i="80" s="1"/>
  <c r="HG22" i="80" s="1"/>
  <c r="HH22" i="80" s="1"/>
  <c r="HI22" i="80" s="1"/>
  <c r="HJ22" i="80" s="1"/>
  <c r="HK22" i="80" s="1"/>
  <c r="HL22" i="80" s="1"/>
  <c r="HM22" i="80" s="1"/>
  <c r="HN22" i="80" s="1"/>
  <c r="HO22" i="80" s="1"/>
  <c r="HP22" i="80" s="1"/>
  <c r="HQ22" i="80" s="1"/>
  <c r="HR22" i="80" s="1"/>
  <c r="GV11" i="80"/>
  <c r="FT43" i="80"/>
  <c r="FZ61" i="80"/>
  <c r="FW50" i="80"/>
  <c r="FN39" i="80"/>
  <c r="HD21" i="80"/>
  <c r="GV10" i="80"/>
  <c r="FY60" i="80"/>
  <c r="FM38" i="80"/>
  <c r="HC20" i="80"/>
  <c r="GU9" i="80"/>
  <c r="FV45" i="80"/>
  <c r="FY59" i="80"/>
  <c r="FW49" i="80"/>
  <c r="FL37" i="80"/>
  <c r="HB19" i="80"/>
  <c r="GU8" i="80"/>
  <c r="FY58" i="80"/>
  <c r="FV48" i="80"/>
  <c r="HA18" i="80"/>
  <c r="I30" i="75"/>
  <c r="I36" i="75"/>
  <c r="I54" i="75"/>
  <c r="I48" i="75"/>
  <c r="I42" i="75"/>
  <c r="I24" i="75"/>
  <c r="I47" i="75"/>
  <c r="I41" i="75"/>
  <c r="I23" i="75"/>
  <c r="I52" i="75"/>
  <c r="I46" i="75"/>
  <c r="I40" i="75"/>
  <c r="I34" i="75"/>
  <c r="I28" i="75"/>
  <c r="I22" i="75"/>
  <c r="I35" i="75"/>
  <c r="I51" i="75"/>
  <c r="I39" i="75"/>
  <c r="I33" i="75"/>
  <c r="I27" i="75"/>
  <c r="I21" i="75"/>
  <c r="I50" i="75"/>
  <c r="I44" i="75"/>
  <c r="I38" i="75"/>
  <c r="I32" i="75"/>
  <c r="I26" i="75"/>
  <c r="I20" i="75"/>
  <c r="I53" i="75"/>
  <c r="I29" i="75"/>
  <c r="I45" i="75"/>
  <c r="I55" i="75"/>
  <c r="I49" i="75"/>
  <c r="I43" i="75"/>
  <c r="I37" i="75"/>
  <c r="I31" i="75"/>
  <c r="I25" i="75"/>
  <c r="S59" i="75"/>
  <c r="AI59" i="75"/>
  <c r="Z59" i="75"/>
  <c r="P59" i="75"/>
  <c r="AA59" i="75"/>
  <c r="W59" i="75"/>
  <c r="Q59" i="75"/>
  <c r="AB59" i="75"/>
  <c r="T59" i="75"/>
  <c r="AD59" i="75"/>
  <c r="AC59" i="75"/>
  <c r="R59" i="75"/>
  <c r="U59" i="75"/>
  <c r="AF59" i="75"/>
  <c r="AG59" i="75"/>
  <c r="Y59" i="75"/>
  <c r="AE59" i="75"/>
  <c r="V59" i="75"/>
  <c r="X59" i="75"/>
  <c r="AH59" i="75"/>
  <c r="CU64" i="75" l="1"/>
  <c r="CS82" i="75"/>
  <c r="CG69" i="75"/>
  <c r="DB82" i="75"/>
  <c r="CI82" i="75"/>
  <c r="CZ69" i="75"/>
  <c r="CQ69" i="75"/>
  <c r="CJ64" i="75"/>
  <c r="CK64" i="75"/>
  <c r="FQ86" i="80"/>
  <c r="FQ87" i="80"/>
  <c r="FQ88" i="80"/>
  <c r="GU7" i="80"/>
  <c r="HA16" i="80"/>
  <c r="HB18" i="80"/>
  <c r="FU48" i="80"/>
  <c r="FX58" i="80"/>
  <c r="GV8" i="80"/>
  <c r="HC19" i="80"/>
  <c r="FK37" i="80"/>
  <c r="FV49" i="80"/>
  <c r="FX59" i="80"/>
  <c r="FU45" i="80"/>
  <c r="GV9" i="80"/>
  <c r="HD20" i="80"/>
  <c r="FL38" i="80"/>
  <c r="FX60" i="80"/>
  <c r="GW10" i="80"/>
  <c r="HE21" i="80"/>
  <c r="HF21" i="80" s="1"/>
  <c r="HG21" i="80" s="1"/>
  <c r="HH21" i="80" s="1"/>
  <c r="HI21" i="80" s="1"/>
  <c r="HJ21" i="80" s="1"/>
  <c r="HK21" i="80" s="1"/>
  <c r="HL21" i="80" s="1"/>
  <c r="HM21" i="80" s="1"/>
  <c r="HN21" i="80" s="1"/>
  <c r="HO21" i="80" s="1"/>
  <c r="HP21" i="80" s="1"/>
  <c r="HQ21" i="80" s="1"/>
  <c r="HR21" i="80" s="1"/>
  <c r="FM39" i="80"/>
  <c r="FV50" i="80"/>
  <c r="FY61" i="80"/>
  <c r="FS43" i="80"/>
  <c r="GW11" i="80"/>
  <c r="FN40" i="80"/>
  <c r="FV51" i="80"/>
  <c r="FY62" i="80"/>
  <c r="GX12" i="80"/>
  <c r="FP41" i="80"/>
  <c r="FV52" i="80"/>
  <c r="FY63" i="80"/>
  <c r="GU6" i="80"/>
  <c r="FW54" i="80"/>
  <c r="GZ15" i="80"/>
  <c r="FZ67" i="80"/>
  <c r="FU47" i="80"/>
  <c r="GX13" i="80"/>
  <c r="FQ42" i="80"/>
  <c r="FY64" i="80"/>
  <c r="GY14" i="80"/>
  <c r="FW53" i="80"/>
  <c r="FZ65" i="80"/>
  <c r="FT44" i="80"/>
  <c r="FZ66" i="80"/>
  <c r="FW55" i="80"/>
  <c r="FU46" i="80"/>
  <c r="FW56" i="80"/>
  <c r="HA17" i="80"/>
  <c r="FX57" i="80"/>
  <c r="FK36" i="80"/>
  <c r="FZ68" i="80"/>
  <c r="FZ69" i="80"/>
  <c r="FZ70" i="80"/>
  <c r="FZ71" i="80"/>
  <c r="FZ72" i="80"/>
  <c r="FZ73" i="80"/>
  <c r="FZ74" i="80"/>
  <c r="FZ75" i="80"/>
  <c r="FZ76" i="80"/>
  <c r="FZ77" i="80"/>
  <c r="FZ78" i="80"/>
  <c r="FZ79" i="80"/>
  <c r="FZ80" i="80"/>
  <c r="FZ81" i="80"/>
  <c r="FZ82" i="80"/>
  <c r="FZ83" i="80"/>
  <c r="FZ84" i="80"/>
  <c r="FZ85" i="80"/>
  <c r="F13" i="76"/>
  <c r="L26" i="76"/>
  <c r="L24" i="76"/>
  <c r="K27" i="76"/>
  <c r="G13" i="76"/>
  <c r="G15" i="76"/>
  <c r="M24" i="76"/>
  <c r="J25" i="76"/>
  <c r="J28" i="76"/>
  <c r="N25" i="76"/>
  <c r="M25" i="76"/>
  <c r="J27" i="76"/>
  <c r="X60" i="75"/>
  <c r="U60" i="75"/>
  <c r="Q60" i="75"/>
  <c r="S60" i="75"/>
  <c r="V60" i="75"/>
  <c r="R60" i="75"/>
  <c r="W60" i="75"/>
  <c r="AE60" i="75"/>
  <c r="AC60" i="75"/>
  <c r="AA60" i="75"/>
  <c r="AF60" i="75"/>
  <c r="AI60" i="75"/>
  <c r="Y60" i="75"/>
  <c r="AD60" i="75"/>
  <c r="P60" i="75"/>
  <c r="AH60" i="75"/>
  <c r="AB60" i="75"/>
  <c r="AG60" i="75"/>
  <c r="T60" i="75"/>
  <c r="Z60" i="75"/>
  <c r="FP86" i="80" l="1"/>
  <c r="FP87" i="80"/>
  <c r="FP88" i="80"/>
  <c r="HB16" i="80"/>
  <c r="GV7" i="80"/>
  <c r="FY85" i="80"/>
  <c r="FY84" i="80"/>
  <c r="FY83" i="80"/>
  <c r="FY82" i="80"/>
  <c r="FY81" i="80"/>
  <c r="FY80" i="80"/>
  <c r="FY79" i="80"/>
  <c r="FY78" i="80"/>
  <c r="FY77" i="80"/>
  <c r="FY76" i="80"/>
  <c r="FY75" i="80"/>
  <c r="FY74" i="80"/>
  <c r="FY73" i="80"/>
  <c r="FY72" i="80"/>
  <c r="FY71" i="80"/>
  <c r="FY70" i="80"/>
  <c r="FY69" i="80"/>
  <c r="FY68" i="80"/>
  <c r="FW57" i="80"/>
  <c r="HB17" i="80"/>
  <c r="FV56" i="80"/>
  <c r="FT46" i="80"/>
  <c r="FV55" i="80"/>
  <c r="FY66" i="80"/>
  <c r="FS44" i="80"/>
  <c r="FY65" i="80"/>
  <c r="FV53" i="80"/>
  <c r="GZ14" i="80"/>
  <c r="FX64" i="80"/>
  <c r="FP42" i="80"/>
  <c r="GY13" i="80"/>
  <c r="FT47" i="80"/>
  <c r="FY67" i="80"/>
  <c r="HA15" i="80"/>
  <c r="FV54" i="80"/>
  <c r="GV6" i="80"/>
  <c r="FX63" i="80"/>
  <c r="FU52" i="80"/>
  <c r="FO41" i="80"/>
  <c r="GY12" i="80"/>
  <c r="FX62" i="80"/>
  <c r="FU51" i="80"/>
  <c r="FM40" i="80"/>
  <c r="GX11" i="80"/>
  <c r="FR43" i="80"/>
  <c r="FX61" i="80"/>
  <c r="FU50" i="80"/>
  <c r="FL39" i="80"/>
  <c r="GX10" i="80"/>
  <c r="FW60" i="80"/>
  <c r="FK38" i="80"/>
  <c r="HE20" i="80"/>
  <c r="HF20" i="80" s="1"/>
  <c r="HG20" i="80" s="1"/>
  <c r="HH20" i="80" s="1"/>
  <c r="HI20" i="80" s="1"/>
  <c r="HJ20" i="80" s="1"/>
  <c r="HK20" i="80" s="1"/>
  <c r="HL20" i="80" s="1"/>
  <c r="HM20" i="80" s="1"/>
  <c r="HN20" i="80" s="1"/>
  <c r="HO20" i="80" s="1"/>
  <c r="HP20" i="80" s="1"/>
  <c r="HQ20" i="80" s="1"/>
  <c r="HR20" i="80" s="1"/>
  <c r="GW9" i="80"/>
  <c r="FT45" i="80"/>
  <c r="FW59" i="80"/>
  <c r="FU49" i="80"/>
  <c r="HD19" i="80"/>
  <c r="GW8" i="80"/>
  <c r="FW58" i="80"/>
  <c r="FT48" i="80"/>
  <c r="HC18" i="80"/>
  <c r="F14" i="76"/>
  <c r="Z61" i="75"/>
  <c r="AD61" i="75"/>
  <c r="AE61" i="75"/>
  <c r="U61" i="75"/>
  <c r="T61" i="75"/>
  <c r="Y61" i="75"/>
  <c r="X61" i="75"/>
  <c r="AG61" i="75"/>
  <c r="AB61" i="75"/>
  <c r="AF61" i="75"/>
  <c r="V61" i="75"/>
  <c r="Q61" i="75"/>
  <c r="W61" i="75"/>
  <c r="R61" i="75"/>
  <c r="AH61" i="75"/>
  <c r="AA61" i="75"/>
  <c r="S61" i="75"/>
  <c r="AC61" i="75"/>
  <c r="AI61" i="75"/>
  <c r="P61" i="75"/>
  <c r="DA74" i="75" l="1"/>
  <c r="CH74" i="75"/>
  <c r="CR74" i="75"/>
  <c r="FO88" i="80"/>
  <c r="FO86" i="80"/>
  <c r="FO87" i="80"/>
  <c r="GW7" i="80"/>
  <c r="HC16" i="80"/>
  <c r="HD18" i="80"/>
  <c r="FS48" i="80"/>
  <c r="FV58" i="80"/>
  <c r="GX8" i="80"/>
  <c r="HE19" i="80"/>
  <c r="HF19" i="80" s="1"/>
  <c r="HG19" i="80" s="1"/>
  <c r="HH19" i="80" s="1"/>
  <c r="HI19" i="80" s="1"/>
  <c r="HJ19" i="80" s="1"/>
  <c r="HK19" i="80" s="1"/>
  <c r="HL19" i="80" s="1"/>
  <c r="HM19" i="80" s="1"/>
  <c r="HN19" i="80" s="1"/>
  <c r="HO19" i="80" s="1"/>
  <c r="HP19" i="80" s="1"/>
  <c r="HQ19" i="80" s="1"/>
  <c r="HR19" i="80" s="1"/>
  <c r="FT49" i="80"/>
  <c r="FV59" i="80"/>
  <c r="FS45" i="80"/>
  <c r="GX9" i="80"/>
  <c r="FV60" i="80"/>
  <c r="GY10" i="80"/>
  <c r="FK39" i="80"/>
  <c r="FT50" i="80"/>
  <c r="FW61" i="80"/>
  <c r="FQ43" i="80"/>
  <c r="GY11" i="80"/>
  <c r="FL40" i="80"/>
  <c r="FT51" i="80"/>
  <c r="FW62" i="80"/>
  <c r="GZ12" i="80"/>
  <c r="FN41" i="80"/>
  <c r="FT52" i="80"/>
  <c r="FW63" i="80"/>
  <c r="GW6" i="80"/>
  <c r="FU54" i="80"/>
  <c r="HB15" i="80"/>
  <c r="FX67" i="80"/>
  <c r="FS47" i="80"/>
  <c r="GZ13" i="80"/>
  <c r="FO42" i="80"/>
  <c r="FW64" i="80"/>
  <c r="HA14" i="80"/>
  <c r="FU53" i="80"/>
  <c r="FX65" i="80"/>
  <c r="FR44" i="80"/>
  <c r="FX66" i="80"/>
  <c r="FU55" i="80"/>
  <c r="FS46" i="80"/>
  <c r="FU56" i="80"/>
  <c r="HC17" i="80"/>
  <c r="FV57" i="80"/>
  <c r="FX68" i="80"/>
  <c r="FX69" i="80"/>
  <c r="FX70" i="80"/>
  <c r="FX71" i="80"/>
  <c r="FX72" i="80"/>
  <c r="FX73" i="80"/>
  <c r="FX74" i="80"/>
  <c r="FX75" i="80"/>
  <c r="FX76" i="80"/>
  <c r="FX77" i="80"/>
  <c r="FX78" i="80"/>
  <c r="FX79" i="80"/>
  <c r="FX80" i="80"/>
  <c r="FX81" i="80"/>
  <c r="FX82" i="80"/>
  <c r="FX83" i="80"/>
  <c r="FX84" i="80"/>
  <c r="FX85" i="80"/>
  <c r="L25" i="76"/>
  <c r="K25" i="76"/>
  <c r="G14" i="76"/>
  <c r="K26" i="76"/>
  <c r="J26" i="76"/>
  <c r="K24" i="76"/>
  <c r="L23" i="76"/>
  <c r="S62" i="75"/>
  <c r="V62" i="75"/>
  <c r="T62" i="75"/>
  <c r="R62" i="75"/>
  <c r="AD62" i="75"/>
  <c r="Z62" i="75"/>
  <c r="AC62" i="75"/>
  <c r="AA62" i="75"/>
  <c r="AF62" i="75"/>
  <c r="U62" i="75"/>
  <c r="AH62" i="75"/>
  <c r="AB62" i="75"/>
  <c r="AE62" i="75"/>
  <c r="P62" i="75"/>
  <c r="AG62" i="75"/>
  <c r="AI62" i="75"/>
  <c r="W62" i="75"/>
  <c r="X62" i="75"/>
  <c r="Q62" i="75"/>
  <c r="Y62" i="75"/>
  <c r="CF67" i="75" l="1"/>
  <c r="CE65" i="75"/>
  <c r="CL65" i="75"/>
  <c r="CO65" i="75"/>
  <c r="CT65" i="75" s="1"/>
  <c r="CY67" i="75"/>
  <c r="CX65" i="75"/>
  <c r="CP67" i="75"/>
  <c r="FN87" i="80"/>
  <c r="FN86" i="80"/>
  <c r="FN88" i="80"/>
  <c r="HD16" i="80"/>
  <c r="GX7" i="80"/>
  <c r="FW85" i="80"/>
  <c r="FW84" i="80"/>
  <c r="FW83" i="80"/>
  <c r="FW82" i="80"/>
  <c r="FW81" i="80"/>
  <c r="FW80" i="80"/>
  <c r="FW79" i="80"/>
  <c r="FW78" i="80"/>
  <c r="FW77" i="80"/>
  <c r="FW76" i="80"/>
  <c r="FW75" i="80"/>
  <c r="FW74" i="80"/>
  <c r="FW73" i="80"/>
  <c r="FW72" i="80"/>
  <c r="FW71" i="80"/>
  <c r="FW70" i="80"/>
  <c r="FW69" i="80"/>
  <c r="FW68" i="80"/>
  <c r="FU57" i="80"/>
  <c r="HD17" i="80"/>
  <c r="FT56" i="80"/>
  <c r="FR46" i="80"/>
  <c r="FT55" i="80"/>
  <c r="FW66" i="80"/>
  <c r="FQ44" i="80"/>
  <c r="FW65" i="80"/>
  <c r="FT53" i="80"/>
  <c r="HB14" i="80"/>
  <c r="FV64" i="80"/>
  <c r="FN42" i="80"/>
  <c r="HA13" i="80"/>
  <c r="FR47" i="80"/>
  <c r="FW67" i="80"/>
  <c r="HC15" i="80"/>
  <c r="FT54" i="80"/>
  <c r="GX6" i="80"/>
  <c r="FV63" i="80"/>
  <c r="FS52" i="80"/>
  <c r="FM41" i="80"/>
  <c r="HA12" i="80"/>
  <c r="FV62" i="80"/>
  <c r="FS51" i="80"/>
  <c r="FK40" i="80"/>
  <c r="GZ11" i="80"/>
  <c r="FP43" i="80"/>
  <c r="FV61" i="80"/>
  <c r="FS50" i="80"/>
  <c r="GZ10" i="80"/>
  <c r="FU60" i="80"/>
  <c r="GY9" i="80"/>
  <c r="FR45" i="80"/>
  <c r="FU59" i="80"/>
  <c r="FS49" i="80"/>
  <c r="GY8" i="80"/>
  <c r="FU58" i="80"/>
  <c r="FR48" i="80"/>
  <c r="HE18" i="80"/>
  <c r="HF18" i="80" s="1"/>
  <c r="HG18" i="80" s="1"/>
  <c r="HH18" i="80" s="1"/>
  <c r="HI18" i="80" s="1"/>
  <c r="HJ18" i="80" s="1"/>
  <c r="HK18" i="80" s="1"/>
  <c r="HL18" i="80" s="1"/>
  <c r="HM18" i="80" s="1"/>
  <c r="HN18" i="80" s="1"/>
  <c r="HO18" i="80" s="1"/>
  <c r="HP18" i="80" s="1"/>
  <c r="HQ18" i="80" s="1"/>
  <c r="HR18" i="80" s="1"/>
  <c r="H5" i="78"/>
  <c r="N24" i="76"/>
  <c r="AI63" i="75"/>
  <c r="U63" i="75"/>
  <c r="R63" i="75"/>
  <c r="Q63" i="75"/>
  <c r="AC63" i="75"/>
  <c r="AG63" i="75"/>
  <c r="AF63" i="75"/>
  <c r="T63" i="75"/>
  <c r="AE63" i="75"/>
  <c r="Z63" i="75"/>
  <c r="W63" i="75"/>
  <c r="Y63" i="75"/>
  <c r="P63" i="75"/>
  <c r="AA63" i="75"/>
  <c r="V63" i="75"/>
  <c r="S63" i="75"/>
  <c r="AH63" i="75"/>
  <c r="AD63" i="75"/>
  <c r="X63" i="75"/>
  <c r="AB63" i="75"/>
  <c r="BP8" i="75"/>
  <c r="BU8" i="75"/>
  <c r="CZ70" i="75" l="1"/>
  <c r="DB83" i="75"/>
  <c r="CS83" i="75"/>
  <c r="CQ70" i="75"/>
  <c r="CI83" i="75"/>
  <c r="CG70" i="75"/>
  <c r="CU65" i="75"/>
  <c r="CJ65" i="75"/>
  <c r="CK65" i="75"/>
  <c r="FM87" i="80"/>
  <c r="FM88" i="80"/>
  <c r="FM86" i="80"/>
  <c r="GY7" i="80"/>
  <c r="HE16" i="80"/>
  <c r="HF16" i="80" s="1"/>
  <c r="HG16" i="80" s="1"/>
  <c r="HH16" i="80" s="1"/>
  <c r="HI16" i="80" s="1"/>
  <c r="HJ16" i="80" s="1"/>
  <c r="HK16" i="80" s="1"/>
  <c r="HL16" i="80" s="1"/>
  <c r="HM16" i="80" s="1"/>
  <c r="HN16" i="80" s="1"/>
  <c r="HO16" i="80" s="1"/>
  <c r="HP16" i="80" s="1"/>
  <c r="HQ16" i="80" s="1"/>
  <c r="HR16" i="80" s="1"/>
  <c r="FQ48" i="80"/>
  <c r="FT58" i="80"/>
  <c r="GZ8" i="80"/>
  <c r="FR49" i="80"/>
  <c r="FT59" i="80"/>
  <c r="FQ45" i="80"/>
  <c r="GZ9" i="80"/>
  <c r="FT60" i="80"/>
  <c r="HA10" i="80"/>
  <c r="FR50" i="80"/>
  <c r="FU61" i="80"/>
  <c r="FO43" i="80"/>
  <c r="HA11" i="80"/>
  <c r="FR51" i="80"/>
  <c r="FU62" i="80"/>
  <c r="HB12" i="80"/>
  <c r="FL41" i="80"/>
  <c r="FR52" i="80"/>
  <c r="FU63" i="80"/>
  <c r="GY6" i="80"/>
  <c r="FS54" i="80"/>
  <c r="HD15" i="80"/>
  <c r="FV67" i="80"/>
  <c r="FQ47" i="80"/>
  <c r="HB13" i="80"/>
  <c r="FM42" i="80"/>
  <c r="FU64" i="80"/>
  <c r="HC14" i="80"/>
  <c r="FS53" i="80"/>
  <c r="FV65" i="80"/>
  <c r="FP44" i="80"/>
  <c r="FV66" i="80"/>
  <c r="FS55" i="80"/>
  <c r="FQ46" i="80"/>
  <c r="FS56" i="80"/>
  <c r="HE17" i="80"/>
  <c r="HF17" i="80" s="1"/>
  <c r="HG17" i="80" s="1"/>
  <c r="HH17" i="80" s="1"/>
  <c r="HI17" i="80" s="1"/>
  <c r="HJ17" i="80" s="1"/>
  <c r="HK17" i="80" s="1"/>
  <c r="HL17" i="80" s="1"/>
  <c r="HM17" i="80" s="1"/>
  <c r="HN17" i="80" s="1"/>
  <c r="HO17" i="80" s="1"/>
  <c r="HP17" i="80" s="1"/>
  <c r="HQ17" i="80" s="1"/>
  <c r="HR17" i="80" s="1"/>
  <c r="FT57" i="80"/>
  <c r="FV68" i="80"/>
  <c r="FV69" i="80"/>
  <c r="FV70" i="80"/>
  <c r="FV71" i="80"/>
  <c r="FV72" i="80"/>
  <c r="FV73" i="80"/>
  <c r="FV74" i="80"/>
  <c r="FV75" i="80"/>
  <c r="FV76" i="80"/>
  <c r="FV77" i="80"/>
  <c r="FV78" i="80"/>
  <c r="FV79" i="80"/>
  <c r="FV80" i="80"/>
  <c r="FV81" i="80"/>
  <c r="FV82" i="80"/>
  <c r="FV83" i="80"/>
  <c r="FV84" i="80"/>
  <c r="FV85" i="80"/>
  <c r="I5" i="78"/>
  <c r="AB64" i="75"/>
  <c r="AA64" i="75"/>
  <c r="T64" i="75"/>
  <c r="U64" i="75"/>
  <c r="X64" i="75"/>
  <c r="P64" i="75"/>
  <c r="AF64" i="75"/>
  <c r="AI64" i="75"/>
  <c r="AD64" i="75"/>
  <c r="Y64" i="75"/>
  <c r="AG64" i="75"/>
  <c r="Z64" i="75"/>
  <c r="V64" i="75"/>
  <c r="R64" i="75"/>
  <c r="AH64" i="75"/>
  <c r="W64" i="75"/>
  <c r="AC64" i="75"/>
  <c r="S64" i="75"/>
  <c r="Q64" i="75"/>
  <c r="AE64" i="75"/>
  <c r="BQ8" i="75"/>
  <c r="BV8" i="75"/>
  <c r="FL87" i="80" l="1"/>
  <c r="FL86" i="80"/>
  <c r="FL88" i="80"/>
  <c r="GZ7" i="80"/>
  <c r="FU85" i="80"/>
  <c r="FU84" i="80"/>
  <c r="FU83" i="80"/>
  <c r="FU82" i="80"/>
  <c r="FU81" i="80"/>
  <c r="FU80" i="80"/>
  <c r="FU79" i="80"/>
  <c r="FU78" i="80"/>
  <c r="FU77" i="80"/>
  <c r="FU76" i="80"/>
  <c r="FU75" i="80"/>
  <c r="FU74" i="80"/>
  <c r="FU73" i="80"/>
  <c r="FU72" i="80"/>
  <c r="FU71" i="80"/>
  <c r="FU70" i="80"/>
  <c r="FU69" i="80"/>
  <c r="FU68" i="80"/>
  <c r="FS57" i="80"/>
  <c r="FR56" i="80"/>
  <c r="FP46" i="80"/>
  <c r="FR55" i="80"/>
  <c r="FU66" i="80"/>
  <c r="FO44" i="80"/>
  <c r="FU65" i="80"/>
  <c r="FR53" i="80"/>
  <c r="HD14" i="80"/>
  <c r="FT64" i="80"/>
  <c r="FL42" i="80"/>
  <c r="HC13" i="80"/>
  <c r="FP47" i="80"/>
  <c r="FU67" i="80"/>
  <c r="HE15" i="80"/>
  <c r="HF15" i="80" s="1"/>
  <c r="HG15" i="80" s="1"/>
  <c r="HH15" i="80" s="1"/>
  <c r="HI15" i="80" s="1"/>
  <c r="HJ15" i="80" s="1"/>
  <c r="HK15" i="80" s="1"/>
  <c r="HL15" i="80" s="1"/>
  <c r="HM15" i="80" s="1"/>
  <c r="HN15" i="80" s="1"/>
  <c r="HO15" i="80" s="1"/>
  <c r="HP15" i="80" s="1"/>
  <c r="HQ15" i="80" s="1"/>
  <c r="HR15" i="80" s="1"/>
  <c r="FR54" i="80"/>
  <c r="GZ6" i="80"/>
  <c r="FT63" i="80"/>
  <c r="FQ52" i="80"/>
  <c r="FK41" i="80"/>
  <c r="HC12" i="80"/>
  <c r="FT62" i="80"/>
  <c r="FQ51" i="80"/>
  <c r="HB11" i="80"/>
  <c r="FN43" i="80"/>
  <c r="FT61" i="80"/>
  <c r="FQ50" i="80"/>
  <c r="HB10" i="80"/>
  <c r="FS60" i="80"/>
  <c r="HA9" i="80"/>
  <c r="FP45" i="80"/>
  <c r="FS59" i="80"/>
  <c r="FQ49" i="80"/>
  <c r="HA8" i="80"/>
  <c r="FS58" i="80"/>
  <c r="FP48" i="80"/>
  <c r="J5" i="78"/>
  <c r="AE65" i="75"/>
  <c r="R65" i="75"/>
  <c r="AI65" i="75"/>
  <c r="AA65" i="75"/>
  <c r="AH65" i="75"/>
  <c r="Q65" i="75"/>
  <c r="V65" i="75"/>
  <c r="AF65" i="75"/>
  <c r="AB65" i="75"/>
  <c r="Y65" i="75"/>
  <c r="T65" i="75"/>
  <c r="S65" i="75"/>
  <c r="Z65" i="75"/>
  <c r="P65" i="75"/>
  <c r="U65" i="75"/>
  <c r="AD65" i="75"/>
  <c r="AC65" i="75"/>
  <c r="AG65" i="75"/>
  <c r="X65" i="75"/>
  <c r="W65" i="75"/>
  <c r="BR8" i="75"/>
  <c r="BW8" i="75"/>
  <c r="CR75" i="75" l="1"/>
  <c r="DA75" i="75"/>
  <c r="CH75" i="75"/>
  <c r="FK86" i="80"/>
  <c r="FK88" i="80"/>
  <c r="FK87" i="80"/>
  <c r="CX8" i="75"/>
  <c r="CX9" i="75"/>
  <c r="CE8" i="75"/>
  <c r="CJ9" i="75" s="1"/>
  <c r="HA7" i="80"/>
  <c r="FO48" i="80"/>
  <c r="FR58" i="80"/>
  <c r="HB8" i="80"/>
  <c r="FP49" i="80"/>
  <c r="FR59" i="80"/>
  <c r="FO45" i="80"/>
  <c r="HB9" i="80"/>
  <c r="FR60" i="80"/>
  <c r="HC10" i="80"/>
  <c r="FP50" i="80"/>
  <c r="FS61" i="80"/>
  <c r="FM43" i="80"/>
  <c r="HC11" i="80"/>
  <c r="FP51" i="80"/>
  <c r="FS62" i="80"/>
  <c r="HD12" i="80"/>
  <c r="FP52" i="80"/>
  <c r="FS63" i="80"/>
  <c r="HA6" i="80"/>
  <c r="FQ54" i="80"/>
  <c r="FT67" i="80"/>
  <c r="FO47" i="80"/>
  <c r="HD13" i="80"/>
  <c r="FK42" i="80"/>
  <c r="FS64" i="80"/>
  <c r="HE14" i="80"/>
  <c r="HF14" i="80" s="1"/>
  <c r="HG14" i="80" s="1"/>
  <c r="HH14" i="80" s="1"/>
  <c r="HI14" i="80" s="1"/>
  <c r="HJ14" i="80" s="1"/>
  <c r="HK14" i="80" s="1"/>
  <c r="HL14" i="80" s="1"/>
  <c r="HM14" i="80" s="1"/>
  <c r="HN14" i="80" s="1"/>
  <c r="HO14" i="80" s="1"/>
  <c r="HP14" i="80" s="1"/>
  <c r="HQ14" i="80" s="1"/>
  <c r="HR14" i="80" s="1"/>
  <c r="FQ53" i="80"/>
  <c r="FT65" i="80"/>
  <c r="FN44" i="80"/>
  <c r="FT66" i="80"/>
  <c r="FQ55" i="80"/>
  <c r="FO46" i="80"/>
  <c r="FQ56" i="80"/>
  <c r="FR57" i="80"/>
  <c r="FT68" i="80"/>
  <c r="FT69" i="80"/>
  <c r="FT70" i="80"/>
  <c r="FT71" i="80"/>
  <c r="FT72" i="80"/>
  <c r="FT73" i="80"/>
  <c r="FT74" i="80"/>
  <c r="FT75" i="80"/>
  <c r="FT76" i="80"/>
  <c r="FT77" i="80"/>
  <c r="FT78" i="80"/>
  <c r="FT79" i="80"/>
  <c r="FT80" i="80"/>
  <c r="FT81" i="80"/>
  <c r="FT82" i="80"/>
  <c r="FT83" i="80"/>
  <c r="FT84" i="80"/>
  <c r="FT85" i="80"/>
  <c r="K5" i="78"/>
  <c r="AC66" i="75"/>
  <c r="T66" i="75"/>
  <c r="AH66" i="75"/>
  <c r="AD66" i="75"/>
  <c r="Y66" i="75"/>
  <c r="AA66" i="75"/>
  <c r="Z66" i="75"/>
  <c r="S66" i="75"/>
  <c r="U66" i="75"/>
  <c r="AB66" i="75"/>
  <c r="AI66" i="75"/>
  <c r="V66" i="75"/>
  <c r="Q66" i="75"/>
  <c r="W66" i="75"/>
  <c r="P66" i="75"/>
  <c r="AF66" i="75"/>
  <c r="R66" i="75"/>
  <c r="AG66" i="75"/>
  <c r="X66" i="75"/>
  <c r="AE66" i="75"/>
  <c r="BS8" i="75"/>
  <c r="BX8" i="75"/>
  <c r="CE66" i="75" l="1"/>
  <c r="CF68" i="75"/>
  <c r="CP68" i="75"/>
  <c r="CO66" i="75"/>
  <c r="CT66" i="75" s="1"/>
  <c r="CU66" i="75"/>
  <c r="CX66" i="75"/>
  <c r="CY68" i="75"/>
  <c r="CL8" i="75"/>
  <c r="CO9" i="75"/>
  <c r="CU9" i="75" s="1"/>
  <c r="CO8" i="75"/>
  <c r="CJ8" i="75"/>
  <c r="CK8" i="75"/>
  <c r="HB7" i="80"/>
  <c r="FS85" i="80"/>
  <c r="FS84" i="80"/>
  <c r="FS83" i="80"/>
  <c r="FS82" i="80"/>
  <c r="FS81" i="80"/>
  <c r="FS80" i="80"/>
  <c r="FS79" i="80"/>
  <c r="FS78" i="80"/>
  <c r="FS77" i="80"/>
  <c r="FS76" i="80"/>
  <c r="FS75" i="80"/>
  <c r="FS74" i="80"/>
  <c r="FS73" i="80"/>
  <c r="FS72" i="80"/>
  <c r="FS71" i="80"/>
  <c r="FS70" i="80"/>
  <c r="FS69" i="80"/>
  <c r="FS68" i="80"/>
  <c r="FQ57" i="80"/>
  <c r="FP56" i="80"/>
  <c r="FN46" i="80"/>
  <c r="FP55" i="80"/>
  <c r="FS66" i="80"/>
  <c r="FM44" i="80"/>
  <c r="FS65" i="80"/>
  <c r="FP53" i="80"/>
  <c r="FR64" i="80"/>
  <c r="HE13" i="80"/>
  <c r="HF13" i="80" s="1"/>
  <c r="HG13" i="80" s="1"/>
  <c r="HH13" i="80" s="1"/>
  <c r="HI13" i="80" s="1"/>
  <c r="HJ13" i="80" s="1"/>
  <c r="HK13" i="80" s="1"/>
  <c r="HL13" i="80" s="1"/>
  <c r="HM13" i="80" s="1"/>
  <c r="HN13" i="80" s="1"/>
  <c r="HO13" i="80" s="1"/>
  <c r="HP13" i="80" s="1"/>
  <c r="HQ13" i="80" s="1"/>
  <c r="HR13" i="80" s="1"/>
  <c r="FN47" i="80"/>
  <c r="FS67" i="80"/>
  <c r="FP54" i="80"/>
  <c r="HB6" i="80"/>
  <c r="FR63" i="80"/>
  <c r="FO52" i="80"/>
  <c r="HE12" i="80"/>
  <c r="HF12" i="80" s="1"/>
  <c r="HG12" i="80" s="1"/>
  <c r="HH12" i="80" s="1"/>
  <c r="HI12" i="80" s="1"/>
  <c r="HJ12" i="80" s="1"/>
  <c r="HK12" i="80" s="1"/>
  <c r="HL12" i="80" s="1"/>
  <c r="HM12" i="80" s="1"/>
  <c r="HN12" i="80" s="1"/>
  <c r="HO12" i="80" s="1"/>
  <c r="HP12" i="80" s="1"/>
  <c r="HQ12" i="80" s="1"/>
  <c r="HR12" i="80" s="1"/>
  <c r="FR62" i="80"/>
  <c r="FO51" i="80"/>
  <c r="HD11" i="80"/>
  <c r="FL43" i="80"/>
  <c r="FR61" i="80"/>
  <c r="FO50" i="80"/>
  <c r="HD10" i="80"/>
  <c r="FQ60" i="80"/>
  <c r="HC9" i="80"/>
  <c r="FN45" i="80"/>
  <c r="FQ59" i="80"/>
  <c r="FO49" i="80"/>
  <c r="HC8" i="80"/>
  <c r="FQ58" i="80"/>
  <c r="FN48" i="80"/>
  <c r="AE67" i="75"/>
  <c r="W67" i="75"/>
  <c r="S67" i="75"/>
  <c r="T67" i="75"/>
  <c r="X67" i="75"/>
  <c r="Q67" i="75"/>
  <c r="Z67" i="75"/>
  <c r="AC67" i="75"/>
  <c r="AG67" i="75"/>
  <c r="V67" i="75"/>
  <c r="AA67" i="75"/>
  <c r="U67" i="75"/>
  <c r="R67" i="75"/>
  <c r="AI67" i="75"/>
  <c r="Y67" i="75"/>
  <c r="P67" i="75"/>
  <c r="AH67" i="75"/>
  <c r="AF67" i="75"/>
  <c r="AB67" i="75"/>
  <c r="AD67" i="75"/>
  <c r="DB84" i="75" l="1"/>
  <c r="CZ71" i="75"/>
  <c r="CS84" i="75"/>
  <c r="CG71" i="75"/>
  <c r="CI84" i="75"/>
  <c r="CQ71" i="75"/>
  <c r="CL66" i="75"/>
  <c r="CJ66" i="75"/>
  <c r="CK66" i="75"/>
  <c r="CT9" i="75"/>
  <c r="CT8" i="75"/>
  <c r="CU8" i="75"/>
  <c r="HC7" i="80"/>
  <c r="FM48" i="80"/>
  <c r="FP58" i="80"/>
  <c r="HD8" i="80"/>
  <c r="FN49" i="80"/>
  <c r="FP59" i="80"/>
  <c r="FM45" i="80"/>
  <c r="HD9" i="80"/>
  <c r="FP60" i="80"/>
  <c r="HE10" i="80"/>
  <c r="HF10" i="80" s="1"/>
  <c r="HG10" i="80" s="1"/>
  <c r="HH10" i="80" s="1"/>
  <c r="HI10" i="80" s="1"/>
  <c r="HJ10" i="80" s="1"/>
  <c r="HK10" i="80" s="1"/>
  <c r="HL10" i="80" s="1"/>
  <c r="HM10" i="80" s="1"/>
  <c r="HN10" i="80" s="1"/>
  <c r="HO10" i="80" s="1"/>
  <c r="HP10" i="80" s="1"/>
  <c r="HQ10" i="80" s="1"/>
  <c r="HR10" i="80" s="1"/>
  <c r="FN50" i="80"/>
  <c r="FQ61" i="80"/>
  <c r="FK43" i="80"/>
  <c r="HE11" i="80"/>
  <c r="HF11" i="80" s="1"/>
  <c r="HG11" i="80" s="1"/>
  <c r="HH11" i="80" s="1"/>
  <c r="HI11" i="80" s="1"/>
  <c r="HJ11" i="80" s="1"/>
  <c r="HK11" i="80" s="1"/>
  <c r="HL11" i="80" s="1"/>
  <c r="HM11" i="80" s="1"/>
  <c r="HN11" i="80" s="1"/>
  <c r="HO11" i="80" s="1"/>
  <c r="HP11" i="80" s="1"/>
  <c r="HQ11" i="80" s="1"/>
  <c r="HR11" i="80" s="1"/>
  <c r="FN51" i="80"/>
  <c r="FQ62" i="80"/>
  <c r="FN52" i="80"/>
  <c r="FQ63" i="80"/>
  <c r="HC6" i="80"/>
  <c r="FO54" i="80"/>
  <c r="FR67" i="80"/>
  <c r="FM47" i="80"/>
  <c r="FQ64" i="80"/>
  <c r="FO53" i="80"/>
  <c r="FR65" i="80"/>
  <c r="FL44" i="80"/>
  <c r="FR66" i="80"/>
  <c r="FO55" i="80"/>
  <c r="FM46" i="80"/>
  <c r="FO56" i="80"/>
  <c r="FP57" i="80"/>
  <c r="FR68" i="80"/>
  <c r="FR69" i="80"/>
  <c r="FR70" i="80"/>
  <c r="FR71" i="80"/>
  <c r="FR72" i="80"/>
  <c r="FR73" i="80"/>
  <c r="FR74" i="80"/>
  <c r="FR75" i="80"/>
  <c r="FR76" i="80"/>
  <c r="FR77" i="80"/>
  <c r="FR78" i="80"/>
  <c r="FR79" i="80"/>
  <c r="FR80" i="80"/>
  <c r="FR81" i="80"/>
  <c r="FR82" i="80"/>
  <c r="FR83" i="80"/>
  <c r="FR84" i="80"/>
  <c r="FR85" i="80"/>
  <c r="AB68" i="75"/>
  <c r="R68" i="75"/>
  <c r="Z68" i="75"/>
  <c r="AE68" i="75"/>
  <c r="S68" i="75"/>
  <c r="AI68" i="75"/>
  <c r="AF68" i="75"/>
  <c r="U68" i="75"/>
  <c r="Q68" i="75"/>
  <c r="AC68" i="75"/>
  <c r="AH68" i="75"/>
  <c r="AA68" i="75"/>
  <c r="X68" i="75"/>
  <c r="AD68" i="75"/>
  <c r="P68" i="75"/>
  <c r="V68" i="75"/>
  <c r="T68" i="75"/>
  <c r="W68" i="75"/>
  <c r="Y68" i="75"/>
  <c r="AG68" i="75"/>
  <c r="N58" i="80"/>
  <c r="R28" i="76"/>
  <c r="R56" i="76"/>
  <c r="L35" i="80"/>
  <c r="N48" i="80"/>
  <c r="T86" i="76"/>
  <c r="L31" i="80"/>
  <c r="R21" i="76"/>
  <c r="V51" i="76"/>
  <c r="N40" i="80"/>
  <c r="M44" i="80"/>
  <c r="T64" i="76"/>
  <c r="J66" i="80"/>
  <c r="T34" i="76"/>
  <c r="K64" i="80"/>
  <c r="S97" i="76"/>
  <c r="T97" i="76"/>
  <c r="U23" i="76"/>
  <c r="S100" i="76"/>
  <c r="L79" i="80"/>
  <c r="K23" i="80"/>
  <c r="K62" i="80"/>
  <c r="K71" i="80"/>
  <c r="L39" i="80"/>
  <c r="S73" i="76"/>
  <c r="L70" i="80"/>
  <c r="U81" i="76"/>
  <c r="L77" i="80"/>
  <c r="T99" i="76"/>
  <c r="R33" i="76"/>
  <c r="S99" i="76"/>
  <c r="V15" i="76"/>
  <c r="R26" i="76"/>
  <c r="S39" i="76"/>
  <c r="S60" i="76"/>
  <c r="N62" i="80"/>
  <c r="U90" i="76"/>
  <c r="K73" i="80"/>
  <c r="V23" i="76"/>
  <c r="V91" i="76"/>
  <c r="T37" i="76"/>
  <c r="J65" i="80"/>
  <c r="V40" i="76"/>
  <c r="J13" i="80"/>
  <c r="L13" i="80"/>
  <c r="J8" i="80"/>
  <c r="L45" i="80"/>
  <c r="L46" i="80"/>
  <c r="T70" i="76"/>
  <c r="V81" i="76"/>
  <c r="S89" i="76"/>
  <c r="T63" i="76"/>
  <c r="V11" i="76"/>
  <c r="J80" i="80"/>
  <c r="T95" i="76"/>
  <c r="U66" i="76"/>
  <c r="K54" i="80"/>
  <c r="L9" i="80"/>
  <c r="L18" i="80"/>
  <c r="S98" i="76"/>
  <c r="R60" i="76"/>
  <c r="R76" i="76"/>
  <c r="N63" i="80"/>
  <c r="K44" i="80"/>
  <c r="K26" i="80"/>
  <c r="S36" i="76"/>
  <c r="J37" i="80"/>
  <c r="T44" i="76"/>
  <c r="V79" i="76"/>
  <c r="M30" i="80"/>
  <c r="K45" i="80"/>
  <c r="U72" i="76"/>
  <c r="U18" i="76"/>
  <c r="T16" i="76"/>
  <c r="U75" i="76"/>
  <c r="M19" i="80"/>
  <c r="L22" i="80"/>
  <c r="L66" i="80"/>
  <c r="U64" i="76"/>
  <c r="N39" i="80"/>
  <c r="T26" i="76"/>
  <c r="T54" i="76"/>
  <c r="S78" i="76"/>
  <c r="R71" i="76"/>
  <c r="U27" i="76"/>
  <c r="N80" i="80"/>
  <c r="R30" i="76"/>
  <c r="N17" i="80"/>
  <c r="S70" i="76"/>
  <c r="U107" i="76"/>
  <c r="U83" i="76"/>
  <c r="K6" i="80"/>
  <c r="L78" i="80"/>
  <c r="K70" i="80"/>
  <c r="V78" i="76"/>
  <c r="R11" i="76"/>
  <c r="T51" i="76"/>
  <c r="R99" i="76"/>
  <c r="T9" i="76"/>
  <c r="U95" i="76"/>
  <c r="U63" i="76"/>
  <c r="N30" i="80"/>
  <c r="M23" i="80"/>
  <c r="U31" i="76"/>
  <c r="R15" i="76"/>
  <c r="T96" i="76"/>
  <c r="V71" i="76"/>
  <c r="K80" i="80"/>
  <c r="N55" i="80"/>
  <c r="S51" i="76"/>
  <c r="R62" i="76"/>
  <c r="U32" i="76"/>
  <c r="T58" i="76"/>
  <c r="S90" i="76"/>
  <c r="N18" i="80"/>
  <c r="V103" i="76"/>
  <c r="M58" i="80"/>
  <c r="U35" i="76"/>
  <c r="N56" i="80"/>
  <c r="R44" i="76"/>
  <c r="T66" i="76"/>
  <c r="U67" i="76"/>
  <c r="K20" i="80"/>
  <c r="K66" i="80"/>
  <c r="N64" i="80"/>
  <c r="R35" i="76"/>
  <c r="J25" i="80"/>
  <c r="V38" i="76"/>
  <c r="K52" i="80"/>
  <c r="V21" i="76"/>
  <c r="K24" i="80"/>
  <c r="T65" i="76"/>
  <c r="S104" i="76"/>
  <c r="J63" i="80"/>
  <c r="K33" i="80"/>
  <c r="M38" i="80"/>
  <c r="M6" i="80"/>
  <c r="U43" i="76"/>
  <c r="R39" i="76"/>
  <c r="L75" i="80"/>
  <c r="U99" i="76"/>
  <c r="K16" i="80"/>
  <c r="T46" i="76"/>
  <c r="U42" i="76"/>
  <c r="J69" i="80"/>
  <c r="J71" i="80"/>
  <c r="T85" i="76"/>
  <c r="N84" i="80"/>
  <c r="M17" i="80"/>
  <c r="J22" i="80"/>
  <c r="M18" i="80"/>
  <c r="S80" i="76"/>
  <c r="M29" i="80"/>
  <c r="N19" i="80"/>
  <c r="K12" i="80"/>
  <c r="J83" i="80"/>
  <c r="S103" i="76"/>
  <c r="M63" i="80"/>
  <c r="U11" i="76"/>
  <c r="L52" i="80"/>
  <c r="S53" i="76"/>
  <c r="U60" i="76"/>
  <c r="T92" i="76"/>
  <c r="K47" i="80"/>
  <c r="V47" i="76"/>
  <c r="S44" i="76"/>
  <c r="U86" i="76"/>
  <c r="K60" i="80"/>
  <c r="U85" i="76"/>
  <c r="R91" i="76"/>
  <c r="S48" i="76"/>
  <c r="N50" i="80"/>
  <c r="R57" i="76"/>
  <c r="J38" i="80"/>
  <c r="M9" i="80"/>
  <c r="R40" i="76"/>
  <c r="M25" i="80"/>
  <c r="K46" i="80"/>
  <c r="J77" i="80"/>
  <c r="J46" i="80"/>
  <c r="U30" i="76"/>
  <c r="N57" i="80"/>
  <c r="S65" i="76"/>
  <c r="K49" i="80"/>
  <c r="N46" i="80"/>
  <c r="K30" i="80"/>
  <c r="V68" i="76"/>
  <c r="V33" i="76"/>
  <c r="U82" i="76"/>
  <c r="U49" i="76"/>
  <c r="K68" i="80"/>
  <c r="T100" i="76"/>
  <c r="S34" i="76"/>
  <c r="L49" i="80"/>
  <c r="V10" i="76"/>
  <c r="V20" i="76"/>
  <c r="K58" i="80"/>
  <c r="V18" i="76"/>
  <c r="K25" i="80"/>
  <c r="S79" i="76"/>
  <c r="V106" i="76"/>
  <c r="V107" i="76"/>
  <c r="K56" i="80"/>
  <c r="U103" i="76"/>
  <c r="M37" i="80"/>
  <c r="S69" i="76"/>
  <c r="V19" i="76"/>
  <c r="T50" i="76"/>
  <c r="K19" i="80"/>
  <c r="N26" i="80"/>
  <c r="N44" i="80"/>
  <c r="N36" i="80"/>
  <c r="L63" i="80"/>
  <c r="V13" i="76"/>
  <c r="J7" i="80"/>
  <c r="R74" i="76"/>
  <c r="R106" i="76"/>
  <c r="M57" i="80"/>
  <c r="K14" i="80"/>
  <c r="T39" i="76"/>
  <c r="V75" i="76"/>
  <c r="U101" i="76"/>
  <c r="S63" i="76"/>
  <c r="R50" i="76"/>
  <c r="K43" i="80"/>
  <c r="N43" i="80"/>
  <c r="L82" i="80"/>
  <c r="T25" i="76"/>
  <c r="U41" i="76"/>
  <c r="U26" i="76"/>
  <c r="L28" i="80"/>
  <c r="T84" i="76"/>
  <c r="U34" i="76"/>
  <c r="L15" i="80"/>
  <c r="N7" i="80"/>
  <c r="M77" i="80"/>
  <c r="J47" i="80"/>
  <c r="R8" i="76"/>
  <c r="N27" i="80"/>
  <c r="N52" i="80"/>
  <c r="V58" i="76"/>
  <c r="U8" i="76"/>
  <c r="J23" i="80"/>
  <c r="S102" i="76"/>
  <c r="L37" i="80"/>
  <c r="T11" i="76"/>
  <c r="S24" i="76"/>
  <c r="T33" i="76"/>
  <c r="R53" i="76"/>
  <c r="L21" i="80"/>
  <c r="L42" i="80"/>
  <c r="S20" i="76"/>
  <c r="U52" i="76"/>
  <c r="V74" i="76"/>
  <c r="R88" i="76"/>
  <c r="T93" i="76"/>
  <c r="U50" i="76"/>
  <c r="K81" i="80"/>
  <c r="R42" i="76"/>
  <c r="R46" i="76"/>
  <c r="R20" i="76"/>
  <c r="R77" i="76"/>
  <c r="M50" i="80"/>
  <c r="V85" i="76"/>
  <c r="N82" i="80"/>
  <c r="L25" i="80"/>
  <c r="L29" i="80"/>
  <c r="K22" i="80"/>
  <c r="K28" i="80"/>
  <c r="V90" i="76"/>
  <c r="T62" i="76"/>
  <c r="T41" i="76"/>
  <c r="L47" i="80"/>
  <c r="N61" i="80"/>
  <c r="R103" i="76"/>
  <c r="L30" i="80"/>
  <c r="R90" i="76"/>
  <c r="S46" i="76"/>
  <c r="T38" i="76"/>
  <c r="J48" i="80"/>
  <c r="N16" i="80"/>
  <c r="S16" i="76"/>
  <c r="V16" i="76"/>
  <c r="L67" i="80"/>
  <c r="U45" i="76"/>
  <c r="U19" i="76"/>
  <c r="M46" i="80"/>
  <c r="V101" i="76"/>
  <c r="T23" i="76"/>
  <c r="L23" i="80"/>
  <c r="U39" i="76"/>
  <c r="M40" i="80"/>
  <c r="N35" i="80"/>
  <c r="J21" i="80"/>
  <c r="S101" i="76"/>
  <c r="L74" i="80"/>
  <c r="U84" i="76"/>
  <c r="M7" i="80"/>
  <c r="R82" i="76"/>
  <c r="T79" i="76"/>
  <c r="M73" i="80"/>
  <c r="K55" i="80"/>
  <c r="J10" i="80"/>
  <c r="T19" i="76"/>
  <c r="L65" i="80"/>
  <c r="N72" i="80"/>
  <c r="J81" i="80"/>
  <c r="J51" i="80"/>
  <c r="N20" i="80"/>
  <c r="K65" i="80"/>
  <c r="U62" i="76"/>
  <c r="L33" i="80"/>
  <c r="V57" i="76"/>
  <c r="R58" i="76"/>
  <c r="R24" i="76"/>
  <c r="L51" i="80"/>
  <c r="N68" i="80"/>
  <c r="S106" i="76"/>
  <c r="J84" i="80"/>
  <c r="V25" i="76"/>
  <c r="S49" i="76"/>
  <c r="R22" i="76"/>
  <c r="V69" i="76"/>
  <c r="T82" i="76"/>
  <c r="N38" i="80"/>
  <c r="L19" i="80"/>
  <c r="R98" i="76"/>
  <c r="V93" i="76"/>
  <c r="M74" i="80"/>
  <c r="R47" i="76"/>
  <c r="N10" i="80"/>
  <c r="U105" i="76"/>
  <c r="K51" i="80"/>
  <c r="K37" i="80"/>
  <c r="S66" i="76"/>
  <c r="N76" i="80"/>
  <c r="T90" i="76"/>
  <c r="J27" i="80"/>
  <c r="V43" i="76"/>
  <c r="N25" i="80"/>
  <c r="K53" i="80"/>
  <c r="S31" i="76"/>
  <c r="V60" i="76"/>
  <c r="R70" i="76"/>
  <c r="R85" i="76"/>
  <c r="S81" i="76"/>
  <c r="N23" i="80"/>
  <c r="T76" i="76"/>
  <c r="K85" i="80"/>
  <c r="L11" i="80"/>
  <c r="L72" i="80"/>
  <c r="T17" i="76"/>
  <c r="M53" i="80"/>
  <c r="S82" i="76"/>
  <c r="M32" i="80"/>
  <c r="N28" i="80"/>
  <c r="M60" i="80"/>
  <c r="N29" i="80"/>
  <c r="R93" i="76"/>
  <c r="L58" i="80"/>
  <c r="J56" i="80"/>
  <c r="U91" i="76"/>
  <c r="S68" i="76"/>
  <c r="S42" i="76"/>
  <c r="T8" i="76"/>
  <c r="U100" i="76"/>
  <c r="V95" i="76"/>
  <c r="R48" i="76"/>
  <c r="T49" i="76"/>
  <c r="N65" i="80"/>
  <c r="V61" i="76"/>
  <c r="S95" i="76"/>
  <c r="U44" i="76"/>
  <c r="S96" i="76"/>
  <c r="R94" i="76"/>
  <c r="J52" i="80"/>
  <c r="S94" i="76"/>
  <c r="S45" i="76"/>
  <c r="R102" i="76"/>
  <c r="K7" i="80"/>
  <c r="U9" i="76"/>
  <c r="L76" i="80"/>
  <c r="T53" i="76"/>
  <c r="S29" i="76"/>
  <c r="V26" i="76"/>
  <c r="L80" i="80"/>
  <c r="M59" i="80"/>
  <c r="T81" i="76"/>
  <c r="M75" i="80"/>
  <c r="M70" i="80"/>
  <c r="M26" i="80"/>
  <c r="R16" i="76"/>
  <c r="U94" i="76"/>
  <c r="L7" i="80"/>
  <c r="U10" i="76"/>
  <c r="T89" i="76"/>
  <c r="N37" i="80"/>
  <c r="V102" i="76"/>
  <c r="M14" i="80"/>
  <c r="M48" i="80"/>
  <c r="M83" i="80"/>
  <c r="T91" i="76"/>
  <c r="U73" i="76"/>
  <c r="M24" i="80"/>
  <c r="U36" i="76"/>
  <c r="U28" i="76"/>
  <c r="M80" i="80"/>
  <c r="U79" i="76"/>
  <c r="N53" i="80"/>
  <c r="N41" i="80"/>
  <c r="U104" i="76"/>
  <c r="S77" i="76"/>
  <c r="J16" i="80"/>
  <c r="M34" i="80"/>
  <c r="V22" i="76"/>
  <c r="R81" i="76"/>
  <c r="R78" i="76"/>
  <c r="U89" i="76"/>
  <c r="J24" i="80"/>
  <c r="S23" i="76"/>
  <c r="J70" i="80"/>
  <c r="V77" i="76"/>
  <c r="J45" i="80"/>
  <c r="J74" i="80"/>
  <c r="T71" i="76"/>
  <c r="M55" i="80"/>
  <c r="S18" i="76"/>
  <c r="K69" i="80"/>
  <c r="K29" i="80"/>
  <c r="L48" i="80"/>
  <c r="S9" i="76"/>
  <c r="S52" i="76"/>
  <c r="T40" i="76"/>
  <c r="N42" i="80"/>
  <c r="J61" i="80"/>
  <c r="S13" i="76"/>
  <c r="V53" i="76"/>
  <c r="U48" i="76"/>
  <c r="J42" i="80"/>
  <c r="J11" i="80"/>
  <c r="M84" i="80"/>
  <c r="L40" i="80"/>
  <c r="K59" i="80"/>
  <c r="M33" i="80"/>
  <c r="T88" i="76"/>
  <c r="R25" i="76"/>
  <c r="M76" i="80"/>
  <c r="T59" i="76"/>
  <c r="S33" i="76"/>
  <c r="U80" i="76"/>
  <c r="K76" i="80"/>
  <c r="V14" i="76"/>
  <c r="T80" i="76"/>
  <c r="J33" i="80"/>
  <c r="R18" i="76"/>
  <c r="N47" i="80"/>
  <c r="S38" i="76"/>
  <c r="S91" i="76"/>
  <c r="S26" i="76"/>
  <c r="L56" i="80"/>
  <c r="U29" i="76"/>
  <c r="R79" i="76"/>
  <c r="N49" i="80"/>
  <c r="N77" i="80"/>
  <c r="N9" i="80"/>
  <c r="V87" i="76"/>
  <c r="S76" i="76"/>
  <c r="V86" i="76"/>
  <c r="R29" i="76"/>
  <c r="T105" i="76"/>
  <c r="R23" i="76"/>
  <c r="T78" i="76"/>
  <c r="M65" i="80"/>
  <c r="R72" i="76"/>
  <c r="M54" i="80"/>
  <c r="V73" i="76"/>
  <c r="T31" i="76"/>
  <c r="J82" i="80"/>
  <c r="M51" i="80"/>
  <c r="L69" i="80"/>
  <c r="R54" i="76"/>
  <c r="R86" i="76"/>
  <c r="T72" i="76"/>
  <c r="K67" i="80"/>
  <c r="S10" i="76"/>
  <c r="S22" i="76"/>
  <c r="R38" i="76"/>
  <c r="S92" i="76"/>
  <c r="K10" i="80"/>
  <c r="L26" i="80"/>
  <c r="U65" i="76"/>
  <c r="J39" i="80"/>
  <c r="V80" i="76"/>
  <c r="L59" i="80"/>
  <c r="R67" i="76"/>
  <c r="T102" i="76"/>
  <c r="U17" i="76"/>
  <c r="T57" i="76"/>
  <c r="J6" i="80"/>
  <c r="K78" i="80"/>
  <c r="J32" i="80"/>
  <c r="U47" i="76"/>
  <c r="N11" i="80"/>
  <c r="K15" i="80"/>
  <c r="S93" i="76"/>
  <c r="L61" i="80"/>
  <c r="T87" i="76"/>
  <c r="M31" i="80"/>
  <c r="M49" i="80"/>
  <c r="R95" i="76"/>
  <c r="U46" i="76"/>
  <c r="J76" i="80"/>
  <c r="R69" i="76"/>
  <c r="U69" i="76"/>
  <c r="J59" i="80"/>
  <c r="T13" i="76"/>
  <c r="T18" i="76"/>
  <c r="N75" i="80"/>
  <c r="K18" i="80"/>
  <c r="L50" i="80"/>
  <c r="U98" i="76"/>
  <c r="S84" i="76"/>
  <c r="T103" i="76"/>
  <c r="K21" i="80"/>
  <c r="N8" i="80"/>
  <c r="L32" i="80"/>
  <c r="K32" i="80"/>
  <c r="R73" i="76"/>
  <c r="R68" i="76"/>
  <c r="U40" i="76"/>
  <c r="S11" i="76"/>
  <c r="U14" i="76"/>
  <c r="V30" i="76"/>
  <c r="U16" i="76"/>
  <c r="J43" i="80"/>
  <c r="M68" i="80"/>
  <c r="K34" i="80"/>
  <c r="S64" i="76"/>
  <c r="M22" i="80"/>
  <c r="R36" i="76"/>
  <c r="R97" i="76"/>
  <c r="J26" i="80"/>
  <c r="V27" i="76"/>
  <c r="N85" i="80"/>
  <c r="V66" i="76"/>
  <c r="V96" i="76"/>
  <c r="J49" i="80"/>
  <c r="J12" i="80"/>
  <c r="U106" i="76"/>
  <c r="T35" i="76"/>
  <c r="T15" i="76"/>
  <c r="V8" i="76"/>
  <c r="K40" i="80"/>
  <c r="N15" i="80"/>
  <c r="V64" i="76"/>
  <c r="S105" i="76"/>
  <c r="N79" i="80"/>
  <c r="V56" i="76"/>
  <c r="T67" i="76"/>
  <c r="K75" i="80"/>
  <c r="S37" i="76"/>
  <c r="S14" i="76"/>
  <c r="N24" i="80"/>
  <c r="J55" i="80"/>
  <c r="V24" i="76"/>
  <c r="L68" i="80"/>
  <c r="J19" i="80"/>
  <c r="U37" i="76"/>
  <c r="M27" i="80"/>
  <c r="U97" i="76"/>
  <c r="U92" i="76"/>
  <c r="K9" i="80"/>
  <c r="S72" i="76"/>
  <c r="V39" i="76"/>
  <c r="K48" i="80"/>
  <c r="J34" i="80"/>
  <c r="T101" i="76"/>
  <c r="V59" i="76"/>
  <c r="M71" i="80"/>
  <c r="V35" i="76"/>
  <c r="S17" i="76"/>
  <c r="T69" i="76"/>
  <c r="S107" i="76"/>
  <c r="V48" i="76"/>
  <c r="K13" i="80"/>
  <c r="T107" i="76"/>
  <c r="N78" i="80"/>
  <c r="N59" i="80"/>
  <c r="L24" i="80"/>
  <c r="K36" i="80"/>
  <c r="U55" i="76"/>
  <c r="V45" i="76"/>
  <c r="N14" i="80"/>
  <c r="V46" i="76"/>
  <c r="V54" i="76"/>
  <c r="S54" i="76"/>
  <c r="N70" i="80"/>
  <c r="R34" i="76"/>
  <c r="V36" i="76"/>
  <c r="T52" i="76"/>
  <c r="J57" i="80"/>
  <c r="K72" i="80"/>
  <c r="S30" i="76"/>
  <c r="J78" i="80"/>
  <c r="N67" i="80"/>
  <c r="K63" i="80"/>
  <c r="M79" i="80"/>
  <c r="L54" i="80"/>
  <c r="J72" i="80"/>
  <c r="J40" i="80"/>
  <c r="V29" i="76"/>
  <c r="V34" i="76"/>
  <c r="J67" i="80"/>
  <c r="M47" i="80"/>
  <c r="V94" i="76"/>
  <c r="T29" i="76"/>
  <c r="S57" i="76"/>
  <c r="K27" i="80"/>
  <c r="J9" i="80"/>
  <c r="R31" i="76"/>
  <c r="J35" i="80"/>
  <c r="K79" i="80"/>
  <c r="U57" i="76"/>
  <c r="M43" i="80"/>
  <c r="R75" i="76"/>
  <c r="T68" i="76"/>
  <c r="J17" i="80"/>
  <c r="J79" i="80"/>
  <c r="U56" i="76"/>
  <c r="U51" i="76"/>
  <c r="N66" i="80"/>
  <c r="L38" i="80"/>
  <c r="N32" i="80"/>
  <c r="S87" i="76"/>
  <c r="J30" i="80"/>
  <c r="N71" i="80"/>
  <c r="S86" i="76"/>
  <c r="K41" i="80"/>
  <c r="S8" i="76"/>
  <c r="J60" i="80"/>
  <c r="T20" i="76"/>
  <c r="L34" i="80"/>
  <c r="M67" i="80"/>
  <c r="V105" i="76"/>
  <c r="V84" i="76"/>
  <c r="U70" i="76"/>
  <c r="S19" i="76"/>
  <c r="M28" i="80"/>
  <c r="M35" i="80"/>
  <c r="N60" i="80"/>
  <c r="M72" i="80"/>
  <c r="R12" i="76"/>
  <c r="N45" i="80"/>
  <c r="V65" i="76"/>
  <c r="K77" i="80"/>
  <c r="T24" i="76"/>
  <c r="V97" i="76"/>
  <c r="S12" i="76"/>
  <c r="R101" i="76"/>
  <c r="V37" i="76"/>
  <c r="K61" i="80"/>
  <c r="R64" i="76"/>
  <c r="U24" i="76"/>
  <c r="J44" i="80"/>
  <c r="S41" i="76"/>
  <c r="V72" i="76"/>
  <c r="M16" i="80"/>
  <c r="T98" i="76"/>
  <c r="N13" i="80"/>
  <c r="N34" i="80"/>
  <c r="K83" i="80"/>
  <c r="R49" i="76"/>
  <c r="R17" i="76"/>
  <c r="T43" i="76"/>
  <c r="R89" i="76"/>
  <c r="S32" i="76"/>
  <c r="K39" i="80"/>
  <c r="T61" i="76"/>
  <c r="M52" i="80"/>
  <c r="J85" i="80"/>
  <c r="L20" i="80"/>
  <c r="U15" i="76"/>
  <c r="V98" i="76"/>
  <c r="L81" i="80"/>
  <c r="K38" i="80"/>
  <c r="V70" i="76"/>
  <c r="T10" i="76"/>
  <c r="S15" i="76"/>
  <c r="M78" i="80"/>
  <c r="R43" i="76"/>
  <c r="L6" i="80"/>
  <c r="V52" i="76"/>
  <c r="J68" i="80"/>
  <c r="M61" i="80"/>
  <c r="T30" i="76"/>
  <c r="R100" i="76"/>
  <c r="R80" i="76"/>
  <c r="L10" i="80"/>
  <c r="U13" i="76"/>
  <c r="K50" i="80"/>
  <c r="U22" i="76"/>
  <c r="V82" i="76"/>
  <c r="K17" i="80"/>
  <c r="M66" i="80"/>
  <c r="N33" i="80"/>
  <c r="L36" i="80"/>
  <c r="T22" i="76"/>
  <c r="S62" i="76"/>
  <c r="N6" i="80"/>
  <c r="U102" i="76"/>
  <c r="T32" i="76"/>
  <c r="S58" i="76"/>
  <c r="S21" i="76"/>
  <c r="U12" i="76"/>
  <c r="U53" i="76"/>
  <c r="R63" i="76"/>
  <c r="U58" i="76"/>
  <c r="J14" i="80"/>
  <c r="L85" i="80"/>
  <c r="J50" i="80"/>
  <c r="K57" i="80"/>
  <c r="M8" i="80"/>
  <c r="J15" i="80"/>
  <c r="N83" i="80"/>
  <c r="S40" i="76"/>
  <c r="R59" i="76"/>
  <c r="J18" i="80"/>
  <c r="S85" i="76"/>
  <c r="T55" i="76"/>
  <c r="V55" i="76"/>
  <c r="J58" i="80"/>
  <c r="J53" i="80"/>
  <c r="U87" i="76"/>
  <c r="V63" i="76"/>
  <c r="V41" i="76"/>
  <c r="U21" i="76"/>
  <c r="S35" i="76"/>
  <c r="M12" i="80"/>
  <c r="R45" i="76"/>
  <c r="M45" i="80"/>
  <c r="V67" i="76"/>
  <c r="L55" i="80"/>
  <c r="S61" i="76"/>
  <c r="U74" i="76"/>
  <c r="V31" i="76"/>
  <c r="J64" i="80"/>
  <c r="V99" i="76"/>
  <c r="L8" i="80"/>
  <c r="M15" i="80"/>
  <c r="V9" i="76"/>
  <c r="U20" i="76"/>
  <c r="V28" i="76"/>
  <c r="S50" i="76"/>
  <c r="K82" i="80"/>
  <c r="N21" i="80"/>
  <c r="N54" i="80"/>
  <c r="S27" i="76"/>
  <c r="N81" i="80"/>
  <c r="R27" i="76"/>
  <c r="V100" i="76"/>
  <c r="T104" i="76"/>
  <c r="S75" i="76"/>
  <c r="S55" i="76"/>
  <c r="N74" i="80"/>
  <c r="S71" i="76"/>
  <c r="K35" i="80"/>
  <c r="M13" i="80"/>
  <c r="L71" i="80"/>
  <c r="V104" i="76"/>
  <c r="R14" i="76"/>
  <c r="R61" i="76"/>
  <c r="S47" i="76"/>
  <c r="R66" i="76"/>
  <c r="T27" i="76"/>
  <c r="T12" i="76"/>
  <c r="L73" i="80"/>
  <c r="V92" i="76"/>
  <c r="M21" i="80"/>
  <c r="J36" i="80"/>
  <c r="U25" i="76"/>
  <c r="J29" i="80"/>
  <c r="K11" i="80"/>
  <c r="N73" i="80"/>
  <c r="L53" i="80"/>
  <c r="M69" i="80"/>
  <c r="N31" i="80"/>
  <c r="R32" i="76"/>
  <c r="U88" i="76"/>
  <c r="R96" i="76"/>
  <c r="T60" i="76"/>
  <c r="T94" i="76"/>
  <c r="V83" i="76"/>
  <c r="R104" i="76"/>
  <c r="V50" i="76"/>
  <c r="T106" i="76"/>
  <c r="J73" i="80"/>
  <c r="T28" i="76"/>
  <c r="L62" i="80"/>
  <c r="T36" i="76"/>
  <c r="R41" i="76"/>
  <c r="R87" i="76"/>
  <c r="M62" i="80"/>
  <c r="U68" i="76"/>
  <c r="L83" i="80"/>
  <c r="S59" i="76"/>
  <c r="S74" i="76"/>
  <c r="U93" i="76"/>
  <c r="J20" i="80"/>
  <c r="L17" i="80"/>
  <c r="R9" i="76"/>
  <c r="L57" i="80"/>
  <c r="L16" i="80"/>
  <c r="T47" i="76"/>
  <c r="R51" i="76"/>
  <c r="T45" i="76"/>
  <c r="J31" i="80"/>
  <c r="T48" i="76"/>
  <c r="V49" i="76"/>
  <c r="J28" i="80"/>
  <c r="L60" i="80"/>
  <c r="M20" i="80"/>
  <c r="L14" i="80"/>
  <c r="V76" i="76"/>
  <c r="M10" i="80"/>
  <c r="U59" i="76"/>
  <c r="T75" i="76"/>
  <c r="V12" i="76"/>
  <c r="J41" i="80"/>
  <c r="R13" i="76"/>
  <c r="K31" i="80"/>
  <c r="R83" i="76"/>
  <c r="N69" i="80"/>
  <c r="N12" i="80"/>
  <c r="U33" i="76"/>
  <c r="S88" i="76"/>
  <c r="R105" i="76"/>
  <c r="J75" i="80"/>
  <c r="K84" i="80"/>
  <c r="R10" i="76"/>
  <c r="M82" i="80"/>
  <c r="M64" i="80"/>
  <c r="S43" i="76"/>
  <c r="U71" i="76"/>
  <c r="T21" i="76"/>
  <c r="R52" i="76"/>
  <c r="L41" i="80"/>
  <c r="L44" i="80"/>
  <c r="M56" i="80"/>
  <c r="V17" i="76"/>
  <c r="V88" i="76"/>
  <c r="T73" i="76"/>
  <c r="U77" i="76"/>
  <c r="R92" i="76"/>
  <c r="U61" i="76"/>
  <c r="L27" i="80"/>
  <c r="M11" i="80"/>
  <c r="T77" i="76"/>
  <c r="M42" i="80"/>
  <c r="V89" i="76"/>
  <c r="J62" i="80"/>
  <c r="L64" i="80"/>
  <c r="U96" i="76"/>
  <c r="S67" i="76"/>
  <c r="T14" i="76"/>
  <c r="M36" i="80"/>
  <c r="V32" i="76"/>
  <c r="S83" i="76"/>
  <c r="R37" i="76"/>
  <c r="U38" i="76"/>
  <c r="J54" i="80"/>
  <c r="V62" i="76"/>
  <c r="M81" i="80"/>
  <c r="R84" i="76"/>
  <c r="N22" i="80"/>
  <c r="L84" i="80"/>
  <c r="S28" i="76"/>
  <c r="U76" i="76"/>
  <c r="T42" i="76"/>
  <c r="M39" i="80"/>
  <c r="L12" i="80"/>
  <c r="L43" i="80"/>
  <c r="U78" i="76"/>
  <c r="S56" i="76"/>
  <c r="R65" i="76"/>
  <c r="U54" i="76"/>
  <c r="S25" i="76"/>
  <c r="R107" i="76"/>
  <c r="M85" i="80"/>
  <c r="R19" i="76"/>
  <c r="K42" i="80"/>
  <c r="T74" i="76"/>
  <c r="V44" i="76"/>
  <c r="K74" i="80"/>
  <c r="N51" i="80"/>
  <c r="T56" i="76"/>
  <c r="M41" i="80"/>
  <c r="T83" i="76"/>
  <c r="K8" i="80"/>
  <c r="R55" i="76"/>
  <c r="V42" i="76"/>
  <c r="P83" i="76" l="1"/>
  <c r="P56" i="76"/>
  <c r="P74" i="76"/>
  <c r="P42" i="76"/>
  <c r="P14" i="76"/>
  <c r="P77" i="76"/>
  <c r="P73" i="76"/>
  <c r="P21" i="76"/>
  <c r="P75" i="76"/>
  <c r="P48" i="76"/>
  <c r="P45" i="76"/>
  <c r="P47" i="76"/>
  <c r="P36" i="76"/>
  <c r="P28" i="76"/>
  <c r="P106" i="76"/>
  <c r="P94" i="76"/>
  <c r="P60" i="76"/>
  <c r="P12" i="76"/>
  <c r="P27" i="76"/>
  <c r="P104" i="76"/>
  <c r="P55" i="76"/>
  <c r="P32" i="76"/>
  <c r="P22" i="76"/>
  <c r="P30" i="76"/>
  <c r="P10" i="76"/>
  <c r="P61" i="76"/>
  <c r="P43" i="76"/>
  <c r="P98" i="76"/>
  <c r="P24" i="76"/>
  <c r="P20" i="76"/>
  <c r="P68" i="76"/>
  <c r="P29" i="76"/>
  <c r="P52" i="76"/>
  <c r="P107" i="76"/>
  <c r="P69" i="76"/>
  <c r="P101" i="76"/>
  <c r="P67" i="76"/>
  <c r="P15" i="76"/>
  <c r="P35" i="76"/>
  <c r="P103" i="76"/>
  <c r="P18" i="76"/>
  <c r="P13" i="76"/>
  <c r="P87" i="76"/>
  <c r="CL41" i="80"/>
  <c r="CL86" i="80"/>
  <c r="CL73" i="80"/>
  <c r="CL98" i="80"/>
  <c r="CM98" i="80" s="1"/>
  <c r="CN98" i="80" s="1"/>
  <c r="CO98" i="80" s="1"/>
  <c r="CP98" i="80" s="1"/>
  <c r="CQ98" i="80" s="1"/>
  <c r="CR98" i="80" s="1"/>
  <c r="CS98" i="80" s="1"/>
  <c r="CT98" i="80" s="1"/>
  <c r="CU98" i="80" s="1"/>
  <c r="CV98" i="80" s="1"/>
  <c r="CW98" i="80" s="1"/>
  <c r="CX98" i="80" s="1"/>
  <c r="CY98" i="80" s="1"/>
  <c r="CZ98" i="80" s="1"/>
  <c r="DA98" i="80" s="1"/>
  <c r="DB98" i="80" s="1"/>
  <c r="DC98" i="80" s="1"/>
  <c r="DD98" i="80" s="1"/>
  <c r="DE98" i="80" s="1"/>
  <c r="DF98" i="80" s="1"/>
  <c r="DG98" i="80" s="1"/>
  <c r="DH98" i="80" s="1"/>
  <c r="DI98" i="80" s="1"/>
  <c r="DJ98" i="80" s="1"/>
  <c r="DK98" i="80" s="1"/>
  <c r="DL98" i="80" s="1"/>
  <c r="DM98" i="80" s="1"/>
  <c r="DN98" i="80" s="1"/>
  <c r="DO98" i="80" s="1"/>
  <c r="DP98" i="80" s="1"/>
  <c r="DQ98" i="80" s="1"/>
  <c r="DR98" i="80" s="1"/>
  <c r="DS98" i="80" s="1"/>
  <c r="DT98" i="80" s="1"/>
  <c r="DU98" i="80" s="1"/>
  <c r="DV98" i="80" s="1"/>
  <c r="DW98" i="80" s="1"/>
  <c r="DX98" i="80" s="1"/>
  <c r="DY98" i="80" s="1"/>
  <c r="DZ98" i="80" s="1"/>
  <c r="EA98" i="80" s="1"/>
  <c r="EB98" i="80" s="1"/>
  <c r="EC98" i="80" s="1"/>
  <c r="ED98" i="80" s="1"/>
  <c r="EE98" i="80" s="1"/>
  <c r="EF98" i="80" s="1"/>
  <c r="EG98" i="80" s="1"/>
  <c r="EH98" i="80" s="1"/>
  <c r="EI98" i="80" s="1"/>
  <c r="EJ98" i="80" s="1"/>
  <c r="EK98" i="80" s="1"/>
  <c r="EL98" i="80" s="1"/>
  <c r="EM98" i="80" s="1"/>
  <c r="EN98" i="80" s="1"/>
  <c r="EO98" i="80" s="1"/>
  <c r="EP98" i="80" s="1"/>
  <c r="EQ98" i="80" s="1"/>
  <c r="ER98" i="80" s="1"/>
  <c r="ES98" i="80" s="1"/>
  <c r="CL7" i="80"/>
  <c r="CM7" i="80" s="1"/>
  <c r="CN7" i="80" s="1"/>
  <c r="CO7" i="80" s="1"/>
  <c r="CP7" i="80" s="1"/>
  <c r="CQ7" i="80" s="1"/>
  <c r="CL54" i="80"/>
  <c r="CL6" i="80"/>
  <c r="CM6" i="80" s="1"/>
  <c r="CN6" i="80" s="1"/>
  <c r="CO6" i="80" s="1"/>
  <c r="CP6" i="80" s="1"/>
  <c r="CQ6" i="80" s="1"/>
  <c r="CR6" i="80" s="1"/>
  <c r="CS6" i="80" s="1"/>
  <c r="CT6" i="80" s="1"/>
  <c r="CU6" i="80" s="1"/>
  <c r="CV6" i="80" s="1"/>
  <c r="CW6" i="80" s="1"/>
  <c r="CX6" i="80" s="1"/>
  <c r="CY6" i="80" s="1"/>
  <c r="CZ6" i="80" s="1"/>
  <c r="DA6" i="80" s="1"/>
  <c r="DB6" i="80" s="1"/>
  <c r="DC6" i="80" s="1"/>
  <c r="DD6" i="80" s="1"/>
  <c r="DE6" i="80" s="1"/>
  <c r="DF6" i="80" s="1"/>
  <c r="DG6" i="80" s="1"/>
  <c r="DH6" i="80" s="1"/>
  <c r="DI6" i="80" s="1"/>
  <c r="DJ6" i="80" s="1"/>
  <c r="DK6" i="80" s="1"/>
  <c r="DL6" i="80" s="1"/>
  <c r="DM6" i="80" s="1"/>
  <c r="DN6" i="80" s="1"/>
  <c r="DO6" i="80" s="1"/>
  <c r="DP6" i="80" s="1"/>
  <c r="DQ6" i="80" s="1"/>
  <c r="DR6" i="80" s="1"/>
  <c r="DS6" i="80" s="1"/>
  <c r="DT6" i="80" s="1"/>
  <c r="DU6" i="80" s="1"/>
  <c r="DV6" i="80" s="1"/>
  <c r="DW6" i="80" s="1"/>
  <c r="DX6" i="80" s="1"/>
  <c r="DY6" i="80" s="1"/>
  <c r="DZ6" i="80" s="1"/>
  <c r="EA6" i="80" s="1"/>
  <c r="EB6" i="80" s="1"/>
  <c r="EC6" i="80" s="1"/>
  <c r="ED6" i="80" s="1"/>
  <c r="EE6" i="80" s="1"/>
  <c r="EF6" i="80" s="1"/>
  <c r="EG6" i="80" s="1"/>
  <c r="EH6" i="80" s="1"/>
  <c r="EI6" i="80" s="1"/>
  <c r="EJ6" i="80" s="1"/>
  <c r="EK6" i="80" s="1"/>
  <c r="EL6" i="80" s="1"/>
  <c r="EM6" i="80" s="1"/>
  <c r="EN6" i="80" s="1"/>
  <c r="EO6" i="80" s="1"/>
  <c r="EP6" i="80" s="1"/>
  <c r="EQ6" i="80" s="1"/>
  <c r="ER6" i="80" s="1"/>
  <c r="ES6" i="80" s="1"/>
  <c r="CL35" i="80"/>
  <c r="CL31" i="80"/>
  <c r="CL84" i="80"/>
  <c r="CL36" i="80"/>
  <c r="CL77" i="80"/>
  <c r="CL27" i="80"/>
  <c r="CL40" i="80"/>
  <c r="CL60" i="80"/>
  <c r="CL15" i="80"/>
  <c r="CM15" i="80" s="1"/>
  <c r="CL81" i="80"/>
  <c r="CL52" i="80"/>
  <c r="CM52" i="80" s="1"/>
  <c r="CL33" i="80"/>
  <c r="CL87" i="80"/>
  <c r="CM87" i="80" s="1"/>
  <c r="CM42" i="80"/>
  <c r="CL99" i="80"/>
  <c r="CM99" i="80" s="1"/>
  <c r="CN99" i="80" s="1"/>
  <c r="CO99" i="80" s="1"/>
  <c r="CP99" i="80" s="1"/>
  <c r="CQ99" i="80" s="1"/>
  <c r="CR99" i="80" s="1"/>
  <c r="CS99" i="80" s="1"/>
  <c r="CT99" i="80" s="1"/>
  <c r="CU99" i="80" s="1"/>
  <c r="CV99" i="80" s="1"/>
  <c r="CW99" i="80" s="1"/>
  <c r="CX99" i="80" s="1"/>
  <c r="CY99" i="80" s="1"/>
  <c r="CZ99" i="80" s="1"/>
  <c r="DA99" i="80" s="1"/>
  <c r="DB99" i="80" s="1"/>
  <c r="DC99" i="80" s="1"/>
  <c r="DD99" i="80" s="1"/>
  <c r="DE99" i="80" s="1"/>
  <c r="DF99" i="80" s="1"/>
  <c r="DG99" i="80" s="1"/>
  <c r="DH99" i="80" s="1"/>
  <c r="DI99" i="80" s="1"/>
  <c r="DJ99" i="80" s="1"/>
  <c r="DK99" i="80" s="1"/>
  <c r="DL99" i="80" s="1"/>
  <c r="DM99" i="80" s="1"/>
  <c r="DN99" i="80" s="1"/>
  <c r="DO99" i="80" s="1"/>
  <c r="DP99" i="80" s="1"/>
  <c r="DQ99" i="80" s="1"/>
  <c r="DR99" i="80" s="1"/>
  <c r="DS99" i="80" s="1"/>
  <c r="DT99" i="80" s="1"/>
  <c r="DU99" i="80" s="1"/>
  <c r="DV99" i="80" s="1"/>
  <c r="DW99" i="80" s="1"/>
  <c r="DX99" i="80" s="1"/>
  <c r="DY99" i="80" s="1"/>
  <c r="DZ99" i="80" s="1"/>
  <c r="EA99" i="80" s="1"/>
  <c r="EB99" i="80" s="1"/>
  <c r="EC99" i="80" s="1"/>
  <c r="ED99" i="80" s="1"/>
  <c r="EE99" i="80" s="1"/>
  <c r="EF99" i="80" s="1"/>
  <c r="EG99" i="80" s="1"/>
  <c r="EH99" i="80" s="1"/>
  <c r="EI99" i="80" s="1"/>
  <c r="EJ99" i="80" s="1"/>
  <c r="EK99" i="80" s="1"/>
  <c r="EL99" i="80" s="1"/>
  <c r="EM99" i="80" s="1"/>
  <c r="EN99" i="80" s="1"/>
  <c r="EO99" i="80" s="1"/>
  <c r="EP99" i="80" s="1"/>
  <c r="EQ99" i="80" s="1"/>
  <c r="ER99" i="80" s="1"/>
  <c r="ES99" i="80" s="1"/>
  <c r="CL80" i="80"/>
  <c r="CL93" i="80"/>
  <c r="CL24" i="80"/>
  <c r="CM24" i="80" s="1"/>
  <c r="CL64" i="80"/>
  <c r="CL45" i="80"/>
  <c r="CL51" i="80"/>
  <c r="CL18" i="80"/>
  <c r="CL66" i="80"/>
  <c r="CL59" i="80"/>
  <c r="CL29" i="80"/>
  <c r="CL32" i="80"/>
  <c r="CL49" i="80"/>
  <c r="CL74" i="80"/>
  <c r="CL104" i="80"/>
  <c r="CM104" i="80" s="1"/>
  <c r="CN104" i="80" s="1"/>
  <c r="CO104" i="80" s="1"/>
  <c r="CP104" i="80" s="1"/>
  <c r="CQ104" i="80" s="1"/>
  <c r="CR104" i="80" s="1"/>
  <c r="CS104" i="80" s="1"/>
  <c r="CT104" i="80" s="1"/>
  <c r="CU104" i="80" s="1"/>
  <c r="CV104" i="80" s="1"/>
  <c r="CW104" i="80" s="1"/>
  <c r="CX104" i="80" s="1"/>
  <c r="CY104" i="80" s="1"/>
  <c r="CZ104" i="80" s="1"/>
  <c r="DA104" i="80" s="1"/>
  <c r="DB104" i="80" s="1"/>
  <c r="DC104" i="80" s="1"/>
  <c r="DD104" i="80" s="1"/>
  <c r="DE104" i="80" s="1"/>
  <c r="DF104" i="80" s="1"/>
  <c r="DG104" i="80" s="1"/>
  <c r="DH104" i="80" s="1"/>
  <c r="DI104" i="80" s="1"/>
  <c r="DJ104" i="80" s="1"/>
  <c r="DK104" i="80" s="1"/>
  <c r="DL104" i="80" s="1"/>
  <c r="DM104" i="80" s="1"/>
  <c r="DN104" i="80" s="1"/>
  <c r="DO104" i="80" s="1"/>
  <c r="DP104" i="80" s="1"/>
  <c r="DQ104" i="80" s="1"/>
  <c r="DR104" i="80" s="1"/>
  <c r="DS104" i="80" s="1"/>
  <c r="DT104" i="80" s="1"/>
  <c r="DU104" i="80" s="1"/>
  <c r="DV104" i="80" s="1"/>
  <c r="DW104" i="80" s="1"/>
  <c r="DX104" i="80" s="1"/>
  <c r="DY104" i="80" s="1"/>
  <c r="DZ104" i="80" s="1"/>
  <c r="EA104" i="80" s="1"/>
  <c r="EB104" i="80" s="1"/>
  <c r="EC104" i="80" s="1"/>
  <c r="ED104" i="80" s="1"/>
  <c r="EE104" i="80" s="1"/>
  <c r="EF104" i="80" s="1"/>
  <c r="EG104" i="80" s="1"/>
  <c r="EH104" i="80" s="1"/>
  <c r="EI104" i="80" s="1"/>
  <c r="EJ104" i="80" s="1"/>
  <c r="EK104" i="80" s="1"/>
  <c r="EL104" i="80" s="1"/>
  <c r="EM104" i="80" s="1"/>
  <c r="EN104" i="80" s="1"/>
  <c r="EO104" i="80" s="1"/>
  <c r="EP104" i="80" s="1"/>
  <c r="EQ104" i="80" s="1"/>
  <c r="ER104" i="80" s="1"/>
  <c r="ES104" i="80" s="1"/>
  <c r="CL89" i="80"/>
  <c r="CL85" i="80"/>
  <c r="CL82" i="80"/>
  <c r="CL48" i="80"/>
  <c r="CM48" i="80" s="1"/>
  <c r="CM83" i="80"/>
  <c r="CN83" i="80" s="1"/>
  <c r="CL72" i="80"/>
  <c r="CM36" i="80"/>
  <c r="CL26" i="80"/>
  <c r="CL97" i="80"/>
  <c r="CM97" i="80" s="1"/>
  <c r="CN97" i="80" s="1"/>
  <c r="CO97" i="80" s="1"/>
  <c r="CP97" i="80" s="1"/>
  <c r="CQ97" i="80" s="1"/>
  <c r="CR97" i="80" s="1"/>
  <c r="CS97" i="80" s="1"/>
  <c r="CT97" i="80" s="1"/>
  <c r="CU97" i="80" s="1"/>
  <c r="CV97" i="80" s="1"/>
  <c r="CW97" i="80" s="1"/>
  <c r="CX97" i="80" s="1"/>
  <c r="CY97" i="80" s="1"/>
  <c r="CZ97" i="80" s="1"/>
  <c r="DA97" i="80" s="1"/>
  <c r="DB97" i="80" s="1"/>
  <c r="DC97" i="80" s="1"/>
  <c r="DD97" i="80" s="1"/>
  <c r="DE97" i="80" s="1"/>
  <c r="DF97" i="80" s="1"/>
  <c r="DG97" i="80" s="1"/>
  <c r="DH97" i="80" s="1"/>
  <c r="DI97" i="80" s="1"/>
  <c r="DJ97" i="80" s="1"/>
  <c r="DK97" i="80" s="1"/>
  <c r="DL97" i="80" s="1"/>
  <c r="DM97" i="80" s="1"/>
  <c r="DN97" i="80" s="1"/>
  <c r="DO97" i="80" s="1"/>
  <c r="DP97" i="80" s="1"/>
  <c r="DQ97" i="80" s="1"/>
  <c r="DR97" i="80" s="1"/>
  <c r="DS97" i="80" s="1"/>
  <c r="DT97" i="80" s="1"/>
  <c r="DU97" i="80" s="1"/>
  <c r="DV97" i="80" s="1"/>
  <c r="DW97" i="80" s="1"/>
  <c r="DX97" i="80" s="1"/>
  <c r="DY97" i="80" s="1"/>
  <c r="DZ97" i="80" s="1"/>
  <c r="EA97" i="80" s="1"/>
  <c r="EB97" i="80" s="1"/>
  <c r="EC97" i="80" s="1"/>
  <c r="ED97" i="80" s="1"/>
  <c r="EE97" i="80" s="1"/>
  <c r="EF97" i="80" s="1"/>
  <c r="EG97" i="80" s="1"/>
  <c r="EH97" i="80" s="1"/>
  <c r="EI97" i="80" s="1"/>
  <c r="EJ97" i="80" s="1"/>
  <c r="EK97" i="80" s="1"/>
  <c r="EL97" i="80" s="1"/>
  <c r="EM97" i="80" s="1"/>
  <c r="EN97" i="80" s="1"/>
  <c r="EO97" i="80" s="1"/>
  <c r="EP97" i="80" s="1"/>
  <c r="EQ97" i="80" s="1"/>
  <c r="ER97" i="80" s="1"/>
  <c r="ES97" i="80" s="1"/>
  <c r="CL88" i="80"/>
  <c r="CL76" i="80"/>
  <c r="CL101" i="80"/>
  <c r="CM101" i="80" s="1"/>
  <c r="CN101" i="80" s="1"/>
  <c r="CO101" i="80" s="1"/>
  <c r="CP101" i="80" s="1"/>
  <c r="CQ101" i="80" s="1"/>
  <c r="CR101" i="80" s="1"/>
  <c r="CS101" i="80" s="1"/>
  <c r="CT101" i="80" s="1"/>
  <c r="CU101" i="80" s="1"/>
  <c r="CV101" i="80" s="1"/>
  <c r="CW101" i="80" s="1"/>
  <c r="CX101" i="80" s="1"/>
  <c r="CY101" i="80" s="1"/>
  <c r="CZ101" i="80" s="1"/>
  <c r="DA101" i="80" s="1"/>
  <c r="DB101" i="80" s="1"/>
  <c r="DC101" i="80" s="1"/>
  <c r="DD101" i="80" s="1"/>
  <c r="DE101" i="80" s="1"/>
  <c r="DF101" i="80" s="1"/>
  <c r="DG101" i="80" s="1"/>
  <c r="DH101" i="80" s="1"/>
  <c r="DI101" i="80" s="1"/>
  <c r="DJ101" i="80" s="1"/>
  <c r="DK101" i="80" s="1"/>
  <c r="DL101" i="80" s="1"/>
  <c r="DM101" i="80" s="1"/>
  <c r="DN101" i="80" s="1"/>
  <c r="DO101" i="80" s="1"/>
  <c r="DP101" i="80" s="1"/>
  <c r="DQ101" i="80" s="1"/>
  <c r="DR101" i="80" s="1"/>
  <c r="DS101" i="80" s="1"/>
  <c r="DT101" i="80" s="1"/>
  <c r="DU101" i="80" s="1"/>
  <c r="DV101" i="80" s="1"/>
  <c r="DW101" i="80" s="1"/>
  <c r="DX101" i="80" s="1"/>
  <c r="DY101" i="80" s="1"/>
  <c r="DZ101" i="80" s="1"/>
  <c r="EA101" i="80" s="1"/>
  <c r="EB101" i="80" s="1"/>
  <c r="EC101" i="80" s="1"/>
  <c r="ED101" i="80" s="1"/>
  <c r="EE101" i="80" s="1"/>
  <c r="EF101" i="80" s="1"/>
  <c r="EG101" i="80" s="1"/>
  <c r="EH101" i="80" s="1"/>
  <c r="EI101" i="80" s="1"/>
  <c r="EJ101" i="80" s="1"/>
  <c r="EK101" i="80" s="1"/>
  <c r="EL101" i="80" s="1"/>
  <c r="EM101" i="80" s="1"/>
  <c r="EN101" i="80" s="1"/>
  <c r="EO101" i="80" s="1"/>
  <c r="EP101" i="80" s="1"/>
  <c r="EQ101" i="80" s="1"/>
  <c r="ER101" i="80" s="1"/>
  <c r="ES101" i="80" s="1"/>
  <c r="CL57" i="80"/>
  <c r="CL103" i="80"/>
  <c r="CM103" i="80" s="1"/>
  <c r="CN103" i="80" s="1"/>
  <c r="CO103" i="80" s="1"/>
  <c r="CP103" i="80" s="1"/>
  <c r="CQ103" i="80" s="1"/>
  <c r="CR103" i="80" s="1"/>
  <c r="CS103" i="80" s="1"/>
  <c r="CT103" i="80" s="1"/>
  <c r="CU103" i="80" s="1"/>
  <c r="CV103" i="80" s="1"/>
  <c r="CW103" i="80" s="1"/>
  <c r="CX103" i="80" s="1"/>
  <c r="CY103" i="80" s="1"/>
  <c r="CZ103" i="80" s="1"/>
  <c r="DA103" i="80" s="1"/>
  <c r="DB103" i="80" s="1"/>
  <c r="DC103" i="80" s="1"/>
  <c r="DD103" i="80" s="1"/>
  <c r="DE103" i="80" s="1"/>
  <c r="DF103" i="80" s="1"/>
  <c r="DG103" i="80" s="1"/>
  <c r="DH103" i="80" s="1"/>
  <c r="DI103" i="80" s="1"/>
  <c r="DJ103" i="80" s="1"/>
  <c r="DK103" i="80" s="1"/>
  <c r="DL103" i="80" s="1"/>
  <c r="DM103" i="80" s="1"/>
  <c r="DN103" i="80" s="1"/>
  <c r="DO103" i="80" s="1"/>
  <c r="DP103" i="80" s="1"/>
  <c r="DQ103" i="80" s="1"/>
  <c r="DR103" i="80" s="1"/>
  <c r="DS103" i="80" s="1"/>
  <c r="DT103" i="80" s="1"/>
  <c r="DU103" i="80" s="1"/>
  <c r="DV103" i="80" s="1"/>
  <c r="DW103" i="80" s="1"/>
  <c r="DX103" i="80" s="1"/>
  <c r="DY103" i="80" s="1"/>
  <c r="DZ103" i="80" s="1"/>
  <c r="EA103" i="80" s="1"/>
  <c r="EB103" i="80" s="1"/>
  <c r="EC103" i="80" s="1"/>
  <c r="ED103" i="80" s="1"/>
  <c r="EE103" i="80" s="1"/>
  <c r="EF103" i="80" s="1"/>
  <c r="EG103" i="80" s="1"/>
  <c r="EH103" i="80" s="1"/>
  <c r="EI103" i="80" s="1"/>
  <c r="EJ103" i="80" s="1"/>
  <c r="EK103" i="80" s="1"/>
  <c r="EL103" i="80" s="1"/>
  <c r="EM103" i="80" s="1"/>
  <c r="EN103" i="80" s="1"/>
  <c r="EO103" i="80" s="1"/>
  <c r="EP103" i="80" s="1"/>
  <c r="EQ103" i="80" s="1"/>
  <c r="ER103" i="80" s="1"/>
  <c r="ES103" i="80" s="1"/>
  <c r="CL95" i="80"/>
  <c r="CL79" i="80"/>
  <c r="CL38" i="80"/>
  <c r="CL13" i="80"/>
  <c r="CM13" i="80" s="1"/>
  <c r="CN13" i="80" s="1"/>
  <c r="CO13" i="80" s="1"/>
  <c r="CP13" i="80" s="1"/>
  <c r="CQ13" i="80" s="1"/>
  <c r="CR13" i="80" s="1"/>
  <c r="CL37" i="80"/>
  <c r="CL9" i="80"/>
  <c r="CM9" i="80" s="1"/>
  <c r="CN9" i="80" s="1"/>
  <c r="CO9" i="80" s="1"/>
  <c r="CP9" i="80" s="1"/>
  <c r="CQ9" i="80" s="1"/>
  <c r="CR9" i="80" s="1"/>
  <c r="CL69" i="80"/>
  <c r="CL90" i="80"/>
  <c r="CL58" i="80"/>
  <c r="CL53" i="80"/>
  <c r="CM70" i="80"/>
  <c r="CL91" i="80"/>
  <c r="CL96" i="80"/>
  <c r="CM96" i="80" s="1"/>
  <c r="CN96" i="80" s="1"/>
  <c r="CO96" i="80" s="1"/>
  <c r="CP96" i="80" s="1"/>
  <c r="CQ96" i="80" s="1"/>
  <c r="CR96" i="80" s="1"/>
  <c r="CS96" i="80" s="1"/>
  <c r="CT96" i="80" s="1"/>
  <c r="CU96" i="80" s="1"/>
  <c r="CV96" i="80" s="1"/>
  <c r="CW96" i="80" s="1"/>
  <c r="CX96" i="80" s="1"/>
  <c r="CY96" i="80" s="1"/>
  <c r="CZ96" i="80" s="1"/>
  <c r="DA96" i="80" s="1"/>
  <c r="DB96" i="80" s="1"/>
  <c r="DC96" i="80" s="1"/>
  <c r="DD96" i="80" s="1"/>
  <c r="DE96" i="80" s="1"/>
  <c r="DF96" i="80" s="1"/>
  <c r="DG96" i="80" s="1"/>
  <c r="DH96" i="80" s="1"/>
  <c r="DI96" i="80" s="1"/>
  <c r="DJ96" i="80" s="1"/>
  <c r="DK96" i="80" s="1"/>
  <c r="DL96" i="80" s="1"/>
  <c r="DM96" i="80" s="1"/>
  <c r="DN96" i="80" s="1"/>
  <c r="DO96" i="80" s="1"/>
  <c r="DP96" i="80" s="1"/>
  <c r="DQ96" i="80" s="1"/>
  <c r="DR96" i="80" s="1"/>
  <c r="DS96" i="80" s="1"/>
  <c r="DT96" i="80" s="1"/>
  <c r="DU96" i="80" s="1"/>
  <c r="DV96" i="80" s="1"/>
  <c r="DW96" i="80" s="1"/>
  <c r="DX96" i="80" s="1"/>
  <c r="DY96" i="80" s="1"/>
  <c r="DZ96" i="80" s="1"/>
  <c r="EA96" i="80" s="1"/>
  <c r="EB96" i="80" s="1"/>
  <c r="EC96" i="80" s="1"/>
  <c r="ED96" i="80" s="1"/>
  <c r="EE96" i="80" s="1"/>
  <c r="EF96" i="80" s="1"/>
  <c r="EG96" i="80" s="1"/>
  <c r="EH96" i="80" s="1"/>
  <c r="EI96" i="80" s="1"/>
  <c r="EJ96" i="80" s="1"/>
  <c r="EK96" i="80" s="1"/>
  <c r="EL96" i="80" s="1"/>
  <c r="EM96" i="80" s="1"/>
  <c r="EN96" i="80" s="1"/>
  <c r="EO96" i="80" s="1"/>
  <c r="EP96" i="80" s="1"/>
  <c r="EQ96" i="80" s="1"/>
  <c r="ER96" i="80" s="1"/>
  <c r="ES96" i="80" s="1"/>
  <c r="CL92" i="80"/>
  <c r="CM72" i="80"/>
  <c r="CL10" i="80"/>
  <c r="CM10" i="80" s="1"/>
  <c r="CN10" i="80" s="1"/>
  <c r="CO10" i="80" s="1"/>
  <c r="CP10" i="80" s="1"/>
  <c r="CQ10" i="80" s="1"/>
  <c r="CR10" i="80" s="1"/>
  <c r="CL23" i="80"/>
  <c r="CL42" i="80"/>
  <c r="CL100" i="80"/>
  <c r="CM100" i="80" s="1"/>
  <c r="CN100" i="80" s="1"/>
  <c r="CO100" i="80" s="1"/>
  <c r="CP100" i="80" s="1"/>
  <c r="CQ100" i="80" s="1"/>
  <c r="CR100" i="80" s="1"/>
  <c r="CS100" i="80" s="1"/>
  <c r="CT100" i="80" s="1"/>
  <c r="CU100" i="80" s="1"/>
  <c r="CV100" i="80" s="1"/>
  <c r="CW100" i="80" s="1"/>
  <c r="CX100" i="80" s="1"/>
  <c r="CY100" i="80" s="1"/>
  <c r="CZ100" i="80" s="1"/>
  <c r="DA100" i="80" s="1"/>
  <c r="DB100" i="80" s="1"/>
  <c r="DC100" i="80" s="1"/>
  <c r="DD100" i="80" s="1"/>
  <c r="DE100" i="80" s="1"/>
  <c r="DF100" i="80" s="1"/>
  <c r="DG100" i="80" s="1"/>
  <c r="DH100" i="80" s="1"/>
  <c r="DI100" i="80" s="1"/>
  <c r="DJ100" i="80" s="1"/>
  <c r="DK100" i="80" s="1"/>
  <c r="DL100" i="80" s="1"/>
  <c r="DM100" i="80" s="1"/>
  <c r="DN100" i="80" s="1"/>
  <c r="DO100" i="80" s="1"/>
  <c r="DP100" i="80" s="1"/>
  <c r="DQ100" i="80" s="1"/>
  <c r="DR100" i="80" s="1"/>
  <c r="DS100" i="80" s="1"/>
  <c r="DT100" i="80" s="1"/>
  <c r="DU100" i="80" s="1"/>
  <c r="DV100" i="80" s="1"/>
  <c r="DW100" i="80" s="1"/>
  <c r="DX100" i="80" s="1"/>
  <c r="DY100" i="80" s="1"/>
  <c r="DZ100" i="80" s="1"/>
  <c r="EA100" i="80" s="1"/>
  <c r="EB100" i="80" s="1"/>
  <c r="EC100" i="80" s="1"/>
  <c r="ED100" i="80" s="1"/>
  <c r="EE100" i="80" s="1"/>
  <c r="EF100" i="80" s="1"/>
  <c r="EG100" i="80" s="1"/>
  <c r="EH100" i="80" s="1"/>
  <c r="EI100" i="80" s="1"/>
  <c r="EJ100" i="80" s="1"/>
  <c r="EK100" i="80" s="1"/>
  <c r="EL100" i="80" s="1"/>
  <c r="EM100" i="80" s="1"/>
  <c r="EN100" i="80" s="1"/>
  <c r="EO100" i="80" s="1"/>
  <c r="EP100" i="80" s="1"/>
  <c r="EQ100" i="80" s="1"/>
  <c r="ER100" i="80" s="1"/>
  <c r="ES100" i="80" s="1"/>
  <c r="CL19" i="80"/>
  <c r="CM19" i="80" s="1"/>
  <c r="CL68" i="80"/>
  <c r="CL46" i="80"/>
  <c r="CL62" i="80"/>
  <c r="CL78" i="80"/>
  <c r="CM61" i="80"/>
  <c r="CL71" i="80"/>
  <c r="CL67" i="80"/>
  <c r="CL75" i="80"/>
  <c r="CL34" i="80"/>
  <c r="CL11" i="80"/>
  <c r="CM11" i="80" s="1"/>
  <c r="CN11" i="80" s="1"/>
  <c r="CO11" i="80" s="1"/>
  <c r="CP11" i="80" s="1"/>
  <c r="CQ11" i="80" s="1"/>
  <c r="CR11" i="80" s="1"/>
  <c r="CM41" i="80"/>
  <c r="CM51" i="80"/>
  <c r="CL47" i="80"/>
  <c r="CL50" i="80"/>
  <c r="CL14" i="80"/>
  <c r="CM14" i="80" s="1"/>
  <c r="CN14" i="80" s="1"/>
  <c r="CO14" i="80" s="1"/>
  <c r="CP14" i="80" s="1"/>
  <c r="CQ14" i="80" s="1"/>
  <c r="CL25" i="80"/>
  <c r="CL70" i="80"/>
  <c r="CL83" i="80"/>
  <c r="CL8" i="80"/>
  <c r="CM8" i="80" s="1"/>
  <c r="CN8" i="80" s="1"/>
  <c r="CO8" i="80" s="1"/>
  <c r="CP8" i="80" s="1"/>
  <c r="CQ8" i="80" s="1"/>
  <c r="CR8" i="80" s="1"/>
  <c r="CL28" i="80"/>
  <c r="CM28" i="80" s="1"/>
  <c r="CL30" i="80"/>
  <c r="CL65" i="80"/>
  <c r="CL102" i="80"/>
  <c r="CM102" i="80" s="1"/>
  <c r="CN102" i="80" s="1"/>
  <c r="CO102" i="80" s="1"/>
  <c r="CP102" i="80" s="1"/>
  <c r="CQ102" i="80" s="1"/>
  <c r="CR102" i="80" s="1"/>
  <c r="CS102" i="80" s="1"/>
  <c r="CT102" i="80" s="1"/>
  <c r="CU102" i="80" s="1"/>
  <c r="CV102" i="80" s="1"/>
  <c r="CW102" i="80" s="1"/>
  <c r="CX102" i="80" s="1"/>
  <c r="CY102" i="80" s="1"/>
  <c r="CZ102" i="80" s="1"/>
  <c r="DA102" i="80" s="1"/>
  <c r="DB102" i="80" s="1"/>
  <c r="DC102" i="80" s="1"/>
  <c r="DD102" i="80" s="1"/>
  <c r="DE102" i="80" s="1"/>
  <c r="DF102" i="80" s="1"/>
  <c r="DG102" i="80" s="1"/>
  <c r="DH102" i="80" s="1"/>
  <c r="DI102" i="80" s="1"/>
  <c r="DJ102" i="80" s="1"/>
  <c r="DK102" i="80" s="1"/>
  <c r="DL102" i="80" s="1"/>
  <c r="DM102" i="80" s="1"/>
  <c r="DN102" i="80" s="1"/>
  <c r="DO102" i="80" s="1"/>
  <c r="DP102" i="80" s="1"/>
  <c r="DQ102" i="80" s="1"/>
  <c r="DR102" i="80" s="1"/>
  <c r="DS102" i="80" s="1"/>
  <c r="DT102" i="80" s="1"/>
  <c r="DU102" i="80" s="1"/>
  <c r="DV102" i="80" s="1"/>
  <c r="DW102" i="80" s="1"/>
  <c r="DX102" i="80" s="1"/>
  <c r="DY102" i="80" s="1"/>
  <c r="DZ102" i="80" s="1"/>
  <c r="EA102" i="80" s="1"/>
  <c r="EB102" i="80" s="1"/>
  <c r="EC102" i="80" s="1"/>
  <c r="ED102" i="80" s="1"/>
  <c r="EE102" i="80" s="1"/>
  <c r="EF102" i="80" s="1"/>
  <c r="EG102" i="80" s="1"/>
  <c r="EH102" i="80" s="1"/>
  <c r="EI102" i="80" s="1"/>
  <c r="EJ102" i="80" s="1"/>
  <c r="EK102" i="80" s="1"/>
  <c r="EL102" i="80" s="1"/>
  <c r="EM102" i="80" s="1"/>
  <c r="EN102" i="80" s="1"/>
  <c r="EO102" i="80" s="1"/>
  <c r="EP102" i="80" s="1"/>
  <c r="EQ102" i="80" s="1"/>
  <c r="ER102" i="80" s="1"/>
  <c r="ES102" i="80" s="1"/>
  <c r="CL12" i="80"/>
  <c r="CM12" i="80" s="1"/>
  <c r="CN12" i="80" s="1"/>
  <c r="CO12" i="80" s="1"/>
  <c r="CP12" i="80" s="1"/>
  <c r="CQ12" i="80" s="1"/>
  <c r="CR12" i="80" s="1"/>
  <c r="CL61" i="80"/>
  <c r="CL22" i="80"/>
  <c r="CM22" i="80" s="1"/>
  <c r="CL44" i="80"/>
  <c r="CL105" i="80"/>
  <c r="CM105" i="80" s="1"/>
  <c r="CN105" i="80" s="1"/>
  <c r="CO105" i="80" s="1"/>
  <c r="CP105" i="80" s="1"/>
  <c r="CQ105" i="80" s="1"/>
  <c r="CR105" i="80" s="1"/>
  <c r="CS105" i="80" s="1"/>
  <c r="CT105" i="80" s="1"/>
  <c r="CU105" i="80" s="1"/>
  <c r="CV105" i="80" s="1"/>
  <c r="CW105" i="80" s="1"/>
  <c r="CX105" i="80" s="1"/>
  <c r="CY105" i="80" s="1"/>
  <c r="CZ105" i="80" s="1"/>
  <c r="DA105" i="80" s="1"/>
  <c r="DB105" i="80" s="1"/>
  <c r="DC105" i="80" s="1"/>
  <c r="DD105" i="80" s="1"/>
  <c r="DE105" i="80" s="1"/>
  <c r="DF105" i="80" s="1"/>
  <c r="DG105" i="80" s="1"/>
  <c r="DH105" i="80" s="1"/>
  <c r="DI105" i="80" s="1"/>
  <c r="DJ105" i="80" s="1"/>
  <c r="DK105" i="80" s="1"/>
  <c r="DL105" i="80" s="1"/>
  <c r="DM105" i="80" s="1"/>
  <c r="DN105" i="80" s="1"/>
  <c r="DO105" i="80" s="1"/>
  <c r="DP105" i="80" s="1"/>
  <c r="DQ105" i="80" s="1"/>
  <c r="DR105" i="80" s="1"/>
  <c r="DS105" i="80" s="1"/>
  <c r="DT105" i="80" s="1"/>
  <c r="DU105" i="80" s="1"/>
  <c r="DV105" i="80" s="1"/>
  <c r="DW105" i="80" s="1"/>
  <c r="DX105" i="80" s="1"/>
  <c r="DY105" i="80" s="1"/>
  <c r="DZ105" i="80" s="1"/>
  <c r="EA105" i="80" s="1"/>
  <c r="EB105" i="80" s="1"/>
  <c r="EC105" i="80" s="1"/>
  <c r="ED105" i="80" s="1"/>
  <c r="EE105" i="80" s="1"/>
  <c r="EF105" i="80" s="1"/>
  <c r="EG105" i="80" s="1"/>
  <c r="EH105" i="80" s="1"/>
  <c r="EI105" i="80" s="1"/>
  <c r="EJ105" i="80" s="1"/>
  <c r="EK105" i="80" s="1"/>
  <c r="EL105" i="80" s="1"/>
  <c r="EM105" i="80" s="1"/>
  <c r="EN105" i="80" s="1"/>
  <c r="EO105" i="80" s="1"/>
  <c r="EP105" i="80" s="1"/>
  <c r="EQ105" i="80" s="1"/>
  <c r="ER105" i="80" s="1"/>
  <c r="ES105" i="80" s="1"/>
  <c r="CL55" i="80"/>
  <c r="CL21" i="80"/>
  <c r="CM21" i="80" s="1"/>
  <c r="CL56" i="80"/>
  <c r="CL39" i="80"/>
  <c r="CM39" i="80" s="1"/>
  <c r="CM94" i="80"/>
  <c r="CL63" i="80"/>
  <c r="CL94" i="80"/>
  <c r="CL20" i="80"/>
  <c r="CM20" i="80" s="1"/>
  <c r="CL43" i="80"/>
  <c r="P57" i="76"/>
  <c r="P102" i="76"/>
  <c r="P72" i="76"/>
  <c r="P31" i="76"/>
  <c r="P78" i="76"/>
  <c r="P105" i="76"/>
  <c r="P80" i="76"/>
  <c r="P59" i="76"/>
  <c r="P88" i="76"/>
  <c r="P40" i="76"/>
  <c r="P71" i="76"/>
  <c r="P91" i="76"/>
  <c r="P89" i="76"/>
  <c r="P81" i="76"/>
  <c r="P53" i="76"/>
  <c r="P49" i="76"/>
  <c r="P8" i="76"/>
  <c r="P17" i="76"/>
  <c r="P76" i="76"/>
  <c r="P90" i="76"/>
  <c r="P82" i="76"/>
  <c r="P19" i="76"/>
  <c r="P79" i="76"/>
  <c r="P23" i="76"/>
  <c r="P38" i="76"/>
  <c r="P41" i="76"/>
  <c r="P62" i="76"/>
  <c r="P93" i="76"/>
  <c r="P33" i="76"/>
  <c r="P11" i="76"/>
  <c r="P84" i="76"/>
  <c r="P25" i="76"/>
  <c r="P39" i="76"/>
  <c r="P50" i="76"/>
  <c r="P100" i="76"/>
  <c r="P92" i="76"/>
  <c r="P85" i="76"/>
  <c r="P46" i="76"/>
  <c r="P65" i="76"/>
  <c r="P66" i="76"/>
  <c r="P58" i="76"/>
  <c r="P96" i="76"/>
  <c r="P9" i="76"/>
  <c r="P51" i="76"/>
  <c r="P54" i="76"/>
  <c r="P26" i="76"/>
  <c r="P16" i="76"/>
  <c r="P44" i="76"/>
  <c r="P95" i="76"/>
  <c r="P63" i="76"/>
  <c r="P70" i="76"/>
  <c r="P37" i="76"/>
  <c r="P99" i="76"/>
  <c r="P97" i="76"/>
  <c r="P34" i="76"/>
  <c r="P64" i="76"/>
  <c r="P86" i="76"/>
  <c r="CN70" i="80"/>
  <c r="CM82" i="80"/>
  <c r="CM43" i="80"/>
  <c r="CN24" i="80"/>
  <c r="CO24" i="80" s="1"/>
  <c r="CN94" i="80"/>
  <c r="CN51" i="80"/>
  <c r="CO51" i="80" s="1"/>
  <c r="CP51" i="80" s="1"/>
  <c r="CQ51" i="80" s="1"/>
  <c r="CN22" i="80"/>
  <c r="CM53" i="80"/>
  <c r="CM85" i="80"/>
  <c r="CM81" i="80"/>
  <c r="CN72" i="80"/>
  <c r="CN41" i="80"/>
  <c r="CM58" i="80"/>
  <c r="CM89" i="80"/>
  <c r="CN36" i="80"/>
  <c r="CM56" i="80"/>
  <c r="CM90" i="80"/>
  <c r="CM60" i="80"/>
  <c r="CM34" i="80"/>
  <c r="CM69" i="80"/>
  <c r="CM74" i="80"/>
  <c r="CM40" i="80"/>
  <c r="CN42" i="80"/>
  <c r="CM55" i="80"/>
  <c r="CM49" i="80"/>
  <c r="CP24" i="80"/>
  <c r="CM27" i="80"/>
  <c r="CN27" i="80" s="1"/>
  <c r="CN39" i="80"/>
  <c r="CM75" i="80"/>
  <c r="CM37" i="80"/>
  <c r="CM32" i="80"/>
  <c r="CM77" i="80"/>
  <c r="CM92" i="80"/>
  <c r="CM44" i="80"/>
  <c r="CM67" i="80"/>
  <c r="CM29" i="80"/>
  <c r="CM71" i="80"/>
  <c r="CM38" i="80"/>
  <c r="CM59" i="80"/>
  <c r="CM84" i="80"/>
  <c r="CM50" i="80"/>
  <c r="CN61" i="80"/>
  <c r="CN52" i="80"/>
  <c r="CM79" i="80"/>
  <c r="CM66" i="80"/>
  <c r="CM31" i="80"/>
  <c r="CM78" i="80"/>
  <c r="CO83" i="80"/>
  <c r="CM95" i="80"/>
  <c r="CM35" i="80"/>
  <c r="CM62" i="80"/>
  <c r="CM65" i="80"/>
  <c r="CM46" i="80"/>
  <c r="CM57" i="80"/>
  <c r="CM45" i="80"/>
  <c r="CN87" i="80"/>
  <c r="CM54" i="80"/>
  <c r="CN28" i="80"/>
  <c r="CM30" i="80"/>
  <c r="CM68" i="80"/>
  <c r="CN21" i="80"/>
  <c r="CM64" i="80"/>
  <c r="CM47" i="80"/>
  <c r="CM76" i="80"/>
  <c r="CM63" i="80"/>
  <c r="CM88" i="80"/>
  <c r="CN48" i="80"/>
  <c r="CM93" i="80"/>
  <c r="CM73" i="80"/>
  <c r="CM91" i="80"/>
  <c r="CM80" i="80"/>
  <c r="CM86" i="80"/>
  <c r="CM33" i="80"/>
  <c r="CM23" i="80"/>
  <c r="CM26" i="80"/>
  <c r="CN26" i="80" s="1"/>
  <c r="CO26" i="80" s="1"/>
  <c r="CP26" i="80" s="1"/>
  <c r="CM25" i="80"/>
  <c r="CO27" i="80"/>
  <c r="CQ24" i="80"/>
  <c r="CR7" i="80"/>
  <c r="CR14" i="80"/>
  <c r="DB9" i="75"/>
  <c r="DB8" i="75"/>
  <c r="CS9" i="75"/>
  <c r="CS8" i="75"/>
  <c r="CP9" i="75"/>
  <c r="CP8" i="75"/>
  <c r="CQ9" i="75"/>
  <c r="CQ8" i="75"/>
  <c r="CZ8" i="75"/>
  <c r="CZ9" i="75"/>
  <c r="CH8" i="75"/>
  <c r="DA8" i="75"/>
  <c r="DA9" i="75"/>
  <c r="CR8" i="75"/>
  <c r="CR9" i="75"/>
  <c r="CF8" i="75"/>
  <c r="CG8" i="75"/>
  <c r="CI8" i="75"/>
  <c r="CY9" i="75"/>
  <c r="CY8" i="75"/>
  <c r="HD7" i="80"/>
  <c r="FQ85" i="80"/>
  <c r="FQ84" i="80"/>
  <c r="FQ83" i="80"/>
  <c r="FQ82" i="80"/>
  <c r="FQ81" i="80"/>
  <c r="FQ80" i="80"/>
  <c r="FQ79" i="80"/>
  <c r="FQ78" i="80"/>
  <c r="FQ77" i="80"/>
  <c r="FQ76" i="80"/>
  <c r="FQ75" i="80"/>
  <c r="FQ74" i="80"/>
  <c r="FQ73" i="80"/>
  <c r="FQ72" i="80"/>
  <c r="FQ71" i="80"/>
  <c r="FQ70" i="80"/>
  <c r="FQ69" i="80"/>
  <c r="FQ68" i="80"/>
  <c r="FO57" i="80"/>
  <c r="FN56" i="80"/>
  <c r="FL46" i="80"/>
  <c r="FN55" i="80"/>
  <c r="FQ66" i="80"/>
  <c r="FK44" i="80"/>
  <c r="FQ65" i="80"/>
  <c r="FN53" i="80"/>
  <c r="FP64" i="80"/>
  <c r="FL47" i="80"/>
  <c r="FQ67" i="80"/>
  <c r="FN54" i="80"/>
  <c r="HD6" i="80"/>
  <c r="FP63" i="80"/>
  <c r="FM52" i="80"/>
  <c r="FP62" i="80"/>
  <c r="FM51" i="80"/>
  <c r="FP61" i="80"/>
  <c r="FM50" i="80"/>
  <c r="FO60" i="80"/>
  <c r="HE9" i="80"/>
  <c r="HF9" i="80" s="1"/>
  <c r="HG9" i="80" s="1"/>
  <c r="HH9" i="80" s="1"/>
  <c r="HI9" i="80" s="1"/>
  <c r="HJ9" i="80" s="1"/>
  <c r="HK9" i="80" s="1"/>
  <c r="HL9" i="80" s="1"/>
  <c r="HM9" i="80" s="1"/>
  <c r="HN9" i="80" s="1"/>
  <c r="HO9" i="80" s="1"/>
  <c r="HP9" i="80" s="1"/>
  <c r="HQ9" i="80" s="1"/>
  <c r="HR9" i="80" s="1"/>
  <c r="FL45" i="80"/>
  <c r="FO59" i="80"/>
  <c r="FM49" i="80"/>
  <c r="HE8" i="80"/>
  <c r="HF8" i="80" s="1"/>
  <c r="HG8" i="80" s="1"/>
  <c r="HH8" i="80" s="1"/>
  <c r="HI8" i="80" s="1"/>
  <c r="HJ8" i="80" s="1"/>
  <c r="HK8" i="80" s="1"/>
  <c r="HL8" i="80" s="1"/>
  <c r="HM8" i="80" s="1"/>
  <c r="HN8" i="80" s="1"/>
  <c r="HO8" i="80" s="1"/>
  <c r="HP8" i="80" s="1"/>
  <c r="HQ8" i="80" s="1"/>
  <c r="HR8" i="80" s="1"/>
  <c r="FO58" i="80"/>
  <c r="FL48" i="80"/>
  <c r="AG69" i="75"/>
  <c r="AD69" i="75"/>
  <c r="U69" i="75"/>
  <c r="R69" i="75"/>
  <c r="Y69" i="75"/>
  <c r="AB69" i="75"/>
  <c r="W69" i="75"/>
  <c r="AI69" i="75"/>
  <c r="AC69" i="75"/>
  <c r="P69" i="75"/>
  <c r="Q69" i="75"/>
  <c r="Z69" i="75"/>
  <c r="X69" i="75"/>
  <c r="AF69" i="75"/>
  <c r="AA69" i="75"/>
  <c r="T69" i="75"/>
  <c r="AH69" i="75"/>
  <c r="S69" i="75"/>
  <c r="V69" i="75"/>
  <c r="AE69" i="75"/>
  <c r="CH76" i="75" l="1"/>
  <c r="CR76" i="75"/>
  <c r="DA76" i="75"/>
  <c r="CP27" i="80"/>
  <c r="CQ87" i="80"/>
  <c r="CN25" i="80"/>
  <c r="CN23" i="80"/>
  <c r="CN33" i="80"/>
  <c r="CO33" i="80" s="1"/>
  <c r="CP33" i="80" s="1"/>
  <c r="CQ33" i="80" s="1"/>
  <c r="CN86" i="80"/>
  <c r="CN80" i="80"/>
  <c r="CO80" i="80" s="1"/>
  <c r="CP80" i="80" s="1"/>
  <c r="CQ80" i="80" s="1"/>
  <c r="CR80" i="80" s="1"/>
  <c r="CN91" i="80"/>
  <c r="CN73" i="80"/>
  <c r="CN93" i="80"/>
  <c r="CO93" i="80" s="1"/>
  <c r="CP93" i="80" s="1"/>
  <c r="CQ93" i="80" s="1"/>
  <c r="CO48" i="80"/>
  <c r="CN88" i="80"/>
  <c r="CN63" i="80"/>
  <c r="CN76" i="80"/>
  <c r="CN47" i="80"/>
  <c r="CN64" i="80"/>
  <c r="CO21" i="80"/>
  <c r="CN68" i="80"/>
  <c r="CN30" i="80"/>
  <c r="CO28" i="80"/>
  <c r="CN54" i="80"/>
  <c r="CO87" i="80"/>
  <c r="CP87" i="80" s="1"/>
  <c r="CN45" i="80"/>
  <c r="CN57" i="80"/>
  <c r="CO57" i="80" s="1"/>
  <c r="CP57" i="80" s="1"/>
  <c r="CQ57" i="80" s="1"/>
  <c r="CN46" i="80"/>
  <c r="CN65" i="80"/>
  <c r="CN62" i="80"/>
  <c r="CN35" i="80"/>
  <c r="CN95" i="80"/>
  <c r="CP83" i="80"/>
  <c r="CQ83" i="80" s="1"/>
  <c r="CN78" i="80"/>
  <c r="CN31" i="80"/>
  <c r="CN66" i="80"/>
  <c r="CN79" i="80"/>
  <c r="CO52" i="80"/>
  <c r="CO61" i="80"/>
  <c r="CN50" i="80"/>
  <c r="CN84" i="80"/>
  <c r="CN59" i="80"/>
  <c r="CN38" i="80"/>
  <c r="CN71" i="80"/>
  <c r="CN29" i="80"/>
  <c r="CO29" i="80" s="1"/>
  <c r="CP29" i="80" s="1"/>
  <c r="CQ29" i="80" s="1"/>
  <c r="CN67" i="80"/>
  <c r="CN44" i="80"/>
  <c r="CN92" i="80"/>
  <c r="CN77" i="80"/>
  <c r="CN32" i="80"/>
  <c r="CO32" i="80" s="1"/>
  <c r="CP32" i="80" s="1"/>
  <c r="CQ32" i="80" s="1"/>
  <c r="CN37" i="80"/>
  <c r="CN75" i="80"/>
  <c r="CO39" i="80"/>
  <c r="CN20" i="80"/>
  <c r="CN49" i="80"/>
  <c r="CN55" i="80"/>
  <c r="CO42" i="80"/>
  <c r="CN40" i="80"/>
  <c r="CN74" i="80"/>
  <c r="CO74" i="80" s="1"/>
  <c r="CP74" i="80" s="1"/>
  <c r="CQ74" i="80" s="1"/>
  <c r="CR74" i="80" s="1"/>
  <c r="CN69" i="80"/>
  <c r="CN34" i="80"/>
  <c r="CN60" i="80"/>
  <c r="CO60" i="80" s="1"/>
  <c r="CP60" i="80" s="1"/>
  <c r="CN90" i="80"/>
  <c r="CN56" i="80"/>
  <c r="CO36" i="80"/>
  <c r="CP36" i="80" s="1"/>
  <c r="CQ36" i="80" s="1"/>
  <c r="CR36" i="80" s="1"/>
  <c r="CN15" i="80"/>
  <c r="CN89" i="80"/>
  <c r="CN58" i="80"/>
  <c r="CO41" i="80"/>
  <c r="CO72" i="80"/>
  <c r="CP72" i="80" s="1"/>
  <c r="CQ72" i="80" s="1"/>
  <c r="CN81" i="80"/>
  <c r="CN85" i="80"/>
  <c r="CN53" i="80"/>
  <c r="CO22" i="80"/>
  <c r="CO94" i="80"/>
  <c r="CP94" i="80" s="1"/>
  <c r="CQ94" i="80" s="1"/>
  <c r="CN43" i="80"/>
  <c r="CN82" i="80"/>
  <c r="CO70" i="80"/>
  <c r="CP70" i="80" s="1"/>
  <c r="CQ70" i="80" s="1"/>
  <c r="CR70" i="80" s="1"/>
  <c r="CQ26" i="80"/>
  <c r="CQ60" i="80"/>
  <c r="CR60" i="80" s="1"/>
  <c r="CS60" i="80" s="1"/>
  <c r="CR94" i="80"/>
  <c r="CR29" i="80"/>
  <c r="CR24" i="80"/>
  <c r="CT60" i="80"/>
  <c r="CR57" i="80"/>
  <c r="CR51" i="80"/>
  <c r="CR32" i="80"/>
  <c r="CR93" i="80"/>
  <c r="CR33" i="80"/>
  <c r="CR83" i="80"/>
  <c r="CS7" i="80"/>
  <c r="CS9" i="80"/>
  <c r="CS12" i="80"/>
  <c r="CS14" i="80"/>
  <c r="CS8" i="80"/>
  <c r="CS13" i="80"/>
  <c r="CS10" i="80"/>
  <c r="CS11" i="80"/>
  <c r="HE7" i="80"/>
  <c r="HF7" i="80" s="1"/>
  <c r="HG7" i="80" s="1"/>
  <c r="HH7" i="80" s="1"/>
  <c r="HI7" i="80" s="1"/>
  <c r="HJ7" i="80" s="1"/>
  <c r="HK7" i="80" s="1"/>
  <c r="HL7" i="80" s="1"/>
  <c r="HM7" i="80" s="1"/>
  <c r="HN7" i="80" s="1"/>
  <c r="HO7" i="80" s="1"/>
  <c r="HP7" i="80" s="1"/>
  <c r="HQ7" i="80" s="1"/>
  <c r="HR7" i="80" s="1"/>
  <c r="FK48" i="80"/>
  <c r="FN58" i="80"/>
  <c r="FL49" i="80"/>
  <c r="FN59" i="80"/>
  <c r="FK45" i="80"/>
  <c r="FN60" i="80"/>
  <c r="FL50" i="80"/>
  <c r="FO61" i="80"/>
  <c r="FL51" i="80"/>
  <c r="FO62" i="80"/>
  <c r="FL52" i="80"/>
  <c r="FO63" i="80"/>
  <c r="HE6" i="80"/>
  <c r="HF6" i="80" s="1"/>
  <c r="HG6" i="80" s="1"/>
  <c r="HH6" i="80" s="1"/>
  <c r="HI6" i="80" s="1"/>
  <c r="HJ6" i="80" s="1"/>
  <c r="HK6" i="80" s="1"/>
  <c r="HL6" i="80" s="1"/>
  <c r="HM6" i="80" s="1"/>
  <c r="HN6" i="80" s="1"/>
  <c r="HO6" i="80" s="1"/>
  <c r="HP6" i="80" s="1"/>
  <c r="HQ6" i="80" s="1"/>
  <c r="HR6" i="80" s="1"/>
  <c r="FM54" i="80"/>
  <c r="FP67" i="80"/>
  <c r="FK47" i="80"/>
  <c r="FO64" i="80"/>
  <c r="FM53" i="80"/>
  <c r="FP65" i="80"/>
  <c r="FP66" i="80"/>
  <c r="FM55" i="80"/>
  <c r="FK46" i="80"/>
  <c r="FM56" i="80"/>
  <c r="FN57" i="80"/>
  <c r="FP68" i="80"/>
  <c r="FP69" i="80"/>
  <c r="FP70" i="80"/>
  <c r="FP71" i="80"/>
  <c r="FP72" i="80"/>
  <c r="FP73" i="80"/>
  <c r="FP74" i="80"/>
  <c r="FP75" i="80"/>
  <c r="FP76" i="80"/>
  <c r="FP77" i="80"/>
  <c r="FP78" i="80"/>
  <c r="FP79" i="80"/>
  <c r="FP80" i="80"/>
  <c r="FP81" i="80"/>
  <c r="FP82" i="80"/>
  <c r="FP83" i="80"/>
  <c r="FP84" i="80"/>
  <c r="FP85" i="80"/>
  <c r="AH70" i="75"/>
  <c r="Q70" i="75"/>
  <c r="Y70" i="75"/>
  <c r="AA70" i="75"/>
  <c r="U70" i="75"/>
  <c r="T70" i="75"/>
  <c r="P70" i="75"/>
  <c r="R70" i="75"/>
  <c r="AC70" i="75"/>
  <c r="AE70" i="75"/>
  <c r="AF70" i="75"/>
  <c r="AI70" i="75"/>
  <c r="AD70" i="75"/>
  <c r="Z70" i="75"/>
  <c r="V70" i="75"/>
  <c r="X70" i="75"/>
  <c r="W70" i="75"/>
  <c r="AG70" i="75"/>
  <c r="S70" i="75"/>
  <c r="AB70" i="75"/>
  <c r="CP69" i="75" l="1"/>
  <c r="CY69" i="75"/>
  <c r="CF69" i="75"/>
  <c r="CO15" i="80"/>
  <c r="CR72" i="80"/>
  <c r="CR26" i="80"/>
  <c r="CS26" i="80" s="1"/>
  <c r="CT26" i="80" s="1"/>
  <c r="CO82" i="80"/>
  <c r="CO43" i="80"/>
  <c r="CP22" i="80"/>
  <c r="CQ22" i="80" s="1"/>
  <c r="CO53" i="80"/>
  <c r="CO85" i="80"/>
  <c r="CP85" i="80" s="1"/>
  <c r="CQ85" i="80" s="1"/>
  <c r="CR85" i="80" s="1"/>
  <c r="CS85" i="80" s="1"/>
  <c r="CO81" i="80"/>
  <c r="CP81" i="80" s="1"/>
  <c r="CQ81" i="80" s="1"/>
  <c r="CR81" i="80" s="1"/>
  <c r="CP41" i="80"/>
  <c r="CO58" i="80"/>
  <c r="CO89" i="80"/>
  <c r="CO56" i="80"/>
  <c r="CO90" i="80"/>
  <c r="CO34" i="80"/>
  <c r="CO69" i="80"/>
  <c r="CO40" i="80"/>
  <c r="CP42" i="80"/>
  <c r="CQ42" i="80" s="1"/>
  <c r="CR42" i="80" s="1"/>
  <c r="CO55" i="80"/>
  <c r="CO49" i="80"/>
  <c r="CP39" i="80"/>
  <c r="CQ39" i="80" s="1"/>
  <c r="CR39" i="80" s="1"/>
  <c r="CO75" i="80"/>
  <c r="CO37" i="80"/>
  <c r="CO77" i="80"/>
  <c r="CO92" i="80"/>
  <c r="CO44" i="80"/>
  <c r="CO67" i="80"/>
  <c r="CO71" i="80"/>
  <c r="CO38" i="80"/>
  <c r="CO59" i="80"/>
  <c r="CP59" i="80" s="1"/>
  <c r="CQ59" i="80" s="1"/>
  <c r="CR59" i="80" s="1"/>
  <c r="CO84" i="80"/>
  <c r="CP84" i="80" s="1"/>
  <c r="CQ84" i="80" s="1"/>
  <c r="CR84" i="80" s="1"/>
  <c r="CO50" i="80"/>
  <c r="CP61" i="80"/>
  <c r="CQ61" i="80" s="1"/>
  <c r="CR61" i="80" s="1"/>
  <c r="CP52" i="80"/>
  <c r="CO79" i="80"/>
  <c r="CO66" i="80"/>
  <c r="CO31" i="80"/>
  <c r="CP31" i="80" s="1"/>
  <c r="CQ31" i="80" s="1"/>
  <c r="CR31" i="80" s="1"/>
  <c r="CO78" i="80"/>
  <c r="CO95" i="80"/>
  <c r="CP95" i="80" s="1"/>
  <c r="CQ95" i="80" s="1"/>
  <c r="CR95" i="80" s="1"/>
  <c r="CO35" i="80"/>
  <c r="CO62" i="80"/>
  <c r="CO65" i="80"/>
  <c r="CO46" i="80"/>
  <c r="CP46" i="80" s="1"/>
  <c r="CQ46" i="80" s="1"/>
  <c r="CR46" i="80" s="1"/>
  <c r="CO45" i="80"/>
  <c r="CO54" i="80"/>
  <c r="CP28" i="80"/>
  <c r="CQ28" i="80" s="1"/>
  <c r="CR28" i="80" s="1"/>
  <c r="CO30" i="80"/>
  <c r="CO68" i="80"/>
  <c r="CO64" i="80"/>
  <c r="CP64" i="80" s="1"/>
  <c r="CQ64" i="80" s="1"/>
  <c r="CR64" i="80" s="1"/>
  <c r="CS64" i="80" s="1"/>
  <c r="CO47" i="80"/>
  <c r="CO76" i="80"/>
  <c r="CO63" i="80"/>
  <c r="CO88" i="80"/>
  <c r="CP48" i="80"/>
  <c r="CQ48" i="80" s="1"/>
  <c r="CR48" i="80" s="1"/>
  <c r="CO73" i="80"/>
  <c r="CP73" i="80" s="1"/>
  <c r="CQ73" i="80" s="1"/>
  <c r="CR73" i="80" s="1"/>
  <c r="CO91" i="80"/>
  <c r="CO86" i="80"/>
  <c r="CO23" i="80"/>
  <c r="CP23" i="80" s="1"/>
  <c r="CQ23" i="80" s="1"/>
  <c r="CO25" i="80"/>
  <c r="CR87" i="80"/>
  <c r="CQ27" i="80"/>
  <c r="CS84" i="80"/>
  <c r="CS46" i="80"/>
  <c r="CT46" i="80" s="1"/>
  <c r="CU46" i="80" s="1"/>
  <c r="CV46" i="80" s="1"/>
  <c r="CS94" i="80"/>
  <c r="CS61" i="80"/>
  <c r="CS73" i="80"/>
  <c r="CS95" i="80"/>
  <c r="CS83" i="80"/>
  <c r="CS70" i="80"/>
  <c r="CS33" i="80"/>
  <c r="CU26" i="80"/>
  <c r="CS28" i="80"/>
  <c r="CS93" i="80"/>
  <c r="CS32" i="80"/>
  <c r="CS74" i="80"/>
  <c r="CS81" i="80"/>
  <c r="CS51" i="80"/>
  <c r="CS57" i="80"/>
  <c r="CU60" i="80"/>
  <c r="CS80" i="80"/>
  <c r="CS59" i="80"/>
  <c r="CS24" i="80"/>
  <c r="CS42" i="80"/>
  <c r="CS31" i="80"/>
  <c r="CS48" i="80"/>
  <c r="CS36" i="80"/>
  <c r="CS39" i="80"/>
  <c r="CS29" i="80"/>
  <c r="CT8" i="80"/>
  <c r="CT14" i="80"/>
  <c r="CT11" i="80"/>
  <c r="CT12" i="80"/>
  <c r="CT10" i="80"/>
  <c r="CT9" i="80"/>
  <c r="CT13" i="80"/>
  <c r="CT7" i="80"/>
  <c r="FO85" i="80"/>
  <c r="FO84" i="80"/>
  <c r="FO83" i="80"/>
  <c r="FO82" i="80"/>
  <c r="FO81" i="80"/>
  <c r="FO80" i="80"/>
  <c r="FO79" i="80"/>
  <c r="FO78" i="80"/>
  <c r="FO77" i="80"/>
  <c r="FO76" i="80"/>
  <c r="FO75" i="80"/>
  <c r="FO74" i="80"/>
  <c r="FO73" i="80"/>
  <c r="FO72" i="80"/>
  <c r="FO71" i="80"/>
  <c r="FO70" i="80"/>
  <c r="FO69" i="80"/>
  <c r="FO68" i="80"/>
  <c r="FM57" i="80"/>
  <c r="FL56" i="80"/>
  <c r="FL55" i="80"/>
  <c r="FO66" i="80"/>
  <c r="FO65" i="80"/>
  <c r="FL53" i="80"/>
  <c r="FN64" i="80"/>
  <c r="FO67" i="80"/>
  <c r="FL54" i="80"/>
  <c r="FN63" i="80"/>
  <c r="FK52" i="80"/>
  <c r="FN62" i="80"/>
  <c r="FK51" i="80"/>
  <c r="FN61" i="80"/>
  <c r="FK50" i="80"/>
  <c r="FM60" i="80"/>
  <c r="FM59" i="80"/>
  <c r="FK49" i="80"/>
  <c r="FM58" i="80"/>
  <c r="W71" i="75"/>
  <c r="AF71" i="75"/>
  <c r="U71" i="75"/>
  <c r="AC71" i="75"/>
  <c r="Y71" i="75"/>
  <c r="X71" i="75"/>
  <c r="AE71" i="75"/>
  <c r="AA71" i="75"/>
  <c r="V71" i="75"/>
  <c r="AB71" i="75"/>
  <c r="Z71" i="75"/>
  <c r="R71" i="75"/>
  <c r="Q71" i="75"/>
  <c r="AI71" i="75"/>
  <c r="S71" i="75"/>
  <c r="AD71" i="75"/>
  <c r="P71" i="75"/>
  <c r="AH71" i="75"/>
  <c r="AG71" i="75"/>
  <c r="T71" i="75"/>
  <c r="CI85" i="75" l="1"/>
  <c r="CE67" i="75"/>
  <c r="DB85" i="75"/>
  <c r="CG72" i="75"/>
  <c r="CX67" i="75"/>
  <c r="CZ72" i="75"/>
  <c r="CS85" i="75"/>
  <c r="CO67" i="75"/>
  <c r="CT67" i="75" s="1"/>
  <c r="CQ72" i="75"/>
  <c r="CP15" i="80"/>
  <c r="CT84" i="80"/>
  <c r="CU84" i="80" s="1"/>
  <c r="CV84" i="80" s="1"/>
  <c r="CW84" i="80" s="1"/>
  <c r="CR27" i="80"/>
  <c r="CS87" i="80"/>
  <c r="CT87" i="80" s="1"/>
  <c r="CU87" i="80" s="1"/>
  <c r="CV87" i="80" s="1"/>
  <c r="CP25" i="80"/>
  <c r="CQ25" i="80" s="1"/>
  <c r="CR25" i="80" s="1"/>
  <c r="CS25" i="80" s="1"/>
  <c r="CP86" i="80"/>
  <c r="CQ86" i="80" s="1"/>
  <c r="CR86" i="80" s="1"/>
  <c r="CS86" i="80" s="1"/>
  <c r="CP91" i="80"/>
  <c r="CQ91" i="80" s="1"/>
  <c r="CR91" i="80" s="1"/>
  <c r="CS91" i="80" s="1"/>
  <c r="CP88" i="80"/>
  <c r="CQ88" i="80" s="1"/>
  <c r="CR88" i="80" s="1"/>
  <c r="CS88" i="80" s="1"/>
  <c r="CT88" i="80" s="1"/>
  <c r="CU88" i="80" s="1"/>
  <c r="CP63" i="80"/>
  <c r="CQ63" i="80" s="1"/>
  <c r="CR63" i="80" s="1"/>
  <c r="CS63" i="80" s="1"/>
  <c r="CT63" i="80" s="1"/>
  <c r="CU63" i="80" s="1"/>
  <c r="CP76" i="80"/>
  <c r="CP47" i="80"/>
  <c r="CQ47" i="80" s="1"/>
  <c r="CR47" i="80" s="1"/>
  <c r="CS47" i="80" s="1"/>
  <c r="CT47" i="80" s="1"/>
  <c r="CP68" i="80"/>
  <c r="CQ68" i="80" s="1"/>
  <c r="CR68" i="80" s="1"/>
  <c r="CS68" i="80" s="1"/>
  <c r="CP30" i="80"/>
  <c r="CQ30" i="80" s="1"/>
  <c r="CR30" i="80" s="1"/>
  <c r="CS30" i="80" s="1"/>
  <c r="CP54" i="80"/>
  <c r="CQ54" i="80" s="1"/>
  <c r="CR54" i="80" s="1"/>
  <c r="CS54" i="80" s="1"/>
  <c r="CT54" i="80" s="1"/>
  <c r="CU54" i="80" s="1"/>
  <c r="CP45" i="80"/>
  <c r="CQ45" i="80" s="1"/>
  <c r="CR45" i="80" s="1"/>
  <c r="CS45" i="80" s="1"/>
  <c r="CT45" i="80" s="1"/>
  <c r="CP65" i="80"/>
  <c r="CQ65" i="80" s="1"/>
  <c r="CR65" i="80" s="1"/>
  <c r="CS65" i="80" s="1"/>
  <c r="CP62" i="80"/>
  <c r="CP35" i="80"/>
  <c r="CQ35" i="80" s="1"/>
  <c r="CR35" i="80" s="1"/>
  <c r="CS35" i="80" s="1"/>
  <c r="CP78" i="80"/>
  <c r="CP66" i="80"/>
  <c r="CQ66" i="80" s="1"/>
  <c r="CR66" i="80" s="1"/>
  <c r="CS66" i="80" s="1"/>
  <c r="CT66" i="80" s="1"/>
  <c r="CP79" i="80"/>
  <c r="CQ79" i="80" s="1"/>
  <c r="CR79" i="80" s="1"/>
  <c r="CS79" i="80" s="1"/>
  <c r="CT79" i="80" s="1"/>
  <c r="CQ52" i="80"/>
  <c r="CR52" i="80" s="1"/>
  <c r="CS52" i="80" s="1"/>
  <c r="CT52" i="80" s="1"/>
  <c r="CP50" i="80"/>
  <c r="CQ50" i="80" s="1"/>
  <c r="CR50" i="80" s="1"/>
  <c r="CS50" i="80" s="1"/>
  <c r="CP38" i="80"/>
  <c r="CQ38" i="80" s="1"/>
  <c r="CR38" i="80" s="1"/>
  <c r="CS38" i="80" s="1"/>
  <c r="CP71" i="80"/>
  <c r="CQ71" i="80" s="1"/>
  <c r="CR71" i="80" s="1"/>
  <c r="CS71" i="80" s="1"/>
  <c r="CP67" i="80"/>
  <c r="CQ67" i="80" s="1"/>
  <c r="CR67" i="80" s="1"/>
  <c r="CS67" i="80" s="1"/>
  <c r="CT67" i="80" s="1"/>
  <c r="CP44" i="80"/>
  <c r="CP92" i="80"/>
  <c r="CQ92" i="80" s="1"/>
  <c r="CR92" i="80" s="1"/>
  <c r="CS92" i="80" s="1"/>
  <c r="CP77" i="80"/>
  <c r="CQ77" i="80" s="1"/>
  <c r="CR77" i="80" s="1"/>
  <c r="CS77" i="80" s="1"/>
  <c r="CP37" i="80"/>
  <c r="CQ37" i="80" s="1"/>
  <c r="CR37" i="80" s="1"/>
  <c r="CS37" i="80" s="1"/>
  <c r="CT37" i="80" s="1"/>
  <c r="CU37" i="80" s="1"/>
  <c r="CP75" i="80"/>
  <c r="CP49" i="80"/>
  <c r="CQ49" i="80" s="1"/>
  <c r="CR49" i="80" s="1"/>
  <c r="CS49" i="80" s="1"/>
  <c r="CP55" i="80"/>
  <c r="CP40" i="80"/>
  <c r="CQ40" i="80" s="1"/>
  <c r="CR40" i="80" s="1"/>
  <c r="CS40" i="80" s="1"/>
  <c r="CP69" i="80"/>
  <c r="CQ69" i="80" s="1"/>
  <c r="CR69" i="80" s="1"/>
  <c r="CS69" i="80" s="1"/>
  <c r="CT69" i="80" s="1"/>
  <c r="CP34" i="80"/>
  <c r="CQ34" i="80" s="1"/>
  <c r="CR34" i="80" s="1"/>
  <c r="CS34" i="80" s="1"/>
  <c r="CP90" i="80"/>
  <c r="CQ90" i="80" s="1"/>
  <c r="CR90" i="80" s="1"/>
  <c r="CS90" i="80" s="1"/>
  <c r="CP56" i="80"/>
  <c r="CQ56" i="80" s="1"/>
  <c r="CR56" i="80" s="1"/>
  <c r="CS56" i="80" s="1"/>
  <c r="CT56" i="80" s="1"/>
  <c r="CP89" i="80"/>
  <c r="CQ89" i="80" s="1"/>
  <c r="CR89" i="80" s="1"/>
  <c r="CS89" i="80" s="1"/>
  <c r="CT89" i="80" s="1"/>
  <c r="CP58" i="80"/>
  <c r="CQ58" i="80" s="1"/>
  <c r="CR58" i="80" s="1"/>
  <c r="CS58" i="80" s="1"/>
  <c r="CQ41" i="80"/>
  <c r="CR41" i="80" s="1"/>
  <c r="CS41" i="80" s="1"/>
  <c r="CT41" i="80" s="1"/>
  <c r="CP53" i="80"/>
  <c r="CQ53" i="80" s="1"/>
  <c r="CR53" i="80" s="1"/>
  <c r="CS53" i="80" s="1"/>
  <c r="CT53" i="80" s="1"/>
  <c r="CP43" i="80"/>
  <c r="CQ43" i="80" s="1"/>
  <c r="CR43" i="80" s="1"/>
  <c r="CS43" i="80" s="1"/>
  <c r="CP82" i="80"/>
  <c r="CQ82" i="80" s="1"/>
  <c r="CR82" i="80" s="1"/>
  <c r="CS82" i="80" s="1"/>
  <c r="CT82" i="80" s="1"/>
  <c r="CS72" i="80"/>
  <c r="CT58" i="80"/>
  <c r="CT94" i="80"/>
  <c r="CT49" i="80"/>
  <c r="CT29" i="80"/>
  <c r="CT39" i="80"/>
  <c r="CT35" i="80"/>
  <c r="CT36" i="80"/>
  <c r="CT38" i="80"/>
  <c r="CT34" i="80"/>
  <c r="CT48" i="80"/>
  <c r="CU47" i="80"/>
  <c r="CT85" i="80"/>
  <c r="CW87" i="80"/>
  <c r="CT31" i="80"/>
  <c r="CT42" i="80"/>
  <c r="CU52" i="80"/>
  <c r="CW46" i="80"/>
  <c r="CT59" i="80"/>
  <c r="CT65" i="80"/>
  <c r="CT80" i="80"/>
  <c r="CT86" i="80"/>
  <c r="CV60" i="80"/>
  <c r="CT91" i="80"/>
  <c r="CT40" i="80"/>
  <c r="CT30" i="80"/>
  <c r="CT64" i="80"/>
  <c r="CT57" i="80"/>
  <c r="CT51" i="80"/>
  <c r="CT81" i="80"/>
  <c r="CT74" i="80"/>
  <c r="CT92" i="80"/>
  <c r="CT43" i="80"/>
  <c r="CT25" i="80"/>
  <c r="CT50" i="80"/>
  <c r="CT32" i="80"/>
  <c r="CU69" i="80"/>
  <c r="CT90" i="80"/>
  <c r="CT93" i="80"/>
  <c r="CT28" i="80"/>
  <c r="CU41" i="80"/>
  <c r="CT33" i="80"/>
  <c r="CT70" i="80"/>
  <c r="CT68" i="80"/>
  <c r="CT77" i="80"/>
  <c r="CT83" i="80"/>
  <c r="CT71" i="80"/>
  <c r="CT95" i="80"/>
  <c r="CT73" i="80"/>
  <c r="CT61" i="80"/>
  <c r="CU12" i="80"/>
  <c r="CU11" i="80"/>
  <c r="CU10" i="80"/>
  <c r="CU7" i="80"/>
  <c r="CU14" i="80"/>
  <c r="CU13" i="80"/>
  <c r="CU9" i="80"/>
  <c r="CU8" i="80"/>
  <c r="FL58" i="80"/>
  <c r="FL59" i="80"/>
  <c r="FL60" i="80"/>
  <c r="FM61" i="80"/>
  <c r="FM62" i="80"/>
  <c r="FM63" i="80"/>
  <c r="FK54" i="80"/>
  <c r="FN67" i="80"/>
  <c r="FM64" i="80"/>
  <c r="FK53" i="80"/>
  <c r="FN65" i="80"/>
  <c r="FN66" i="80"/>
  <c r="FK55" i="80"/>
  <c r="FK56" i="80"/>
  <c r="FL57" i="80"/>
  <c r="FN68" i="80"/>
  <c r="FN69" i="80"/>
  <c r="FN70" i="80"/>
  <c r="FN71" i="80"/>
  <c r="FN72" i="80"/>
  <c r="FN73" i="80"/>
  <c r="FN74" i="80"/>
  <c r="FN75" i="80"/>
  <c r="FN76" i="80"/>
  <c r="FN77" i="80"/>
  <c r="FN78" i="80"/>
  <c r="FN79" i="80"/>
  <c r="FN80" i="80"/>
  <c r="FN81" i="80"/>
  <c r="FN82" i="80"/>
  <c r="FN83" i="80"/>
  <c r="FN84" i="80"/>
  <c r="FN85" i="80"/>
  <c r="AH72" i="75"/>
  <c r="R72" i="75"/>
  <c r="X72" i="75"/>
  <c r="AD72" i="75"/>
  <c r="P72" i="75"/>
  <c r="Z72" i="75"/>
  <c r="Y72" i="75"/>
  <c r="S72" i="75"/>
  <c r="V72" i="75"/>
  <c r="U72" i="75"/>
  <c r="AC72" i="75"/>
  <c r="T72" i="75"/>
  <c r="AI72" i="75"/>
  <c r="AA72" i="75"/>
  <c r="AF72" i="75"/>
  <c r="AB72" i="75"/>
  <c r="AG72" i="75"/>
  <c r="Q72" i="75"/>
  <c r="AE72" i="75"/>
  <c r="W72" i="75"/>
  <c r="CU67" i="75" l="1"/>
  <c r="CL67" i="75"/>
  <c r="CJ67" i="75"/>
  <c r="CK67" i="75"/>
  <c r="CQ15" i="80"/>
  <c r="CU94" i="80"/>
  <c r="CT72" i="80"/>
  <c r="CQ55" i="80"/>
  <c r="CR55" i="80" s="1"/>
  <c r="CS55" i="80" s="1"/>
  <c r="CT55" i="80" s="1"/>
  <c r="CU55" i="80" s="1"/>
  <c r="CQ75" i="80"/>
  <c r="CR75" i="80" s="1"/>
  <c r="CS75" i="80" s="1"/>
  <c r="CT75" i="80" s="1"/>
  <c r="CU75" i="80" s="1"/>
  <c r="CV75" i="80" s="1"/>
  <c r="CW75" i="80" s="1"/>
  <c r="CQ44" i="80"/>
  <c r="CR44" i="80" s="1"/>
  <c r="CS44" i="80" s="1"/>
  <c r="CT44" i="80" s="1"/>
  <c r="CU44" i="80" s="1"/>
  <c r="CQ78" i="80"/>
  <c r="CR78" i="80" s="1"/>
  <c r="CS78" i="80" s="1"/>
  <c r="CT78" i="80" s="1"/>
  <c r="CU78" i="80" s="1"/>
  <c r="CV78" i="80" s="1"/>
  <c r="CQ62" i="80"/>
  <c r="CQ76" i="80"/>
  <c r="CS27" i="80"/>
  <c r="CT27" i="80" s="1"/>
  <c r="CU27" i="80" s="1"/>
  <c r="CV27" i="80" s="1"/>
  <c r="CU53" i="80"/>
  <c r="CU58" i="80"/>
  <c r="CV55" i="80"/>
  <c r="CU61" i="80"/>
  <c r="CU73" i="80"/>
  <c r="CU95" i="80"/>
  <c r="CU71" i="80"/>
  <c r="CX84" i="80"/>
  <c r="CU89" i="80"/>
  <c r="CU83" i="80"/>
  <c r="CU77" i="80"/>
  <c r="CU68" i="80"/>
  <c r="CU70" i="80"/>
  <c r="CU45" i="80"/>
  <c r="CU33" i="80"/>
  <c r="CV41" i="80"/>
  <c r="CU28" i="80"/>
  <c r="CU93" i="80"/>
  <c r="CU90" i="80"/>
  <c r="CU82" i="80"/>
  <c r="CV69" i="80"/>
  <c r="CU66" i="80"/>
  <c r="CU32" i="80"/>
  <c r="CU50" i="80"/>
  <c r="CU43" i="80"/>
  <c r="CU92" i="80"/>
  <c r="CU67" i="80"/>
  <c r="CU74" i="80"/>
  <c r="CU81" i="80"/>
  <c r="CU51" i="80"/>
  <c r="CU57" i="80"/>
  <c r="CU64" i="80"/>
  <c r="CU30" i="80"/>
  <c r="CU40" i="80"/>
  <c r="CU91" i="80"/>
  <c r="CW60" i="80"/>
  <c r="CV63" i="80"/>
  <c r="CU86" i="80"/>
  <c r="CU80" i="80"/>
  <c r="CU65" i="80"/>
  <c r="CU59" i="80"/>
  <c r="CX46" i="80"/>
  <c r="CV44" i="80"/>
  <c r="CV52" i="80"/>
  <c r="CU42" i="80"/>
  <c r="CU31" i="80"/>
  <c r="CX87" i="80"/>
  <c r="CV54" i="80"/>
  <c r="CV88" i="80"/>
  <c r="CU85" i="80"/>
  <c r="CU79" i="80"/>
  <c r="CV47" i="80"/>
  <c r="CU48" i="80"/>
  <c r="CV37" i="80"/>
  <c r="CU56" i="80"/>
  <c r="CU34" i="80"/>
  <c r="CU38" i="80"/>
  <c r="CU36" i="80"/>
  <c r="CU35" i="80"/>
  <c r="CU39" i="80"/>
  <c r="CW27" i="80"/>
  <c r="CU29" i="80"/>
  <c r="CU49" i="80"/>
  <c r="CV13" i="80"/>
  <c r="CV7" i="80"/>
  <c r="CV14" i="80"/>
  <c r="CV10" i="80"/>
  <c r="CV8" i="80"/>
  <c r="CV9" i="80"/>
  <c r="CV11" i="80"/>
  <c r="CV12" i="80"/>
  <c r="FM85" i="80"/>
  <c r="FM84" i="80"/>
  <c r="FM83" i="80"/>
  <c r="FM82" i="80"/>
  <c r="FM81" i="80"/>
  <c r="FM80" i="80"/>
  <c r="FM79" i="80"/>
  <c r="FM78" i="80"/>
  <c r="FM77" i="80"/>
  <c r="FM76" i="80"/>
  <c r="FM75" i="80"/>
  <c r="FM74" i="80"/>
  <c r="FM73" i="80"/>
  <c r="FM72" i="80"/>
  <c r="FM71" i="80"/>
  <c r="FM70" i="80"/>
  <c r="FM69" i="80"/>
  <c r="FM68" i="80"/>
  <c r="FK57" i="80"/>
  <c r="FM66" i="80"/>
  <c r="FM65" i="80"/>
  <c r="FL64" i="80"/>
  <c r="FM67" i="80"/>
  <c r="FL63" i="80"/>
  <c r="FL62" i="80"/>
  <c r="FL61" i="80"/>
  <c r="FK60" i="80"/>
  <c r="FK59" i="80"/>
  <c r="FK58" i="80"/>
  <c r="W73" i="75"/>
  <c r="AA73" i="75"/>
  <c r="S73" i="75"/>
  <c r="R73" i="75"/>
  <c r="AE73" i="75"/>
  <c r="AI73" i="75"/>
  <c r="Y73" i="75"/>
  <c r="AH73" i="75"/>
  <c r="Q73" i="75"/>
  <c r="T73" i="75"/>
  <c r="Z73" i="75"/>
  <c r="V73" i="75"/>
  <c r="AG73" i="75"/>
  <c r="AC73" i="75"/>
  <c r="P73" i="75"/>
  <c r="X73" i="75"/>
  <c r="AB73" i="75"/>
  <c r="U73" i="75"/>
  <c r="AD73" i="75"/>
  <c r="AF73" i="75"/>
  <c r="CR77" i="75" l="1"/>
  <c r="DA77" i="75"/>
  <c r="CH77" i="75"/>
  <c r="CR15" i="80"/>
  <c r="CR76" i="80"/>
  <c r="CS76" i="80" s="1"/>
  <c r="CT76" i="80" s="1"/>
  <c r="CU76" i="80" s="1"/>
  <c r="CV76" i="80" s="1"/>
  <c r="CW76" i="80" s="1"/>
  <c r="CR62" i="80"/>
  <c r="CU72" i="80"/>
  <c r="CV94" i="80"/>
  <c r="CW55" i="80"/>
  <c r="CV58" i="80"/>
  <c r="CV53" i="80"/>
  <c r="CV49" i="80"/>
  <c r="CV29" i="80"/>
  <c r="CX27" i="80"/>
  <c r="CV39" i="80"/>
  <c r="CV35" i="80"/>
  <c r="CV36" i="80"/>
  <c r="CV38" i="80"/>
  <c r="CV34" i="80"/>
  <c r="CV56" i="80"/>
  <c r="CW37" i="80"/>
  <c r="CV48" i="80"/>
  <c r="CW47" i="80"/>
  <c r="CV79" i="80"/>
  <c r="CV85" i="80"/>
  <c r="CW88" i="80"/>
  <c r="CW54" i="80"/>
  <c r="CY87" i="80"/>
  <c r="CV31" i="80"/>
  <c r="CV42" i="80"/>
  <c r="CW52" i="80"/>
  <c r="CW44" i="80"/>
  <c r="CY46" i="80"/>
  <c r="CV59" i="80"/>
  <c r="CV65" i="80"/>
  <c r="CV80" i="80"/>
  <c r="CV86" i="80"/>
  <c r="CW63" i="80"/>
  <c r="CX60" i="80"/>
  <c r="CV91" i="80"/>
  <c r="CV40" i="80"/>
  <c r="CV30" i="80"/>
  <c r="CV64" i="80"/>
  <c r="CV57" i="80"/>
  <c r="CV51" i="80"/>
  <c r="CV81" i="80"/>
  <c r="CV74" i="80"/>
  <c r="CV67" i="80"/>
  <c r="CV92" i="80"/>
  <c r="CV43" i="80"/>
  <c r="CV50" i="80"/>
  <c r="CV32" i="80"/>
  <c r="CV66" i="80"/>
  <c r="CW69" i="80"/>
  <c r="CV82" i="80"/>
  <c r="CX75" i="80"/>
  <c r="CX76" i="80"/>
  <c r="CV90" i="80"/>
  <c r="CV93" i="80"/>
  <c r="CV28" i="80"/>
  <c r="CW41" i="80"/>
  <c r="CV33" i="80"/>
  <c r="CV45" i="80"/>
  <c r="CV70" i="80"/>
  <c r="CV68" i="80"/>
  <c r="CV77" i="80"/>
  <c r="CV83" i="80"/>
  <c r="CV89" i="80"/>
  <c r="CW78" i="80"/>
  <c r="CY84" i="80"/>
  <c r="CV71" i="80"/>
  <c r="CV95" i="80"/>
  <c r="CV73" i="80"/>
  <c r="CV61" i="80"/>
  <c r="CW9" i="80"/>
  <c r="CW8" i="80"/>
  <c r="CW10" i="80"/>
  <c r="CW12" i="80"/>
  <c r="CW14" i="80"/>
  <c r="CW7" i="80"/>
  <c r="CW11" i="80"/>
  <c r="CW13" i="80"/>
  <c r="FK61" i="80"/>
  <c r="FK62" i="80"/>
  <c r="FK63" i="80"/>
  <c r="FL67" i="80"/>
  <c r="FK64" i="80"/>
  <c r="FL65" i="80"/>
  <c r="FL66" i="80"/>
  <c r="FL68" i="80"/>
  <c r="FL69" i="80"/>
  <c r="FL70" i="80"/>
  <c r="FL71" i="80"/>
  <c r="FL72" i="80"/>
  <c r="FL73" i="80"/>
  <c r="FL74" i="80"/>
  <c r="FL75" i="80"/>
  <c r="FL76" i="80"/>
  <c r="FL77" i="80"/>
  <c r="FL78" i="80"/>
  <c r="FL79" i="80"/>
  <c r="FL80" i="80"/>
  <c r="FL81" i="80"/>
  <c r="FL82" i="80"/>
  <c r="FL83" i="80"/>
  <c r="FL84" i="80"/>
  <c r="FL85" i="80"/>
  <c r="AB74" i="75"/>
  <c r="Z74" i="75"/>
  <c r="AE74" i="75"/>
  <c r="AI74" i="75"/>
  <c r="X74" i="75"/>
  <c r="T74" i="75"/>
  <c r="R74" i="75"/>
  <c r="U74" i="75"/>
  <c r="P74" i="75"/>
  <c r="Q74" i="75"/>
  <c r="S74" i="75"/>
  <c r="AF74" i="75"/>
  <c r="AC74" i="75"/>
  <c r="AH74" i="75"/>
  <c r="AA74" i="75"/>
  <c r="V74" i="75"/>
  <c r="AD74" i="75"/>
  <c r="AG74" i="75"/>
  <c r="Y74" i="75"/>
  <c r="W74" i="75"/>
  <c r="CS15" i="80" l="1"/>
  <c r="CW58" i="80"/>
  <c r="CW94" i="80"/>
  <c r="CV72" i="80"/>
  <c r="CW72" i="80" s="1"/>
  <c r="CX72" i="80" s="1"/>
  <c r="CY72" i="80" s="1"/>
  <c r="CZ72" i="80" s="1"/>
  <c r="DA72" i="80" s="1"/>
  <c r="CS62" i="80"/>
  <c r="CT62" i="80" s="1"/>
  <c r="CU62" i="80" s="1"/>
  <c r="CV62" i="80" s="1"/>
  <c r="CW62" i="80" s="1"/>
  <c r="CX62" i="80" s="1"/>
  <c r="CY62" i="80" s="1"/>
  <c r="CZ62" i="80" s="1"/>
  <c r="CX55" i="80"/>
  <c r="CW53" i="80"/>
  <c r="CW61" i="80"/>
  <c r="CW73" i="80"/>
  <c r="CW95" i="80"/>
  <c r="CW71" i="80"/>
  <c r="CZ84" i="80"/>
  <c r="CX78" i="80"/>
  <c r="CW89" i="80"/>
  <c r="CW83" i="80"/>
  <c r="CW77" i="80"/>
  <c r="CW68" i="80"/>
  <c r="CW70" i="80"/>
  <c r="CW45" i="80"/>
  <c r="CW33" i="80"/>
  <c r="CX41" i="80"/>
  <c r="CW28" i="80"/>
  <c r="CW93" i="80"/>
  <c r="CW90" i="80"/>
  <c r="CY76" i="80"/>
  <c r="CY75" i="80"/>
  <c r="CW82" i="80"/>
  <c r="CX69" i="80"/>
  <c r="CW66" i="80"/>
  <c r="CW32" i="80"/>
  <c r="CW50" i="80"/>
  <c r="CW43" i="80"/>
  <c r="CW92" i="80"/>
  <c r="CW67" i="80"/>
  <c r="CW74" i="80"/>
  <c r="CW81" i="80"/>
  <c r="CW51" i="80"/>
  <c r="CW57" i="80"/>
  <c r="CW64" i="80"/>
  <c r="CW30" i="80"/>
  <c r="CW40" i="80"/>
  <c r="CW91" i="80"/>
  <c r="CY60" i="80"/>
  <c r="CX63" i="80"/>
  <c r="CW86" i="80"/>
  <c r="CW80" i="80"/>
  <c r="CW65" i="80"/>
  <c r="CW59" i="80"/>
  <c r="CZ46" i="80"/>
  <c r="CX44" i="80"/>
  <c r="CX52" i="80"/>
  <c r="CW42" i="80"/>
  <c r="CW31" i="80"/>
  <c r="CZ87" i="80"/>
  <c r="CX54" i="80"/>
  <c r="CX88" i="80"/>
  <c r="CW85" i="80"/>
  <c r="CW79" i="80"/>
  <c r="CX47" i="80"/>
  <c r="CW48" i="80"/>
  <c r="CX37" i="80"/>
  <c r="CW56" i="80"/>
  <c r="CW34" i="80"/>
  <c r="CW38" i="80"/>
  <c r="CW36" i="80"/>
  <c r="CW35" i="80"/>
  <c r="CW39" i="80"/>
  <c r="CW29" i="80"/>
  <c r="CW49" i="80"/>
  <c r="CX14" i="80"/>
  <c r="CX12" i="80"/>
  <c r="CX13" i="80"/>
  <c r="CX10" i="80"/>
  <c r="CX8" i="80"/>
  <c r="CX11" i="80"/>
  <c r="CX7" i="80"/>
  <c r="CX9" i="80"/>
  <c r="FK85" i="80"/>
  <c r="FK84" i="80"/>
  <c r="FK83" i="80"/>
  <c r="FK82" i="80"/>
  <c r="FK81" i="80"/>
  <c r="FK80" i="80"/>
  <c r="FK79" i="80"/>
  <c r="FK78" i="80"/>
  <c r="FK77" i="80"/>
  <c r="FK76" i="80"/>
  <c r="FK75" i="80"/>
  <c r="FK74" i="80"/>
  <c r="FK73" i="80"/>
  <c r="FK72" i="80"/>
  <c r="FK71" i="80"/>
  <c r="FK70" i="80"/>
  <c r="FK69" i="80"/>
  <c r="FK68" i="80"/>
  <c r="FK66" i="80"/>
  <c r="FK65" i="80"/>
  <c r="FK67" i="80"/>
  <c r="Y75" i="75"/>
  <c r="AC75" i="75"/>
  <c r="R75" i="75"/>
  <c r="AB75" i="75"/>
  <c r="AG75" i="75"/>
  <c r="AF75" i="75"/>
  <c r="T75" i="75"/>
  <c r="U75" i="75"/>
  <c r="AD75" i="75"/>
  <c r="S75" i="75"/>
  <c r="X75" i="75"/>
  <c r="Z75" i="75"/>
  <c r="V75" i="75"/>
  <c r="Q75" i="75"/>
  <c r="AI75" i="75"/>
  <c r="AH75" i="75"/>
  <c r="AA75" i="75"/>
  <c r="P75" i="75"/>
  <c r="AE75" i="75"/>
  <c r="W75" i="75"/>
  <c r="CE68" i="75" l="1"/>
  <c r="CY70" i="75"/>
  <c r="CF70" i="75"/>
  <c r="CP70" i="75"/>
  <c r="CX68" i="75"/>
  <c r="CO68" i="75"/>
  <c r="CT68" i="75" s="1"/>
  <c r="CT15" i="80"/>
  <c r="CX94" i="80"/>
  <c r="CY94" i="80" s="1"/>
  <c r="CZ94" i="80" s="1"/>
  <c r="DA94" i="80" s="1"/>
  <c r="DB94" i="80" s="1"/>
  <c r="DC94" i="80" s="1"/>
  <c r="CX58" i="80"/>
  <c r="CX73" i="80"/>
  <c r="CX53" i="80"/>
  <c r="CY55" i="80"/>
  <c r="CX49" i="80"/>
  <c r="CX29" i="80"/>
  <c r="CX39" i="80"/>
  <c r="CX35" i="80"/>
  <c r="CX36" i="80"/>
  <c r="CX38" i="80"/>
  <c r="CX34" i="80"/>
  <c r="CX56" i="80"/>
  <c r="CY37" i="80"/>
  <c r="CX48" i="80"/>
  <c r="CY47" i="80"/>
  <c r="CX79" i="80"/>
  <c r="CX85" i="80"/>
  <c r="CY88" i="80"/>
  <c r="CY54" i="80"/>
  <c r="DA87" i="80"/>
  <c r="CX31" i="80"/>
  <c r="CX42" i="80"/>
  <c r="CY52" i="80"/>
  <c r="CY44" i="80"/>
  <c r="DA46" i="80"/>
  <c r="CX59" i="80"/>
  <c r="CX65" i="80"/>
  <c r="DA62" i="80"/>
  <c r="CX80" i="80"/>
  <c r="CX86" i="80"/>
  <c r="CY63" i="80"/>
  <c r="CZ60" i="80"/>
  <c r="CX91" i="80"/>
  <c r="CX40" i="80"/>
  <c r="CX30" i="80"/>
  <c r="CX64" i="80"/>
  <c r="CX57" i="80"/>
  <c r="CX51" i="80"/>
  <c r="CX81" i="80"/>
  <c r="CX74" i="80"/>
  <c r="CX67" i="80"/>
  <c r="CX92" i="80"/>
  <c r="CX43" i="80"/>
  <c r="CX50" i="80"/>
  <c r="CX32" i="80"/>
  <c r="CX66" i="80"/>
  <c r="CY69" i="80"/>
  <c r="CX82" i="80"/>
  <c r="CZ75" i="80"/>
  <c r="CZ76" i="80"/>
  <c r="CX90" i="80"/>
  <c r="CX93" i="80"/>
  <c r="CX28" i="80"/>
  <c r="CY41" i="80"/>
  <c r="CX33" i="80"/>
  <c r="CX45" i="80"/>
  <c r="CX70" i="80"/>
  <c r="CX68" i="80"/>
  <c r="DB72" i="80"/>
  <c r="CX77" i="80"/>
  <c r="CX83" i="80"/>
  <c r="CX89" i="80"/>
  <c r="CY78" i="80"/>
  <c r="DA84" i="80"/>
  <c r="CX71" i="80"/>
  <c r="CX95" i="80"/>
  <c r="CX61" i="80"/>
  <c r="CY8" i="80"/>
  <c r="CY10" i="80"/>
  <c r="CY13" i="80"/>
  <c r="CY9" i="80"/>
  <c r="CY7" i="80"/>
  <c r="CY12" i="80"/>
  <c r="CY11" i="80"/>
  <c r="CY14" i="80"/>
  <c r="EY52" i="80"/>
  <c r="EZ52" i="80" s="1"/>
  <c r="EY19" i="80"/>
  <c r="EZ19" i="80" s="1"/>
  <c r="EY30" i="80"/>
  <c r="EZ30" i="80" s="1"/>
  <c r="EY59" i="80"/>
  <c r="EZ59" i="80" s="1"/>
  <c r="EY32" i="80"/>
  <c r="EZ32" i="80" s="1"/>
  <c r="EY53" i="80"/>
  <c r="EZ53" i="80" s="1"/>
  <c r="EY11" i="80"/>
  <c r="EZ11" i="80" s="1"/>
  <c r="EY93" i="80"/>
  <c r="EZ93" i="80" s="1"/>
  <c r="EY26" i="80"/>
  <c r="EZ26" i="80" s="1"/>
  <c r="EY66" i="80"/>
  <c r="EZ66" i="80" s="1"/>
  <c r="EY92" i="80"/>
  <c r="EZ92" i="80" s="1"/>
  <c r="EY6" i="80"/>
  <c r="EZ6" i="80" s="1"/>
  <c r="EY15" i="80"/>
  <c r="EZ15" i="80" s="1"/>
  <c r="EY104" i="80"/>
  <c r="EZ104" i="80" s="1"/>
  <c r="EY17" i="80"/>
  <c r="EZ17" i="80" s="1"/>
  <c r="EY41" i="80"/>
  <c r="EZ41" i="80" s="1"/>
  <c r="EY51" i="80"/>
  <c r="EZ51" i="80" s="1"/>
  <c r="EY45" i="80"/>
  <c r="EZ45" i="80" s="1"/>
  <c r="EY54" i="80"/>
  <c r="EZ54" i="80" s="1"/>
  <c r="EY33" i="80"/>
  <c r="EZ33" i="80" s="1"/>
  <c r="EY29" i="80"/>
  <c r="EZ29" i="80" s="1"/>
  <c r="EY89" i="80"/>
  <c r="EZ89" i="80" s="1"/>
  <c r="EY35" i="80"/>
  <c r="EZ35" i="80" s="1"/>
  <c r="EY75" i="80"/>
  <c r="EZ75" i="80" s="1"/>
  <c r="EY76" i="80"/>
  <c r="EZ76" i="80" s="1"/>
  <c r="EY80" i="80"/>
  <c r="EZ80" i="80" s="1"/>
  <c r="EY72" i="80"/>
  <c r="EZ72" i="80" s="1"/>
  <c r="EY74" i="80"/>
  <c r="EZ74" i="80" s="1"/>
  <c r="EY105" i="80"/>
  <c r="EZ105" i="80" s="1"/>
  <c r="EY85" i="80"/>
  <c r="EZ85" i="80" s="1"/>
  <c r="EY102" i="80"/>
  <c r="EZ102" i="80" s="1"/>
  <c r="EY18" i="80"/>
  <c r="EZ18" i="80" s="1"/>
  <c r="EY37" i="80"/>
  <c r="EZ37" i="80" s="1"/>
  <c r="EY62" i="80"/>
  <c r="EZ62" i="80" s="1"/>
  <c r="EY22" i="80"/>
  <c r="EZ22" i="80" s="1"/>
  <c r="EY57" i="80"/>
  <c r="EZ57" i="80" s="1"/>
  <c r="EY47" i="80"/>
  <c r="EZ47" i="80" s="1"/>
  <c r="EY27" i="80"/>
  <c r="EZ27" i="80" s="1"/>
  <c r="EY48" i="80"/>
  <c r="EZ48" i="80" s="1"/>
  <c r="EY65" i="80"/>
  <c r="EZ65" i="80" s="1"/>
  <c r="EY101" i="80"/>
  <c r="EZ101" i="80" s="1"/>
  <c r="EY68" i="80"/>
  <c r="EZ68" i="80" s="1"/>
  <c r="EY61" i="80"/>
  <c r="EZ61" i="80" s="1"/>
  <c r="EY20" i="80"/>
  <c r="EZ20" i="80" s="1"/>
  <c r="EY24" i="80"/>
  <c r="EZ24" i="80" s="1"/>
  <c r="EY64" i="80"/>
  <c r="EZ64" i="80" s="1"/>
  <c r="EY28" i="80"/>
  <c r="EZ28" i="80" s="1"/>
  <c r="EY71" i="80"/>
  <c r="EZ71" i="80" s="1"/>
  <c r="EY63" i="80"/>
  <c r="EZ63" i="80" s="1"/>
  <c r="EY25" i="80"/>
  <c r="EZ25" i="80" s="1"/>
  <c r="EY14" i="80"/>
  <c r="EZ14" i="80" s="1"/>
  <c r="EY8" i="80"/>
  <c r="EZ8" i="80" s="1"/>
  <c r="EY95" i="80"/>
  <c r="EZ95" i="80" s="1"/>
  <c r="EY99" i="80"/>
  <c r="EZ99" i="80" s="1"/>
  <c r="EY73" i="80"/>
  <c r="EZ73" i="80" s="1"/>
  <c r="EY56" i="80"/>
  <c r="EZ56" i="80" s="1"/>
  <c r="EY43" i="80"/>
  <c r="EZ43" i="80" s="1"/>
  <c r="EY58" i="80"/>
  <c r="EZ58" i="80" s="1"/>
  <c r="EY31" i="80"/>
  <c r="EZ31" i="80" s="1"/>
  <c r="EY42" i="80"/>
  <c r="EZ42" i="80" s="1"/>
  <c r="EY34" i="80"/>
  <c r="EZ34" i="80" s="1"/>
  <c r="EY91" i="80"/>
  <c r="EZ91" i="80" s="1"/>
  <c r="EY103" i="80"/>
  <c r="EZ103" i="80" s="1"/>
  <c r="EY12" i="80"/>
  <c r="EZ12" i="80" s="1"/>
  <c r="EY70" i="80"/>
  <c r="EZ70" i="80" s="1"/>
  <c r="EY84" i="80"/>
  <c r="EZ84" i="80" s="1"/>
  <c r="EY88" i="80"/>
  <c r="EZ88" i="80" s="1"/>
  <c r="EY87" i="80"/>
  <c r="EZ87" i="80" s="1"/>
  <c r="EY7" i="80"/>
  <c r="EZ7" i="80" s="1"/>
  <c r="EY81" i="80"/>
  <c r="EZ81" i="80" s="1"/>
  <c r="EY97" i="80"/>
  <c r="EZ97" i="80" s="1"/>
  <c r="EY67" i="80"/>
  <c r="EZ67" i="80" s="1"/>
  <c r="EY36" i="80"/>
  <c r="EZ36" i="80" s="1"/>
  <c r="EY55" i="80"/>
  <c r="EZ55" i="80" s="1"/>
  <c r="EY86" i="80"/>
  <c r="EZ86" i="80" s="1"/>
  <c r="EY60" i="80"/>
  <c r="EZ60" i="80" s="1"/>
  <c r="EY49" i="80"/>
  <c r="EZ49" i="80" s="1"/>
  <c r="EY50" i="80"/>
  <c r="EZ50" i="80" s="1"/>
  <c r="EY83" i="80"/>
  <c r="EZ83" i="80" s="1"/>
  <c r="EY77" i="80"/>
  <c r="EZ77" i="80" s="1"/>
  <c r="EY21" i="80"/>
  <c r="EZ21" i="80" s="1"/>
  <c r="EY78" i="80"/>
  <c r="EZ78" i="80" s="1"/>
  <c r="EY100" i="80"/>
  <c r="EZ100" i="80" s="1"/>
  <c r="EY46" i="80"/>
  <c r="EZ46" i="80" s="1"/>
  <c r="EY16" i="80"/>
  <c r="EZ16" i="80" s="1"/>
  <c r="EY9" i="80"/>
  <c r="EZ9" i="80" s="1"/>
  <c r="EY10" i="80"/>
  <c r="EZ10" i="80" s="1"/>
  <c r="EY13" i="80"/>
  <c r="EZ13" i="80" s="1"/>
  <c r="EY94" i="80"/>
  <c r="EZ94" i="80" s="1"/>
  <c r="EY90" i="80"/>
  <c r="EZ90" i="80" s="1"/>
  <c r="EY23" i="80"/>
  <c r="EZ23" i="80" s="1"/>
  <c r="EY79" i="80"/>
  <c r="EZ79" i="80" s="1"/>
  <c r="EY69" i="80"/>
  <c r="EZ69" i="80" s="1"/>
  <c r="EY82" i="80"/>
  <c r="EZ82" i="80" s="1"/>
  <c r="EY40" i="80"/>
  <c r="EZ40" i="80" s="1"/>
  <c r="EY38" i="80"/>
  <c r="EZ38" i="80" s="1"/>
  <c r="EY44" i="80"/>
  <c r="EZ44" i="80" s="1"/>
  <c r="EY39" i="80"/>
  <c r="EZ39" i="80" s="1"/>
  <c r="EY98" i="80"/>
  <c r="EZ98" i="80" s="1"/>
  <c r="EY96" i="80"/>
  <c r="EZ96" i="80" s="1"/>
  <c r="AI76" i="75"/>
  <c r="AD76" i="75"/>
  <c r="R76" i="75"/>
  <c r="W76" i="75"/>
  <c r="Q76" i="75"/>
  <c r="U76" i="75"/>
  <c r="AC76" i="75"/>
  <c r="AB76" i="75"/>
  <c r="AE76" i="75"/>
  <c r="V76" i="75"/>
  <c r="T76" i="75"/>
  <c r="Y76" i="75"/>
  <c r="S76" i="75"/>
  <c r="P76" i="75"/>
  <c r="Z76" i="75"/>
  <c r="AF76" i="75"/>
  <c r="AA76" i="75"/>
  <c r="X76" i="75"/>
  <c r="AG76" i="75"/>
  <c r="AH76" i="75"/>
  <c r="CS86" i="75" l="1"/>
  <c r="CI86" i="75"/>
  <c r="CZ73" i="75"/>
  <c r="CQ73" i="75"/>
  <c r="CG73" i="75"/>
  <c r="DB86" i="75"/>
  <c r="CU68" i="75"/>
  <c r="CL68" i="75"/>
  <c r="CK68" i="75"/>
  <c r="CJ68" i="75"/>
  <c r="CU15" i="80"/>
  <c r="CY58" i="80"/>
  <c r="CY73" i="80"/>
  <c r="CZ55" i="80"/>
  <c r="CY53" i="80"/>
  <c r="CY28" i="80"/>
  <c r="CY61" i="80"/>
  <c r="CY95" i="80"/>
  <c r="CY71" i="80"/>
  <c r="DB84" i="80"/>
  <c r="CZ78" i="80"/>
  <c r="CY89" i="80"/>
  <c r="CY83" i="80"/>
  <c r="CY77" i="80"/>
  <c r="DC72" i="80"/>
  <c r="CY68" i="80"/>
  <c r="CY70" i="80"/>
  <c r="CY45" i="80"/>
  <c r="CY33" i="80"/>
  <c r="CZ41" i="80"/>
  <c r="CY93" i="80"/>
  <c r="CY90" i="80"/>
  <c r="DA76" i="80"/>
  <c r="DA75" i="80"/>
  <c r="CY82" i="80"/>
  <c r="CZ69" i="80"/>
  <c r="CY66" i="80"/>
  <c r="CY32" i="80"/>
  <c r="CY50" i="80"/>
  <c r="CY43" i="80"/>
  <c r="CY92" i="80"/>
  <c r="CY67" i="80"/>
  <c r="CY74" i="80"/>
  <c r="CY81" i="80"/>
  <c r="CY51" i="80"/>
  <c r="CY57" i="80"/>
  <c r="CY64" i="80"/>
  <c r="CY30" i="80"/>
  <c r="CY40" i="80"/>
  <c r="DD94" i="80"/>
  <c r="CY91" i="80"/>
  <c r="DA60" i="80"/>
  <c r="CZ63" i="80"/>
  <c r="CY86" i="80"/>
  <c r="CY80" i="80"/>
  <c r="DB62" i="80"/>
  <c r="CY65" i="80"/>
  <c r="CY59" i="80"/>
  <c r="DB46" i="80"/>
  <c r="CZ44" i="80"/>
  <c r="CZ52" i="80"/>
  <c r="CY42" i="80"/>
  <c r="CY31" i="80"/>
  <c r="DB87" i="80"/>
  <c r="CZ54" i="80"/>
  <c r="CZ88" i="80"/>
  <c r="CY85" i="80"/>
  <c r="CY79" i="80"/>
  <c r="CZ47" i="80"/>
  <c r="CY48" i="80"/>
  <c r="CZ37" i="80"/>
  <c r="CY56" i="80"/>
  <c r="CY34" i="80"/>
  <c r="CY38" i="80"/>
  <c r="CY36" i="80"/>
  <c r="CY35" i="80"/>
  <c r="CY39" i="80"/>
  <c r="CY29" i="80"/>
  <c r="CY49" i="80"/>
  <c r="CZ11" i="80"/>
  <c r="CZ10" i="80"/>
  <c r="CZ7" i="80"/>
  <c r="CZ9" i="80"/>
  <c r="CZ14" i="80"/>
  <c r="CZ13" i="80"/>
  <c r="CZ12" i="80"/>
  <c r="CZ8" i="80"/>
  <c r="AH77" i="75"/>
  <c r="P77" i="75"/>
  <c r="AB77" i="75"/>
  <c r="AD77" i="75"/>
  <c r="X77" i="75"/>
  <c r="U77" i="75"/>
  <c r="V77" i="75"/>
  <c r="R77" i="75"/>
  <c r="AG77" i="75"/>
  <c r="S77" i="75"/>
  <c r="AC77" i="75"/>
  <c r="AI77" i="75"/>
  <c r="Y77" i="75"/>
  <c r="AF77" i="75"/>
  <c r="W77" i="75"/>
  <c r="Z77" i="75"/>
  <c r="AA77" i="75"/>
  <c r="T77" i="75"/>
  <c r="Q77" i="75"/>
  <c r="AE77" i="75"/>
  <c r="CV15" i="80" l="1"/>
  <c r="CZ53" i="80"/>
  <c r="CZ58" i="80"/>
  <c r="CZ79" i="80"/>
  <c r="CZ48" i="80"/>
  <c r="DA55" i="80"/>
  <c r="CZ73" i="80"/>
  <c r="CZ49" i="80"/>
  <c r="CZ29" i="80"/>
  <c r="CZ39" i="80"/>
  <c r="CZ35" i="80"/>
  <c r="CZ36" i="80"/>
  <c r="CZ38" i="80"/>
  <c r="CZ34" i="80"/>
  <c r="CZ56" i="80"/>
  <c r="DA37" i="80"/>
  <c r="DA47" i="80"/>
  <c r="CZ85" i="80"/>
  <c r="DA88" i="80"/>
  <c r="DA54" i="80"/>
  <c r="DC87" i="80"/>
  <c r="CZ31" i="80"/>
  <c r="CZ42" i="80"/>
  <c r="DA52" i="80"/>
  <c r="DA44" i="80"/>
  <c r="DC46" i="80"/>
  <c r="CZ59" i="80"/>
  <c r="CZ65" i="80"/>
  <c r="DC62" i="80"/>
  <c r="CZ80" i="80"/>
  <c r="CZ86" i="80"/>
  <c r="DA63" i="80"/>
  <c r="DB60" i="80"/>
  <c r="CZ91" i="80"/>
  <c r="DE94" i="80"/>
  <c r="CZ40" i="80"/>
  <c r="CZ30" i="80"/>
  <c r="CZ64" i="80"/>
  <c r="CZ57" i="80"/>
  <c r="CZ51" i="80"/>
  <c r="CZ81" i="80"/>
  <c r="CZ74" i="80"/>
  <c r="CZ67" i="80"/>
  <c r="CZ92" i="80"/>
  <c r="CZ43" i="80"/>
  <c r="CZ50" i="80"/>
  <c r="CZ32" i="80"/>
  <c r="CZ66" i="80"/>
  <c r="DA69" i="80"/>
  <c r="CZ82" i="80"/>
  <c r="DB75" i="80"/>
  <c r="DB76" i="80"/>
  <c r="CZ90" i="80"/>
  <c r="CZ93" i="80"/>
  <c r="DA41" i="80"/>
  <c r="CZ33" i="80"/>
  <c r="CZ45" i="80"/>
  <c r="CZ70" i="80"/>
  <c r="CZ68" i="80"/>
  <c r="DD72" i="80"/>
  <c r="CZ77" i="80"/>
  <c r="CZ83" i="80"/>
  <c r="CZ89" i="80"/>
  <c r="DA78" i="80"/>
  <c r="DC84" i="80"/>
  <c r="CZ71" i="80"/>
  <c r="CZ95" i="80"/>
  <c r="CZ61" i="80"/>
  <c r="DA14" i="80"/>
  <c r="DA8" i="80"/>
  <c r="DA10" i="80"/>
  <c r="DA12" i="80"/>
  <c r="DA13" i="80"/>
  <c r="DA9" i="80"/>
  <c r="DA7" i="80"/>
  <c r="DA11" i="80"/>
  <c r="Q78" i="75"/>
  <c r="Y78" i="75"/>
  <c r="V78" i="75"/>
  <c r="AH78" i="75"/>
  <c r="AC78" i="75"/>
  <c r="X78" i="75"/>
  <c r="T78" i="75"/>
  <c r="AI78" i="75"/>
  <c r="U78" i="75"/>
  <c r="AA78" i="75"/>
  <c r="Z78" i="75"/>
  <c r="S78" i="75"/>
  <c r="AD78" i="75"/>
  <c r="AE78" i="75"/>
  <c r="P78" i="75"/>
  <c r="W78" i="75"/>
  <c r="AG78" i="75"/>
  <c r="AB78" i="75"/>
  <c r="AF78" i="75"/>
  <c r="R78" i="75"/>
  <c r="CH78" i="75" l="1"/>
  <c r="CR78" i="75"/>
  <c r="DA78" i="75"/>
  <c r="CW15" i="80"/>
  <c r="DA58" i="80"/>
  <c r="DA53" i="80"/>
  <c r="DA73" i="80"/>
  <c r="DB55" i="80"/>
  <c r="DA48" i="80"/>
  <c r="DA79" i="80"/>
  <c r="DA29" i="80"/>
  <c r="DA61" i="80"/>
  <c r="DA95" i="80"/>
  <c r="DA71" i="80"/>
  <c r="DD84" i="80"/>
  <c r="DB78" i="80"/>
  <c r="DA89" i="80"/>
  <c r="DA83" i="80"/>
  <c r="DA77" i="80"/>
  <c r="DE72" i="80"/>
  <c r="DA68" i="80"/>
  <c r="DA70" i="80"/>
  <c r="DA45" i="80"/>
  <c r="DA33" i="80"/>
  <c r="DB41" i="80"/>
  <c r="DA93" i="80"/>
  <c r="DA90" i="80"/>
  <c r="DC76" i="80"/>
  <c r="DC75" i="80"/>
  <c r="DA82" i="80"/>
  <c r="DB69" i="80"/>
  <c r="DA66" i="80"/>
  <c r="DA32" i="80"/>
  <c r="DA50" i="80"/>
  <c r="DA43" i="80"/>
  <c r="DA92" i="80"/>
  <c r="DA67" i="80"/>
  <c r="DA74" i="80"/>
  <c r="DA81" i="80"/>
  <c r="DA51" i="80"/>
  <c r="DA57" i="80"/>
  <c r="DA64" i="80"/>
  <c r="DA30" i="80"/>
  <c r="DA40" i="80"/>
  <c r="DF94" i="80"/>
  <c r="DA91" i="80"/>
  <c r="DC60" i="80"/>
  <c r="DB63" i="80"/>
  <c r="DA86" i="80"/>
  <c r="DA80" i="80"/>
  <c r="DD62" i="80"/>
  <c r="DA65" i="80"/>
  <c r="DA59" i="80"/>
  <c r="DD46" i="80"/>
  <c r="DB44" i="80"/>
  <c r="DB52" i="80"/>
  <c r="DA42" i="80"/>
  <c r="DA31" i="80"/>
  <c r="DD87" i="80"/>
  <c r="DB54" i="80"/>
  <c r="DB88" i="80"/>
  <c r="DA85" i="80"/>
  <c r="DB47" i="80"/>
  <c r="DB37" i="80"/>
  <c r="DA56" i="80"/>
  <c r="DA34" i="80"/>
  <c r="DA38" i="80"/>
  <c r="DA36" i="80"/>
  <c r="DA35" i="80"/>
  <c r="DA39" i="80"/>
  <c r="DA49" i="80"/>
  <c r="DB13" i="80"/>
  <c r="DB10" i="80"/>
  <c r="DB9" i="80"/>
  <c r="DB12" i="80"/>
  <c r="DB14" i="80"/>
  <c r="DB11" i="80"/>
  <c r="DB7" i="80"/>
  <c r="DB8" i="80"/>
  <c r="W79" i="75"/>
  <c r="AA79" i="75"/>
  <c r="AH79" i="75"/>
  <c r="P79" i="75"/>
  <c r="U79" i="75"/>
  <c r="V79" i="75"/>
  <c r="AC79" i="75"/>
  <c r="R79" i="75"/>
  <c r="AE79" i="75"/>
  <c r="AI79" i="75"/>
  <c r="Y79" i="75"/>
  <c r="Z79" i="75"/>
  <c r="AF79" i="75"/>
  <c r="AD79" i="75"/>
  <c r="T79" i="75"/>
  <c r="Q79" i="75"/>
  <c r="AB79" i="75"/>
  <c r="S79" i="75"/>
  <c r="X79" i="75"/>
  <c r="AG79" i="75"/>
  <c r="CX15" i="80" l="1"/>
  <c r="DC55" i="80"/>
  <c r="DB53" i="80"/>
  <c r="DB58" i="80"/>
  <c r="DC58" i="80" s="1"/>
  <c r="DD58" i="80" s="1"/>
  <c r="DE58" i="80" s="1"/>
  <c r="DF58" i="80" s="1"/>
  <c r="DG58" i="80" s="1"/>
  <c r="DH58" i="80" s="1"/>
  <c r="DB79" i="80"/>
  <c r="DB48" i="80"/>
  <c r="DB73" i="80"/>
  <c r="DB30" i="80"/>
  <c r="DB49" i="80"/>
  <c r="DB39" i="80"/>
  <c r="DB35" i="80"/>
  <c r="DB36" i="80"/>
  <c r="DB38" i="80"/>
  <c r="DB34" i="80"/>
  <c r="DB56" i="80"/>
  <c r="DC37" i="80"/>
  <c r="DC47" i="80"/>
  <c r="DB85" i="80"/>
  <c r="DC88" i="80"/>
  <c r="DC54" i="80"/>
  <c r="DE87" i="80"/>
  <c r="DB31" i="80"/>
  <c r="DB42" i="80"/>
  <c r="DC52" i="80"/>
  <c r="DC44" i="80"/>
  <c r="DE46" i="80"/>
  <c r="DB59" i="80"/>
  <c r="DB65" i="80"/>
  <c r="DE62" i="80"/>
  <c r="DB80" i="80"/>
  <c r="DB86" i="80"/>
  <c r="DC63" i="80"/>
  <c r="DD60" i="80"/>
  <c r="DB91" i="80"/>
  <c r="DG94" i="80"/>
  <c r="DB40" i="80"/>
  <c r="DB64" i="80"/>
  <c r="DB57" i="80"/>
  <c r="DB51" i="80"/>
  <c r="DB81" i="80"/>
  <c r="DB74" i="80"/>
  <c r="DB67" i="80"/>
  <c r="DB92" i="80"/>
  <c r="DB43" i="80"/>
  <c r="DB50" i="80"/>
  <c r="DB32" i="80"/>
  <c r="DB66" i="80"/>
  <c r="DC69" i="80"/>
  <c r="DB82" i="80"/>
  <c r="DD75" i="80"/>
  <c r="DD76" i="80"/>
  <c r="DB90" i="80"/>
  <c r="DB93" i="80"/>
  <c r="DC41" i="80"/>
  <c r="DB33" i="80"/>
  <c r="DB45" i="80"/>
  <c r="DB70" i="80"/>
  <c r="DB68" i="80"/>
  <c r="DF72" i="80"/>
  <c r="DB77" i="80"/>
  <c r="DB83" i="80"/>
  <c r="DB89" i="80"/>
  <c r="DC78" i="80"/>
  <c r="DE84" i="80"/>
  <c r="DB71" i="80"/>
  <c r="DB95" i="80"/>
  <c r="DB61" i="80"/>
  <c r="DC12" i="80"/>
  <c r="DC14" i="80"/>
  <c r="DC8" i="80"/>
  <c r="DC9" i="80"/>
  <c r="DC7" i="80"/>
  <c r="DC10" i="80"/>
  <c r="DC11" i="80"/>
  <c r="DC13" i="80"/>
  <c r="X80" i="75"/>
  <c r="AF80" i="75"/>
  <c r="AC80" i="75"/>
  <c r="W80" i="75"/>
  <c r="AA80" i="75"/>
  <c r="S80" i="75"/>
  <c r="Z80" i="75"/>
  <c r="V80" i="75"/>
  <c r="AB80" i="75"/>
  <c r="Y80" i="75"/>
  <c r="U80" i="75"/>
  <c r="R80" i="75"/>
  <c r="Q80" i="75"/>
  <c r="AI80" i="75"/>
  <c r="P80" i="75"/>
  <c r="AD80" i="75"/>
  <c r="T80" i="75"/>
  <c r="AE80" i="75"/>
  <c r="AH80" i="75"/>
  <c r="AG80" i="75"/>
  <c r="CI87" i="75" l="1"/>
  <c r="DB87" i="75"/>
  <c r="CE69" i="75"/>
  <c r="CF71" i="75"/>
  <c r="CO69" i="75"/>
  <c r="CT69" i="75" s="1"/>
  <c r="CS87" i="75"/>
  <c r="CP71" i="75"/>
  <c r="CX69" i="75"/>
  <c r="CY71" i="75"/>
  <c r="CY15" i="80"/>
  <c r="DC53" i="80"/>
  <c r="DD55" i="80"/>
  <c r="DC48" i="80"/>
  <c r="DC73" i="80"/>
  <c r="DC79" i="80"/>
  <c r="DC61" i="80"/>
  <c r="DC95" i="80"/>
  <c r="DC71" i="80"/>
  <c r="DF84" i="80"/>
  <c r="DD78" i="80"/>
  <c r="DC89" i="80"/>
  <c r="DC83" i="80"/>
  <c r="DC77" i="80"/>
  <c r="DG72" i="80"/>
  <c r="DC68" i="80"/>
  <c r="DC70" i="80"/>
  <c r="DC45" i="80"/>
  <c r="DC33" i="80"/>
  <c r="DD41" i="80"/>
  <c r="DC93" i="80"/>
  <c r="DC90" i="80"/>
  <c r="DE76" i="80"/>
  <c r="DE75" i="80"/>
  <c r="DC82" i="80"/>
  <c r="DD69" i="80"/>
  <c r="DC66" i="80"/>
  <c r="DC32" i="80"/>
  <c r="DC50" i="80"/>
  <c r="DC43" i="80"/>
  <c r="DC92" i="80"/>
  <c r="DC67" i="80"/>
  <c r="DC74" i="80"/>
  <c r="DC81" i="80"/>
  <c r="DC51" i="80"/>
  <c r="DC57" i="80"/>
  <c r="DC64" i="80"/>
  <c r="DC40" i="80"/>
  <c r="DH94" i="80"/>
  <c r="DC91" i="80"/>
  <c r="DE60" i="80"/>
  <c r="DD63" i="80"/>
  <c r="DC86" i="80"/>
  <c r="DC80" i="80"/>
  <c r="DF62" i="80"/>
  <c r="DC65" i="80"/>
  <c r="DC59" i="80"/>
  <c r="DF46" i="80"/>
  <c r="DD44" i="80"/>
  <c r="DD52" i="80"/>
  <c r="DC42" i="80"/>
  <c r="DC31" i="80"/>
  <c r="DF87" i="80"/>
  <c r="DD54" i="80"/>
  <c r="DD88" i="80"/>
  <c r="DI58" i="80"/>
  <c r="DC85" i="80"/>
  <c r="DD47" i="80"/>
  <c r="DD37" i="80"/>
  <c r="DC56" i="80"/>
  <c r="DC34" i="80"/>
  <c r="DC38" i="80"/>
  <c r="DC36" i="80"/>
  <c r="DC35" i="80"/>
  <c r="DC39" i="80"/>
  <c r="DC49" i="80"/>
  <c r="DD9" i="80"/>
  <c r="DD7" i="80"/>
  <c r="DD8" i="80"/>
  <c r="DD13" i="80"/>
  <c r="DD14" i="80"/>
  <c r="DD12" i="80"/>
  <c r="DD11" i="80"/>
  <c r="DD10" i="80"/>
  <c r="AE81" i="75"/>
  <c r="R81" i="75"/>
  <c r="S81" i="75"/>
  <c r="Y81" i="75"/>
  <c r="P81" i="75"/>
  <c r="AC81" i="75"/>
  <c r="T81" i="75"/>
  <c r="U81" i="75"/>
  <c r="AA81" i="75"/>
  <c r="AD81" i="75"/>
  <c r="W81" i="75"/>
  <c r="AB81" i="75"/>
  <c r="AG81" i="75"/>
  <c r="AI81" i="75"/>
  <c r="V81" i="75"/>
  <c r="AF81" i="75"/>
  <c r="AH81" i="75"/>
  <c r="Q81" i="75"/>
  <c r="Z81" i="75"/>
  <c r="X81" i="75"/>
  <c r="CZ74" i="75" l="1"/>
  <c r="CQ74" i="75"/>
  <c r="CG74" i="75"/>
  <c r="CU69" i="75"/>
  <c r="CL69" i="75"/>
  <c r="CK69" i="75"/>
  <c r="CJ69" i="75"/>
  <c r="CZ15" i="80"/>
  <c r="DE55" i="80"/>
  <c r="DD53" i="80"/>
  <c r="DD79" i="80"/>
  <c r="DD73" i="80"/>
  <c r="DD48" i="80"/>
  <c r="DD49" i="80"/>
  <c r="DD39" i="80"/>
  <c r="DD35" i="80"/>
  <c r="DD36" i="80"/>
  <c r="DD38" i="80"/>
  <c r="DD34" i="80"/>
  <c r="DD56" i="80"/>
  <c r="DE37" i="80"/>
  <c r="DE47" i="80"/>
  <c r="DD85" i="80"/>
  <c r="DJ58" i="80"/>
  <c r="DE88" i="80"/>
  <c r="DE54" i="80"/>
  <c r="DG87" i="80"/>
  <c r="DD31" i="80"/>
  <c r="DD42" i="80"/>
  <c r="DE52" i="80"/>
  <c r="DE44" i="80"/>
  <c r="DG46" i="80"/>
  <c r="DD59" i="80"/>
  <c r="DD65" i="80"/>
  <c r="DG62" i="80"/>
  <c r="DD80" i="80"/>
  <c r="DD86" i="80"/>
  <c r="DE63" i="80"/>
  <c r="DF60" i="80"/>
  <c r="DD91" i="80"/>
  <c r="DI94" i="80"/>
  <c r="DD40" i="80"/>
  <c r="DD64" i="80"/>
  <c r="DD57" i="80"/>
  <c r="DD51" i="80"/>
  <c r="DD81" i="80"/>
  <c r="DD74" i="80"/>
  <c r="DD67" i="80"/>
  <c r="DD92" i="80"/>
  <c r="DD43" i="80"/>
  <c r="DD50" i="80"/>
  <c r="DD32" i="80"/>
  <c r="DD66" i="80"/>
  <c r="DE69" i="80"/>
  <c r="DD82" i="80"/>
  <c r="DF75" i="80"/>
  <c r="DF76" i="80"/>
  <c r="DD90" i="80"/>
  <c r="DD93" i="80"/>
  <c r="DE41" i="80"/>
  <c r="DD33" i="80"/>
  <c r="DD45" i="80"/>
  <c r="DD70" i="80"/>
  <c r="DD68" i="80"/>
  <c r="DH72" i="80"/>
  <c r="DD77" i="80"/>
  <c r="DD83" i="80"/>
  <c r="DD89" i="80"/>
  <c r="DE78" i="80"/>
  <c r="DG84" i="80"/>
  <c r="DD71" i="80"/>
  <c r="DD95" i="80"/>
  <c r="DD61" i="80"/>
  <c r="DE12" i="80"/>
  <c r="DE14" i="80"/>
  <c r="DE13" i="80"/>
  <c r="DE10" i="80"/>
  <c r="DE8" i="80"/>
  <c r="DE7" i="80"/>
  <c r="DE11" i="80"/>
  <c r="DE9" i="80"/>
  <c r="AH82" i="75"/>
  <c r="W82" i="75"/>
  <c r="P82" i="75"/>
  <c r="AF82" i="75"/>
  <c r="AD82" i="75"/>
  <c r="Y82" i="75"/>
  <c r="V82" i="75"/>
  <c r="AA82" i="75"/>
  <c r="S82" i="75"/>
  <c r="X82" i="75"/>
  <c r="AI82" i="75"/>
  <c r="U82" i="75"/>
  <c r="R82" i="75"/>
  <c r="Z82" i="75"/>
  <c r="AG82" i="75"/>
  <c r="T82" i="75"/>
  <c r="AE82" i="75"/>
  <c r="Q82" i="75"/>
  <c r="AB82" i="75"/>
  <c r="AC82" i="75"/>
  <c r="DA15" i="80" l="1"/>
  <c r="DE53" i="80"/>
  <c r="DF55" i="80"/>
  <c r="DE48" i="80"/>
  <c r="DE73" i="80"/>
  <c r="DE79" i="80"/>
  <c r="DE61" i="80"/>
  <c r="DE95" i="80"/>
  <c r="DE71" i="80"/>
  <c r="DH84" i="80"/>
  <c r="DF78" i="80"/>
  <c r="DE89" i="80"/>
  <c r="DE83" i="80"/>
  <c r="DE77" i="80"/>
  <c r="DI72" i="80"/>
  <c r="DE68" i="80"/>
  <c r="DE70" i="80"/>
  <c r="DE45" i="80"/>
  <c r="DE33" i="80"/>
  <c r="DF41" i="80"/>
  <c r="DE93" i="80"/>
  <c r="DE90" i="80"/>
  <c r="DG76" i="80"/>
  <c r="DG75" i="80"/>
  <c r="DE82" i="80"/>
  <c r="DF69" i="80"/>
  <c r="DE66" i="80"/>
  <c r="DE32" i="80"/>
  <c r="DE50" i="80"/>
  <c r="DE43" i="80"/>
  <c r="DE92" i="80"/>
  <c r="DE67" i="80"/>
  <c r="DE74" i="80"/>
  <c r="DE81" i="80"/>
  <c r="DE51" i="80"/>
  <c r="DE57" i="80"/>
  <c r="DE64" i="80"/>
  <c r="DE40" i="80"/>
  <c r="DJ94" i="80"/>
  <c r="DE91" i="80"/>
  <c r="DG60" i="80"/>
  <c r="DF63" i="80"/>
  <c r="DE86" i="80"/>
  <c r="DE80" i="80"/>
  <c r="DH62" i="80"/>
  <c r="DE65" i="80"/>
  <c r="DE59" i="80"/>
  <c r="DH46" i="80"/>
  <c r="DF44" i="80"/>
  <c r="DF52" i="80"/>
  <c r="DE42" i="80"/>
  <c r="DE31" i="80"/>
  <c r="DH87" i="80"/>
  <c r="DF54" i="80"/>
  <c r="DF88" i="80"/>
  <c r="DK58" i="80"/>
  <c r="DE85" i="80"/>
  <c r="DF47" i="80"/>
  <c r="DF37" i="80"/>
  <c r="DE56" i="80"/>
  <c r="DE34" i="80"/>
  <c r="DE38" i="80"/>
  <c r="DE36" i="80"/>
  <c r="DE35" i="80"/>
  <c r="DE39" i="80"/>
  <c r="DE49" i="80"/>
  <c r="DF8" i="80"/>
  <c r="DF10" i="80"/>
  <c r="DF13" i="80"/>
  <c r="DF9" i="80"/>
  <c r="DF11" i="80"/>
  <c r="DF14" i="80"/>
  <c r="DF7" i="80"/>
  <c r="DF12" i="80"/>
  <c r="Q83" i="75"/>
  <c r="U83" i="75"/>
  <c r="AF83" i="75"/>
  <c r="AC83" i="75"/>
  <c r="AB83" i="75"/>
  <c r="AE83" i="75"/>
  <c r="AI83" i="75"/>
  <c r="P83" i="75"/>
  <c r="T83" i="75"/>
  <c r="AA83" i="75"/>
  <c r="W83" i="75"/>
  <c r="X83" i="75"/>
  <c r="Y83" i="75"/>
  <c r="AD83" i="75"/>
  <c r="AH83" i="75"/>
  <c r="AG83" i="75"/>
  <c r="V83" i="75"/>
  <c r="S83" i="75"/>
  <c r="Z83" i="75"/>
  <c r="R83" i="75"/>
  <c r="CH79" i="75" l="1"/>
  <c r="CR79" i="75"/>
  <c r="DA79" i="75"/>
  <c r="DB15" i="80"/>
  <c r="DG55" i="80"/>
  <c r="DF53" i="80"/>
  <c r="DG53" i="80" s="1"/>
  <c r="DH53" i="80" s="1"/>
  <c r="DI53" i="80" s="1"/>
  <c r="DJ53" i="80" s="1"/>
  <c r="DK53" i="80" s="1"/>
  <c r="DL53" i="80" s="1"/>
  <c r="DF48" i="80"/>
  <c r="DF79" i="80"/>
  <c r="DF73" i="80"/>
  <c r="DF49" i="80"/>
  <c r="DF39" i="80"/>
  <c r="DF35" i="80"/>
  <c r="DF36" i="80"/>
  <c r="DF38" i="80"/>
  <c r="DF34" i="80"/>
  <c r="DF56" i="80"/>
  <c r="DG37" i="80"/>
  <c r="DG47" i="80"/>
  <c r="DF85" i="80"/>
  <c r="DL58" i="80"/>
  <c r="DG88" i="80"/>
  <c r="DG54" i="80"/>
  <c r="DI87" i="80"/>
  <c r="DF42" i="80"/>
  <c r="DG52" i="80"/>
  <c r="DG44" i="80"/>
  <c r="DI46" i="80"/>
  <c r="DF59" i="80"/>
  <c r="DF65" i="80"/>
  <c r="DI62" i="80"/>
  <c r="DF80" i="80"/>
  <c r="DF86" i="80"/>
  <c r="DG63" i="80"/>
  <c r="DH60" i="80"/>
  <c r="DF91" i="80"/>
  <c r="DK94" i="80"/>
  <c r="DF40" i="80"/>
  <c r="DF64" i="80"/>
  <c r="DF57" i="80"/>
  <c r="DF51" i="80"/>
  <c r="DF81" i="80"/>
  <c r="DF74" i="80"/>
  <c r="DF67" i="80"/>
  <c r="DF92" i="80"/>
  <c r="DF43" i="80"/>
  <c r="DF50" i="80"/>
  <c r="DF32" i="80"/>
  <c r="DF66" i="80"/>
  <c r="DG69" i="80"/>
  <c r="DF82" i="80"/>
  <c r="DH75" i="80"/>
  <c r="DH76" i="80"/>
  <c r="DF90" i="80"/>
  <c r="DF93" i="80"/>
  <c r="DG41" i="80"/>
  <c r="DF33" i="80"/>
  <c r="DF45" i="80"/>
  <c r="DF70" i="80"/>
  <c r="DF68" i="80"/>
  <c r="DJ72" i="80"/>
  <c r="DF77" i="80"/>
  <c r="DF83" i="80"/>
  <c r="DF89" i="80"/>
  <c r="DG78" i="80"/>
  <c r="DI84" i="80"/>
  <c r="DF71" i="80"/>
  <c r="DF95" i="80"/>
  <c r="DM53" i="80"/>
  <c r="DF61" i="80"/>
  <c r="DG8" i="80"/>
  <c r="DG11" i="80"/>
  <c r="DG14" i="80"/>
  <c r="DG13" i="80"/>
  <c r="DG12" i="80"/>
  <c r="DG10" i="80"/>
  <c r="DG9" i="80"/>
  <c r="DG7" i="80"/>
  <c r="V84" i="75"/>
  <c r="W84" i="75"/>
  <c r="AB84" i="75"/>
  <c r="AG84" i="75"/>
  <c r="AA84" i="75"/>
  <c r="AC84" i="75"/>
  <c r="AH84" i="75"/>
  <c r="T84" i="75"/>
  <c r="AF84" i="75"/>
  <c r="R84" i="75"/>
  <c r="AD84" i="75"/>
  <c r="P84" i="75"/>
  <c r="U84" i="75"/>
  <c r="Z84" i="75"/>
  <c r="Y84" i="75"/>
  <c r="AI84" i="75"/>
  <c r="Q84" i="75"/>
  <c r="S84" i="75"/>
  <c r="X84" i="75"/>
  <c r="AE84" i="75"/>
  <c r="DC15" i="80" l="1"/>
  <c r="DH55" i="80"/>
  <c r="DG79" i="80"/>
  <c r="DG73" i="80"/>
  <c r="DG48" i="80"/>
  <c r="DG61" i="80"/>
  <c r="DN53" i="80"/>
  <c r="DG95" i="80"/>
  <c r="DG71" i="80"/>
  <c r="DJ84" i="80"/>
  <c r="DH78" i="80"/>
  <c r="DG89" i="80"/>
  <c r="DG83" i="80"/>
  <c r="DG77" i="80"/>
  <c r="DK72" i="80"/>
  <c r="DG68" i="80"/>
  <c r="DG70" i="80"/>
  <c r="DG45" i="80"/>
  <c r="DG33" i="80"/>
  <c r="DH41" i="80"/>
  <c r="DG93" i="80"/>
  <c r="DG90" i="80"/>
  <c r="DI76" i="80"/>
  <c r="DI75" i="80"/>
  <c r="DG82" i="80"/>
  <c r="DH69" i="80"/>
  <c r="DG66" i="80"/>
  <c r="DG50" i="80"/>
  <c r="DG43" i="80"/>
  <c r="DG92" i="80"/>
  <c r="DG67" i="80"/>
  <c r="DG74" i="80"/>
  <c r="DG81" i="80"/>
  <c r="DG51" i="80"/>
  <c r="DG57" i="80"/>
  <c r="DG64" i="80"/>
  <c r="DG40" i="80"/>
  <c r="DL94" i="80"/>
  <c r="DG91" i="80"/>
  <c r="DI60" i="80"/>
  <c r="DH63" i="80"/>
  <c r="DG86" i="80"/>
  <c r="DG80" i="80"/>
  <c r="DJ62" i="80"/>
  <c r="DG65" i="80"/>
  <c r="DG59" i="80"/>
  <c r="DJ46" i="80"/>
  <c r="DH44" i="80"/>
  <c r="DH52" i="80"/>
  <c r="DG42" i="80"/>
  <c r="DJ87" i="80"/>
  <c r="DH54" i="80"/>
  <c r="DH88" i="80"/>
  <c r="DM58" i="80"/>
  <c r="DG85" i="80"/>
  <c r="DH47" i="80"/>
  <c r="DH37" i="80"/>
  <c r="DG56" i="80"/>
  <c r="DG34" i="80"/>
  <c r="DG38" i="80"/>
  <c r="DG36" i="80"/>
  <c r="DG35" i="80"/>
  <c r="DG39" i="80"/>
  <c r="DG49" i="80"/>
  <c r="DH8" i="80"/>
  <c r="DH10" i="80"/>
  <c r="DH9" i="80"/>
  <c r="DH13" i="80"/>
  <c r="DH14" i="80"/>
  <c r="DH12" i="80"/>
  <c r="DH7" i="80"/>
  <c r="DH11" i="80"/>
  <c r="AE85" i="75"/>
  <c r="Z85" i="75"/>
  <c r="T85" i="75"/>
  <c r="W85" i="75"/>
  <c r="X85" i="75"/>
  <c r="U85" i="75"/>
  <c r="AH85" i="75"/>
  <c r="V85" i="75"/>
  <c r="Q85" i="75"/>
  <c r="AD85" i="75"/>
  <c r="AA85" i="75"/>
  <c r="AI85" i="75"/>
  <c r="R85" i="75"/>
  <c r="AG85" i="75"/>
  <c r="Y85" i="75"/>
  <c r="AF85" i="75"/>
  <c r="AB85" i="75"/>
  <c r="S85" i="75"/>
  <c r="P85" i="75"/>
  <c r="AC85" i="75"/>
  <c r="CE70" i="75" l="1"/>
  <c r="CS88" i="75"/>
  <c r="CY72" i="75"/>
  <c r="DB88" i="75"/>
  <c r="CF72" i="75"/>
  <c r="CP72" i="75"/>
  <c r="CO70" i="75"/>
  <c r="CT70" i="75" s="1"/>
  <c r="CI88" i="75"/>
  <c r="CX70" i="75"/>
  <c r="DD15" i="80"/>
  <c r="DI55" i="80"/>
  <c r="DH79" i="80"/>
  <c r="DH48" i="80"/>
  <c r="DH73" i="80"/>
  <c r="DH49" i="80"/>
  <c r="DH39" i="80"/>
  <c r="DH35" i="80"/>
  <c r="DH36" i="80"/>
  <c r="DH38" i="80"/>
  <c r="DH34" i="80"/>
  <c r="DH56" i="80"/>
  <c r="DI37" i="80"/>
  <c r="DI47" i="80"/>
  <c r="DH85" i="80"/>
  <c r="DN58" i="80"/>
  <c r="DI88" i="80"/>
  <c r="DI54" i="80"/>
  <c r="DK87" i="80"/>
  <c r="DH42" i="80"/>
  <c r="DI52" i="80"/>
  <c r="DI44" i="80"/>
  <c r="DK46" i="80"/>
  <c r="DH59" i="80"/>
  <c r="DH65" i="80"/>
  <c r="DK62" i="80"/>
  <c r="DH80" i="80"/>
  <c r="DH86" i="80"/>
  <c r="DI63" i="80"/>
  <c r="DJ60" i="80"/>
  <c r="DH91" i="80"/>
  <c r="DM94" i="80"/>
  <c r="DH40" i="80"/>
  <c r="DH64" i="80"/>
  <c r="DH57" i="80"/>
  <c r="DH51" i="80"/>
  <c r="DH81" i="80"/>
  <c r="DH74" i="80"/>
  <c r="DH67" i="80"/>
  <c r="DH92" i="80"/>
  <c r="DH43" i="80"/>
  <c r="DH50" i="80"/>
  <c r="DH66" i="80"/>
  <c r="DI69" i="80"/>
  <c r="DH82" i="80"/>
  <c r="DJ75" i="80"/>
  <c r="DJ76" i="80"/>
  <c r="DH90" i="80"/>
  <c r="DH93" i="80"/>
  <c r="DI41" i="80"/>
  <c r="DH33" i="80"/>
  <c r="DH45" i="80"/>
  <c r="DH70" i="80"/>
  <c r="DH68" i="80"/>
  <c r="DL72" i="80"/>
  <c r="DH77" i="80"/>
  <c r="DH83" i="80"/>
  <c r="DH89" i="80"/>
  <c r="DI78" i="80"/>
  <c r="DK84" i="80"/>
  <c r="DH71" i="80"/>
  <c r="DH95" i="80"/>
  <c r="DO53" i="80"/>
  <c r="DH61" i="80"/>
  <c r="DI14" i="80"/>
  <c r="DI13" i="80"/>
  <c r="DI9" i="80"/>
  <c r="DI7" i="80"/>
  <c r="DI11" i="80"/>
  <c r="DI10" i="80"/>
  <c r="DI12" i="80"/>
  <c r="DI8" i="80"/>
  <c r="P86" i="75"/>
  <c r="R86" i="75"/>
  <c r="AH86" i="75"/>
  <c r="AE86" i="75"/>
  <c r="AG86" i="75"/>
  <c r="S86" i="75"/>
  <c r="AI86" i="75"/>
  <c r="U86" i="75"/>
  <c r="W86" i="75"/>
  <c r="Y86" i="75"/>
  <c r="T86" i="75"/>
  <c r="AC86" i="75"/>
  <c r="V86" i="75"/>
  <c r="AB86" i="75"/>
  <c r="AA86" i="75"/>
  <c r="X86" i="75"/>
  <c r="AD86" i="75"/>
  <c r="Q86" i="75"/>
  <c r="Z86" i="75"/>
  <c r="AF86" i="75"/>
  <c r="CZ75" i="75" l="1"/>
  <c r="CQ75" i="75"/>
  <c r="CG75" i="75"/>
  <c r="CU70" i="75"/>
  <c r="CK70" i="75"/>
  <c r="CJ70" i="75"/>
  <c r="CL70" i="75"/>
  <c r="DE15" i="80"/>
  <c r="DI73" i="80"/>
  <c r="DJ55" i="80"/>
  <c r="DK55" i="80" s="1"/>
  <c r="DL55" i="80" s="1"/>
  <c r="DM55" i="80" s="1"/>
  <c r="DN55" i="80" s="1"/>
  <c r="DO55" i="80" s="1"/>
  <c r="DP55" i="80" s="1"/>
  <c r="DQ55" i="80" s="1"/>
  <c r="DI48" i="80"/>
  <c r="DI79" i="80"/>
  <c r="DI61" i="80"/>
  <c r="DP53" i="80"/>
  <c r="DI95" i="80"/>
  <c r="DI71" i="80"/>
  <c r="DL84" i="80"/>
  <c r="DJ78" i="80"/>
  <c r="DI89" i="80"/>
  <c r="DI83" i="80"/>
  <c r="DI77" i="80"/>
  <c r="DM72" i="80"/>
  <c r="DI68" i="80"/>
  <c r="DI70" i="80"/>
  <c r="DI45" i="80"/>
  <c r="DJ41" i="80"/>
  <c r="DI93" i="80"/>
  <c r="DI90" i="80"/>
  <c r="DK76" i="80"/>
  <c r="DK75" i="80"/>
  <c r="DI82" i="80"/>
  <c r="DJ69" i="80"/>
  <c r="DI66" i="80"/>
  <c r="DI50" i="80"/>
  <c r="DI43" i="80"/>
  <c r="DI92" i="80"/>
  <c r="DI67" i="80"/>
  <c r="DI74" i="80"/>
  <c r="DI81" i="80"/>
  <c r="DI51" i="80"/>
  <c r="DI57" i="80"/>
  <c r="DI64" i="80"/>
  <c r="DI40" i="80"/>
  <c r="DN94" i="80"/>
  <c r="DI91" i="80"/>
  <c r="DK60" i="80"/>
  <c r="DJ63" i="80"/>
  <c r="DI86" i="80"/>
  <c r="DI80" i="80"/>
  <c r="DL62" i="80"/>
  <c r="DI65" i="80"/>
  <c r="DI59" i="80"/>
  <c r="DL46" i="80"/>
  <c r="DJ44" i="80"/>
  <c r="DJ52" i="80"/>
  <c r="DI42" i="80"/>
  <c r="DL87" i="80"/>
  <c r="DJ54" i="80"/>
  <c r="DJ88" i="80"/>
  <c r="DO58" i="80"/>
  <c r="DI85" i="80"/>
  <c r="DJ47" i="80"/>
  <c r="DR55" i="80"/>
  <c r="DJ37" i="80"/>
  <c r="DI56" i="80"/>
  <c r="DI34" i="80"/>
  <c r="DI38" i="80"/>
  <c r="DI36" i="80"/>
  <c r="DI35" i="80"/>
  <c r="DI39" i="80"/>
  <c r="DI49" i="80"/>
  <c r="DJ12" i="80"/>
  <c r="DJ10" i="80"/>
  <c r="DJ13" i="80"/>
  <c r="DJ14" i="80"/>
  <c r="DJ11" i="80"/>
  <c r="DJ8" i="80"/>
  <c r="DJ9" i="80"/>
  <c r="DJ7" i="80"/>
  <c r="X87" i="75"/>
  <c r="Y87" i="75"/>
  <c r="AE87" i="75"/>
  <c r="AA87" i="75"/>
  <c r="W87" i="75"/>
  <c r="AH87" i="75"/>
  <c r="AG87" i="75"/>
  <c r="AF87" i="75"/>
  <c r="AB87" i="75"/>
  <c r="U87" i="75"/>
  <c r="R87" i="75"/>
  <c r="T87" i="75"/>
  <c r="Z87" i="75"/>
  <c r="V87" i="75"/>
  <c r="AI87" i="75"/>
  <c r="P87" i="75"/>
  <c r="AD87" i="75"/>
  <c r="Q87" i="75"/>
  <c r="AC87" i="75"/>
  <c r="S87" i="75"/>
  <c r="DF15" i="80" l="1"/>
  <c r="DJ73" i="80"/>
  <c r="DJ79" i="80"/>
  <c r="DJ48" i="80"/>
  <c r="DJ49" i="80"/>
  <c r="DJ39" i="80"/>
  <c r="DJ35" i="80"/>
  <c r="DJ36" i="80"/>
  <c r="DJ38" i="80"/>
  <c r="DJ34" i="80"/>
  <c r="DJ56" i="80"/>
  <c r="DK37" i="80"/>
  <c r="DS55" i="80"/>
  <c r="DK47" i="80"/>
  <c r="DJ85" i="80"/>
  <c r="DP58" i="80"/>
  <c r="DK88" i="80"/>
  <c r="DK54" i="80"/>
  <c r="DM87" i="80"/>
  <c r="DJ42" i="80"/>
  <c r="DK52" i="80"/>
  <c r="DK44" i="80"/>
  <c r="DM46" i="80"/>
  <c r="DJ59" i="80"/>
  <c r="DJ65" i="80"/>
  <c r="DM62" i="80"/>
  <c r="DJ80" i="80"/>
  <c r="DJ86" i="80"/>
  <c r="DK63" i="80"/>
  <c r="DL60" i="80"/>
  <c r="DJ91" i="80"/>
  <c r="DO94" i="80"/>
  <c r="DJ40" i="80"/>
  <c r="DJ64" i="80"/>
  <c r="DJ57" i="80"/>
  <c r="DJ51" i="80"/>
  <c r="DJ81" i="80"/>
  <c r="DJ74" i="80"/>
  <c r="DJ67" i="80"/>
  <c r="DJ92" i="80"/>
  <c r="DJ43" i="80"/>
  <c r="DJ50" i="80"/>
  <c r="DJ66" i="80"/>
  <c r="DK69" i="80"/>
  <c r="DJ82" i="80"/>
  <c r="DL75" i="80"/>
  <c r="DL76" i="80"/>
  <c r="DJ90" i="80"/>
  <c r="DJ93" i="80"/>
  <c r="DK41" i="80"/>
  <c r="DJ45" i="80"/>
  <c r="DJ70" i="80"/>
  <c r="DJ68" i="80"/>
  <c r="DN72" i="80"/>
  <c r="DJ77" i="80"/>
  <c r="DJ83" i="80"/>
  <c r="DJ89" i="80"/>
  <c r="DK78" i="80"/>
  <c r="DM84" i="80"/>
  <c r="DJ71" i="80"/>
  <c r="DJ95" i="80"/>
  <c r="DQ53" i="80"/>
  <c r="DJ61" i="80"/>
  <c r="DK8" i="80"/>
  <c r="DK13" i="80"/>
  <c r="DK10" i="80"/>
  <c r="DK7" i="80"/>
  <c r="DK11" i="80"/>
  <c r="DK14" i="80"/>
  <c r="DK12" i="80"/>
  <c r="DK9" i="80"/>
  <c r="S88" i="75"/>
  <c r="V88" i="75"/>
  <c r="AF88" i="75"/>
  <c r="Y88" i="75"/>
  <c r="AC88" i="75"/>
  <c r="Z88" i="75"/>
  <c r="AG88" i="75"/>
  <c r="X88" i="75"/>
  <c r="AB88" i="75"/>
  <c r="Q88" i="75"/>
  <c r="T88" i="75"/>
  <c r="AH88" i="75"/>
  <c r="AD88" i="75"/>
  <c r="R88" i="75"/>
  <c r="W88" i="75"/>
  <c r="AE88" i="75"/>
  <c r="P88" i="75"/>
  <c r="U88" i="75"/>
  <c r="AA88" i="75"/>
  <c r="AI88" i="75"/>
  <c r="CR80" i="75" l="1"/>
  <c r="DA80" i="75"/>
  <c r="CH80" i="75"/>
  <c r="DG15" i="80"/>
  <c r="DK73" i="80"/>
  <c r="DK48" i="80"/>
  <c r="DK79" i="80"/>
  <c r="DK35" i="80"/>
  <c r="DK61" i="80"/>
  <c r="DR53" i="80"/>
  <c r="DK95" i="80"/>
  <c r="DK71" i="80"/>
  <c r="DN84" i="80"/>
  <c r="DL78" i="80"/>
  <c r="DK89" i="80"/>
  <c r="DK83" i="80"/>
  <c r="DK77" i="80"/>
  <c r="DO72" i="80"/>
  <c r="DK68" i="80"/>
  <c r="DK70" i="80"/>
  <c r="DK45" i="80"/>
  <c r="DL41" i="80"/>
  <c r="DK93" i="80"/>
  <c r="DK90" i="80"/>
  <c r="DM76" i="80"/>
  <c r="DM75" i="80"/>
  <c r="DK82" i="80"/>
  <c r="DL69" i="80"/>
  <c r="DK66" i="80"/>
  <c r="DK50" i="80"/>
  <c r="DK43" i="80"/>
  <c r="DK92" i="80"/>
  <c r="DK67" i="80"/>
  <c r="DK74" i="80"/>
  <c r="DK81" i="80"/>
  <c r="DK51" i="80"/>
  <c r="DK57" i="80"/>
  <c r="DK64" i="80"/>
  <c r="DK40" i="80"/>
  <c r="DP94" i="80"/>
  <c r="DK91" i="80"/>
  <c r="DM60" i="80"/>
  <c r="DL63" i="80"/>
  <c r="DK86" i="80"/>
  <c r="DK80" i="80"/>
  <c r="DN62" i="80"/>
  <c r="DK65" i="80"/>
  <c r="DK59" i="80"/>
  <c r="DN46" i="80"/>
  <c r="DL44" i="80"/>
  <c r="DL52" i="80"/>
  <c r="DK42" i="80"/>
  <c r="DN87" i="80"/>
  <c r="DL54" i="80"/>
  <c r="DL88" i="80"/>
  <c r="DQ58" i="80"/>
  <c r="DK85" i="80"/>
  <c r="DL47" i="80"/>
  <c r="DT55" i="80"/>
  <c r="DL37" i="80"/>
  <c r="DK56" i="80"/>
  <c r="DK38" i="80"/>
  <c r="DK36" i="80"/>
  <c r="DK39" i="80"/>
  <c r="DK49" i="80"/>
  <c r="DL9" i="80"/>
  <c r="DL11" i="80"/>
  <c r="DL12" i="80"/>
  <c r="DL14" i="80"/>
  <c r="DL7" i="80"/>
  <c r="DL13" i="80"/>
  <c r="DL10" i="80"/>
  <c r="DL8" i="80"/>
  <c r="W89" i="75"/>
  <c r="AB89" i="75"/>
  <c r="AF89" i="75"/>
  <c r="AI89" i="75"/>
  <c r="R89" i="75"/>
  <c r="X89" i="75"/>
  <c r="V89" i="75"/>
  <c r="Q89" i="75"/>
  <c r="AA89" i="75"/>
  <c r="AD89" i="75"/>
  <c r="AG89" i="75"/>
  <c r="S89" i="75"/>
  <c r="P89" i="75"/>
  <c r="AC89" i="75"/>
  <c r="Y89" i="75"/>
  <c r="U89" i="75"/>
  <c r="AH89" i="75"/>
  <c r="Z89" i="75"/>
  <c r="T89" i="75"/>
  <c r="AE89" i="75"/>
  <c r="DH15" i="80" l="1"/>
  <c r="DL73" i="80"/>
  <c r="DL79" i="80"/>
  <c r="DL48" i="80"/>
  <c r="DL35" i="80"/>
  <c r="DL49" i="80"/>
  <c r="DL39" i="80"/>
  <c r="DL36" i="80"/>
  <c r="DL38" i="80"/>
  <c r="DL56" i="80"/>
  <c r="DM37" i="80"/>
  <c r="DU55" i="80"/>
  <c r="DM47" i="80"/>
  <c r="DL85" i="80"/>
  <c r="DR58" i="80"/>
  <c r="DM88" i="80"/>
  <c r="DM54" i="80"/>
  <c r="DO87" i="80"/>
  <c r="DL42" i="80"/>
  <c r="DM52" i="80"/>
  <c r="DM44" i="80"/>
  <c r="DO46" i="80"/>
  <c r="DL59" i="80"/>
  <c r="DL65" i="80"/>
  <c r="DO62" i="80"/>
  <c r="DL80" i="80"/>
  <c r="DL86" i="80"/>
  <c r="DM63" i="80"/>
  <c r="DN60" i="80"/>
  <c r="DL91" i="80"/>
  <c r="DQ94" i="80"/>
  <c r="DL40" i="80"/>
  <c r="DL64" i="80"/>
  <c r="DL57" i="80"/>
  <c r="DL51" i="80"/>
  <c r="DL81" i="80"/>
  <c r="DL74" i="80"/>
  <c r="DL67" i="80"/>
  <c r="DL92" i="80"/>
  <c r="DL43" i="80"/>
  <c r="DL50" i="80"/>
  <c r="DL66" i="80"/>
  <c r="DM69" i="80"/>
  <c r="DL82" i="80"/>
  <c r="DN75" i="80"/>
  <c r="DN76" i="80"/>
  <c r="DL90" i="80"/>
  <c r="DL93" i="80"/>
  <c r="DM41" i="80"/>
  <c r="DL45" i="80"/>
  <c r="DL70" i="80"/>
  <c r="DL68" i="80"/>
  <c r="DP72" i="80"/>
  <c r="DL77" i="80"/>
  <c r="DL83" i="80"/>
  <c r="DL89" i="80"/>
  <c r="DM78" i="80"/>
  <c r="DO84" i="80"/>
  <c r="DL71" i="80"/>
  <c r="DL95" i="80"/>
  <c r="DS53" i="80"/>
  <c r="DL61" i="80"/>
  <c r="DM12" i="80"/>
  <c r="DM10" i="80"/>
  <c r="DM7" i="80"/>
  <c r="DM13" i="80"/>
  <c r="DM14" i="80"/>
  <c r="DM8" i="80"/>
  <c r="DM11" i="80"/>
  <c r="DM9" i="80"/>
  <c r="AE90" i="75"/>
  <c r="AC90" i="75"/>
  <c r="Q90" i="75"/>
  <c r="AB90" i="75"/>
  <c r="T90" i="75"/>
  <c r="P90" i="75"/>
  <c r="V90" i="75"/>
  <c r="W90" i="75"/>
  <c r="Z90" i="75"/>
  <c r="S90" i="75"/>
  <c r="X90" i="75"/>
  <c r="AD90" i="75"/>
  <c r="AA90" i="75"/>
  <c r="AH90" i="75"/>
  <c r="AG90" i="75"/>
  <c r="R90" i="75"/>
  <c r="U90" i="75"/>
  <c r="AI90" i="75"/>
  <c r="Y90" i="75"/>
  <c r="AF90" i="75"/>
  <c r="DI15" i="80" l="1"/>
  <c r="DM73" i="80"/>
  <c r="DM48" i="80"/>
  <c r="DM79" i="80"/>
  <c r="DM61" i="80"/>
  <c r="DT53" i="80"/>
  <c r="DM95" i="80"/>
  <c r="DM71" i="80"/>
  <c r="DP84" i="80"/>
  <c r="DN78" i="80"/>
  <c r="DM89" i="80"/>
  <c r="DM83" i="80"/>
  <c r="DM77" i="80"/>
  <c r="DQ72" i="80"/>
  <c r="DM68" i="80"/>
  <c r="DM70" i="80"/>
  <c r="DM45" i="80"/>
  <c r="DN41" i="80"/>
  <c r="DM93" i="80"/>
  <c r="DM90" i="80"/>
  <c r="DO76" i="80"/>
  <c r="DO75" i="80"/>
  <c r="DM82" i="80"/>
  <c r="DN69" i="80"/>
  <c r="DM66" i="80"/>
  <c r="DM50" i="80"/>
  <c r="DM43" i="80"/>
  <c r="DM92" i="80"/>
  <c r="DM67" i="80"/>
  <c r="DM74" i="80"/>
  <c r="DM81" i="80"/>
  <c r="DM51" i="80"/>
  <c r="DM57" i="80"/>
  <c r="DM64" i="80"/>
  <c r="DM40" i="80"/>
  <c r="DR94" i="80"/>
  <c r="DM91" i="80"/>
  <c r="DO60" i="80"/>
  <c r="DN63" i="80"/>
  <c r="DM86" i="80"/>
  <c r="DM80" i="80"/>
  <c r="DP62" i="80"/>
  <c r="DM65" i="80"/>
  <c r="DM59" i="80"/>
  <c r="DP46" i="80"/>
  <c r="DN44" i="80"/>
  <c r="DN52" i="80"/>
  <c r="DM42" i="80"/>
  <c r="DP87" i="80"/>
  <c r="DN54" i="80"/>
  <c r="DN88" i="80"/>
  <c r="DS58" i="80"/>
  <c r="DM85" i="80"/>
  <c r="DN47" i="80"/>
  <c r="DV55" i="80"/>
  <c r="DN37" i="80"/>
  <c r="DM56" i="80"/>
  <c r="DM38" i="80"/>
  <c r="DM36" i="80"/>
  <c r="DM39" i="80"/>
  <c r="DM49" i="80"/>
  <c r="DN14" i="80"/>
  <c r="DN11" i="80"/>
  <c r="DN12" i="80"/>
  <c r="DN9" i="80"/>
  <c r="DN7" i="80"/>
  <c r="DN10" i="80"/>
  <c r="DN13" i="80"/>
  <c r="DN8" i="80"/>
  <c r="AF91" i="75"/>
  <c r="AH91" i="75"/>
  <c r="W91" i="75"/>
  <c r="AC91" i="75"/>
  <c r="Y91" i="75"/>
  <c r="AA91" i="75"/>
  <c r="V91" i="75"/>
  <c r="AE91" i="75"/>
  <c r="AD91" i="75"/>
  <c r="T91" i="75"/>
  <c r="U91" i="75"/>
  <c r="R91" i="75"/>
  <c r="S91" i="75"/>
  <c r="AB91" i="75"/>
  <c r="AG91" i="75"/>
  <c r="Z91" i="75"/>
  <c r="Q91" i="75"/>
  <c r="AI91" i="75"/>
  <c r="P91" i="75"/>
  <c r="X91" i="75"/>
  <c r="CE71" i="75" l="1"/>
  <c r="CL71" i="75" s="1"/>
  <c r="CF73" i="75"/>
  <c r="CX71" i="75"/>
  <c r="CZ76" i="75"/>
  <c r="CG76" i="75"/>
  <c r="CO71" i="75"/>
  <c r="CT71" i="75" s="1"/>
  <c r="CI89" i="75"/>
  <c r="DB89" i="75"/>
  <c r="CP73" i="75"/>
  <c r="CY73" i="75"/>
  <c r="CS89" i="75"/>
  <c r="CQ76" i="75"/>
  <c r="DJ15" i="80"/>
  <c r="DN79" i="80"/>
  <c r="DN48" i="80"/>
  <c r="DN73" i="80"/>
  <c r="DN49" i="80"/>
  <c r="DN39" i="80"/>
  <c r="DN36" i="80"/>
  <c r="DN38" i="80"/>
  <c r="DN56" i="80"/>
  <c r="DO37" i="80"/>
  <c r="DW55" i="80"/>
  <c r="DO47" i="80"/>
  <c r="DN85" i="80"/>
  <c r="DT58" i="80"/>
  <c r="DO88" i="80"/>
  <c r="DO54" i="80"/>
  <c r="DQ87" i="80"/>
  <c r="DN42" i="80"/>
  <c r="DO52" i="80"/>
  <c r="DO44" i="80"/>
  <c r="DQ46" i="80"/>
  <c r="DN59" i="80"/>
  <c r="DN65" i="80"/>
  <c r="DQ62" i="80"/>
  <c r="DN80" i="80"/>
  <c r="DN86" i="80"/>
  <c r="DO63" i="80"/>
  <c r="DP60" i="80"/>
  <c r="DN91" i="80"/>
  <c r="DS94" i="80"/>
  <c r="DN40" i="80"/>
  <c r="DN64" i="80"/>
  <c r="DN57" i="80"/>
  <c r="DN51" i="80"/>
  <c r="DN81" i="80"/>
  <c r="DN74" i="80"/>
  <c r="DN67" i="80"/>
  <c r="DN92" i="80"/>
  <c r="DN43" i="80"/>
  <c r="DN50" i="80"/>
  <c r="DN66" i="80"/>
  <c r="DO69" i="80"/>
  <c r="DN82" i="80"/>
  <c r="DP75" i="80"/>
  <c r="DP76" i="80"/>
  <c r="DN90" i="80"/>
  <c r="DN93" i="80"/>
  <c r="DO41" i="80"/>
  <c r="DN45" i="80"/>
  <c r="DN70" i="80"/>
  <c r="DN68" i="80"/>
  <c r="DR72" i="80"/>
  <c r="DN77" i="80"/>
  <c r="DN83" i="80"/>
  <c r="DN89" i="80"/>
  <c r="DO78" i="80"/>
  <c r="DQ84" i="80"/>
  <c r="DN71" i="80"/>
  <c r="DN95" i="80"/>
  <c r="DU53" i="80"/>
  <c r="DN61" i="80"/>
  <c r="DO12" i="80"/>
  <c r="DO11" i="80"/>
  <c r="DO14" i="80"/>
  <c r="DO13" i="80"/>
  <c r="DO8" i="80"/>
  <c r="DO10" i="80"/>
  <c r="DO7" i="80"/>
  <c r="DO9" i="80"/>
  <c r="Z92" i="75"/>
  <c r="T92" i="75"/>
  <c r="AC92" i="75"/>
  <c r="U92" i="75"/>
  <c r="AG92" i="75"/>
  <c r="AD92" i="75"/>
  <c r="W92" i="75"/>
  <c r="Y92" i="75"/>
  <c r="X92" i="75"/>
  <c r="AB92" i="75"/>
  <c r="AE92" i="75"/>
  <c r="AH92" i="75"/>
  <c r="Q92" i="75"/>
  <c r="P92" i="75"/>
  <c r="S92" i="75"/>
  <c r="V92" i="75"/>
  <c r="AF92" i="75"/>
  <c r="AI92" i="75"/>
  <c r="R92" i="75"/>
  <c r="AA92" i="75"/>
  <c r="CU71" i="75" l="1"/>
  <c r="CK71" i="75"/>
  <c r="CJ71" i="75"/>
  <c r="DK15" i="80"/>
  <c r="DO73" i="80"/>
  <c r="DO48" i="80"/>
  <c r="DO79" i="80"/>
  <c r="DO61" i="80"/>
  <c r="DV53" i="80"/>
  <c r="DO95" i="80"/>
  <c r="DO71" i="80"/>
  <c r="DR84" i="80"/>
  <c r="DP78" i="80"/>
  <c r="DO89" i="80"/>
  <c r="DO83" i="80"/>
  <c r="DO77" i="80"/>
  <c r="DS72" i="80"/>
  <c r="DO68" i="80"/>
  <c r="DO70" i="80"/>
  <c r="DO45" i="80"/>
  <c r="DP41" i="80"/>
  <c r="DO93" i="80"/>
  <c r="DO90" i="80"/>
  <c r="DQ76" i="80"/>
  <c r="DQ75" i="80"/>
  <c r="DO82" i="80"/>
  <c r="DP69" i="80"/>
  <c r="DO66" i="80"/>
  <c r="DO50" i="80"/>
  <c r="DO43" i="80"/>
  <c r="DO92" i="80"/>
  <c r="DO67" i="80"/>
  <c r="DO74" i="80"/>
  <c r="DO81" i="80"/>
  <c r="DO51" i="80"/>
  <c r="DO57" i="80"/>
  <c r="DO64" i="80"/>
  <c r="DO40" i="80"/>
  <c r="DT94" i="80"/>
  <c r="DO91" i="80"/>
  <c r="DQ60" i="80"/>
  <c r="DP63" i="80"/>
  <c r="DO86" i="80"/>
  <c r="DO80" i="80"/>
  <c r="DR62" i="80"/>
  <c r="DO65" i="80"/>
  <c r="DO59" i="80"/>
  <c r="DR46" i="80"/>
  <c r="DP44" i="80"/>
  <c r="DP52" i="80"/>
  <c r="DO42" i="80"/>
  <c r="DR87" i="80"/>
  <c r="DP54" i="80"/>
  <c r="DP88" i="80"/>
  <c r="DU58" i="80"/>
  <c r="DO85" i="80"/>
  <c r="DP47" i="80"/>
  <c r="DX55" i="80"/>
  <c r="DO56" i="80"/>
  <c r="DO38" i="80"/>
  <c r="DO36" i="80"/>
  <c r="DO39" i="80"/>
  <c r="DO49" i="80"/>
  <c r="DP11" i="80"/>
  <c r="DP12" i="80"/>
  <c r="DP9" i="80"/>
  <c r="DP8" i="80"/>
  <c r="DP14" i="80"/>
  <c r="DP13" i="80"/>
  <c r="DP7" i="80"/>
  <c r="DP10" i="80"/>
  <c r="R93" i="75"/>
  <c r="Q93" i="75"/>
  <c r="W93" i="75"/>
  <c r="Z93" i="75"/>
  <c r="T93" i="75"/>
  <c r="AI93" i="75"/>
  <c r="AH93" i="75"/>
  <c r="AD93" i="75"/>
  <c r="AF93" i="75"/>
  <c r="AE93" i="75"/>
  <c r="AG93" i="75"/>
  <c r="Y93" i="75"/>
  <c r="V93" i="75"/>
  <c r="AB93" i="75"/>
  <c r="U93" i="75"/>
  <c r="P93" i="75"/>
  <c r="S93" i="75"/>
  <c r="X93" i="75"/>
  <c r="AC93" i="75"/>
  <c r="AA93" i="75"/>
  <c r="DL15" i="80" l="1"/>
  <c r="DP79" i="80"/>
  <c r="DP48" i="80"/>
  <c r="DP73" i="80"/>
  <c r="DP49" i="80"/>
  <c r="DP39" i="80"/>
  <c r="DP38" i="80"/>
  <c r="DP56" i="80"/>
  <c r="DY55" i="80"/>
  <c r="DQ47" i="80"/>
  <c r="DP85" i="80"/>
  <c r="DV58" i="80"/>
  <c r="DQ88" i="80"/>
  <c r="DQ54" i="80"/>
  <c r="DS87" i="80"/>
  <c r="DP42" i="80"/>
  <c r="DQ52" i="80"/>
  <c r="DQ44" i="80"/>
  <c r="DS46" i="80"/>
  <c r="DP59" i="80"/>
  <c r="DP65" i="80"/>
  <c r="DS62" i="80"/>
  <c r="DP80" i="80"/>
  <c r="DP86" i="80"/>
  <c r="DQ63" i="80"/>
  <c r="DR60" i="80"/>
  <c r="DP91" i="80"/>
  <c r="DU94" i="80"/>
  <c r="DP40" i="80"/>
  <c r="DP64" i="80"/>
  <c r="DP57" i="80"/>
  <c r="DP51" i="80"/>
  <c r="DP81" i="80"/>
  <c r="DP74" i="80"/>
  <c r="DP67" i="80"/>
  <c r="DP92" i="80"/>
  <c r="DP43" i="80"/>
  <c r="DP50" i="80"/>
  <c r="DP66" i="80"/>
  <c r="DQ69" i="80"/>
  <c r="DP82" i="80"/>
  <c r="DR75" i="80"/>
  <c r="DR76" i="80"/>
  <c r="DP90" i="80"/>
  <c r="DP93" i="80"/>
  <c r="DQ41" i="80"/>
  <c r="DP45" i="80"/>
  <c r="DP70" i="80"/>
  <c r="DP68" i="80"/>
  <c r="DT72" i="80"/>
  <c r="DP77" i="80"/>
  <c r="DP83" i="80"/>
  <c r="DP89" i="80"/>
  <c r="DQ78" i="80"/>
  <c r="DS84" i="80"/>
  <c r="DP71" i="80"/>
  <c r="DP95" i="80"/>
  <c r="DW53" i="80"/>
  <c r="DP61" i="80"/>
  <c r="DQ9" i="80"/>
  <c r="DQ14" i="80"/>
  <c r="DQ10" i="80"/>
  <c r="DQ12" i="80"/>
  <c r="DQ13" i="80"/>
  <c r="DQ8" i="80"/>
  <c r="DQ11" i="80"/>
  <c r="DQ7" i="80"/>
  <c r="AA94" i="75"/>
  <c r="AB94" i="75"/>
  <c r="AD94" i="75"/>
  <c r="Q94" i="75"/>
  <c r="AC94" i="75"/>
  <c r="X94" i="75"/>
  <c r="Y94" i="75"/>
  <c r="AI94" i="75"/>
  <c r="S94" i="75"/>
  <c r="AG94" i="75"/>
  <c r="T94" i="75"/>
  <c r="V94" i="75"/>
  <c r="R94" i="75"/>
  <c r="AH94" i="75"/>
  <c r="P94" i="75"/>
  <c r="AE94" i="75"/>
  <c r="Z94" i="75"/>
  <c r="U94" i="75"/>
  <c r="AF94" i="75"/>
  <c r="W94" i="75"/>
  <c r="CH81" i="75" l="1"/>
  <c r="CR81" i="75"/>
  <c r="DA81" i="75"/>
  <c r="DM15" i="80"/>
  <c r="DQ73" i="80"/>
  <c r="DQ48" i="80"/>
  <c r="DQ79" i="80"/>
  <c r="DQ61" i="80"/>
  <c r="DX53" i="80"/>
  <c r="DQ95" i="80"/>
  <c r="DQ71" i="80"/>
  <c r="DT84" i="80"/>
  <c r="DR78" i="80"/>
  <c r="DQ89" i="80"/>
  <c r="DQ83" i="80"/>
  <c r="DQ77" i="80"/>
  <c r="DU72" i="80"/>
  <c r="DQ68" i="80"/>
  <c r="DQ70" i="80"/>
  <c r="DQ45" i="80"/>
  <c r="DR41" i="80"/>
  <c r="DQ93" i="80"/>
  <c r="DQ90" i="80"/>
  <c r="DS76" i="80"/>
  <c r="DS75" i="80"/>
  <c r="DQ82" i="80"/>
  <c r="DR69" i="80"/>
  <c r="DQ66" i="80"/>
  <c r="DQ50" i="80"/>
  <c r="DQ43" i="80"/>
  <c r="DQ92" i="80"/>
  <c r="DQ67" i="80"/>
  <c r="DQ74" i="80"/>
  <c r="DQ81" i="80"/>
  <c r="DQ51" i="80"/>
  <c r="DQ57" i="80"/>
  <c r="DQ64" i="80"/>
  <c r="DQ40" i="80"/>
  <c r="DV94" i="80"/>
  <c r="DQ91" i="80"/>
  <c r="DS60" i="80"/>
  <c r="DR63" i="80"/>
  <c r="DQ86" i="80"/>
  <c r="DQ80" i="80"/>
  <c r="DT62" i="80"/>
  <c r="DQ65" i="80"/>
  <c r="DQ59" i="80"/>
  <c r="DT46" i="80"/>
  <c r="DR44" i="80"/>
  <c r="DR52" i="80"/>
  <c r="DQ42" i="80"/>
  <c r="DT87" i="80"/>
  <c r="DR54" i="80"/>
  <c r="DR88" i="80"/>
  <c r="DW58" i="80"/>
  <c r="DQ85" i="80"/>
  <c r="DR47" i="80"/>
  <c r="DZ55" i="80"/>
  <c r="DQ56" i="80"/>
  <c r="DQ49" i="80"/>
  <c r="DR13" i="80"/>
  <c r="DR7" i="80"/>
  <c r="DR9" i="80"/>
  <c r="DR11" i="80"/>
  <c r="DR10" i="80"/>
  <c r="DR8" i="80"/>
  <c r="DR12" i="80"/>
  <c r="DR14" i="80"/>
  <c r="Z95" i="75"/>
  <c r="T95" i="75"/>
  <c r="AC95" i="75"/>
  <c r="U95" i="75"/>
  <c r="AE95" i="75"/>
  <c r="AG95" i="75"/>
  <c r="Q95" i="75"/>
  <c r="P95" i="75"/>
  <c r="S95" i="75"/>
  <c r="AD95" i="75"/>
  <c r="X95" i="75"/>
  <c r="W95" i="75"/>
  <c r="AH95" i="75"/>
  <c r="AI95" i="75"/>
  <c r="AB95" i="75"/>
  <c r="V95" i="75"/>
  <c r="AF95" i="75"/>
  <c r="R95" i="75"/>
  <c r="Y95" i="75"/>
  <c r="AA95" i="75"/>
  <c r="DN15" i="80" l="1"/>
  <c r="DR79" i="80"/>
  <c r="DR48" i="80"/>
  <c r="DR73" i="80"/>
  <c r="DR49" i="80"/>
  <c r="DR56" i="80"/>
  <c r="EA55" i="80"/>
  <c r="DS47" i="80"/>
  <c r="DR85" i="80"/>
  <c r="DX58" i="80"/>
  <c r="DS88" i="80"/>
  <c r="DS54" i="80"/>
  <c r="DU87" i="80"/>
  <c r="DR42" i="80"/>
  <c r="DS52" i="80"/>
  <c r="DS44" i="80"/>
  <c r="DU46" i="80"/>
  <c r="DR59" i="80"/>
  <c r="DR65" i="80"/>
  <c r="DU62" i="80"/>
  <c r="DR80" i="80"/>
  <c r="DR86" i="80"/>
  <c r="DS63" i="80"/>
  <c r="DT60" i="80"/>
  <c r="DR91" i="80"/>
  <c r="DW94" i="80"/>
  <c r="DR64" i="80"/>
  <c r="DR57" i="80"/>
  <c r="DR51" i="80"/>
  <c r="DR81" i="80"/>
  <c r="DR74" i="80"/>
  <c r="DR67" i="80"/>
  <c r="DR92" i="80"/>
  <c r="DR43" i="80"/>
  <c r="DR50" i="80"/>
  <c r="DR66" i="80"/>
  <c r="DS69" i="80"/>
  <c r="DR82" i="80"/>
  <c r="DT75" i="80"/>
  <c r="DT76" i="80"/>
  <c r="DR90" i="80"/>
  <c r="DR93" i="80"/>
  <c r="DR45" i="80"/>
  <c r="DR70" i="80"/>
  <c r="DR68" i="80"/>
  <c r="DV72" i="80"/>
  <c r="DR77" i="80"/>
  <c r="DR83" i="80"/>
  <c r="DR89" i="80"/>
  <c r="DS78" i="80"/>
  <c r="DU84" i="80"/>
  <c r="DR71" i="80"/>
  <c r="DR95" i="80"/>
  <c r="DY53" i="80"/>
  <c r="DR61" i="80"/>
  <c r="DS10" i="80"/>
  <c r="DS14" i="80"/>
  <c r="DS11" i="80"/>
  <c r="DS9" i="80"/>
  <c r="DS13" i="80"/>
  <c r="DS7" i="80"/>
  <c r="DS12" i="80"/>
  <c r="DS8" i="80"/>
  <c r="AA96" i="75"/>
  <c r="AI96" i="75"/>
  <c r="P96" i="75"/>
  <c r="T96" i="75"/>
  <c r="Y96" i="75"/>
  <c r="AH96" i="75"/>
  <c r="Q96" i="75"/>
  <c r="Z96" i="75"/>
  <c r="R96" i="75"/>
  <c r="W96" i="75"/>
  <c r="AG96" i="75"/>
  <c r="AC96" i="75"/>
  <c r="AF96" i="75"/>
  <c r="X96" i="75"/>
  <c r="AE96" i="75"/>
  <c r="AB96" i="75"/>
  <c r="V96" i="75"/>
  <c r="AD96" i="75"/>
  <c r="U96" i="75"/>
  <c r="S96" i="75"/>
  <c r="DO15" i="80" l="1"/>
  <c r="DS73" i="80"/>
  <c r="DS48" i="80"/>
  <c r="DS79" i="80"/>
  <c r="DS61" i="80"/>
  <c r="DZ53" i="80"/>
  <c r="DS95" i="80"/>
  <c r="DS71" i="80"/>
  <c r="DV84" i="80"/>
  <c r="DT78" i="80"/>
  <c r="DS89" i="80"/>
  <c r="DS83" i="80"/>
  <c r="DS77" i="80"/>
  <c r="DW72" i="80"/>
  <c r="DS68" i="80"/>
  <c r="DS70" i="80"/>
  <c r="DS45" i="80"/>
  <c r="DS93" i="80"/>
  <c r="DS90" i="80"/>
  <c r="DU76" i="80"/>
  <c r="DU75" i="80"/>
  <c r="DS82" i="80"/>
  <c r="DT69" i="80"/>
  <c r="DS66" i="80"/>
  <c r="DS50" i="80"/>
  <c r="DS43" i="80"/>
  <c r="DS92" i="80"/>
  <c r="DS67" i="80"/>
  <c r="DS74" i="80"/>
  <c r="DS81" i="80"/>
  <c r="DS51" i="80"/>
  <c r="DS57" i="80"/>
  <c r="DS64" i="80"/>
  <c r="DX94" i="80"/>
  <c r="DS91" i="80"/>
  <c r="DU60" i="80"/>
  <c r="DT63" i="80"/>
  <c r="DS86" i="80"/>
  <c r="DS80" i="80"/>
  <c r="DV62" i="80"/>
  <c r="DS65" i="80"/>
  <c r="DS59" i="80"/>
  <c r="DV46" i="80"/>
  <c r="DT44" i="80"/>
  <c r="DT52" i="80"/>
  <c r="DS42" i="80"/>
  <c r="DV87" i="80"/>
  <c r="DT54" i="80"/>
  <c r="DT88" i="80"/>
  <c r="DY58" i="80"/>
  <c r="DS85" i="80"/>
  <c r="DT47" i="80"/>
  <c r="EB55" i="80"/>
  <c r="DS56" i="80"/>
  <c r="DS49" i="80"/>
  <c r="DT10" i="80"/>
  <c r="DT8" i="80"/>
  <c r="DT11" i="80"/>
  <c r="DT12" i="80"/>
  <c r="DT14" i="80"/>
  <c r="DT7" i="80"/>
  <c r="DT13" i="80"/>
  <c r="DT9" i="80"/>
  <c r="S97" i="75"/>
  <c r="X97" i="75"/>
  <c r="Z97" i="75"/>
  <c r="AI97" i="75"/>
  <c r="AC97" i="75"/>
  <c r="AH97" i="75"/>
  <c r="AE97" i="75"/>
  <c r="P97" i="75"/>
  <c r="U97" i="75"/>
  <c r="AF97" i="75"/>
  <c r="Q97" i="75"/>
  <c r="AA97" i="75"/>
  <c r="AD97" i="75"/>
  <c r="V97" i="75"/>
  <c r="AG97" i="75"/>
  <c r="Y97" i="75"/>
  <c r="AB97" i="75"/>
  <c r="W97" i="75"/>
  <c r="T97" i="75"/>
  <c r="R97" i="75"/>
  <c r="CI90" i="75" l="1"/>
  <c r="CS90" i="75"/>
  <c r="CP74" i="75"/>
  <c r="DB90" i="75"/>
  <c r="CY74" i="75"/>
  <c r="CF74" i="75"/>
  <c r="CO72" i="75"/>
  <c r="CT72" i="75" s="1"/>
  <c r="CE72" i="75"/>
  <c r="CX72" i="75"/>
  <c r="DP15" i="80"/>
  <c r="DT79" i="80"/>
  <c r="DT48" i="80"/>
  <c r="DT73" i="80"/>
  <c r="DU73" i="80" s="1"/>
  <c r="DV73" i="80" s="1"/>
  <c r="DW73" i="80" s="1"/>
  <c r="DX73" i="80" s="1"/>
  <c r="DY73" i="80" s="1"/>
  <c r="DZ73" i="80" s="1"/>
  <c r="EA73" i="80" s="1"/>
  <c r="EB73" i="80" s="1"/>
  <c r="EC73" i="80" s="1"/>
  <c r="ED73" i="80" s="1"/>
  <c r="EE73" i="80" s="1"/>
  <c r="EF73" i="80" s="1"/>
  <c r="DT49" i="80"/>
  <c r="DT56" i="80"/>
  <c r="DU47" i="80"/>
  <c r="DT85" i="80"/>
  <c r="DZ58" i="80"/>
  <c r="DU88" i="80"/>
  <c r="DU54" i="80"/>
  <c r="DW87" i="80"/>
  <c r="DU52" i="80"/>
  <c r="DU44" i="80"/>
  <c r="DW46" i="80"/>
  <c r="DT59" i="80"/>
  <c r="DT65" i="80"/>
  <c r="DW62" i="80"/>
  <c r="DT80" i="80"/>
  <c r="DT86" i="80"/>
  <c r="DU63" i="80"/>
  <c r="DV60" i="80"/>
  <c r="DT91" i="80"/>
  <c r="DY94" i="80"/>
  <c r="DT64" i="80"/>
  <c r="DT57" i="80"/>
  <c r="DT51" i="80"/>
  <c r="DT81" i="80"/>
  <c r="DT74" i="80"/>
  <c r="DT67" i="80"/>
  <c r="DT92" i="80"/>
  <c r="DT43" i="80"/>
  <c r="DT50" i="80"/>
  <c r="DT66" i="80"/>
  <c r="DU69" i="80"/>
  <c r="DT82" i="80"/>
  <c r="DV75" i="80"/>
  <c r="DV76" i="80"/>
  <c r="DT90" i="80"/>
  <c r="DT93" i="80"/>
  <c r="DT45" i="80"/>
  <c r="DT70" i="80"/>
  <c r="DT68" i="80"/>
  <c r="DX72" i="80"/>
  <c r="DT77" i="80"/>
  <c r="DT83" i="80"/>
  <c r="DT89" i="80"/>
  <c r="DU78" i="80"/>
  <c r="DW84" i="80"/>
  <c r="DT71" i="80"/>
  <c r="DT95" i="80"/>
  <c r="EA53" i="80"/>
  <c r="DT61" i="80"/>
  <c r="DU7" i="80"/>
  <c r="DU9" i="80"/>
  <c r="DU12" i="80"/>
  <c r="DU11" i="80"/>
  <c r="DU8" i="80"/>
  <c r="DU14" i="80"/>
  <c r="DU10" i="80"/>
  <c r="DU13" i="80"/>
  <c r="T98" i="75"/>
  <c r="AD98" i="75"/>
  <c r="AE98" i="75"/>
  <c r="S98" i="75"/>
  <c r="W98" i="75"/>
  <c r="AA98" i="75"/>
  <c r="AH98" i="75"/>
  <c r="AB98" i="75"/>
  <c r="Q98" i="75"/>
  <c r="AC98" i="75"/>
  <c r="Y98" i="75"/>
  <c r="AF98" i="75"/>
  <c r="AG98" i="75"/>
  <c r="U98" i="75"/>
  <c r="Z98" i="75"/>
  <c r="R98" i="75"/>
  <c r="V98" i="75"/>
  <c r="P98" i="75"/>
  <c r="X98" i="75"/>
  <c r="AI98" i="75"/>
  <c r="CU72" i="75" l="1"/>
  <c r="CG77" i="75"/>
  <c r="CZ77" i="75"/>
  <c r="CQ77" i="75"/>
  <c r="CJ72" i="75"/>
  <c r="CK72" i="75"/>
  <c r="CL72" i="75"/>
  <c r="DQ15" i="80"/>
  <c r="DU48" i="80"/>
  <c r="DU79" i="80"/>
  <c r="EG73" i="80"/>
  <c r="DV44" i="80"/>
  <c r="DU61" i="80"/>
  <c r="DU95" i="80"/>
  <c r="DU71" i="80"/>
  <c r="DX84" i="80"/>
  <c r="DV78" i="80"/>
  <c r="DU89" i="80"/>
  <c r="DU83" i="80"/>
  <c r="DU77" i="80"/>
  <c r="DY72" i="80"/>
  <c r="DU68" i="80"/>
  <c r="DU70" i="80"/>
  <c r="DU45" i="80"/>
  <c r="DU93" i="80"/>
  <c r="DU90" i="80"/>
  <c r="DW76" i="80"/>
  <c r="DW75" i="80"/>
  <c r="DU82" i="80"/>
  <c r="DV69" i="80"/>
  <c r="DU66" i="80"/>
  <c r="DU50" i="80"/>
  <c r="DU43" i="80"/>
  <c r="DU92" i="80"/>
  <c r="DU67" i="80"/>
  <c r="DU74" i="80"/>
  <c r="DU81" i="80"/>
  <c r="DU51" i="80"/>
  <c r="DU57" i="80"/>
  <c r="DU64" i="80"/>
  <c r="DZ94" i="80"/>
  <c r="DU91" i="80"/>
  <c r="DW60" i="80"/>
  <c r="DV63" i="80"/>
  <c r="DU86" i="80"/>
  <c r="DU80" i="80"/>
  <c r="DX62" i="80"/>
  <c r="DU65" i="80"/>
  <c r="DU59" i="80"/>
  <c r="DX46" i="80"/>
  <c r="DV52" i="80"/>
  <c r="DX87" i="80"/>
  <c r="DV54" i="80"/>
  <c r="DV88" i="80"/>
  <c r="EA58" i="80"/>
  <c r="DU85" i="80"/>
  <c r="DV47" i="80"/>
  <c r="DU56" i="80"/>
  <c r="DU49" i="80"/>
  <c r="DV10" i="80"/>
  <c r="DV7" i="80"/>
  <c r="DV12" i="80"/>
  <c r="DV9" i="80"/>
  <c r="DV13" i="80"/>
  <c r="DV14" i="80"/>
  <c r="DV8" i="80"/>
  <c r="DV11" i="80"/>
  <c r="R99" i="75"/>
  <c r="AC99" i="75"/>
  <c r="S99" i="75"/>
  <c r="W99" i="75"/>
  <c r="Z99" i="75"/>
  <c r="Q99" i="75"/>
  <c r="AE99" i="75"/>
  <c r="AI99" i="75"/>
  <c r="U99" i="75"/>
  <c r="AB99" i="75"/>
  <c r="AD99" i="75"/>
  <c r="X99" i="75"/>
  <c r="AG99" i="75"/>
  <c r="AH99" i="75"/>
  <c r="T99" i="75"/>
  <c r="P99" i="75"/>
  <c r="AF99" i="75"/>
  <c r="AA99" i="75"/>
  <c r="V99" i="75"/>
  <c r="Y99" i="75"/>
  <c r="EH73" i="80" l="1"/>
  <c r="DR15" i="80"/>
  <c r="DV79" i="80"/>
  <c r="DV48" i="80"/>
  <c r="DV49" i="80"/>
  <c r="DV56" i="80"/>
  <c r="DW47" i="80"/>
  <c r="DV85" i="80"/>
  <c r="EB58" i="80"/>
  <c r="DW88" i="80"/>
  <c r="DW54" i="80"/>
  <c r="DY87" i="80"/>
  <c r="DW52" i="80"/>
  <c r="DY46" i="80"/>
  <c r="DV59" i="80"/>
  <c r="DV65" i="80"/>
  <c r="DY62" i="80"/>
  <c r="DV80" i="80"/>
  <c r="DV86" i="80"/>
  <c r="DW63" i="80"/>
  <c r="DX60" i="80"/>
  <c r="DV91" i="80"/>
  <c r="EA94" i="80"/>
  <c r="DV64" i="80"/>
  <c r="DV57" i="80"/>
  <c r="DV51" i="80"/>
  <c r="DV81" i="80"/>
  <c r="DV74" i="80"/>
  <c r="DV67" i="80"/>
  <c r="DV92" i="80"/>
  <c r="DV50" i="80"/>
  <c r="DV66" i="80"/>
  <c r="DW69" i="80"/>
  <c r="DV82" i="80"/>
  <c r="DX75" i="80"/>
  <c r="DX76" i="80"/>
  <c r="DV90" i="80"/>
  <c r="DV93" i="80"/>
  <c r="DV45" i="80"/>
  <c r="DV70" i="80"/>
  <c r="DV68" i="80"/>
  <c r="DZ72" i="80"/>
  <c r="DV77" i="80"/>
  <c r="DV83" i="80"/>
  <c r="DV89" i="80"/>
  <c r="DW78" i="80"/>
  <c r="DY84" i="80"/>
  <c r="DV71" i="80"/>
  <c r="DV95" i="80"/>
  <c r="DV61" i="80"/>
  <c r="DW12" i="80"/>
  <c r="DW11" i="80"/>
  <c r="DW9" i="80"/>
  <c r="DW13" i="80"/>
  <c r="DW7" i="80"/>
  <c r="DW8" i="80"/>
  <c r="DW10" i="80"/>
  <c r="DW14" i="80"/>
  <c r="AC100" i="75"/>
  <c r="V100" i="75"/>
  <c r="AG100" i="75"/>
  <c r="AE100" i="75"/>
  <c r="R100" i="75"/>
  <c r="AA100" i="75"/>
  <c r="X100" i="75"/>
  <c r="Q100" i="75"/>
  <c r="AF100" i="75"/>
  <c r="AD100" i="75"/>
  <c r="Z100" i="75"/>
  <c r="P100" i="75"/>
  <c r="AB100" i="75"/>
  <c r="W100" i="75"/>
  <c r="Y100" i="75"/>
  <c r="T100" i="75"/>
  <c r="U100" i="75"/>
  <c r="S100" i="75"/>
  <c r="AH100" i="75"/>
  <c r="AI100" i="75"/>
  <c r="EI73" i="80" l="1"/>
  <c r="DS15" i="80"/>
  <c r="DW48" i="80"/>
  <c r="DW79" i="80"/>
  <c r="DZ46" i="80"/>
  <c r="DW61" i="80"/>
  <c r="DW95" i="80"/>
  <c r="DW71" i="80"/>
  <c r="DZ84" i="80"/>
  <c r="DX78" i="80"/>
  <c r="DW89" i="80"/>
  <c r="DW83" i="80"/>
  <c r="DW77" i="80"/>
  <c r="EA72" i="80"/>
  <c r="DW68" i="80"/>
  <c r="DW70" i="80"/>
  <c r="DW45" i="80"/>
  <c r="DW93" i="80"/>
  <c r="DW90" i="80"/>
  <c r="DY76" i="80"/>
  <c r="DY75" i="80"/>
  <c r="DW82" i="80"/>
  <c r="DX69" i="80"/>
  <c r="DW66" i="80"/>
  <c r="DW50" i="80"/>
  <c r="DW92" i="80"/>
  <c r="DW67" i="80"/>
  <c r="DW74" i="80"/>
  <c r="DW81" i="80"/>
  <c r="DW51" i="80"/>
  <c r="DW57" i="80"/>
  <c r="DW64" i="80"/>
  <c r="EB94" i="80"/>
  <c r="DW91" i="80"/>
  <c r="DY60" i="80"/>
  <c r="DX63" i="80"/>
  <c r="DW86" i="80"/>
  <c r="DW80" i="80"/>
  <c r="DZ62" i="80"/>
  <c r="DW65" i="80"/>
  <c r="DW59" i="80"/>
  <c r="DX52" i="80"/>
  <c r="DZ87" i="80"/>
  <c r="DX54" i="80"/>
  <c r="DX88" i="80"/>
  <c r="EC58" i="80"/>
  <c r="DW85" i="80"/>
  <c r="DX47" i="80"/>
  <c r="DW56" i="80"/>
  <c r="DW49" i="80"/>
  <c r="DX8" i="80"/>
  <c r="DX7" i="80"/>
  <c r="DX14" i="80"/>
  <c r="DX11" i="80"/>
  <c r="DX13" i="80"/>
  <c r="DX12" i="80"/>
  <c r="DX10" i="80"/>
  <c r="DX9" i="80"/>
  <c r="AH101" i="75"/>
  <c r="AB101" i="75"/>
  <c r="X101" i="75"/>
  <c r="AC101" i="75"/>
  <c r="S101" i="75"/>
  <c r="P101" i="75"/>
  <c r="AA101" i="75"/>
  <c r="W101" i="75"/>
  <c r="U101" i="75"/>
  <c r="Z101" i="75"/>
  <c r="R101" i="75"/>
  <c r="AI101" i="75"/>
  <c r="T101" i="75"/>
  <c r="AD101" i="75"/>
  <c r="AE101" i="75"/>
  <c r="Q101" i="75"/>
  <c r="Y101" i="75"/>
  <c r="AF101" i="75"/>
  <c r="AG101" i="75"/>
  <c r="V101" i="75"/>
  <c r="CH82" i="75" l="1"/>
  <c r="DA82" i="75"/>
  <c r="CR82" i="75"/>
  <c r="EJ73" i="80"/>
  <c r="DT15" i="80"/>
  <c r="DX79" i="80"/>
  <c r="DX48" i="80"/>
  <c r="DX45" i="80"/>
  <c r="DX49" i="80"/>
  <c r="DX56" i="80"/>
  <c r="DY47" i="80"/>
  <c r="DX85" i="80"/>
  <c r="DY88" i="80"/>
  <c r="DY54" i="80"/>
  <c r="EA87" i="80"/>
  <c r="DY52" i="80"/>
  <c r="DX59" i="80"/>
  <c r="DX65" i="80"/>
  <c r="EA62" i="80"/>
  <c r="DX80" i="80"/>
  <c r="DX86" i="80"/>
  <c r="DY63" i="80"/>
  <c r="DZ60" i="80"/>
  <c r="DX91" i="80"/>
  <c r="EC94" i="80"/>
  <c r="DX64" i="80"/>
  <c r="DX57" i="80"/>
  <c r="DX51" i="80"/>
  <c r="DX81" i="80"/>
  <c r="DX74" i="80"/>
  <c r="DX67" i="80"/>
  <c r="DX92" i="80"/>
  <c r="DX50" i="80"/>
  <c r="DX66" i="80"/>
  <c r="DY69" i="80"/>
  <c r="DX82" i="80"/>
  <c r="DZ75" i="80"/>
  <c r="DZ76" i="80"/>
  <c r="DX90" i="80"/>
  <c r="DX93" i="80"/>
  <c r="DX70" i="80"/>
  <c r="DX68" i="80"/>
  <c r="EB72" i="80"/>
  <c r="DX77" i="80"/>
  <c r="DX83" i="80"/>
  <c r="DX89" i="80"/>
  <c r="DY78" i="80"/>
  <c r="EA84" i="80"/>
  <c r="DX71" i="80"/>
  <c r="DX95" i="80"/>
  <c r="DX61" i="80"/>
  <c r="DY11" i="80"/>
  <c r="DY9" i="80"/>
  <c r="DY10" i="80"/>
  <c r="DY12" i="80"/>
  <c r="DY8" i="80"/>
  <c r="DY14" i="80"/>
  <c r="DY13" i="80"/>
  <c r="DY7" i="80"/>
  <c r="Y102" i="75"/>
  <c r="R102" i="75"/>
  <c r="S102" i="75"/>
  <c r="Q102" i="75"/>
  <c r="Z102" i="75"/>
  <c r="AC102" i="75"/>
  <c r="AE102" i="75"/>
  <c r="U102" i="75"/>
  <c r="X102" i="75"/>
  <c r="V102" i="75"/>
  <c r="AD102" i="75"/>
  <c r="W102" i="75"/>
  <c r="AB102" i="75"/>
  <c r="AG102" i="75"/>
  <c r="T102" i="75"/>
  <c r="AA102" i="75"/>
  <c r="AH102" i="75"/>
  <c r="AF102" i="75"/>
  <c r="AI102" i="75"/>
  <c r="P102" i="75"/>
  <c r="EK73" i="80" l="1"/>
  <c r="DU15" i="80"/>
  <c r="DY48" i="80"/>
  <c r="DY79" i="80"/>
  <c r="DY85" i="80"/>
  <c r="DZ47" i="80"/>
  <c r="DY61" i="80"/>
  <c r="DY95" i="80"/>
  <c r="DY71" i="80"/>
  <c r="EB84" i="80"/>
  <c r="DZ78" i="80"/>
  <c r="DY89" i="80"/>
  <c r="DY83" i="80"/>
  <c r="DY77" i="80"/>
  <c r="EC72" i="80"/>
  <c r="DY68" i="80"/>
  <c r="DY70" i="80"/>
  <c r="DY93" i="80"/>
  <c r="DY90" i="80"/>
  <c r="EA76" i="80"/>
  <c r="EA75" i="80"/>
  <c r="DY82" i="80"/>
  <c r="DZ69" i="80"/>
  <c r="DY66" i="80"/>
  <c r="DY50" i="80"/>
  <c r="DY92" i="80"/>
  <c r="DY67" i="80"/>
  <c r="DY74" i="80"/>
  <c r="DY81" i="80"/>
  <c r="DY51" i="80"/>
  <c r="DY57" i="80"/>
  <c r="DY64" i="80"/>
  <c r="ED94" i="80"/>
  <c r="DY91" i="80"/>
  <c r="EA60" i="80"/>
  <c r="DZ63" i="80"/>
  <c r="DY86" i="80"/>
  <c r="DY80" i="80"/>
  <c r="EB62" i="80"/>
  <c r="DY65" i="80"/>
  <c r="DY59" i="80"/>
  <c r="DZ52" i="80"/>
  <c r="EB87" i="80"/>
  <c r="DZ54" i="80"/>
  <c r="DZ88" i="80"/>
  <c r="DY56" i="80"/>
  <c r="DY49" i="80"/>
  <c r="DZ7" i="80"/>
  <c r="DZ14" i="80"/>
  <c r="DZ12" i="80"/>
  <c r="DZ13" i="80"/>
  <c r="DZ8" i="80"/>
  <c r="DZ9" i="80"/>
  <c r="DZ11" i="80"/>
  <c r="DZ10" i="80"/>
  <c r="AI103" i="75"/>
  <c r="AB103" i="75"/>
  <c r="AE103" i="75"/>
  <c r="Y103" i="75"/>
  <c r="AA103" i="75"/>
  <c r="Q103" i="75"/>
  <c r="AF103" i="75"/>
  <c r="W103" i="75"/>
  <c r="AC103" i="75"/>
  <c r="V103" i="75"/>
  <c r="AH103" i="75"/>
  <c r="AD103" i="75"/>
  <c r="Z103" i="75"/>
  <c r="T103" i="75"/>
  <c r="X103" i="75"/>
  <c r="S103" i="75"/>
  <c r="P103" i="75"/>
  <c r="AG103" i="75"/>
  <c r="U103" i="75"/>
  <c r="R103" i="75"/>
  <c r="CI91" i="75" l="1"/>
  <c r="DB91" i="75"/>
  <c r="CP75" i="75"/>
  <c r="CF75" i="75"/>
  <c r="CY75" i="75"/>
  <c r="CS91" i="75"/>
  <c r="EL73" i="80"/>
  <c r="DV15" i="80"/>
  <c r="DZ79" i="80"/>
  <c r="DZ48" i="80"/>
  <c r="DZ85" i="80"/>
  <c r="DZ49" i="80"/>
  <c r="DZ56" i="80"/>
  <c r="EA88" i="80"/>
  <c r="EA54" i="80"/>
  <c r="EC87" i="80"/>
  <c r="EA52" i="80"/>
  <c r="DZ59" i="80"/>
  <c r="DZ65" i="80"/>
  <c r="EC62" i="80"/>
  <c r="DZ80" i="80"/>
  <c r="DZ86" i="80"/>
  <c r="EA63" i="80"/>
  <c r="EB60" i="80"/>
  <c r="DZ91" i="80"/>
  <c r="EE94" i="80"/>
  <c r="DZ64" i="80"/>
  <c r="DZ57" i="80"/>
  <c r="DZ51" i="80"/>
  <c r="DZ81" i="80"/>
  <c r="DZ74" i="80"/>
  <c r="DZ67" i="80"/>
  <c r="DZ92" i="80"/>
  <c r="DZ50" i="80"/>
  <c r="DZ66" i="80"/>
  <c r="EA69" i="80"/>
  <c r="DZ82" i="80"/>
  <c r="EB75" i="80"/>
  <c r="EB76" i="80"/>
  <c r="DZ90" i="80"/>
  <c r="DZ93" i="80"/>
  <c r="DZ70" i="80"/>
  <c r="DZ68" i="80"/>
  <c r="ED72" i="80"/>
  <c r="DZ77" i="80"/>
  <c r="DZ83" i="80"/>
  <c r="DZ89" i="80"/>
  <c r="EA78" i="80"/>
  <c r="EC84" i="80"/>
  <c r="DZ71" i="80"/>
  <c r="DZ95" i="80"/>
  <c r="DZ61" i="80"/>
  <c r="EA9" i="80"/>
  <c r="EA13" i="80"/>
  <c r="EA10" i="80"/>
  <c r="EA14" i="80"/>
  <c r="EA8" i="80"/>
  <c r="EA7" i="80"/>
  <c r="EA12" i="80"/>
  <c r="EA11" i="80"/>
  <c r="R104" i="75"/>
  <c r="T104" i="75"/>
  <c r="W104" i="75"/>
  <c r="AB104" i="75"/>
  <c r="AI104" i="75"/>
  <c r="Q104" i="75"/>
  <c r="AH104" i="75"/>
  <c r="S104" i="75"/>
  <c r="V104" i="75"/>
  <c r="Y104" i="75"/>
  <c r="U104" i="75"/>
  <c r="Z104" i="75"/>
  <c r="X104" i="75"/>
  <c r="AC104" i="75"/>
  <c r="AE104" i="75"/>
  <c r="AF104" i="75"/>
  <c r="AG104" i="75"/>
  <c r="AD104" i="75"/>
  <c r="P104" i="75"/>
  <c r="AA104" i="75"/>
  <c r="CE73" i="75" l="1"/>
  <c r="CL73" i="75" s="1"/>
  <c r="CX73" i="75"/>
  <c r="CO73" i="75"/>
  <c r="CT73" i="75" s="1"/>
  <c r="CU73" i="75"/>
  <c r="CZ78" i="75"/>
  <c r="CQ78" i="75"/>
  <c r="CG78" i="75"/>
  <c r="EM73" i="80"/>
  <c r="DW15" i="80"/>
  <c r="EA79" i="80"/>
  <c r="EB79" i="80" s="1"/>
  <c r="EC79" i="80" s="1"/>
  <c r="ED79" i="80" s="1"/>
  <c r="EE79" i="80" s="1"/>
  <c r="EF79" i="80" s="1"/>
  <c r="EG79" i="80" s="1"/>
  <c r="EH79" i="80" s="1"/>
  <c r="EI79" i="80" s="1"/>
  <c r="EJ79" i="80" s="1"/>
  <c r="EK79" i="80" s="1"/>
  <c r="EL79" i="80" s="1"/>
  <c r="EM79" i="80" s="1"/>
  <c r="EN79" i="80" s="1"/>
  <c r="EO79" i="80" s="1"/>
  <c r="EA85" i="80"/>
  <c r="EA61" i="80"/>
  <c r="EA95" i="80"/>
  <c r="EA71" i="80"/>
  <c r="ED84" i="80"/>
  <c r="EB78" i="80"/>
  <c r="EA89" i="80"/>
  <c r="EA83" i="80"/>
  <c r="EA77" i="80"/>
  <c r="EE72" i="80"/>
  <c r="EA68" i="80"/>
  <c r="EA70" i="80"/>
  <c r="EA93" i="80"/>
  <c r="EA90" i="80"/>
  <c r="EC76" i="80"/>
  <c r="EC75" i="80"/>
  <c r="EA82" i="80"/>
  <c r="EB69" i="80"/>
  <c r="EA66" i="80"/>
  <c r="EA50" i="80"/>
  <c r="EA92" i="80"/>
  <c r="EA67" i="80"/>
  <c r="EA74" i="80"/>
  <c r="EA81" i="80"/>
  <c r="EA51" i="80"/>
  <c r="EA57" i="80"/>
  <c r="EA64" i="80"/>
  <c r="EF94" i="80"/>
  <c r="EA91" i="80"/>
  <c r="EC60" i="80"/>
  <c r="EB63" i="80"/>
  <c r="EA86" i="80"/>
  <c r="EA80" i="80"/>
  <c r="ED62" i="80"/>
  <c r="EA65" i="80"/>
  <c r="EA59" i="80"/>
  <c r="ED87" i="80"/>
  <c r="EB54" i="80"/>
  <c r="EB88" i="80"/>
  <c r="EA56" i="80"/>
  <c r="EB10" i="80"/>
  <c r="EB11" i="80"/>
  <c r="EB13" i="80"/>
  <c r="EB9" i="80"/>
  <c r="EB8" i="80"/>
  <c r="EB12" i="80"/>
  <c r="EB14" i="80"/>
  <c r="EB7" i="80"/>
  <c r="AF105" i="75"/>
  <c r="Y105" i="75"/>
  <c r="AB105" i="75"/>
  <c r="AA105" i="75"/>
  <c r="S105" i="75"/>
  <c r="T105" i="75"/>
  <c r="Z105" i="75"/>
  <c r="AG105" i="75"/>
  <c r="AI105" i="75"/>
  <c r="AE105" i="75"/>
  <c r="V105" i="75"/>
  <c r="W105" i="75"/>
  <c r="AC105" i="75"/>
  <c r="AD105" i="75"/>
  <c r="Q105" i="75"/>
  <c r="U105" i="75"/>
  <c r="P105" i="75"/>
  <c r="X105" i="75"/>
  <c r="AH105" i="75"/>
  <c r="R105" i="75"/>
  <c r="CJ73" i="75" l="1"/>
  <c r="CK73" i="75"/>
  <c r="EN73" i="80"/>
  <c r="EP79" i="80"/>
  <c r="DX15" i="80"/>
  <c r="EB85" i="80"/>
  <c r="EB56" i="80"/>
  <c r="EC88" i="80"/>
  <c r="EE87" i="80"/>
  <c r="EB59" i="80"/>
  <c r="EB65" i="80"/>
  <c r="EB80" i="80"/>
  <c r="EB86" i="80"/>
  <c r="EC63" i="80"/>
  <c r="EB91" i="80"/>
  <c r="EG94" i="80"/>
  <c r="EB64" i="80"/>
  <c r="EB57" i="80"/>
  <c r="EB81" i="80"/>
  <c r="EB74" i="80"/>
  <c r="EB67" i="80"/>
  <c r="EB92" i="80"/>
  <c r="EB66" i="80"/>
  <c r="EC69" i="80"/>
  <c r="EB82" i="80"/>
  <c r="ED75" i="80"/>
  <c r="ED76" i="80"/>
  <c r="EB90" i="80"/>
  <c r="EB93" i="80"/>
  <c r="EB70" i="80"/>
  <c r="EB68" i="80"/>
  <c r="EF72" i="80"/>
  <c r="EB77" i="80"/>
  <c r="EB83" i="80"/>
  <c r="EB89" i="80"/>
  <c r="EC78" i="80"/>
  <c r="EE84" i="80"/>
  <c r="EB71" i="80"/>
  <c r="EB95" i="80"/>
  <c r="EB61" i="80"/>
  <c r="EC13" i="80"/>
  <c r="EC10" i="80"/>
  <c r="EC9" i="80"/>
  <c r="EC14" i="80"/>
  <c r="EC12" i="80"/>
  <c r="EC8" i="80"/>
  <c r="EC7" i="80"/>
  <c r="EC11" i="80"/>
  <c r="R106" i="75"/>
  <c r="AD106" i="75"/>
  <c r="AG106" i="75"/>
  <c r="Y106" i="75"/>
  <c r="Z106" i="75"/>
  <c r="W106" i="75"/>
  <c r="AH106" i="75"/>
  <c r="AC106" i="75"/>
  <c r="P106" i="75"/>
  <c r="V106" i="75"/>
  <c r="S106" i="75"/>
  <c r="U106" i="75"/>
  <c r="AE106" i="75"/>
  <c r="AA106" i="75"/>
  <c r="AF106" i="75"/>
  <c r="X106" i="75"/>
  <c r="T106" i="75"/>
  <c r="Q106" i="75"/>
  <c r="AI106" i="75"/>
  <c r="AB106" i="75"/>
  <c r="EH94" i="80" l="1"/>
  <c r="EQ79" i="80"/>
  <c r="EO73" i="80"/>
  <c r="DY15" i="80"/>
  <c r="EC85" i="80"/>
  <c r="EC61" i="80"/>
  <c r="EC95" i="80"/>
  <c r="EC71" i="80"/>
  <c r="EF84" i="80"/>
  <c r="ED78" i="80"/>
  <c r="EC89" i="80"/>
  <c r="EC83" i="80"/>
  <c r="EC77" i="80"/>
  <c r="EG72" i="80"/>
  <c r="EC68" i="80"/>
  <c r="EC70" i="80"/>
  <c r="EC93" i="80"/>
  <c r="EC90" i="80"/>
  <c r="EE76" i="80"/>
  <c r="EE75" i="80"/>
  <c r="EC82" i="80"/>
  <c r="ED69" i="80"/>
  <c r="EC66" i="80"/>
  <c r="EC92" i="80"/>
  <c r="EC67" i="80"/>
  <c r="EC74" i="80"/>
  <c r="EC81" i="80"/>
  <c r="EC64" i="80"/>
  <c r="EC91" i="80"/>
  <c r="ED63" i="80"/>
  <c r="EC86" i="80"/>
  <c r="EC80" i="80"/>
  <c r="EC65" i="80"/>
  <c r="EC59" i="80"/>
  <c r="EF87" i="80"/>
  <c r="ED88" i="80"/>
  <c r="ED12" i="80"/>
  <c r="ED7" i="80"/>
  <c r="ED10" i="80"/>
  <c r="ED8" i="80"/>
  <c r="ED14" i="80"/>
  <c r="ED11" i="80"/>
  <c r="ED9" i="80"/>
  <c r="ED13" i="80"/>
  <c r="AC107" i="75"/>
  <c r="AI107" i="75"/>
  <c r="AE107" i="75"/>
  <c r="AH107" i="75"/>
  <c r="R107" i="75"/>
  <c r="T107" i="75"/>
  <c r="S107" i="75"/>
  <c r="Z107" i="75"/>
  <c r="Q107" i="75"/>
  <c r="U107" i="75"/>
  <c r="W107" i="75"/>
  <c r="AB107" i="75"/>
  <c r="AA107" i="75"/>
  <c r="AD107" i="75"/>
  <c r="X107" i="75"/>
  <c r="V107" i="75"/>
  <c r="Y107" i="75"/>
  <c r="AF107" i="75"/>
  <c r="P107" i="75"/>
  <c r="AG107" i="75"/>
  <c r="EH72" i="80" l="1"/>
  <c r="EP73" i="80"/>
  <c r="ER79" i="80"/>
  <c r="EI94" i="80"/>
  <c r="DZ15" i="80"/>
  <c r="ED85" i="80"/>
  <c r="EE88" i="80"/>
  <c r="EG87" i="80"/>
  <c r="ED65" i="80"/>
  <c r="ED80" i="80"/>
  <c r="ED86" i="80"/>
  <c r="ED91" i="80"/>
  <c r="ED64" i="80"/>
  <c r="ED81" i="80"/>
  <c r="ED74" i="80"/>
  <c r="ED67" i="80"/>
  <c r="ED92" i="80"/>
  <c r="ED66" i="80"/>
  <c r="EE69" i="80"/>
  <c r="ED82" i="80"/>
  <c r="EF75" i="80"/>
  <c r="EF76" i="80"/>
  <c r="ED90" i="80"/>
  <c r="ED93" i="80"/>
  <c r="ED70" i="80"/>
  <c r="ED68" i="80"/>
  <c r="ED77" i="80"/>
  <c r="ED83" i="80"/>
  <c r="ED89" i="80"/>
  <c r="EE78" i="80"/>
  <c r="EG84" i="80"/>
  <c r="ED71" i="80"/>
  <c r="ED95" i="80"/>
  <c r="EE9" i="80"/>
  <c r="EE8" i="80"/>
  <c r="EE12" i="80"/>
  <c r="EE11" i="80"/>
  <c r="EE7" i="80"/>
  <c r="EE10" i="80"/>
  <c r="EE13" i="80"/>
  <c r="EE14" i="80"/>
  <c r="P108" i="75"/>
  <c r="AA108" i="75"/>
  <c r="S108" i="75"/>
  <c r="AC108" i="75"/>
  <c r="AF108" i="75"/>
  <c r="AB108" i="75"/>
  <c r="T108" i="75"/>
  <c r="Z108" i="75"/>
  <c r="Y108" i="75"/>
  <c r="W108" i="75"/>
  <c r="R108" i="75"/>
  <c r="V108" i="75"/>
  <c r="U108" i="75"/>
  <c r="AH108" i="75"/>
  <c r="AG108" i="75"/>
  <c r="X108" i="75"/>
  <c r="Q108" i="75"/>
  <c r="AE108" i="75"/>
  <c r="AD108" i="75"/>
  <c r="AI108" i="75"/>
  <c r="CR83" i="75" l="1"/>
  <c r="DA83" i="75"/>
  <c r="CH83" i="75"/>
  <c r="EH84" i="80"/>
  <c r="EH87" i="80"/>
  <c r="EJ94" i="80"/>
  <c r="ES79" i="80"/>
  <c r="EQ73" i="80"/>
  <c r="EI72" i="80"/>
  <c r="EA15" i="80"/>
  <c r="EE85" i="80"/>
  <c r="EE95" i="80"/>
  <c r="EE71" i="80"/>
  <c r="EF78" i="80"/>
  <c r="EE89" i="80"/>
  <c r="EE83" i="80"/>
  <c r="EE77" i="80"/>
  <c r="EE68" i="80"/>
  <c r="EE70" i="80"/>
  <c r="EE93" i="80"/>
  <c r="EE90" i="80"/>
  <c r="EG76" i="80"/>
  <c r="EG75" i="80"/>
  <c r="EE82" i="80"/>
  <c r="EF69" i="80"/>
  <c r="EE66" i="80"/>
  <c r="EE92" i="80"/>
  <c r="EE67" i="80"/>
  <c r="EE74" i="80"/>
  <c r="EE81" i="80"/>
  <c r="EE91" i="80"/>
  <c r="EE86" i="80"/>
  <c r="EE80" i="80"/>
  <c r="EF88" i="80"/>
  <c r="EF12" i="80"/>
  <c r="EF7" i="80"/>
  <c r="EF8" i="80"/>
  <c r="EF13" i="80"/>
  <c r="EF11" i="80"/>
  <c r="EF9" i="80"/>
  <c r="EF14" i="80"/>
  <c r="EF10" i="80"/>
  <c r="X109" i="75"/>
  <c r="W109" i="75"/>
  <c r="AC109" i="75"/>
  <c r="AG109" i="75"/>
  <c r="Y109" i="75"/>
  <c r="S109" i="75"/>
  <c r="AI109" i="75"/>
  <c r="AH109" i="75"/>
  <c r="Z109" i="75"/>
  <c r="AA109" i="75"/>
  <c r="AE109" i="75"/>
  <c r="V109" i="75"/>
  <c r="AB109" i="75"/>
  <c r="Q109" i="75"/>
  <c r="R109" i="75"/>
  <c r="AD109" i="75"/>
  <c r="U109" i="75"/>
  <c r="T109" i="75"/>
  <c r="P109" i="75"/>
  <c r="AF109" i="75"/>
  <c r="EH75" i="80" l="1"/>
  <c r="EH76" i="80"/>
  <c r="EJ72" i="80"/>
  <c r="ER73" i="80"/>
  <c r="EK94" i="80"/>
  <c r="EI87" i="80"/>
  <c r="EI84" i="80"/>
  <c r="EB15" i="80"/>
  <c r="EF85" i="80"/>
  <c r="EG88" i="80"/>
  <c r="EF80" i="80"/>
  <c r="EF86" i="80"/>
  <c r="EF91" i="80"/>
  <c r="EF81" i="80"/>
  <c r="EF74" i="80"/>
  <c r="EF92" i="80"/>
  <c r="EF82" i="80"/>
  <c r="EF90" i="80"/>
  <c r="EF93" i="80"/>
  <c r="EF70" i="80"/>
  <c r="EF77" i="80"/>
  <c r="EF83" i="80"/>
  <c r="EF89" i="80"/>
  <c r="EG78" i="80"/>
  <c r="EF71" i="80"/>
  <c r="EF95" i="80"/>
  <c r="EG8" i="80"/>
  <c r="EH8" i="80" s="1"/>
  <c r="EI8" i="80" s="1"/>
  <c r="EJ8" i="80" s="1"/>
  <c r="EK8" i="80" s="1"/>
  <c r="EL8" i="80" s="1"/>
  <c r="EM8" i="80" s="1"/>
  <c r="EN8" i="80" s="1"/>
  <c r="EO8" i="80" s="1"/>
  <c r="EP8" i="80" s="1"/>
  <c r="EQ8" i="80" s="1"/>
  <c r="ER8" i="80" s="1"/>
  <c r="ES8" i="80" s="1"/>
  <c r="EG9" i="80"/>
  <c r="EH9" i="80" s="1"/>
  <c r="EI9" i="80" s="1"/>
  <c r="EJ9" i="80" s="1"/>
  <c r="EK9" i="80" s="1"/>
  <c r="EL9" i="80" s="1"/>
  <c r="EM9" i="80" s="1"/>
  <c r="EN9" i="80" s="1"/>
  <c r="EO9" i="80" s="1"/>
  <c r="EP9" i="80" s="1"/>
  <c r="EQ9" i="80" s="1"/>
  <c r="ER9" i="80" s="1"/>
  <c r="ES9" i="80" s="1"/>
  <c r="EG11" i="80"/>
  <c r="EH11" i="80" s="1"/>
  <c r="EI11" i="80" s="1"/>
  <c r="EJ11" i="80" s="1"/>
  <c r="EK11" i="80" s="1"/>
  <c r="EL11" i="80" s="1"/>
  <c r="EM11" i="80" s="1"/>
  <c r="EN11" i="80" s="1"/>
  <c r="EO11" i="80" s="1"/>
  <c r="EP11" i="80" s="1"/>
  <c r="EQ11" i="80" s="1"/>
  <c r="ER11" i="80" s="1"/>
  <c r="ES11" i="80" s="1"/>
  <c r="EG14" i="80"/>
  <c r="EH14" i="80" s="1"/>
  <c r="EI14" i="80" s="1"/>
  <c r="EJ14" i="80" s="1"/>
  <c r="EK14" i="80" s="1"/>
  <c r="EL14" i="80" s="1"/>
  <c r="EM14" i="80" s="1"/>
  <c r="EN14" i="80" s="1"/>
  <c r="EO14" i="80" s="1"/>
  <c r="EP14" i="80" s="1"/>
  <c r="EQ14" i="80" s="1"/>
  <c r="ER14" i="80" s="1"/>
  <c r="ES14" i="80" s="1"/>
  <c r="EG12" i="80"/>
  <c r="EH12" i="80" s="1"/>
  <c r="EI12" i="80" s="1"/>
  <c r="EJ12" i="80" s="1"/>
  <c r="EK12" i="80" s="1"/>
  <c r="EL12" i="80" s="1"/>
  <c r="EM12" i="80" s="1"/>
  <c r="EN12" i="80" s="1"/>
  <c r="EO12" i="80" s="1"/>
  <c r="EP12" i="80" s="1"/>
  <c r="EQ12" i="80" s="1"/>
  <c r="ER12" i="80" s="1"/>
  <c r="ES12" i="80" s="1"/>
  <c r="EG10" i="80"/>
  <c r="EH10" i="80" s="1"/>
  <c r="EI10" i="80" s="1"/>
  <c r="EJ10" i="80" s="1"/>
  <c r="EK10" i="80" s="1"/>
  <c r="EL10" i="80" s="1"/>
  <c r="EM10" i="80" s="1"/>
  <c r="EN10" i="80" s="1"/>
  <c r="EO10" i="80" s="1"/>
  <c r="EP10" i="80" s="1"/>
  <c r="EQ10" i="80" s="1"/>
  <c r="ER10" i="80" s="1"/>
  <c r="ES10" i="80" s="1"/>
  <c r="EG13" i="80"/>
  <c r="EH13" i="80" s="1"/>
  <c r="EI13" i="80" s="1"/>
  <c r="EJ13" i="80" s="1"/>
  <c r="EK13" i="80" s="1"/>
  <c r="EL13" i="80" s="1"/>
  <c r="EM13" i="80" s="1"/>
  <c r="EN13" i="80" s="1"/>
  <c r="EO13" i="80" s="1"/>
  <c r="EP13" i="80" s="1"/>
  <c r="EQ13" i="80" s="1"/>
  <c r="ER13" i="80" s="1"/>
  <c r="ES13" i="80" s="1"/>
  <c r="EG7" i="80"/>
  <c r="EH7" i="80" s="1"/>
  <c r="EI7" i="80" s="1"/>
  <c r="EJ7" i="80" s="1"/>
  <c r="EK7" i="80" s="1"/>
  <c r="EL7" i="80" s="1"/>
  <c r="EM7" i="80" s="1"/>
  <c r="EN7" i="80" s="1"/>
  <c r="EO7" i="80" s="1"/>
  <c r="EP7" i="80" s="1"/>
  <c r="EQ7" i="80" s="1"/>
  <c r="ER7" i="80" s="1"/>
  <c r="ES7" i="80" s="1"/>
  <c r="AF110" i="75"/>
  <c r="P110" i="75"/>
  <c r="AB110" i="75"/>
  <c r="AI110" i="75"/>
  <c r="X110" i="75"/>
  <c r="R110" i="75"/>
  <c r="Z110" i="75"/>
  <c r="AC110" i="75"/>
  <c r="Q110" i="75"/>
  <c r="AH110" i="75"/>
  <c r="W110" i="75"/>
  <c r="T110" i="75"/>
  <c r="V110" i="75"/>
  <c r="S110" i="75"/>
  <c r="U110" i="75"/>
  <c r="AE110" i="75"/>
  <c r="Y110" i="75"/>
  <c r="AD110" i="75"/>
  <c r="AA110" i="75"/>
  <c r="AG110" i="75"/>
  <c r="CY76" i="75" l="1"/>
  <c r="DB92" i="75"/>
  <c r="CS92" i="75"/>
  <c r="CO74" i="75"/>
  <c r="CT74" i="75" s="1"/>
  <c r="CP76" i="75"/>
  <c r="CI92" i="75"/>
  <c r="CF76" i="75"/>
  <c r="CX74" i="75"/>
  <c r="CE74" i="75"/>
  <c r="CL74" i="75" s="1"/>
  <c r="EH78" i="80"/>
  <c r="EH88" i="80"/>
  <c r="EJ84" i="80"/>
  <c r="EJ87" i="80"/>
  <c r="EL94" i="80"/>
  <c r="ES73" i="80"/>
  <c r="EK72" i="80"/>
  <c r="EI76" i="80"/>
  <c r="EI75" i="80"/>
  <c r="EC15" i="80"/>
  <c r="EG85" i="80"/>
  <c r="EG95" i="80"/>
  <c r="EG89" i="80"/>
  <c r="EG83" i="80"/>
  <c r="EG77" i="80"/>
  <c r="EG93" i="80"/>
  <c r="EG90" i="80"/>
  <c r="EG82" i="80"/>
  <c r="EG92" i="80"/>
  <c r="EG74" i="80"/>
  <c r="EG81" i="80"/>
  <c r="EG91" i="80"/>
  <c r="EG86" i="80"/>
  <c r="EG80" i="80"/>
  <c r="AD111" i="75"/>
  <c r="T111" i="75"/>
  <c r="R111" i="75"/>
  <c r="Y111" i="75"/>
  <c r="W111" i="75"/>
  <c r="X111" i="75"/>
  <c r="AE111" i="75"/>
  <c r="AH111" i="75"/>
  <c r="AI111" i="75"/>
  <c r="AA111" i="75"/>
  <c r="Z111" i="75"/>
  <c r="U111" i="75"/>
  <c r="Q111" i="75"/>
  <c r="AB111" i="75"/>
  <c r="AG111" i="75"/>
  <c r="S111" i="75"/>
  <c r="AC111" i="75"/>
  <c r="P111" i="75"/>
  <c r="V111" i="75"/>
  <c r="AF111" i="75"/>
  <c r="CZ79" i="75" l="1"/>
  <c r="CQ79" i="75"/>
  <c r="CG79" i="75"/>
  <c r="CJ74" i="75"/>
  <c r="CK74" i="75"/>
  <c r="CU74" i="75"/>
  <c r="EH80" i="80"/>
  <c r="EH86" i="80"/>
  <c r="EH91" i="80"/>
  <c r="EH81" i="80"/>
  <c r="EH74" i="80"/>
  <c r="EH92" i="80"/>
  <c r="EH82" i="80"/>
  <c r="EH90" i="80"/>
  <c r="EH93" i="80"/>
  <c r="EH77" i="80"/>
  <c r="EH83" i="80"/>
  <c r="EH89" i="80"/>
  <c r="EH95" i="80"/>
  <c r="EH85" i="80"/>
  <c r="EJ75" i="80"/>
  <c r="EJ76" i="80"/>
  <c r="EL72" i="80"/>
  <c r="EM94" i="80"/>
  <c r="EK87" i="80"/>
  <c r="EK84" i="80"/>
  <c r="EI88" i="80"/>
  <c r="EI78" i="80"/>
  <c r="ED15" i="80"/>
  <c r="S112" i="75"/>
  <c r="AA112" i="75"/>
  <c r="Y112" i="75"/>
  <c r="AH112" i="75"/>
  <c r="Z112" i="75"/>
  <c r="AG112" i="75"/>
  <c r="AI112" i="75"/>
  <c r="R112" i="75"/>
  <c r="AF112" i="75"/>
  <c r="AB112" i="75"/>
  <c r="T112" i="75"/>
  <c r="AC112" i="75"/>
  <c r="W112" i="75"/>
  <c r="V112" i="75"/>
  <c r="Q112" i="75"/>
  <c r="AE112" i="75"/>
  <c r="AD112" i="75"/>
  <c r="P112" i="75"/>
  <c r="U112" i="75"/>
  <c r="X112" i="75"/>
  <c r="EJ78" i="80" l="1"/>
  <c r="EJ88" i="80"/>
  <c r="EL84" i="80"/>
  <c r="EL87" i="80"/>
  <c r="EN94" i="80"/>
  <c r="EM72" i="80"/>
  <c r="EK76" i="80"/>
  <c r="EK75" i="80"/>
  <c r="EI85" i="80"/>
  <c r="EI95" i="80"/>
  <c r="EI89" i="80"/>
  <c r="EI83" i="80"/>
  <c r="EI77" i="80"/>
  <c r="EI93" i="80"/>
  <c r="EI90" i="80"/>
  <c r="EI82" i="80"/>
  <c r="EI92" i="80"/>
  <c r="EI74" i="80"/>
  <c r="EI81" i="80"/>
  <c r="EI91" i="80"/>
  <c r="EI86" i="80"/>
  <c r="EI80" i="80"/>
  <c r="EE15" i="80"/>
  <c r="U113" i="75"/>
  <c r="W113" i="75"/>
  <c r="AI113" i="75"/>
  <c r="S113" i="75"/>
  <c r="AC113" i="75"/>
  <c r="P113" i="75"/>
  <c r="AG113" i="75"/>
  <c r="AD113" i="75"/>
  <c r="T113" i="75"/>
  <c r="Z113" i="75"/>
  <c r="V113" i="75"/>
  <c r="AA113" i="75"/>
  <c r="AE113" i="75"/>
  <c r="AB113" i="75"/>
  <c r="AH113" i="75"/>
  <c r="Q113" i="75"/>
  <c r="AF113" i="75"/>
  <c r="Y113" i="75"/>
  <c r="X113" i="75"/>
  <c r="R113" i="75"/>
  <c r="EJ80" i="80" l="1"/>
  <c r="EJ86" i="80"/>
  <c r="EJ91" i="80"/>
  <c r="EJ81" i="80"/>
  <c r="EJ74" i="80"/>
  <c r="EJ92" i="80"/>
  <c r="EJ82" i="80"/>
  <c r="EJ90" i="80"/>
  <c r="EJ93" i="80"/>
  <c r="EJ77" i="80"/>
  <c r="EJ83" i="80"/>
  <c r="EJ89" i="80"/>
  <c r="EJ95" i="80"/>
  <c r="EJ85" i="80"/>
  <c r="EL75" i="80"/>
  <c r="EL76" i="80"/>
  <c r="EN72" i="80"/>
  <c r="EO94" i="80"/>
  <c r="EM87" i="80"/>
  <c r="EM84" i="80"/>
  <c r="EK88" i="80"/>
  <c r="EK78" i="80"/>
  <c r="EF15" i="80"/>
  <c r="Y114" i="75"/>
  <c r="AA114" i="75"/>
  <c r="P114" i="75"/>
  <c r="R114" i="75"/>
  <c r="AB114" i="75"/>
  <c r="AD114" i="75"/>
  <c r="W114" i="75"/>
  <c r="X114" i="75"/>
  <c r="AE114" i="75"/>
  <c r="AG114" i="75"/>
  <c r="U114" i="75"/>
  <c r="AF114" i="75"/>
  <c r="V114" i="75"/>
  <c r="AC114" i="75"/>
  <c r="Q114" i="75"/>
  <c r="Z114" i="75"/>
  <c r="S114" i="75"/>
  <c r="AH114" i="75"/>
  <c r="T114" i="75"/>
  <c r="AI114" i="75"/>
  <c r="EL78" i="80" l="1"/>
  <c r="EL88" i="80"/>
  <c r="EN84" i="80"/>
  <c r="EN87" i="80"/>
  <c r="EP94" i="80"/>
  <c r="EO72" i="80"/>
  <c r="EM76" i="80"/>
  <c r="EM75" i="80"/>
  <c r="EK85" i="80"/>
  <c r="EK95" i="80"/>
  <c r="EK89" i="80"/>
  <c r="EK83" i="80"/>
  <c r="EK77" i="80"/>
  <c r="EK93" i="80"/>
  <c r="EK90" i="80"/>
  <c r="EK82" i="80"/>
  <c r="EK92" i="80"/>
  <c r="EK74" i="80"/>
  <c r="EK81" i="80"/>
  <c r="EK91" i="80"/>
  <c r="EK86" i="80"/>
  <c r="EK80" i="80"/>
  <c r="EG15" i="80"/>
  <c r="X115" i="75"/>
  <c r="T115" i="75"/>
  <c r="V115" i="75"/>
  <c r="W115" i="75"/>
  <c r="Y115" i="75"/>
  <c r="AI115" i="75"/>
  <c r="AH115" i="75"/>
  <c r="AF115" i="75"/>
  <c r="AD115" i="75"/>
  <c r="S115" i="75"/>
  <c r="U115" i="75"/>
  <c r="AB115" i="75"/>
  <c r="AG115" i="75"/>
  <c r="R115" i="75"/>
  <c r="Z115" i="75"/>
  <c r="Q115" i="75"/>
  <c r="AE115" i="75"/>
  <c r="P115" i="75"/>
  <c r="AC115" i="75"/>
  <c r="AA115" i="75"/>
  <c r="DA84" i="75" l="1"/>
  <c r="CH84" i="75"/>
  <c r="CR84" i="75"/>
  <c r="EH15" i="80"/>
  <c r="EL80" i="80"/>
  <c r="EL86" i="80"/>
  <c r="EL91" i="80"/>
  <c r="EL81" i="80"/>
  <c r="EL74" i="80"/>
  <c r="EL92" i="80"/>
  <c r="EL82" i="80"/>
  <c r="EL90" i="80"/>
  <c r="EL93" i="80"/>
  <c r="EL77" i="80"/>
  <c r="EL83" i="80"/>
  <c r="EL89" i="80"/>
  <c r="EL95" i="80"/>
  <c r="EL85" i="80"/>
  <c r="EN75" i="80"/>
  <c r="EN76" i="80"/>
  <c r="EP72" i="80"/>
  <c r="EQ94" i="80"/>
  <c r="EO87" i="80"/>
  <c r="EO84" i="80"/>
  <c r="EM88" i="80"/>
  <c r="EM78" i="80"/>
  <c r="Q116" i="75"/>
  <c r="S116" i="75"/>
  <c r="W116" i="75"/>
  <c r="Z116" i="75"/>
  <c r="AD116" i="75"/>
  <c r="V116" i="75"/>
  <c r="AA116" i="75"/>
  <c r="R116" i="75"/>
  <c r="AF116" i="75"/>
  <c r="T116" i="75"/>
  <c r="AC116" i="75"/>
  <c r="AG116" i="75"/>
  <c r="AH116" i="75"/>
  <c r="X116" i="75"/>
  <c r="AE116" i="75"/>
  <c r="U116" i="75"/>
  <c r="Y116" i="75"/>
  <c r="P116" i="75"/>
  <c r="AB116" i="75"/>
  <c r="AI116" i="75"/>
  <c r="CS93" i="75" l="1"/>
  <c r="CI93" i="75"/>
  <c r="DB93" i="75"/>
  <c r="EN78" i="80"/>
  <c r="EN88" i="80"/>
  <c r="EP84" i="80"/>
  <c r="EP87" i="80"/>
  <c r="ER94" i="80"/>
  <c r="EQ72" i="80"/>
  <c r="EO76" i="80"/>
  <c r="EO75" i="80"/>
  <c r="EM85" i="80"/>
  <c r="EM95" i="80"/>
  <c r="EM89" i="80"/>
  <c r="EM83" i="80"/>
  <c r="EM77" i="80"/>
  <c r="EM93" i="80"/>
  <c r="EM90" i="80"/>
  <c r="EM82" i="80"/>
  <c r="EM92" i="80"/>
  <c r="EM74" i="80"/>
  <c r="EM81" i="80"/>
  <c r="EM91" i="80"/>
  <c r="EM86" i="80"/>
  <c r="EM80" i="80"/>
  <c r="EI15" i="80"/>
  <c r="Y117" i="75"/>
  <c r="AC117" i="75"/>
  <c r="AD117" i="75"/>
  <c r="AF117" i="75"/>
  <c r="W117" i="75"/>
  <c r="AI117" i="75"/>
  <c r="X117" i="75"/>
  <c r="R117" i="75"/>
  <c r="S117" i="75"/>
  <c r="U117" i="75"/>
  <c r="T117" i="75"/>
  <c r="Z117" i="75"/>
  <c r="AE117" i="75"/>
  <c r="P117" i="75"/>
  <c r="AG117" i="75"/>
  <c r="V117" i="75"/>
  <c r="AB117" i="75"/>
  <c r="AH117" i="75"/>
  <c r="AA117" i="75"/>
  <c r="Q117" i="75"/>
  <c r="CF77" i="75" l="1"/>
  <c r="CY77" i="75"/>
  <c r="CP77" i="75"/>
  <c r="EJ15" i="80"/>
  <c r="EN80" i="80"/>
  <c r="EN86" i="80"/>
  <c r="EN91" i="80"/>
  <c r="EN81" i="80"/>
  <c r="EN74" i="80"/>
  <c r="EN92" i="80"/>
  <c r="EN82" i="80"/>
  <c r="EN90" i="80"/>
  <c r="EN93" i="80"/>
  <c r="EN77" i="80"/>
  <c r="EN83" i="80"/>
  <c r="EN89" i="80"/>
  <c r="EN95" i="80"/>
  <c r="EN85" i="80"/>
  <c r="EP75" i="80"/>
  <c r="EP76" i="80"/>
  <c r="ER72" i="80"/>
  <c r="ES94" i="80"/>
  <c r="EQ87" i="80"/>
  <c r="EQ84" i="80"/>
  <c r="EO88" i="80"/>
  <c r="EO78" i="80"/>
  <c r="AB118" i="75"/>
  <c r="T118" i="75"/>
  <c r="W118" i="75"/>
  <c r="AI118" i="75"/>
  <c r="V118" i="75"/>
  <c r="U118" i="75"/>
  <c r="AF118" i="75"/>
  <c r="AG118" i="75"/>
  <c r="S118" i="75"/>
  <c r="AD118" i="75"/>
  <c r="Z118" i="75"/>
  <c r="Q118" i="75"/>
  <c r="P118" i="75"/>
  <c r="R118" i="75"/>
  <c r="AC118" i="75"/>
  <c r="AA118" i="75"/>
  <c r="AE118" i="75"/>
  <c r="X118" i="75"/>
  <c r="Y118" i="75"/>
  <c r="AH118" i="75"/>
  <c r="CG80" i="75" l="1"/>
  <c r="CE75" i="75"/>
  <c r="CL75" i="75" s="1"/>
  <c r="CX75" i="75"/>
  <c r="CO75" i="75"/>
  <c r="CT75" i="75" s="1"/>
  <c r="CQ80" i="75"/>
  <c r="CZ80" i="75"/>
  <c r="EP78" i="80"/>
  <c r="EP88" i="80"/>
  <c r="ER84" i="80"/>
  <c r="ER87" i="80"/>
  <c r="ES72" i="80"/>
  <c r="EQ76" i="80"/>
  <c r="EQ75" i="80"/>
  <c r="EO85" i="80"/>
  <c r="EO95" i="80"/>
  <c r="EO89" i="80"/>
  <c r="EO83" i="80"/>
  <c r="EO77" i="80"/>
  <c r="EO93" i="80"/>
  <c r="EO90" i="80"/>
  <c r="EO82" i="80"/>
  <c r="EO92" i="80"/>
  <c r="EO74" i="80"/>
  <c r="EO81" i="80"/>
  <c r="EO91" i="80"/>
  <c r="EO86" i="80"/>
  <c r="EO80" i="80"/>
  <c r="EK15" i="80"/>
  <c r="AA119" i="75"/>
  <c r="AD119" i="75"/>
  <c r="AI119" i="75"/>
  <c r="AC119" i="75"/>
  <c r="S119" i="75"/>
  <c r="W119" i="75"/>
  <c r="AH119" i="75"/>
  <c r="R119" i="75"/>
  <c r="AG119" i="75"/>
  <c r="T119" i="75"/>
  <c r="Y119" i="75"/>
  <c r="P119" i="75"/>
  <c r="AF119" i="75"/>
  <c r="AB119" i="75"/>
  <c r="AE119" i="75"/>
  <c r="Z119" i="75"/>
  <c r="X119" i="75"/>
  <c r="Q119" i="75"/>
  <c r="U119" i="75"/>
  <c r="V119" i="75"/>
  <c r="CU75" i="75" l="1"/>
  <c r="CJ75" i="75"/>
  <c r="CK75" i="75"/>
  <c r="EL15" i="80"/>
  <c r="EP80" i="80"/>
  <c r="EP86" i="80"/>
  <c r="EP91" i="80"/>
  <c r="EP81" i="80"/>
  <c r="EP74" i="80"/>
  <c r="EP92" i="80"/>
  <c r="EP82" i="80"/>
  <c r="EP90" i="80"/>
  <c r="EP93" i="80"/>
  <c r="EP77" i="80"/>
  <c r="EP83" i="80"/>
  <c r="EP89" i="80"/>
  <c r="EP95" i="80"/>
  <c r="EP85" i="80"/>
  <c r="ER75" i="80"/>
  <c r="ER76" i="80"/>
  <c r="ES87" i="80"/>
  <c r="ES84" i="80"/>
  <c r="EQ88" i="80"/>
  <c r="EQ78" i="80"/>
  <c r="V120" i="75"/>
  <c r="AB120" i="75"/>
  <c r="R120" i="75"/>
  <c r="AD120" i="75"/>
  <c r="Z120" i="75"/>
  <c r="AC120" i="75"/>
  <c r="AG120" i="75"/>
  <c r="AI120" i="75"/>
  <c r="U120" i="75"/>
  <c r="AF120" i="75"/>
  <c r="AH120" i="75"/>
  <c r="AA120" i="75"/>
  <c r="T120" i="75"/>
  <c r="Q120" i="75"/>
  <c r="P120" i="75"/>
  <c r="W120" i="75"/>
  <c r="X120" i="75"/>
  <c r="Y120" i="75"/>
  <c r="S120" i="75"/>
  <c r="AE120" i="75"/>
  <c r="ER78" i="80" l="1"/>
  <c r="ER88" i="80"/>
  <c r="ES76" i="80"/>
  <c r="ES75" i="80"/>
  <c r="EQ85" i="80"/>
  <c r="EQ95" i="80"/>
  <c r="EQ89" i="80"/>
  <c r="EQ83" i="80"/>
  <c r="EQ77" i="80"/>
  <c r="EQ93" i="80"/>
  <c r="EQ90" i="80"/>
  <c r="EQ82" i="80"/>
  <c r="EQ92" i="80"/>
  <c r="EQ74" i="80"/>
  <c r="EQ81" i="80"/>
  <c r="EQ91" i="80"/>
  <c r="EQ86" i="80"/>
  <c r="EQ80" i="80"/>
  <c r="EM15" i="80"/>
  <c r="AE121" i="75"/>
  <c r="Q121" i="75"/>
  <c r="AI121" i="75"/>
  <c r="AB121" i="75"/>
  <c r="P121" i="75"/>
  <c r="U121" i="75"/>
  <c r="R121" i="75"/>
  <c r="S121" i="75"/>
  <c r="T121" i="75"/>
  <c r="AG121" i="75"/>
  <c r="V121" i="75"/>
  <c r="Y121" i="75"/>
  <c r="AA121" i="75"/>
  <c r="AC121" i="75"/>
  <c r="X121" i="75"/>
  <c r="AH121" i="75"/>
  <c r="Z121" i="75"/>
  <c r="W121" i="75"/>
  <c r="AF121" i="75"/>
  <c r="AD121" i="75"/>
  <c r="EN15" i="80" l="1"/>
  <c r="ER80" i="80"/>
  <c r="ER86" i="80"/>
  <c r="ER91" i="80"/>
  <c r="ER81" i="80"/>
  <c r="ER74" i="80"/>
  <c r="ER92" i="80"/>
  <c r="ER82" i="80"/>
  <c r="ER90" i="80"/>
  <c r="ER93" i="80"/>
  <c r="ER77" i="80"/>
  <c r="ER83" i="80"/>
  <c r="ER89" i="80"/>
  <c r="ER95" i="80"/>
  <c r="ER85" i="80"/>
  <c r="ES88" i="80"/>
  <c r="ES78" i="80"/>
  <c r="AD122" i="75"/>
  <c r="AC122" i="75"/>
  <c r="S122" i="75"/>
  <c r="Q122" i="75"/>
  <c r="AF122" i="75"/>
  <c r="AA122" i="75"/>
  <c r="R122" i="75"/>
  <c r="AE122" i="75"/>
  <c r="Z122" i="75"/>
  <c r="V122" i="75"/>
  <c r="P122" i="75"/>
  <c r="W122" i="75"/>
  <c r="Y122" i="75"/>
  <c r="U122" i="75"/>
  <c r="AH122" i="75"/>
  <c r="AG122" i="75"/>
  <c r="AB122" i="75"/>
  <c r="X122" i="75"/>
  <c r="T122" i="75"/>
  <c r="AI122" i="75"/>
  <c r="ES85" i="80" l="1"/>
  <c r="ES95" i="80"/>
  <c r="ES89" i="80"/>
  <c r="ES83" i="80"/>
  <c r="ES77" i="80"/>
  <c r="ES93" i="80"/>
  <c r="ES90" i="80"/>
  <c r="ES82" i="80"/>
  <c r="ES92" i="80"/>
  <c r="ES74" i="80"/>
  <c r="ES81" i="80"/>
  <c r="ES91" i="80"/>
  <c r="ES86" i="80"/>
  <c r="ES80" i="80"/>
  <c r="EO15" i="80"/>
  <c r="AI123" i="75"/>
  <c r="U123" i="75"/>
  <c r="AE123" i="75"/>
  <c r="AC123" i="75"/>
  <c r="AB123" i="75"/>
  <c r="AF123" i="75"/>
  <c r="Z123" i="75"/>
  <c r="T123" i="75"/>
  <c r="Y123" i="75"/>
  <c r="R123" i="75"/>
  <c r="AD123" i="75"/>
  <c r="P123" i="75"/>
  <c r="S123" i="75"/>
  <c r="X123" i="75"/>
  <c r="W123" i="75"/>
  <c r="AA123" i="75"/>
  <c r="AG123" i="75"/>
  <c r="V123" i="75"/>
  <c r="Q123" i="75"/>
  <c r="AH123" i="75"/>
  <c r="CR85" i="75" l="1"/>
  <c r="CH85" i="75"/>
  <c r="DB94" i="75"/>
  <c r="CS94" i="75"/>
  <c r="CI94" i="75"/>
  <c r="DA85" i="75"/>
  <c r="EP15" i="80"/>
  <c r="AH124" i="75"/>
  <c r="X124" i="75"/>
  <c r="T124" i="75"/>
  <c r="U124" i="75"/>
  <c r="Q124" i="75"/>
  <c r="S124" i="75"/>
  <c r="Z124" i="75"/>
  <c r="AI124" i="75"/>
  <c r="V124" i="75"/>
  <c r="P124" i="75"/>
  <c r="AF124" i="75"/>
  <c r="AG124" i="75"/>
  <c r="AD124" i="75"/>
  <c r="AB124" i="75"/>
  <c r="AA124" i="75"/>
  <c r="R124" i="75"/>
  <c r="AC124" i="75"/>
  <c r="W124" i="75"/>
  <c r="Y124" i="75"/>
  <c r="AE124" i="75"/>
  <c r="EQ15" i="80" l="1"/>
  <c r="Y125" i="75"/>
  <c r="AD125" i="75"/>
  <c r="Z125" i="75"/>
  <c r="AH125" i="75"/>
  <c r="W125" i="75"/>
  <c r="AG125" i="75"/>
  <c r="S125" i="75"/>
  <c r="AC125" i="75"/>
  <c r="AF125" i="75"/>
  <c r="Q125" i="75"/>
  <c r="V125" i="75"/>
  <c r="AE125" i="75"/>
  <c r="AB125" i="75"/>
  <c r="X125" i="75"/>
  <c r="R125" i="75"/>
  <c r="P125" i="75"/>
  <c r="U125" i="75"/>
  <c r="AA125" i="75"/>
  <c r="T125" i="75"/>
  <c r="AI125" i="75"/>
  <c r="ER15" i="80" l="1"/>
  <c r="EX105" i="80"/>
  <c r="EX99" i="80"/>
  <c r="EX102" i="80"/>
  <c r="EX101" i="80"/>
  <c r="EX97" i="80"/>
  <c r="EX96" i="80"/>
  <c r="EX98" i="80"/>
  <c r="EX100" i="80"/>
  <c r="EX103" i="80"/>
  <c r="EX104" i="80"/>
  <c r="AI126" i="75"/>
  <c r="X126" i="75"/>
  <c r="AC126" i="75"/>
  <c r="AD126" i="75"/>
  <c r="T126" i="75"/>
  <c r="AB126" i="75"/>
  <c r="S126" i="75"/>
  <c r="Y126" i="75"/>
  <c r="AA126" i="75"/>
  <c r="AE126" i="75"/>
  <c r="AG126" i="75"/>
  <c r="U126" i="75"/>
  <c r="V126" i="75"/>
  <c r="W126" i="75"/>
  <c r="P126" i="75"/>
  <c r="Q126" i="75"/>
  <c r="AH126" i="75"/>
  <c r="R126" i="75"/>
  <c r="AF126" i="75"/>
  <c r="Z126" i="75"/>
  <c r="CX76" i="75" l="1"/>
  <c r="CG81" i="75"/>
  <c r="CF78" i="75"/>
  <c r="CE76" i="75"/>
  <c r="CL76" i="75" s="1"/>
  <c r="CQ81" i="75"/>
  <c r="CP78" i="75"/>
  <c r="CO76" i="75"/>
  <c r="CT76" i="75" s="1"/>
  <c r="CU76" i="75"/>
  <c r="CY78" i="75"/>
  <c r="CZ81" i="75"/>
  <c r="ES15" i="80"/>
  <c r="EX95" i="80"/>
  <c r="EX88" i="80"/>
  <c r="EX87" i="80"/>
  <c r="EX92" i="80"/>
  <c r="EX90" i="80"/>
  <c r="EX94" i="80"/>
  <c r="EX93" i="80"/>
  <c r="EX91" i="80"/>
  <c r="EX89" i="80"/>
  <c r="AF127" i="75"/>
  <c r="V127" i="75"/>
  <c r="S127" i="75"/>
  <c r="AI127" i="75"/>
  <c r="R127" i="75"/>
  <c r="U127" i="75"/>
  <c r="AB127" i="75"/>
  <c r="AH127" i="75"/>
  <c r="AG127" i="75"/>
  <c r="T127" i="75"/>
  <c r="P127" i="75"/>
  <c r="AA127" i="75"/>
  <c r="AC127" i="75"/>
  <c r="Z127" i="75"/>
  <c r="W127" i="75"/>
  <c r="Y127" i="75"/>
  <c r="X127" i="75"/>
  <c r="Q127" i="75"/>
  <c r="AE127" i="75"/>
  <c r="AD127" i="75"/>
  <c r="CK76" i="75" l="1"/>
  <c r="CJ76" i="75"/>
  <c r="EX86" i="80"/>
  <c r="AD128" i="75"/>
  <c r="Z128" i="75"/>
  <c r="AH128" i="75"/>
  <c r="V128" i="75"/>
  <c r="AE128" i="75"/>
  <c r="AC128" i="75"/>
  <c r="AB128" i="75"/>
  <c r="AF128" i="75"/>
  <c r="Q128" i="75"/>
  <c r="AA128" i="75"/>
  <c r="U128" i="75"/>
  <c r="X128" i="75"/>
  <c r="P128" i="75"/>
  <c r="R128" i="75"/>
  <c r="Y128" i="75"/>
  <c r="T128" i="75"/>
  <c r="AI128" i="75"/>
  <c r="AG128" i="75"/>
  <c r="S128" i="75"/>
  <c r="W128" i="75"/>
  <c r="EX82" i="80" l="1"/>
  <c r="EX85" i="80"/>
  <c r="EX81" i="80"/>
  <c r="EX80" i="80"/>
  <c r="EX79" i="80"/>
  <c r="EX83" i="80"/>
  <c r="EX78" i="80"/>
  <c r="EX84" i="80"/>
  <c r="W129" i="75"/>
  <c r="R129" i="75"/>
  <c r="AF129" i="75"/>
  <c r="Z129" i="75"/>
  <c r="S129" i="75"/>
  <c r="P129" i="75"/>
  <c r="AB129" i="75"/>
  <c r="AD129" i="75"/>
  <c r="AG129" i="75"/>
  <c r="X129" i="75"/>
  <c r="AC129" i="75"/>
  <c r="AI129" i="75"/>
  <c r="U129" i="75"/>
  <c r="AE129" i="75"/>
  <c r="V129" i="75"/>
  <c r="Y129" i="75"/>
  <c r="Q129" i="75"/>
  <c r="AH129" i="75"/>
  <c r="T129" i="75"/>
  <c r="AA129" i="75"/>
  <c r="EX77" i="80" l="1"/>
  <c r="EX76" i="80"/>
  <c r="EX69" i="80"/>
  <c r="EX68" i="80"/>
  <c r="EX72" i="80"/>
  <c r="EX74" i="80"/>
  <c r="EX75" i="80"/>
  <c r="EX73" i="80"/>
  <c r="EX70" i="80"/>
  <c r="EX71" i="80"/>
  <c r="EX67" i="80"/>
  <c r="T130" i="75"/>
  <c r="U130" i="75"/>
  <c r="AB130" i="75"/>
  <c r="W130" i="75"/>
  <c r="AH130" i="75"/>
  <c r="AI130" i="75"/>
  <c r="P130" i="75"/>
  <c r="Q130" i="75"/>
  <c r="AC130" i="75"/>
  <c r="S130" i="75"/>
  <c r="AG130" i="75"/>
  <c r="AF130" i="75"/>
  <c r="AA130" i="75"/>
  <c r="AE130" i="75"/>
  <c r="AD130" i="75"/>
  <c r="Y130" i="75"/>
  <c r="X130" i="75"/>
  <c r="Z130" i="75"/>
  <c r="V130" i="75"/>
  <c r="R130" i="75"/>
  <c r="EX13" i="80" l="1"/>
  <c r="EX38" i="80"/>
  <c r="EX45" i="80"/>
  <c r="EX19" i="80"/>
  <c r="EX64" i="80"/>
  <c r="EX16" i="80"/>
  <c r="EX29" i="80"/>
  <c r="EX30" i="80"/>
  <c r="EX20" i="80"/>
  <c r="EX21" i="80"/>
  <c r="EX8" i="80"/>
  <c r="EX14" i="80"/>
  <c r="EX6" i="80"/>
  <c r="EX42" i="80"/>
  <c r="EX17" i="80"/>
  <c r="EX26" i="80"/>
  <c r="EX22" i="80"/>
  <c r="EX25" i="80"/>
  <c r="EX11" i="80"/>
  <c r="EX63" i="80"/>
  <c r="EX23" i="80"/>
  <c r="EX47" i="80"/>
  <c r="EX15" i="80"/>
  <c r="EX44" i="80"/>
  <c r="EX12" i="80"/>
  <c r="EX59" i="80"/>
  <c r="EX58" i="80"/>
  <c r="EX37" i="80"/>
  <c r="EX46" i="80"/>
  <c r="EX54" i="80"/>
  <c r="EX52" i="80"/>
  <c r="EX48" i="80"/>
  <c r="EX60" i="80"/>
  <c r="EX18" i="80"/>
  <c r="EX36" i="80"/>
  <c r="EX66" i="80"/>
  <c r="EX57" i="80"/>
  <c r="EX27" i="80"/>
  <c r="EX65" i="80"/>
  <c r="EX35" i="80"/>
  <c r="EX55" i="80"/>
  <c r="EX40" i="80"/>
  <c r="EX33" i="80"/>
  <c r="EX24" i="80"/>
  <c r="EX53" i="80"/>
  <c r="EX31" i="80"/>
  <c r="EX32" i="80"/>
  <c r="EX62" i="80"/>
  <c r="EX43" i="80"/>
  <c r="EX61" i="80"/>
  <c r="EX39" i="80"/>
  <c r="EX7" i="80"/>
  <c r="EX49" i="80"/>
  <c r="EX51" i="80"/>
  <c r="EX34" i="80"/>
  <c r="EX41" i="80"/>
  <c r="EX56" i="80"/>
  <c r="EX28" i="80"/>
  <c r="EX10" i="80"/>
  <c r="EX9" i="80"/>
  <c r="EX50" i="80"/>
  <c r="V131" i="75"/>
  <c r="AA131" i="75"/>
  <c r="P131" i="75"/>
  <c r="T131" i="75"/>
  <c r="Z131" i="75"/>
  <c r="AF131" i="75"/>
  <c r="AI131" i="75"/>
  <c r="X131" i="75"/>
  <c r="AG131" i="75"/>
  <c r="AH131" i="75"/>
  <c r="Q131" i="75"/>
  <c r="Y131" i="75"/>
  <c r="S131" i="75"/>
  <c r="W131" i="75"/>
  <c r="AD131" i="75"/>
  <c r="AC131" i="75"/>
  <c r="AB131" i="75"/>
  <c r="R131" i="75"/>
  <c r="AE131" i="75"/>
  <c r="U131" i="75"/>
  <c r="DA86" i="75" l="1"/>
  <c r="DB95" i="75"/>
  <c r="CH86" i="75"/>
  <c r="CS95" i="75"/>
  <c r="CR86" i="75"/>
  <c r="CI95" i="75"/>
  <c r="P9" i="81"/>
  <c r="N9" i="81"/>
  <c r="N8" i="81"/>
  <c r="P10" i="81"/>
  <c r="N6" i="81"/>
  <c r="P7" i="81"/>
  <c r="P8" i="81"/>
  <c r="N11" i="81"/>
  <c r="P11" i="81"/>
  <c r="P5" i="81"/>
  <c r="N5" i="81"/>
  <c r="P6" i="81"/>
  <c r="P12" i="81"/>
  <c r="N10" i="81"/>
  <c r="U132" i="75"/>
  <c r="W132" i="75"/>
  <c r="X132" i="75"/>
  <c r="AA132" i="75"/>
  <c r="AE132" i="75"/>
  <c r="S132" i="75"/>
  <c r="AI132" i="75"/>
  <c r="V132" i="75"/>
  <c r="Y132" i="75"/>
  <c r="P132" i="75"/>
  <c r="R132" i="75"/>
  <c r="AF132" i="75"/>
  <c r="AB132" i="75"/>
  <c r="Q132" i="75"/>
  <c r="Z132" i="75"/>
  <c r="AC132" i="75"/>
  <c r="AH132" i="75"/>
  <c r="T132" i="75"/>
  <c r="AD132" i="75"/>
  <c r="AG132" i="75"/>
  <c r="R26" i="81" l="1"/>
  <c r="R7" i="81"/>
  <c r="R12" i="81"/>
  <c r="N22" i="81"/>
  <c r="R11" i="81"/>
  <c r="O12" i="81"/>
  <c r="N12" i="81"/>
  <c r="R29" i="81"/>
  <c r="R17" i="81"/>
  <c r="N14" i="81"/>
  <c r="O10" i="81"/>
  <c r="P13" i="81"/>
  <c r="R24" i="81"/>
  <c r="R23" i="81"/>
  <c r="P26" i="81"/>
  <c r="P29" i="81"/>
  <c r="N20" i="81"/>
  <c r="N13" i="81"/>
  <c r="R5" i="81"/>
  <c r="O5" i="81"/>
  <c r="N30" i="81"/>
  <c r="R19" i="81"/>
  <c r="R6" i="81"/>
  <c r="O8" i="81"/>
  <c r="N17" i="81"/>
  <c r="N31" i="81"/>
  <c r="O6" i="81"/>
  <c r="P31" i="81"/>
  <c r="R10" i="81"/>
  <c r="R9" i="81"/>
  <c r="R21" i="81"/>
  <c r="N23" i="81"/>
  <c r="O9" i="81"/>
  <c r="N16" i="81"/>
  <c r="P25" i="81"/>
  <c r="O7" i="81"/>
  <c r="R18" i="81"/>
  <c r="P24" i="81"/>
  <c r="O11" i="81"/>
  <c r="O14" i="81"/>
  <c r="N18" i="81"/>
  <c r="R27" i="81"/>
  <c r="N19" i="81"/>
  <c r="N29" i="81"/>
  <c r="O13" i="81"/>
  <c r="R8" i="81"/>
  <c r="N7" i="81"/>
  <c r="R13" i="81"/>
  <c r="N21" i="81"/>
  <c r="AG133" i="75"/>
  <c r="Q133" i="75"/>
  <c r="V133" i="75"/>
  <c r="W133" i="75"/>
  <c r="AH133" i="75"/>
  <c r="AE133" i="75"/>
  <c r="P133" i="75"/>
  <c r="AD133" i="75"/>
  <c r="AB133" i="75"/>
  <c r="AI133" i="75"/>
  <c r="U133" i="75"/>
  <c r="R133" i="75"/>
  <c r="AC133" i="75"/>
  <c r="AA133" i="75"/>
  <c r="Z133" i="75"/>
  <c r="X133" i="75"/>
  <c r="T133" i="75"/>
  <c r="AF133" i="75"/>
  <c r="S133" i="75"/>
  <c r="Y133" i="75"/>
  <c r="N28" i="81" l="1"/>
  <c r="R16" i="81"/>
  <c r="R20" i="81"/>
  <c r="P36" i="81"/>
  <c r="N35" i="81"/>
  <c r="O16" i="81"/>
  <c r="N37" i="81"/>
  <c r="P19" i="81"/>
  <c r="P41" i="81"/>
  <c r="N34" i="81"/>
  <c r="O18" i="81"/>
  <c r="P18" i="81"/>
  <c r="P15" i="81"/>
  <c r="O15" i="81"/>
  <c r="R30" i="81"/>
  <c r="N26" i="81"/>
  <c r="R15" i="81"/>
  <c r="O23" i="81"/>
  <c r="P38" i="81"/>
  <c r="P21" i="81"/>
  <c r="P22" i="81"/>
  <c r="R32" i="81"/>
  <c r="N27" i="81"/>
  <c r="N36" i="81"/>
  <c r="P16" i="81"/>
  <c r="R25" i="81"/>
  <c r="P20" i="81"/>
  <c r="R22" i="81"/>
  <c r="N32" i="81"/>
  <c r="R14" i="81"/>
  <c r="P17" i="81"/>
  <c r="N33" i="81"/>
  <c r="P27" i="81"/>
  <c r="O21" i="81"/>
  <c r="O20" i="81"/>
  <c r="N39" i="81"/>
  <c r="P32" i="81"/>
  <c r="R31" i="81"/>
  <c r="N43" i="81"/>
  <c r="N40" i="81"/>
  <c r="P14" i="81"/>
  <c r="P30" i="81"/>
  <c r="N24" i="81"/>
  <c r="O17" i="81"/>
  <c r="P28" i="81"/>
  <c r="R28" i="81"/>
  <c r="O22" i="81"/>
  <c r="P23" i="81"/>
  <c r="P43" i="81"/>
  <c r="N25" i="81"/>
  <c r="N15" i="81"/>
  <c r="O19" i="81"/>
  <c r="S134" i="75"/>
  <c r="AC134" i="75"/>
  <c r="P134" i="75"/>
  <c r="AG134" i="75"/>
  <c r="AF134" i="75"/>
  <c r="R134" i="75"/>
  <c r="AE134" i="75"/>
  <c r="T134" i="75"/>
  <c r="U134" i="75"/>
  <c r="AH134" i="75"/>
  <c r="X134" i="75"/>
  <c r="W134" i="75"/>
  <c r="AD134" i="75"/>
  <c r="AI134" i="75"/>
  <c r="Z134" i="75"/>
  <c r="AB134" i="75"/>
  <c r="V134" i="75"/>
  <c r="Y134" i="75"/>
  <c r="AA134" i="75"/>
  <c r="Q134" i="75"/>
  <c r="CF79" i="75" l="1"/>
  <c r="CY79" i="75"/>
  <c r="CP79" i="75"/>
  <c r="N45" i="81"/>
  <c r="N42" i="81"/>
  <c r="R37" i="81"/>
  <c r="O25" i="81"/>
  <c r="O27" i="81"/>
  <c r="P37" i="81"/>
  <c r="O30" i="81"/>
  <c r="P34" i="81"/>
  <c r="N38" i="81"/>
  <c r="P42" i="81"/>
  <c r="R38" i="81"/>
  <c r="O29" i="81"/>
  <c r="P40" i="81"/>
  <c r="R35" i="81"/>
  <c r="O24" i="81"/>
  <c r="P35" i="81"/>
  <c r="O31" i="81"/>
  <c r="R34" i="81"/>
  <c r="R40" i="81"/>
  <c r="P45" i="81"/>
  <c r="P47" i="81"/>
  <c r="O28" i="81"/>
  <c r="R36" i="81"/>
  <c r="O26" i="81"/>
  <c r="N46" i="81"/>
  <c r="P33" i="81"/>
  <c r="R41" i="81"/>
  <c r="R39" i="81"/>
  <c r="N41" i="81"/>
  <c r="P39" i="81"/>
  <c r="R43" i="81"/>
  <c r="R42" i="81"/>
  <c r="R33" i="81"/>
  <c r="V135" i="75"/>
  <c r="X135" i="75"/>
  <c r="AF135" i="75"/>
  <c r="AB135" i="75"/>
  <c r="AH135" i="75"/>
  <c r="AG135" i="75"/>
  <c r="Z135" i="75"/>
  <c r="U135" i="75"/>
  <c r="P135" i="75"/>
  <c r="AD135" i="75"/>
  <c r="S135" i="75"/>
  <c r="Y135" i="75"/>
  <c r="W135" i="75"/>
  <c r="R135" i="75"/>
  <c r="Q135" i="75"/>
  <c r="AI135" i="75"/>
  <c r="T135" i="75"/>
  <c r="AC135" i="75"/>
  <c r="AA135" i="75"/>
  <c r="AE135" i="75"/>
  <c r="CG82" i="75" l="1"/>
  <c r="CQ82" i="75"/>
  <c r="CE77" i="75"/>
  <c r="CL77" i="75" s="1"/>
  <c r="CO77" i="75"/>
  <c r="CT77" i="75" s="1"/>
  <c r="CU77" i="75"/>
  <c r="CX77" i="75"/>
  <c r="CZ82" i="75"/>
  <c r="P44" i="81"/>
  <c r="N44" i="81"/>
  <c r="N47" i="81"/>
  <c r="R45" i="81"/>
  <c r="O32" i="81"/>
  <c r="O36" i="81"/>
  <c r="R44" i="81"/>
  <c r="P50" i="81"/>
  <c r="N52" i="81"/>
  <c r="O33" i="81"/>
  <c r="P46" i="81"/>
  <c r="P48" i="81"/>
  <c r="O38" i="81"/>
  <c r="O34" i="81"/>
  <c r="O35" i="81"/>
  <c r="P52" i="81"/>
  <c r="O37" i="81"/>
  <c r="R46" i="81"/>
  <c r="P53" i="81"/>
  <c r="R47" i="81"/>
  <c r="AI136" i="75"/>
  <c r="AD136" i="75"/>
  <c r="AB136" i="75"/>
  <c r="R136" i="75"/>
  <c r="X136" i="75"/>
  <c r="Q136" i="75"/>
  <c r="P136" i="75"/>
  <c r="AF136" i="75"/>
  <c r="AE136" i="75"/>
  <c r="U136" i="75"/>
  <c r="AA136" i="75"/>
  <c r="W136" i="75"/>
  <c r="Z136" i="75"/>
  <c r="V136" i="75"/>
  <c r="AC136" i="75"/>
  <c r="Y136" i="75"/>
  <c r="AG136" i="75"/>
  <c r="T136" i="75"/>
  <c r="S136" i="75"/>
  <c r="AH136" i="75"/>
  <c r="CJ77" i="75" l="1"/>
  <c r="CK77" i="75"/>
  <c r="N49" i="81"/>
  <c r="N48" i="81"/>
  <c r="R52" i="81"/>
  <c r="R51" i="81"/>
  <c r="O41" i="81"/>
  <c r="O39" i="81"/>
  <c r="O40" i="81"/>
  <c r="R49" i="81"/>
  <c r="O42" i="81"/>
  <c r="R48" i="81"/>
  <c r="R53" i="81"/>
  <c r="P49" i="81"/>
  <c r="P55" i="81"/>
  <c r="N56" i="81"/>
  <c r="P51" i="81"/>
  <c r="N51" i="81"/>
  <c r="R50" i="81"/>
  <c r="N53" i="81"/>
  <c r="N50" i="81"/>
  <c r="O43" i="81"/>
  <c r="AH137" i="75"/>
  <c r="V137" i="75"/>
  <c r="AF137" i="75"/>
  <c r="AD137" i="75"/>
  <c r="AG137" i="75"/>
  <c r="AA137" i="75"/>
  <c r="X137" i="75"/>
  <c r="Y137" i="75"/>
  <c r="U137" i="75"/>
  <c r="R137" i="75"/>
  <c r="AC137" i="75"/>
  <c r="AE137" i="75"/>
  <c r="AB137" i="75"/>
  <c r="S137" i="75"/>
  <c r="Z137" i="75"/>
  <c r="P137" i="75"/>
  <c r="AI137" i="75"/>
  <c r="T137" i="75"/>
  <c r="W137" i="75"/>
  <c r="Q137" i="75"/>
  <c r="N54" i="81" l="1"/>
  <c r="P63" i="81"/>
  <c r="N55" i="81"/>
  <c r="N57" i="81"/>
  <c r="N62" i="81"/>
  <c r="R55" i="81"/>
  <c r="R57" i="81"/>
  <c r="O47" i="81"/>
  <c r="P61" i="81"/>
  <c r="P60" i="81"/>
  <c r="P56" i="81"/>
  <c r="N61" i="81"/>
  <c r="R54" i="81"/>
  <c r="O46" i="81"/>
  <c r="P54" i="81"/>
  <c r="P57" i="81"/>
  <c r="O45" i="81"/>
  <c r="O44" i="81"/>
  <c r="R56" i="81"/>
  <c r="N60" i="81"/>
  <c r="P59" i="81"/>
  <c r="N59" i="81"/>
  <c r="W138" i="75"/>
  <c r="AB138" i="75"/>
  <c r="X138" i="75"/>
  <c r="AH138" i="75"/>
  <c r="Q138" i="75"/>
  <c r="V138" i="75"/>
  <c r="T138" i="75"/>
  <c r="AE138" i="75"/>
  <c r="AA138" i="75"/>
  <c r="S138" i="75"/>
  <c r="Y138" i="75"/>
  <c r="AI138" i="75"/>
  <c r="AC138" i="75"/>
  <c r="AG138" i="75"/>
  <c r="P138" i="75"/>
  <c r="R138" i="75"/>
  <c r="AD138" i="75"/>
  <c r="Z138" i="75"/>
  <c r="U138" i="75"/>
  <c r="AF138" i="75"/>
  <c r="DB96" i="75" l="1"/>
  <c r="CS96" i="75"/>
  <c r="CI96" i="75"/>
  <c r="N58" i="81"/>
  <c r="R63" i="81"/>
  <c r="O52" i="81"/>
  <c r="R60" i="81"/>
  <c r="O51" i="81"/>
  <c r="O53" i="81"/>
  <c r="P67" i="81"/>
  <c r="R62" i="81"/>
  <c r="R58" i="81"/>
  <c r="P69" i="81"/>
  <c r="O49" i="81"/>
  <c r="P65" i="81"/>
  <c r="P64" i="81"/>
  <c r="O50" i="81"/>
  <c r="P62" i="81"/>
  <c r="N67" i="81"/>
  <c r="O48" i="81"/>
  <c r="P58" i="81"/>
  <c r="R59" i="81"/>
  <c r="R61" i="81"/>
  <c r="N65" i="81"/>
  <c r="N63" i="81"/>
  <c r="R139" i="75"/>
  <c r="S139" i="75"/>
  <c r="AH139" i="75"/>
  <c r="Y139" i="75"/>
  <c r="P139" i="75"/>
  <c r="AA139" i="75"/>
  <c r="X139" i="75"/>
  <c r="AF139" i="75"/>
  <c r="AG139" i="75"/>
  <c r="AE139" i="75"/>
  <c r="AB139" i="75"/>
  <c r="AD139" i="75"/>
  <c r="Q139" i="75"/>
  <c r="U139" i="75"/>
  <c r="AC139" i="75"/>
  <c r="T139" i="75"/>
  <c r="W139" i="75"/>
  <c r="Z139" i="75"/>
  <c r="AI139" i="75"/>
  <c r="V139" i="75"/>
  <c r="DA87" i="75" l="1"/>
  <c r="CR87" i="75"/>
  <c r="CH87" i="75"/>
  <c r="O55" i="81"/>
  <c r="R64" i="81"/>
  <c r="O57" i="81"/>
  <c r="R67" i="81"/>
  <c r="P72" i="81"/>
  <c r="N68" i="81"/>
  <c r="R69" i="81"/>
  <c r="R66" i="81"/>
  <c r="P68" i="81"/>
  <c r="O56" i="81"/>
  <c r="R68" i="81"/>
  <c r="N66" i="81"/>
  <c r="R65" i="81"/>
  <c r="N69" i="81"/>
  <c r="O54" i="81"/>
  <c r="P66" i="81"/>
  <c r="P71" i="81"/>
  <c r="N72" i="81"/>
  <c r="N64" i="81"/>
  <c r="P70" i="81"/>
  <c r="T140" i="75"/>
  <c r="AE140" i="75"/>
  <c r="Y140" i="75"/>
  <c r="U140" i="75"/>
  <c r="S140" i="75"/>
  <c r="AC140" i="75"/>
  <c r="AG140" i="75"/>
  <c r="AH140" i="75"/>
  <c r="V140" i="75"/>
  <c r="AF140" i="75"/>
  <c r="AI140" i="75"/>
  <c r="Q140" i="75"/>
  <c r="X140" i="75"/>
  <c r="R140" i="75"/>
  <c r="Z140" i="75"/>
  <c r="AD140" i="75"/>
  <c r="AA140" i="75"/>
  <c r="W140" i="75"/>
  <c r="AB140" i="75"/>
  <c r="P140" i="75"/>
  <c r="N74" i="81" l="1"/>
  <c r="N71" i="81"/>
  <c r="R73" i="81"/>
  <c r="O58" i="81"/>
  <c r="N70" i="81"/>
  <c r="P75" i="81"/>
  <c r="R72" i="81"/>
  <c r="O62" i="81"/>
  <c r="P74" i="81"/>
  <c r="O63" i="81"/>
  <c r="O60" i="81"/>
  <c r="O59" i="81"/>
  <c r="R70" i="81"/>
  <c r="N73" i="81"/>
  <c r="O61" i="81"/>
  <c r="R71" i="81"/>
  <c r="P73" i="81"/>
  <c r="N76" i="81"/>
  <c r="N75" i="81"/>
  <c r="AB141" i="75"/>
  <c r="X141" i="75"/>
  <c r="AG141" i="75"/>
  <c r="T141" i="75"/>
  <c r="AA141" i="75"/>
  <c r="S141" i="75"/>
  <c r="W141" i="75"/>
  <c r="Q141" i="75"/>
  <c r="AC141" i="75"/>
  <c r="AD141" i="75"/>
  <c r="AF141" i="75"/>
  <c r="U141" i="75"/>
  <c r="AI141" i="75"/>
  <c r="Z141" i="75"/>
  <c r="V141" i="75"/>
  <c r="Y141" i="75"/>
  <c r="P141" i="75"/>
  <c r="R141" i="75"/>
  <c r="AH141" i="75"/>
  <c r="AE141" i="75"/>
  <c r="R74" i="81" l="1"/>
  <c r="O66" i="81"/>
  <c r="O68" i="81"/>
  <c r="P77" i="81"/>
  <c r="R75" i="81"/>
  <c r="P76" i="81"/>
  <c r="O67" i="81"/>
  <c r="O65" i="81"/>
  <c r="R76" i="81"/>
  <c r="N78" i="81"/>
  <c r="O64" i="81"/>
  <c r="AE142" i="75"/>
  <c r="Z142" i="75"/>
  <c r="Q142" i="75"/>
  <c r="X142" i="75"/>
  <c r="AH142" i="75"/>
  <c r="AI142" i="75"/>
  <c r="W142" i="75"/>
  <c r="AB142" i="75"/>
  <c r="R142" i="75"/>
  <c r="U142" i="75"/>
  <c r="S142" i="75"/>
  <c r="P142" i="75"/>
  <c r="AF142" i="75"/>
  <c r="AA142" i="75"/>
  <c r="Y142" i="75"/>
  <c r="AD142" i="75"/>
  <c r="T142" i="75"/>
  <c r="V142" i="75"/>
  <c r="AC142" i="75"/>
  <c r="AG142" i="75"/>
  <c r="O72" i="81" l="1"/>
  <c r="P81" i="81"/>
  <c r="O69" i="81"/>
  <c r="N77" i="81"/>
  <c r="N81" i="81"/>
  <c r="P79" i="81"/>
  <c r="O70" i="81"/>
  <c r="P80" i="81"/>
  <c r="P78" i="81"/>
  <c r="R77" i="81"/>
  <c r="R78" i="81"/>
  <c r="O71" i="81"/>
  <c r="AG143" i="75"/>
  <c r="AA143" i="75"/>
  <c r="AB143" i="75"/>
  <c r="Z143" i="75"/>
  <c r="V143" i="75"/>
  <c r="P143" i="75"/>
  <c r="AI143" i="75"/>
  <c r="T143" i="75"/>
  <c r="S143" i="75"/>
  <c r="AH143" i="75"/>
  <c r="AC143" i="75"/>
  <c r="W143" i="75"/>
  <c r="AE143" i="75"/>
  <c r="AD143" i="75"/>
  <c r="U143" i="75"/>
  <c r="X143" i="75"/>
  <c r="AF143" i="75"/>
  <c r="Y143" i="75"/>
  <c r="R143" i="75"/>
  <c r="Q143" i="75"/>
  <c r="CF80" i="75" l="1"/>
  <c r="CP80" i="75"/>
  <c r="CY80" i="75"/>
  <c r="R81" i="81"/>
  <c r="N82" i="81"/>
  <c r="R80" i="81"/>
  <c r="R79" i="81"/>
  <c r="O73" i="81"/>
  <c r="O76" i="81"/>
  <c r="N79" i="81"/>
  <c r="N80" i="81"/>
  <c r="O74" i="81"/>
  <c r="P84" i="81"/>
  <c r="O75" i="81"/>
  <c r="AF144" i="75"/>
  <c r="AC144" i="75"/>
  <c r="V144" i="75"/>
  <c r="X144" i="75"/>
  <c r="AH144" i="75"/>
  <c r="Z144" i="75"/>
  <c r="S144" i="75"/>
  <c r="R144" i="75"/>
  <c r="AE144" i="75"/>
  <c r="AI144" i="75"/>
  <c r="AG144" i="75"/>
  <c r="Y144" i="75"/>
  <c r="W144" i="75"/>
  <c r="P144" i="75"/>
  <c r="U144" i="75"/>
  <c r="AB144" i="75"/>
  <c r="Q144" i="75"/>
  <c r="AD144" i="75"/>
  <c r="T144" i="75"/>
  <c r="AA144" i="75"/>
  <c r="CZ83" i="75" l="1"/>
  <c r="CO78" i="75"/>
  <c r="CT78" i="75" s="1"/>
  <c r="CE78" i="75"/>
  <c r="CL78" i="75" s="1"/>
  <c r="CQ83" i="75"/>
  <c r="CG83" i="75"/>
  <c r="CX78" i="75"/>
  <c r="O77" i="81"/>
  <c r="P83" i="81"/>
  <c r="R84" i="81"/>
  <c r="R82" i="81"/>
  <c r="N84" i="81"/>
  <c r="N83" i="81"/>
  <c r="P82" i="81"/>
  <c r="R83" i="81"/>
  <c r="O78" i="81"/>
  <c r="P85" i="81"/>
  <c r="U145" i="75"/>
  <c r="AE145" i="75"/>
  <c r="V145" i="75"/>
  <c r="AA145" i="75"/>
  <c r="P145" i="75"/>
  <c r="R145" i="75"/>
  <c r="AC145" i="75"/>
  <c r="T145" i="75"/>
  <c r="W145" i="75"/>
  <c r="S145" i="75"/>
  <c r="AF145" i="75"/>
  <c r="AD145" i="75"/>
  <c r="Y145" i="75"/>
  <c r="Z145" i="75"/>
  <c r="Q145" i="75"/>
  <c r="AG145" i="75"/>
  <c r="AH145" i="75"/>
  <c r="AB145" i="75"/>
  <c r="AI145" i="75"/>
  <c r="X145" i="75"/>
  <c r="CK78" i="75" l="1"/>
  <c r="CJ78" i="75"/>
  <c r="CU78" i="75"/>
  <c r="N92" i="81"/>
  <c r="O80" i="81"/>
  <c r="P93" i="81"/>
  <c r="N91" i="81"/>
  <c r="P95" i="81"/>
  <c r="N103" i="81"/>
  <c r="P90" i="81"/>
  <c r="P96" i="81"/>
  <c r="N97" i="81"/>
  <c r="N85" i="81"/>
  <c r="N86" i="81"/>
  <c r="P91" i="81"/>
  <c r="R86" i="81"/>
  <c r="P104" i="81"/>
  <c r="R85" i="81"/>
  <c r="N96" i="81"/>
  <c r="P103" i="81"/>
  <c r="P86" i="81"/>
  <c r="O81" i="81"/>
  <c r="N104" i="81"/>
  <c r="O79" i="81"/>
  <c r="P92" i="81"/>
  <c r="N100" i="81"/>
  <c r="AB146" i="75"/>
  <c r="AD146" i="75"/>
  <c r="R146" i="75"/>
  <c r="AH146" i="75"/>
  <c r="AF146" i="75"/>
  <c r="P146" i="75"/>
  <c r="AG146" i="75"/>
  <c r="S146" i="75"/>
  <c r="AA146" i="75"/>
  <c r="X146" i="75"/>
  <c r="Z146" i="75"/>
  <c r="T146" i="75"/>
  <c r="AE146" i="75"/>
  <c r="AI146" i="75"/>
  <c r="Y146" i="75"/>
  <c r="AC146" i="75"/>
  <c r="U146" i="75"/>
  <c r="Q146" i="75"/>
  <c r="W146" i="75"/>
  <c r="V146" i="75"/>
  <c r="CS97" i="75" l="1"/>
  <c r="CI97" i="75"/>
  <c r="DB97" i="75"/>
  <c r="N93" i="81"/>
  <c r="P89" i="81"/>
  <c r="N94" i="81"/>
  <c r="R103" i="81"/>
  <c r="R90" i="81"/>
  <c r="R95" i="81"/>
  <c r="P88" i="81"/>
  <c r="P99" i="81"/>
  <c r="N95" i="81"/>
  <c r="R92" i="81"/>
  <c r="P87" i="81"/>
  <c r="N102" i="81"/>
  <c r="O84" i="81"/>
  <c r="P102" i="81"/>
  <c r="P101" i="81"/>
  <c r="R94" i="81"/>
  <c r="N88" i="81"/>
  <c r="R91" i="81"/>
  <c r="R99" i="81"/>
  <c r="N90" i="81"/>
  <c r="R102" i="81"/>
  <c r="O83" i="81"/>
  <c r="R93" i="81"/>
  <c r="R98" i="81"/>
  <c r="R88" i="81"/>
  <c r="R97" i="81"/>
  <c r="R96" i="81"/>
  <c r="N98" i="81"/>
  <c r="O82" i="81"/>
  <c r="N99" i="81"/>
  <c r="P97" i="81"/>
  <c r="P100" i="81"/>
  <c r="P98" i="81"/>
  <c r="R100" i="81"/>
  <c r="P94" i="81"/>
  <c r="N87" i="81"/>
  <c r="N101" i="81"/>
  <c r="R87" i="81"/>
  <c r="N89" i="81"/>
  <c r="R89" i="81"/>
  <c r="R104" i="81"/>
  <c r="R101" i="81"/>
  <c r="AC147" i="75"/>
  <c r="X147" i="75"/>
  <c r="AH147" i="75"/>
  <c r="Q147" i="75"/>
  <c r="T147" i="75"/>
  <c r="P147" i="75"/>
  <c r="U147" i="75"/>
  <c r="Z147" i="75"/>
  <c r="AF147" i="75"/>
  <c r="Y147" i="75"/>
  <c r="AA147" i="75"/>
  <c r="R147" i="75"/>
  <c r="V147" i="75"/>
  <c r="AI147" i="75"/>
  <c r="S147" i="75"/>
  <c r="AD147" i="75"/>
  <c r="W147" i="75"/>
  <c r="AE147" i="75"/>
  <c r="AG147" i="75"/>
  <c r="AB147" i="75"/>
  <c r="O85" i="81" l="1"/>
  <c r="AB148" i="75"/>
  <c r="AI148" i="75"/>
  <c r="Z148" i="75"/>
  <c r="X148" i="75"/>
  <c r="AG148" i="75"/>
  <c r="V148" i="75"/>
  <c r="U148" i="75"/>
  <c r="AC148" i="75"/>
  <c r="AE148" i="75"/>
  <c r="R148" i="75"/>
  <c r="P148" i="75"/>
  <c r="W148" i="75"/>
  <c r="AA148" i="75"/>
  <c r="T148" i="75"/>
  <c r="AD148" i="75"/>
  <c r="Y148" i="75"/>
  <c r="Q148" i="75"/>
  <c r="S148" i="75"/>
  <c r="AF148" i="75"/>
  <c r="AH148" i="75"/>
  <c r="CH88" i="75" l="1"/>
  <c r="DA88" i="75"/>
  <c r="CR88" i="75"/>
  <c r="O97" i="81"/>
  <c r="O99" i="81"/>
  <c r="O96" i="81"/>
  <c r="O89" i="81"/>
  <c r="O93" i="81"/>
  <c r="O94" i="81"/>
  <c r="O92" i="81"/>
  <c r="O104" i="81"/>
  <c r="O102" i="81"/>
  <c r="O103" i="81"/>
  <c r="O98" i="81"/>
  <c r="O100" i="81"/>
  <c r="O88" i="81"/>
  <c r="O95" i="81"/>
  <c r="O87" i="81"/>
  <c r="O91" i="81"/>
  <c r="O86" i="81"/>
  <c r="O90" i="81"/>
  <c r="O101" i="81"/>
  <c r="Q149" i="75"/>
  <c r="P149" i="75"/>
  <c r="AG149" i="75"/>
  <c r="AI149" i="75"/>
  <c r="U149" i="75"/>
  <c r="AB149" i="75"/>
  <c r="S149" i="75"/>
  <c r="W149" i="75"/>
  <c r="V149" i="75"/>
  <c r="Y149" i="75"/>
  <c r="R149" i="75"/>
  <c r="X149" i="75"/>
  <c r="AD149" i="75"/>
  <c r="AE149" i="75"/>
  <c r="Z149" i="75"/>
  <c r="AA149" i="75"/>
  <c r="AH149" i="75"/>
  <c r="T149" i="75"/>
  <c r="AC149" i="75"/>
  <c r="AF149" i="75"/>
  <c r="Q8" i="81" l="1"/>
  <c r="Q21" i="81"/>
  <c r="Q17" i="81"/>
  <c r="Q11" i="81"/>
  <c r="Q18" i="81"/>
  <c r="Q16" i="81"/>
  <c r="Q7" i="81"/>
  <c r="Q9" i="81"/>
  <c r="Q23" i="81"/>
  <c r="Q5" i="81"/>
  <c r="Q12" i="81"/>
  <c r="Q20" i="81"/>
  <c r="Q15" i="81"/>
  <c r="Q14" i="81"/>
  <c r="Q13" i="81"/>
  <c r="Q6" i="81"/>
  <c r="Q19" i="81"/>
  <c r="Q10" i="81"/>
  <c r="Q22" i="81"/>
  <c r="AC150" i="75"/>
  <c r="AD150" i="75"/>
  <c r="S150" i="75"/>
  <c r="Q150" i="75"/>
  <c r="Y150" i="75"/>
  <c r="T150" i="75"/>
  <c r="X150" i="75"/>
  <c r="AB150" i="75"/>
  <c r="AH150" i="75"/>
  <c r="R150" i="75"/>
  <c r="U150" i="75"/>
  <c r="AI150" i="75"/>
  <c r="Z150" i="75"/>
  <c r="V150" i="75"/>
  <c r="AG150" i="75"/>
  <c r="AF150" i="75"/>
  <c r="AE150" i="75"/>
  <c r="W150" i="75"/>
  <c r="P150" i="75"/>
  <c r="AA150" i="75"/>
  <c r="Q31" i="81" l="1"/>
  <c r="Q37" i="81"/>
  <c r="Q29" i="81"/>
  <c r="Q28" i="81"/>
  <c r="Q33" i="81"/>
  <c r="Q27" i="81"/>
  <c r="Q35" i="81"/>
  <c r="Q25" i="81"/>
  <c r="Q32" i="81"/>
  <c r="Q36" i="81"/>
  <c r="Q30" i="81"/>
  <c r="Q24" i="81"/>
  <c r="Q26" i="81"/>
  <c r="Q34" i="81"/>
  <c r="P151" i="75"/>
  <c r="Z151" i="75"/>
  <c r="X151" i="75"/>
  <c r="AC151" i="75"/>
  <c r="W151" i="75"/>
  <c r="AI151" i="75"/>
  <c r="T151" i="75"/>
  <c r="AE151" i="75"/>
  <c r="U151" i="75"/>
  <c r="Y151" i="75"/>
  <c r="AG151" i="75"/>
  <c r="AH151" i="75"/>
  <c r="S151" i="75"/>
  <c r="AA151" i="75"/>
  <c r="V151" i="75"/>
  <c r="AB151" i="75"/>
  <c r="AD151" i="75"/>
  <c r="AF151" i="75"/>
  <c r="R151" i="75"/>
  <c r="Q151" i="75"/>
  <c r="Q41" i="81" l="1"/>
  <c r="Q39" i="81"/>
  <c r="Q45" i="81"/>
  <c r="Q42" i="81"/>
  <c r="Q38" i="81"/>
  <c r="Q40" i="81"/>
  <c r="Q44" i="81"/>
  <c r="Q43" i="81"/>
  <c r="Q46" i="81"/>
  <c r="Q152" i="75"/>
  <c r="AA152" i="75"/>
  <c r="AE152" i="75"/>
  <c r="Z152" i="75"/>
  <c r="R152" i="75"/>
  <c r="S152" i="75"/>
  <c r="T152" i="75"/>
  <c r="P152" i="75"/>
  <c r="AF152" i="75"/>
  <c r="AH152" i="75"/>
  <c r="AI152" i="75"/>
  <c r="AD152" i="75"/>
  <c r="AG152" i="75"/>
  <c r="W152" i="75"/>
  <c r="Y152" i="75"/>
  <c r="AC152" i="75"/>
  <c r="AB152" i="75"/>
  <c r="V152" i="75"/>
  <c r="U152" i="75"/>
  <c r="X152" i="75"/>
  <c r="Q49" i="81" l="1"/>
  <c r="Q50" i="81"/>
  <c r="Q56" i="81"/>
  <c r="Q55" i="81"/>
  <c r="Q47" i="81"/>
  <c r="Q48" i="81"/>
  <c r="Q52" i="81"/>
  <c r="Q53" i="81"/>
  <c r="Q54" i="81"/>
  <c r="Q51" i="81"/>
  <c r="U153" i="75"/>
  <c r="AG153" i="75"/>
  <c r="T153" i="75"/>
  <c r="Q153" i="75"/>
  <c r="V153" i="75"/>
  <c r="AD153" i="75"/>
  <c r="S153" i="75"/>
  <c r="AB153" i="75"/>
  <c r="AI153" i="75"/>
  <c r="R153" i="75"/>
  <c r="AF153" i="75"/>
  <c r="AE153" i="75"/>
  <c r="X153" i="75"/>
  <c r="W153" i="75"/>
  <c r="AA153" i="75"/>
  <c r="AC153" i="75"/>
  <c r="AH153" i="75"/>
  <c r="Z153" i="75"/>
  <c r="Y153" i="75"/>
  <c r="P153" i="75"/>
  <c r="CY81" i="75" l="1"/>
  <c r="CP81" i="75"/>
  <c r="CF81" i="75"/>
  <c r="Q61" i="81"/>
  <c r="Q69" i="81"/>
  <c r="Q57" i="81"/>
  <c r="Q68" i="81"/>
  <c r="Q67" i="81"/>
  <c r="Q64" i="81"/>
  <c r="Q66" i="81"/>
  <c r="Q62" i="81"/>
  <c r="Q65" i="81"/>
  <c r="Q60" i="81"/>
  <c r="Q58" i="81"/>
  <c r="Q59" i="81"/>
  <c r="Q63" i="81"/>
  <c r="AH154" i="75"/>
  <c r="AF154" i="75"/>
  <c r="V154" i="75"/>
  <c r="AB154" i="75"/>
  <c r="Z154" i="75"/>
  <c r="AD154" i="75"/>
  <c r="AC154" i="75"/>
  <c r="R154" i="75"/>
  <c r="Q154" i="75"/>
  <c r="P154" i="75"/>
  <c r="AA154" i="75"/>
  <c r="AI154" i="75"/>
  <c r="T154" i="75"/>
  <c r="W154" i="75"/>
  <c r="AG154" i="75"/>
  <c r="AE154" i="75"/>
  <c r="Y154" i="75"/>
  <c r="X154" i="75"/>
  <c r="S154" i="75"/>
  <c r="U154" i="75"/>
  <c r="CO79" i="75" l="1"/>
  <c r="CT79" i="75" s="1"/>
  <c r="CQ84" i="75"/>
  <c r="CE79" i="75"/>
  <c r="CG84" i="75"/>
  <c r="CX79" i="75"/>
  <c r="CZ84" i="75"/>
  <c r="Q70" i="81"/>
  <c r="Q71" i="81"/>
  <c r="Q72" i="81"/>
  <c r="AE155" i="75"/>
  <c r="P155" i="75"/>
  <c r="AB155" i="75"/>
  <c r="U155" i="75"/>
  <c r="W155" i="75"/>
  <c r="R155" i="75"/>
  <c r="AF155" i="75"/>
  <c r="AH155" i="75"/>
  <c r="X155" i="75"/>
  <c r="AI155" i="75"/>
  <c r="AD155" i="75"/>
  <c r="Y155" i="75"/>
  <c r="AA155" i="75"/>
  <c r="Z155" i="75"/>
  <c r="AG155" i="75"/>
  <c r="Q155" i="75"/>
  <c r="V155" i="75"/>
  <c r="S155" i="75"/>
  <c r="T155" i="75"/>
  <c r="AC155" i="75"/>
  <c r="CU79" i="75" l="1"/>
  <c r="CI98" i="75"/>
  <c r="CS98" i="75"/>
  <c r="DB98" i="75"/>
  <c r="CJ79" i="75"/>
  <c r="CK79" i="75"/>
  <c r="CL79" i="75"/>
  <c r="Q73" i="81"/>
  <c r="Q75" i="81"/>
  <c r="Q74" i="81"/>
  <c r="AG156" i="75"/>
  <c r="X156" i="75"/>
  <c r="AB156" i="75"/>
  <c r="AI156" i="75"/>
  <c r="AC156" i="75"/>
  <c r="Z156" i="75"/>
  <c r="AH156" i="75"/>
  <c r="P156" i="75"/>
  <c r="Q156" i="75"/>
  <c r="U156" i="75"/>
  <c r="T156" i="75"/>
  <c r="AA156" i="75"/>
  <c r="AF156" i="75"/>
  <c r="AE156" i="75"/>
  <c r="W156" i="75"/>
  <c r="S156" i="75"/>
  <c r="Y156" i="75"/>
  <c r="R156" i="75"/>
  <c r="V156" i="75"/>
  <c r="AD156" i="75"/>
  <c r="Q77" i="81" l="1"/>
  <c r="Q76" i="81"/>
  <c r="V157" i="75"/>
  <c r="AF157" i="75"/>
  <c r="AH157" i="75"/>
  <c r="AG157" i="75"/>
  <c r="S157" i="75"/>
  <c r="U157" i="75"/>
  <c r="R157" i="75"/>
  <c r="AA157" i="75"/>
  <c r="Z157" i="75"/>
  <c r="Y157" i="75"/>
  <c r="T157" i="75"/>
  <c r="AC157" i="75"/>
  <c r="AI157" i="75"/>
  <c r="W157" i="75"/>
  <c r="Q157" i="75"/>
  <c r="AB157" i="75"/>
  <c r="AD157" i="75"/>
  <c r="AE157" i="75"/>
  <c r="P157" i="75"/>
  <c r="X157" i="75"/>
  <c r="Q81" i="81" l="1"/>
  <c r="Q82" i="81"/>
  <c r="Q79" i="81"/>
  <c r="Q80" i="81"/>
  <c r="Q78" i="81"/>
  <c r="P158" i="75"/>
  <c r="AI158" i="75"/>
  <c r="R158" i="75"/>
  <c r="V158" i="75"/>
  <c r="AD158" i="75"/>
  <c r="T158" i="75"/>
  <c r="S158" i="75"/>
  <c r="X158" i="75"/>
  <c r="W158" i="75"/>
  <c r="AA158" i="75"/>
  <c r="AF158" i="75"/>
  <c r="AE158" i="75"/>
  <c r="AC158" i="75"/>
  <c r="U158" i="75"/>
  <c r="AB158" i="75"/>
  <c r="Y158" i="75"/>
  <c r="AG158" i="75"/>
  <c r="Q158" i="75"/>
  <c r="AH158" i="75"/>
  <c r="Z158" i="75"/>
  <c r="DA89" i="75" l="1"/>
  <c r="CR89" i="75"/>
  <c r="CH89" i="75"/>
  <c r="Q83" i="81"/>
  <c r="Q84" i="81"/>
  <c r="AG159" i="75"/>
  <c r="AF159" i="75"/>
  <c r="AD159" i="75"/>
  <c r="Y159" i="75"/>
  <c r="AA159" i="75"/>
  <c r="V159" i="75"/>
  <c r="AB159" i="75"/>
  <c r="W159" i="75"/>
  <c r="R159" i="75"/>
  <c r="Z159" i="75"/>
  <c r="U159" i="75"/>
  <c r="X159" i="75"/>
  <c r="AI159" i="75"/>
  <c r="AH159" i="75"/>
  <c r="AC159" i="75"/>
  <c r="S159" i="75"/>
  <c r="P159" i="75"/>
  <c r="Q159" i="75"/>
  <c r="AE159" i="75"/>
  <c r="T159" i="75"/>
  <c r="Q86" i="81" l="1"/>
  <c r="Q85" i="81"/>
  <c r="AE160" i="75"/>
  <c r="AI160" i="75"/>
  <c r="AB160" i="75"/>
  <c r="AG160" i="75"/>
  <c r="V160" i="75"/>
  <c r="R160" i="75"/>
  <c r="T160" i="75"/>
  <c r="Q160" i="75"/>
  <c r="X160" i="75"/>
  <c r="P160" i="75"/>
  <c r="U160" i="75"/>
  <c r="AA160" i="75"/>
  <c r="AC160" i="75"/>
  <c r="AH160" i="75"/>
  <c r="AF160" i="75"/>
  <c r="S160" i="75"/>
  <c r="Z160" i="75"/>
  <c r="Y160" i="75"/>
  <c r="AD160" i="75"/>
  <c r="W160" i="75"/>
  <c r="Q88" i="81" l="1"/>
  <c r="Q91" i="81"/>
  <c r="Q103" i="81"/>
  <c r="Q98" i="81"/>
  <c r="Q96" i="81"/>
  <c r="Q93" i="81"/>
  <c r="Q92" i="81"/>
  <c r="Q95" i="81"/>
  <c r="Q89" i="81"/>
  <c r="Q104" i="81"/>
  <c r="Q94" i="81"/>
  <c r="Q102" i="81"/>
  <c r="Q99" i="81"/>
  <c r="Q97" i="81"/>
  <c r="Q100" i="81"/>
  <c r="Q90" i="81"/>
  <c r="Q87" i="81"/>
  <c r="Q101" i="81"/>
  <c r="W161" i="75"/>
  <c r="AH161" i="75"/>
  <c r="Q161" i="75"/>
  <c r="AI161" i="75"/>
  <c r="AD161" i="75"/>
  <c r="AC161" i="75"/>
  <c r="T161" i="75"/>
  <c r="AE161" i="75"/>
  <c r="Z161" i="75"/>
  <c r="U161" i="75"/>
  <c r="V161" i="75"/>
  <c r="S161" i="75"/>
  <c r="P161" i="75"/>
  <c r="AG161" i="75"/>
  <c r="AF161" i="75"/>
  <c r="X161" i="75"/>
  <c r="AB161" i="75"/>
  <c r="Y161" i="75"/>
  <c r="AA161" i="75"/>
  <c r="R161" i="75"/>
  <c r="S5" i="81" l="1"/>
  <c r="AA162" i="75"/>
  <c r="P162" i="75"/>
  <c r="T162" i="75"/>
  <c r="W162" i="75"/>
  <c r="AI162" i="75"/>
  <c r="Y162" i="75"/>
  <c r="S162" i="75"/>
  <c r="AC162" i="75"/>
  <c r="AB162" i="75"/>
  <c r="V162" i="75"/>
  <c r="AD162" i="75"/>
  <c r="Z162" i="75"/>
  <c r="R162" i="75"/>
  <c r="AG162" i="75"/>
  <c r="AE162" i="75"/>
  <c r="X162" i="75"/>
  <c r="U162" i="75"/>
  <c r="AF162" i="75"/>
  <c r="Q162" i="75"/>
  <c r="AH162" i="75"/>
  <c r="W37" i="81" l="1"/>
  <c r="T24" i="81"/>
  <c r="V95" i="81"/>
  <c r="W8" i="81"/>
  <c r="V23" i="81"/>
  <c r="W14" i="81"/>
  <c r="T20" i="81"/>
  <c r="W10" i="81"/>
  <c r="V15" i="81"/>
  <c r="T13" i="81"/>
  <c r="V13" i="81"/>
  <c r="V33" i="81"/>
  <c r="U27" i="81"/>
  <c r="W55" i="81"/>
  <c r="V16" i="81"/>
  <c r="U100" i="81"/>
  <c r="U26" i="81"/>
  <c r="V29" i="81"/>
  <c r="W101" i="81"/>
  <c r="T16" i="81"/>
  <c r="U102" i="81"/>
  <c r="V34" i="81"/>
  <c r="W95" i="81"/>
  <c r="V100" i="81"/>
  <c r="T101" i="81"/>
  <c r="V9" i="81"/>
  <c r="W11" i="81"/>
  <c r="U25" i="81"/>
  <c r="T27" i="81"/>
  <c r="W36" i="81"/>
  <c r="U42" i="81"/>
  <c r="V17" i="81"/>
  <c r="W20" i="81"/>
  <c r="T99" i="81"/>
  <c r="V7" i="81"/>
  <c r="U98" i="81"/>
  <c r="T95" i="81"/>
  <c r="T103" i="81"/>
  <c r="U97" i="81"/>
  <c r="V24" i="81"/>
  <c r="V12" i="81"/>
  <c r="W6" i="81"/>
  <c r="V45" i="81"/>
  <c r="V11" i="81"/>
  <c r="U13" i="81"/>
  <c r="T7" i="81"/>
  <c r="V102" i="81"/>
  <c r="W59" i="81"/>
  <c r="W50" i="81"/>
  <c r="W29" i="81"/>
  <c r="W44" i="81"/>
  <c r="W22" i="81"/>
  <c r="V28" i="81"/>
  <c r="T9" i="81"/>
  <c r="T14" i="81"/>
  <c r="V32" i="81"/>
  <c r="V104" i="81"/>
  <c r="W103" i="81"/>
  <c r="T93" i="81"/>
  <c r="T96" i="81"/>
  <c r="V98" i="81"/>
  <c r="T28" i="81"/>
  <c r="V39" i="81"/>
  <c r="W96" i="81"/>
  <c r="W35" i="81"/>
  <c r="V94" i="81"/>
  <c r="V20" i="81"/>
  <c r="V10" i="81"/>
  <c r="U94" i="81"/>
  <c r="V103" i="81"/>
  <c r="W21" i="81"/>
  <c r="U104" i="81"/>
  <c r="V41" i="81"/>
  <c r="V21" i="81"/>
  <c r="T97" i="81"/>
  <c r="T104" i="81"/>
  <c r="V43" i="81"/>
  <c r="V22" i="81"/>
  <c r="W104" i="81"/>
  <c r="V6" i="81"/>
  <c r="V36" i="81"/>
  <c r="U95" i="81"/>
  <c r="T100" i="81"/>
  <c r="V26" i="81"/>
  <c r="V25" i="81"/>
  <c r="W102" i="81"/>
  <c r="V14" i="81"/>
  <c r="T102" i="81"/>
  <c r="T98" i="81"/>
  <c r="U99" i="81"/>
  <c r="W94" i="81"/>
  <c r="W97" i="81"/>
  <c r="V8" i="81"/>
  <c r="U101" i="81"/>
  <c r="W100" i="81"/>
  <c r="V49" i="81"/>
  <c r="V18" i="81"/>
  <c r="T92" i="81"/>
  <c r="W28" i="81"/>
  <c r="U33" i="81"/>
  <c r="T23" i="81"/>
  <c r="W16" i="81"/>
  <c r="U19" i="81"/>
  <c r="W41" i="81"/>
  <c r="W49" i="81"/>
  <c r="W12" i="81"/>
  <c r="W31" i="81"/>
  <c r="U32" i="81"/>
  <c r="U24" i="81"/>
  <c r="W9" i="81"/>
  <c r="T12" i="81"/>
  <c r="U30" i="81"/>
  <c r="T18" i="81"/>
  <c r="W52" i="81"/>
  <c r="W27" i="81"/>
  <c r="T19" i="81"/>
  <c r="T36" i="81"/>
  <c r="W15" i="81"/>
  <c r="U6" i="81"/>
  <c r="U14" i="81"/>
  <c r="T38" i="81"/>
  <c r="W23" i="81"/>
  <c r="W17" i="81"/>
  <c r="W30" i="81"/>
  <c r="T32" i="81"/>
  <c r="T22" i="81"/>
  <c r="W47" i="81"/>
  <c r="T26" i="81"/>
  <c r="U7" i="81"/>
  <c r="W13" i="81"/>
  <c r="U15" i="81"/>
  <c r="W24" i="81"/>
  <c r="T34" i="81"/>
  <c r="U8" i="81"/>
  <c r="W45" i="81"/>
  <c r="U39" i="81"/>
  <c r="W25" i="81"/>
  <c r="U18" i="81"/>
  <c r="T8" i="81"/>
  <c r="T42" i="81"/>
  <c r="U20" i="81"/>
  <c r="W7" i="81"/>
  <c r="U17" i="81"/>
  <c r="T17" i="81"/>
  <c r="T30" i="81"/>
  <c r="W32" i="81"/>
  <c r="U11" i="81"/>
  <c r="W38" i="81"/>
  <c r="T10" i="81"/>
  <c r="U22" i="81"/>
  <c r="U37" i="81"/>
  <c r="U29" i="81"/>
  <c r="U35" i="81"/>
  <c r="U9" i="81"/>
  <c r="U21" i="81"/>
  <c r="W33" i="81"/>
  <c r="T6" i="81"/>
  <c r="W42" i="81"/>
  <c r="U12" i="81"/>
  <c r="T11" i="81"/>
  <c r="U10" i="81"/>
  <c r="AF163" i="75"/>
  <c r="Z163" i="75"/>
  <c r="Y163" i="75"/>
  <c r="P163" i="75"/>
  <c r="Q163" i="75"/>
  <c r="S163" i="75"/>
  <c r="U163" i="75"/>
  <c r="AD163" i="75"/>
  <c r="AI163" i="75"/>
  <c r="AH163" i="75"/>
  <c r="AG163" i="75"/>
  <c r="X163" i="75"/>
  <c r="V163" i="75"/>
  <c r="W163" i="75"/>
  <c r="AC163" i="75"/>
  <c r="R163" i="75"/>
  <c r="AA163" i="75"/>
  <c r="AE163" i="75"/>
  <c r="AB163" i="75"/>
  <c r="T163" i="75"/>
  <c r="CY82" i="75" l="1"/>
  <c r="CP82" i="75"/>
  <c r="CF82" i="75"/>
  <c r="V30" i="81"/>
  <c r="T94" i="81"/>
  <c r="V99" i="81"/>
  <c r="U103" i="81"/>
  <c r="W98" i="81"/>
  <c r="T90" i="81"/>
  <c r="V90" i="81"/>
  <c r="U96" i="81"/>
  <c r="V96" i="81"/>
  <c r="W83" i="81"/>
  <c r="V31" i="81"/>
  <c r="W99" i="81"/>
  <c r="V66" i="81"/>
  <c r="W82" i="81"/>
  <c r="U85" i="81"/>
  <c r="V97" i="81"/>
  <c r="T87" i="81"/>
  <c r="V101" i="81"/>
  <c r="V74" i="81"/>
  <c r="W79" i="81"/>
  <c r="V73" i="81"/>
  <c r="V77" i="81"/>
  <c r="V89" i="81"/>
  <c r="V85" i="81"/>
  <c r="V88" i="81"/>
  <c r="V92" i="81"/>
  <c r="V80" i="81"/>
  <c r="V91" i="81"/>
  <c r="V83" i="81"/>
  <c r="V82" i="81"/>
  <c r="V75" i="81"/>
  <c r="V79" i="81"/>
  <c r="V84" i="81"/>
  <c r="V78" i="81"/>
  <c r="V81" i="81"/>
  <c r="V76" i="81"/>
  <c r="V93" i="81"/>
  <c r="V86" i="81"/>
  <c r="S97" i="81"/>
  <c r="S89" i="81"/>
  <c r="S98" i="81"/>
  <c r="S90" i="81"/>
  <c r="S93" i="81"/>
  <c r="S95" i="81"/>
  <c r="S94" i="81"/>
  <c r="S96" i="81"/>
  <c r="S91" i="81"/>
  <c r="S102" i="81"/>
  <c r="S79" i="81"/>
  <c r="S103" i="81"/>
  <c r="S101" i="81"/>
  <c r="S99" i="81"/>
  <c r="S92" i="81"/>
  <c r="W88" i="81"/>
  <c r="V69" i="81"/>
  <c r="V65" i="81"/>
  <c r="V71" i="81"/>
  <c r="V61" i="81"/>
  <c r="T89" i="81"/>
  <c r="T79" i="81"/>
  <c r="V42" i="81"/>
  <c r="V63" i="81"/>
  <c r="T83" i="81"/>
  <c r="V55" i="81"/>
  <c r="V70" i="81"/>
  <c r="V60" i="81"/>
  <c r="W92" i="81"/>
  <c r="V56" i="81"/>
  <c r="U86" i="81"/>
  <c r="V58" i="81"/>
  <c r="T73" i="81"/>
  <c r="U83" i="81"/>
  <c r="V46" i="81"/>
  <c r="T82" i="81"/>
  <c r="T74" i="81"/>
  <c r="W81" i="81"/>
  <c r="T78" i="81"/>
  <c r="T91" i="81"/>
  <c r="U93" i="81"/>
  <c r="T75" i="81"/>
  <c r="V47" i="81"/>
  <c r="T88" i="81"/>
  <c r="T80" i="81"/>
  <c r="V51" i="81"/>
  <c r="T85" i="81"/>
  <c r="W93" i="81"/>
  <c r="V54" i="81"/>
  <c r="T86" i="81"/>
  <c r="V38" i="81"/>
  <c r="V72" i="81"/>
  <c r="V59" i="81"/>
  <c r="W89" i="81"/>
  <c r="U84" i="81"/>
  <c r="W80" i="81"/>
  <c r="T84" i="81"/>
  <c r="W90" i="81"/>
  <c r="U90" i="81"/>
  <c r="V27" i="81"/>
  <c r="U88" i="81"/>
  <c r="V68" i="81"/>
  <c r="V62" i="81"/>
  <c r="W85" i="81"/>
  <c r="T77" i="81"/>
  <c r="W87" i="81"/>
  <c r="T81" i="81"/>
  <c r="V5" i="81"/>
  <c r="U80" i="81"/>
  <c r="V40" i="81"/>
  <c r="V44" i="81"/>
  <c r="T76" i="81"/>
  <c r="U87" i="81"/>
  <c r="U92" i="81"/>
  <c r="V64" i="81"/>
  <c r="V19" i="81"/>
  <c r="U82" i="81"/>
  <c r="W86" i="81"/>
  <c r="V53" i="81"/>
  <c r="V48" i="81"/>
  <c r="W91" i="81"/>
  <c r="V50" i="81"/>
  <c r="V57" i="81"/>
  <c r="V67" i="81"/>
  <c r="V52" i="81"/>
  <c r="V35" i="81"/>
  <c r="U91" i="81"/>
  <c r="W84" i="81"/>
  <c r="U52" i="81"/>
  <c r="T51" i="81"/>
  <c r="T69" i="81"/>
  <c r="T40" i="81"/>
  <c r="U58" i="81"/>
  <c r="S28" i="81"/>
  <c r="W39" i="81"/>
  <c r="U49" i="81"/>
  <c r="T63" i="81"/>
  <c r="T56" i="81"/>
  <c r="S33" i="81"/>
  <c r="T41" i="81"/>
  <c r="W18" i="81"/>
  <c r="W78" i="81"/>
  <c r="T49" i="81"/>
  <c r="T66" i="81"/>
  <c r="U55" i="81"/>
  <c r="U46" i="81"/>
  <c r="U50" i="81"/>
  <c r="T60" i="81"/>
  <c r="T48" i="81"/>
  <c r="U28" i="81"/>
  <c r="U77" i="81"/>
  <c r="W43" i="81"/>
  <c r="W66" i="81"/>
  <c r="S20" i="81"/>
  <c r="U48" i="81"/>
  <c r="T5" i="81"/>
  <c r="S30" i="81"/>
  <c r="T45" i="81"/>
  <c r="T52" i="81"/>
  <c r="W5" i="81"/>
  <c r="U62" i="81"/>
  <c r="W69" i="81"/>
  <c r="T53" i="81"/>
  <c r="U41" i="81"/>
  <c r="W19" i="81"/>
  <c r="T68" i="81"/>
  <c r="T47" i="81"/>
  <c r="U74" i="81"/>
  <c r="T31" i="81"/>
  <c r="S12" i="81"/>
  <c r="T54" i="81"/>
  <c r="W65" i="81"/>
  <c r="W57" i="81"/>
  <c r="U60" i="81"/>
  <c r="W75" i="81"/>
  <c r="W63" i="81"/>
  <c r="U23" i="81"/>
  <c r="W56" i="81"/>
  <c r="W46" i="81"/>
  <c r="S16" i="81"/>
  <c r="U76" i="81"/>
  <c r="W68" i="81"/>
  <c r="U66" i="81"/>
  <c r="W64" i="81"/>
  <c r="T33" i="81"/>
  <c r="W74" i="81"/>
  <c r="T37" i="81"/>
  <c r="W73" i="81"/>
  <c r="T21" i="81"/>
  <c r="T29" i="81"/>
  <c r="U78" i="81"/>
  <c r="S25" i="81"/>
  <c r="U67" i="81"/>
  <c r="S22" i="81"/>
  <c r="S11" i="81"/>
  <c r="T59" i="81"/>
  <c r="U75" i="81"/>
  <c r="S8" i="81"/>
  <c r="U43" i="81"/>
  <c r="U45" i="81"/>
  <c r="S40" i="81"/>
  <c r="U56" i="81"/>
  <c r="U70" i="81"/>
  <c r="T46" i="81"/>
  <c r="T15" i="81"/>
  <c r="U65" i="81"/>
  <c r="T67" i="81"/>
  <c r="U53" i="81"/>
  <c r="T50" i="81"/>
  <c r="W34" i="81"/>
  <c r="T61" i="81"/>
  <c r="W26" i="81"/>
  <c r="W51" i="81"/>
  <c r="S18" i="81"/>
  <c r="W54" i="81"/>
  <c r="U16" i="81"/>
  <c r="T35" i="81"/>
  <c r="W62" i="81"/>
  <c r="S17" i="81"/>
  <c r="U59" i="81"/>
  <c r="U36" i="81"/>
  <c r="S15" i="81"/>
  <c r="T39" i="81"/>
  <c r="T72" i="81"/>
  <c r="W72" i="81"/>
  <c r="T62" i="81"/>
  <c r="W48" i="81"/>
  <c r="W53" i="81"/>
  <c r="U73" i="81"/>
  <c r="T65" i="81"/>
  <c r="U38" i="81"/>
  <c r="S7" i="81"/>
  <c r="U51" i="81"/>
  <c r="W67" i="81"/>
  <c r="U61" i="81"/>
  <c r="T70" i="81"/>
  <c r="U54" i="81"/>
  <c r="W77" i="81"/>
  <c r="U81" i="81"/>
  <c r="U5" i="81"/>
  <c r="S9" i="81"/>
  <c r="S31" i="81"/>
  <c r="T64" i="81"/>
  <c r="U64" i="81"/>
  <c r="T25" i="81"/>
  <c r="U40" i="81"/>
  <c r="W71" i="81"/>
  <c r="U68" i="81"/>
  <c r="W58" i="81"/>
  <c r="W61" i="81"/>
  <c r="U72" i="81"/>
  <c r="U63" i="81"/>
  <c r="U69" i="81"/>
  <c r="S36" i="81"/>
  <c r="W60" i="81"/>
  <c r="S13" i="81"/>
  <c r="U34" i="81"/>
  <c r="W76" i="81"/>
  <c r="S26" i="81"/>
  <c r="U31" i="81"/>
  <c r="T71" i="81"/>
  <c r="T44" i="81"/>
  <c r="T55" i="81"/>
  <c r="U44" i="81"/>
  <c r="T58" i="81"/>
  <c r="T57" i="81"/>
  <c r="S10" i="81"/>
  <c r="T43" i="81"/>
  <c r="U71" i="81"/>
  <c r="U57" i="81"/>
  <c r="W70" i="81"/>
  <c r="U47" i="81"/>
  <c r="AA164" i="75"/>
  <c r="AG164" i="75"/>
  <c r="Q164" i="75"/>
  <c r="R164" i="75"/>
  <c r="AB164" i="75"/>
  <c r="V164" i="75"/>
  <c r="U164" i="75"/>
  <c r="AF164" i="75"/>
  <c r="AI164" i="75"/>
  <c r="T164" i="75"/>
  <c r="W164" i="75"/>
  <c r="AD164" i="75"/>
  <c r="Z164" i="75"/>
  <c r="AE164" i="75"/>
  <c r="X164" i="75"/>
  <c r="S164" i="75"/>
  <c r="AH164" i="75"/>
  <c r="P164" i="75"/>
  <c r="AC164" i="75"/>
  <c r="Y164" i="75"/>
  <c r="CE80" i="75" l="1"/>
  <c r="CL80" i="75" s="1"/>
  <c r="CX80" i="75"/>
  <c r="CO80" i="75"/>
  <c r="CT80" i="75" s="1"/>
  <c r="CU80" i="75"/>
  <c r="U89" i="81"/>
  <c r="W40" i="81"/>
  <c r="V87" i="81"/>
  <c r="V37" i="81"/>
  <c r="U79" i="81"/>
  <c r="S6" i="81"/>
  <c r="S81" i="81"/>
  <c r="S84" i="81"/>
  <c r="S85" i="81"/>
  <c r="S80" i="81"/>
  <c r="S104" i="81"/>
  <c r="S100" i="81"/>
  <c r="S87" i="81"/>
  <c r="S82" i="81"/>
  <c r="S83" i="81"/>
  <c r="S63" i="81"/>
  <c r="S71" i="81"/>
  <c r="S14" i="81"/>
  <c r="S59" i="81"/>
  <c r="S57" i="81"/>
  <c r="S46" i="81"/>
  <c r="S78" i="81"/>
  <c r="S52" i="81"/>
  <c r="S38" i="81"/>
  <c r="S72" i="81"/>
  <c r="S65" i="81"/>
  <c r="S23" i="81"/>
  <c r="S39" i="81"/>
  <c r="S42" i="81"/>
  <c r="S60" i="81"/>
  <c r="S55" i="81"/>
  <c r="S27" i="81"/>
  <c r="S41" i="81"/>
  <c r="S75" i="81"/>
  <c r="S73" i="81"/>
  <c r="S69" i="81"/>
  <c r="S53" i="81"/>
  <c r="S62" i="81"/>
  <c r="S77" i="81"/>
  <c r="S19" i="81"/>
  <c r="S76" i="81"/>
  <c r="S24" i="81"/>
  <c r="S56" i="81"/>
  <c r="S64" i="81"/>
  <c r="S51" i="81"/>
  <c r="S47" i="81"/>
  <c r="S54" i="81"/>
  <c r="S50" i="81"/>
  <c r="S37" i="81"/>
  <c r="S61" i="81"/>
  <c r="S68" i="81"/>
  <c r="S21" i="81"/>
  <c r="S48" i="81"/>
  <c r="S58" i="81"/>
  <c r="S32" i="81"/>
  <c r="S29" i="81"/>
  <c r="S74" i="81"/>
  <c r="S49" i="81"/>
  <c r="S43" i="81"/>
  <c r="AH165" i="75"/>
  <c r="W165" i="75"/>
  <c r="AB165" i="75"/>
  <c r="S165" i="75"/>
  <c r="T165" i="75"/>
  <c r="R165" i="75"/>
  <c r="AC165" i="75"/>
  <c r="Z165" i="75"/>
  <c r="U165" i="75"/>
  <c r="AA165" i="75"/>
  <c r="P165" i="75"/>
  <c r="AD165" i="75"/>
  <c r="X165" i="75"/>
  <c r="AI165" i="75"/>
  <c r="Q165" i="75"/>
  <c r="Y165" i="75"/>
  <c r="AE165" i="75"/>
  <c r="AF165" i="75"/>
  <c r="AG165" i="75"/>
  <c r="V165" i="75"/>
  <c r="CG85" i="75" l="1"/>
  <c r="CZ85" i="75"/>
  <c r="CQ85" i="75"/>
  <c r="CJ80" i="75"/>
  <c r="CK80" i="75"/>
  <c r="S86" i="81"/>
  <c r="S88" i="81"/>
  <c r="S34" i="81"/>
  <c r="S44" i="81"/>
  <c r="S70" i="81"/>
  <c r="S67" i="81"/>
  <c r="S45" i="81"/>
  <c r="S66" i="81"/>
  <c r="S35" i="81"/>
  <c r="AE166" i="75"/>
  <c r="P166" i="75"/>
  <c r="T166" i="75"/>
  <c r="Q166" i="75"/>
  <c r="U166" i="75"/>
  <c r="AB166" i="75"/>
  <c r="Y166" i="75"/>
  <c r="AA166" i="75"/>
  <c r="S166" i="75"/>
  <c r="V166" i="75"/>
  <c r="AI166" i="75"/>
  <c r="Z166" i="75"/>
  <c r="W166" i="75"/>
  <c r="AG166" i="75"/>
  <c r="X166" i="75"/>
  <c r="AC166" i="75"/>
  <c r="AH166" i="75"/>
  <c r="AD166" i="75"/>
  <c r="R166" i="75"/>
  <c r="AF166" i="75"/>
  <c r="DB99" i="75" l="1"/>
  <c r="CS99" i="75"/>
  <c r="CI99" i="75"/>
  <c r="D55" i="81"/>
  <c r="D79" i="81"/>
  <c r="D26" i="81"/>
  <c r="D52" i="81"/>
  <c r="D15" i="81"/>
  <c r="D98" i="81"/>
  <c r="D8" i="81"/>
  <c r="D11" i="81"/>
  <c r="D36" i="81"/>
  <c r="D71" i="81"/>
  <c r="D21" i="81"/>
  <c r="D10" i="81"/>
  <c r="D18" i="81"/>
  <c r="D16" i="81"/>
  <c r="D82" i="81"/>
  <c r="D51" i="81"/>
  <c r="D7" i="81"/>
  <c r="D90" i="81"/>
  <c r="D95" i="81"/>
  <c r="D43" i="81"/>
  <c r="D9" i="81"/>
  <c r="D65" i="81"/>
  <c r="D19" i="81"/>
  <c r="D50" i="81"/>
  <c r="D20" i="81"/>
  <c r="D32" i="81"/>
  <c r="D63" i="81"/>
  <c r="D12" i="81"/>
  <c r="D28" i="81"/>
  <c r="D88" i="81"/>
  <c r="D39" i="81"/>
  <c r="D62" i="81"/>
  <c r="D80" i="81"/>
  <c r="D101" i="81"/>
  <c r="D31" i="81"/>
  <c r="D97" i="81"/>
  <c r="D27" i="81"/>
  <c r="D42" i="81"/>
  <c r="D46" i="81"/>
  <c r="D61" i="81"/>
  <c r="D96" i="81"/>
  <c r="D66" i="81"/>
  <c r="D75" i="81"/>
  <c r="D22" i="81"/>
  <c r="D74" i="81"/>
  <c r="D85" i="81"/>
  <c r="D33" i="81"/>
  <c r="D92" i="81"/>
  <c r="D29" i="81"/>
  <c r="D57" i="81"/>
  <c r="D54" i="81"/>
  <c r="D81" i="81"/>
  <c r="D103" i="81"/>
  <c r="D48" i="81"/>
  <c r="D93" i="81"/>
  <c r="D53" i="81"/>
  <c r="D35" i="81"/>
  <c r="D68" i="81"/>
  <c r="D41" i="81"/>
  <c r="D83" i="81"/>
  <c r="D40" i="81"/>
  <c r="D56" i="81"/>
  <c r="D100" i="81"/>
  <c r="D94" i="81"/>
  <c r="I5" i="81"/>
  <c r="D38" i="81"/>
  <c r="D14" i="81"/>
  <c r="D73" i="81"/>
  <c r="D44" i="81"/>
  <c r="D76" i="81"/>
  <c r="D69" i="81"/>
  <c r="D86" i="81"/>
  <c r="D13" i="81"/>
  <c r="D60" i="81"/>
  <c r="D23" i="81"/>
  <c r="D37" i="81"/>
  <c r="D25" i="81"/>
  <c r="D5" i="81"/>
  <c r="D67" i="81"/>
  <c r="D89" i="81"/>
  <c r="D45" i="81"/>
  <c r="D30" i="81"/>
  <c r="D17" i="81"/>
  <c r="D77" i="81"/>
  <c r="D49" i="81"/>
  <c r="D59" i="81"/>
  <c r="D87" i="81"/>
  <c r="D47" i="81"/>
  <c r="D6" i="81"/>
  <c r="D102" i="81"/>
  <c r="D70" i="81"/>
  <c r="D78" i="81"/>
  <c r="D72" i="81"/>
  <c r="D91" i="81"/>
  <c r="D34" i="81"/>
  <c r="D99" i="81"/>
  <c r="D58" i="81"/>
  <c r="D84" i="81"/>
  <c r="AD167" i="75"/>
  <c r="AH167" i="75"/>
  <c r="AI167" i="75"/>
  <c r="U167" i="75"/>
  <c r="AC167" i="75"/>
  <c r="V167" i="75"/>
  <c r="Q167" i="75"/>
  <c r="W167" i="75"/>
  <c r="Y167" i="75"/>
  <c r="AB167" i="75"/>
  <c r="X167" i="75"/>
  <c r="S167" i="75"/>
  <c r="T167" i="75"/>
  <c r="R167" i="75"/>
  <c r="AE167" i="75"/>
  <c r="Z167" i="75"/>
  <c r="AF167" i="75"/>
  <c r="AG167" i="75"/>
  <c r="AA167" i="75"/>
  <c r="P167" i="75"/>
  <c r="AG5" i="81"/>
  <c r="CI100" i="75" l="1"/>
  <c r="U6" i="80"/>
  <c r="AA6" i="80" s="1"/>
  <c r="D64" i="81"/>
  <c r="D24" i="81"/>
  <c r="D104" i="81"/>
  <c r="AF168" i="75"/>
  <c r="X168" i="75"/>
  <c r="AG168" i="75"/>
  <c r="S168" i="75"/>
  <c r="V168" i="75"/>
  <c r="Z168" i="75"/>
  <c r="AB168" i="75"/>
  <c r="U168" i="75"/>
  <c r="AC168" i="75"/>
  <c r="AE168" i="75"/>
  <c r="Y168" i="75"/>
  <c r="AI168" i="75"/>
  <c r="P168" i="75"/>
  <c r="R168" i="75"/>
  <c r="W168" i="75"/>
  <c r="AH168" i="75"/>
  <c r="AA168" i="75"/>
  <c r="T168" i="75"/>
  <c r="Q168" i="75"/>
  <c r="AD168" i="75"/>
  <c r="CI101" i="75" l="1"/>
  <c r="X66" i="81"/>
  <c r="X57" i="81"/>
  <c r="X45" i="81"/>
  <c r="X35" i="81"/>
  <c r="X98" i="81"/>
  <c r="X16" i="81"/>
  <c r="X61" i="81"/>
  <c r="X64" i="81"/>
  <c r="X63" i="81"/>
  <c r="X38" i="81"/>
  <c r="X92" i="81"/>
  <c r="X48" i="81"/>
  <c r="X90" i="81"/>
  <c r="X29" i="81"/>
  <c r="X36" i="81"/>
  <c r="X99" i="81"/>
  <c r="X73" i="81"/>
  <c r="X102" i="81"/>
  <c r="X84" i="81"/>
  <c r="X22" i="81"/>
  <c r="X81" i="81"/>
  <c r="X75" i="81"/>
  <c r="X19" i="81"/>
  <c r="X85" i="81"/>
  <c r="X42" i="81"/>
  <c r="X24" i="81"/>
  <c r="X96" i="81"/>
  <c r="X41" i="81"/>
  <c r="X62" i="81"/>
  <c r="X101" i="81"/>
  <c r="X34" i="81"/>
  <c r="X71" i="81"/>
  <c r="X54" i="81"/>
  <c r="X44" i="81"/>
  <c r="X32" i="81"/>
  <c r="X79" i="81"/>
  <c r="X51" i="81"/>
  <c r="X74" i="81"/>
  <c r="X27" i="81"/>
  <c r="X69" i="81"/>
  <c r="X86" i="81"/>
  <c r="X17" i="81"/>
  <c r="X49" i="81"/>
  <c r="X72" i="81"/>
  <c r="X59" i="81"/>
  <c r="X80" i="81"/>
  <c r="X52" i="81"/>
  <c r="X20" i="81"/>
  <c r="X43" i="81"/>
  <c r="X39" i="81"/>
  <c r="X65" i="81"/>
  <c r="X60" i="81"/>
  <c r="X78" i="81"/>
  <c r="X103" i="81"/>
  <c r="X58" i="81"/>
  <c r="X40" i="81"/>
  <c r="X21" i="81"/>
  <c r="X83" i="81"/>
  <c r="X91" i="81"/>
  <c r="X100" i="81"/>
  <c r="X46" i="81"/>
  <c r="X88" i="81"/>
  <c r="X77" i="81"/>
  <c r="X67" i="81"/>
  <c r="X95" i="81"/>
  <c r="X15" i="81"/>
  <c r="X31" i="81"/>
  <c r="X37" i="81"/>
  <c r="X97" i="81"/>
  <c r="X104" i="81"/>
  <c r="X55" i="81"/>
  <c r="X33" i="81"/>
  <c r="X56" i="81"/>
  <c r="X70" i="81"/>
  <c r="X28" i="81"/>
  <c r="X87" i="81"/>
  <c r="X25" i="81"/>
  <c r="X50" i="81"/>
  <c r="X53" i="81"/>
  <c r="X30" i="81"/>
  <c r="X18" i="81"/>
  <c r="X94" i="81"/>
  <c r="X93" i="81"/>
  <c r="X82" i="81"/>
  <c r="X23" i="81"/>
  <c r="X68" i="81"/>
  <c r="X47" i="81"/>
  <c r="X76" i="81"/>
  <c r="X89" i="81"/>
  <c r="X26" i="81"/>
  <c r="T169" i="75"/>
  <c r="AI169" i="75"/>
  <c r="Z169" i="75"/>
  <c r="AA169" i="75"/>
  <c r="Y169" i="75"/>
  <c r="V169" i="75"/>
  <c r="AH169" i="75"/>
  <c r="AE169" i="75"/>
  <c r="S169" i="75"/>
  <c r="Q169" i="75"/>
  <c r="P169" i="75"/>
  <c r="AB169" i="75"/>
  <c r="AF169" i="75"/>
  <c r="W169" i="75"/>
  <c r="AC169" i="75"/>
  <c r="AG169" i="75"/>
  <c r="AD169" i="75"/>
  <c r="R169" i="75"/>
  <c r="U169" i="75"/>
  <c r="X169" i="75"/>
  <c r="CR90" i="75" l="1"/>
  <c r="DA90" i="75"/>
  <c r="CH90" i="75"/>
  <c r="CI102" i="75"/>
  <c r="X8" i="81"/>
  <c r="I97" i="81"/>
  <c r="I40" i="81"/>
  <c r="I22" i="81"/>
  <c r="I99" i="81"/>
  <c r="I64" i="81"/>
  <c r="I35" i="81"/>
  <c r="I89" i="81"/>
  <c r="I23" i="81"/>
  <c r="I67" i="81"/>
  <c r="I100" i="81"/>
  <c r="I60" i="81"/>
  <c r="I72" i="81"/>
  <c r="I69" i="81"/>
  <c r="I79" i="81"/>
  <c r="I71" i="81"/>
  <c r="I41" i="81"/>
  <c r="I85" i="81"/>
  <c r="I48" i="81"/>
  <c r="I18" i="81"/>
  <c r="I30" i="81"/>
  <c r="I52" i="81"/>
  <c r="I27" i="81"/>
  <c r="I92" i="81"/>
  <c r="I76" i="81"/>
  <c r="I82" i="81"/>
  <c r="I87" i="81"/>
  <c r="I33" i="81"/>
  <c r="I37" i="81"/>
  <c r="I77" i="81"/>
  <c r="I32" i="81"/>
  <c r="I19" i="81"/>
  <c r="I84" i="81"/>
  <c r="I36" i="81"/>
  <c r="I61" i="81"/>
  <c r="I45" i="81"/>
  <c r="I47" i="81"/>
  <c r="I93" i="81"/>
  <c r="I53" i="81"/>
  <c r="I55" i="81"/>
  <c r="I31" i="81"/>
  <c r="X7" i="81"/>
  <c r="I103" i="81"/>
  <c r="I17" i="81"/>
  <c r="I74" i="81"/>
  <c r="I44" i="81"/>
  <c r="I101" i="81"/>
  <c r="I24" i="81"/>
  <c r="I75" i="81"/>
  <c r="I29" i="81"/>
  <c r="I38" i="81"/>
  <c r="I57" i="81"/>
  <c r="I65" i="81"/>
  <c r="I96" i="81"/>
  <c r="I28" i="81"/>
  <c r="I88" i="81"/>
  <c r="I83" i="81"/>
  <c r="I39" i="81"/>
  <c r="I80" i="81"/>
  <c r="I102" i="81"/>
  <c r="I16" i="81"/>
  <c r="I49" i="81"/>
  <c r="X6" i="81"/>
  <c r="I20" i="81"/>
  <c r="I91" i="81"/>
  <c r="I26" i="81"/>
  <c r="I94" i="81"/>
  <c r="I50" i="81"/>
  <c r="I70" i="81"/>
  <c r="I104" i="81"/>
  <c r="I15" i="81"/>
  <c r="I95" i="81"/>
  <c r="I46" i="81"/>
  <c r="I78" i="81"/>
  <c r="I43" i="81"/>
  <c r="I51" i="81"/>
  <c r="I54" i="81"/>
  <c r="I62" i="81"/>
  <c r="I42" i="81"/>
  <c r="I73" i="81"/>
  <c r="I90" i="81"/>
  <c r="I98" i="81"/>
  <c r="I66" i="81"/>
  <c r="I25" i="81"/>
  <c r="I58" i="81"/>
  <c r="I34" i="81"/>
  <c r="I68" i="81"/>
  <c r="I21" i="81"/>
  <c r="I59" i="81"/>
  <c r="I86" i="81"/>
  <c r="I81" i="81"/>
  <c r="I63" i="81"/>
  <c r="I56" i="81"/>
  <c r="AD170" i="75"/>
  <c r="P170" i="75"/>
  <c r="Y170" i="75"/>
  <c r="Z170" i="75"/>
  <c r="R170" i="75"/>
  <c r="AB170" i="75"/>
  <c r="AG170" i="75"/>
  <c r="Q170" i="75"/>
  <c r="AA170" i="75"/>
  <c r="AC170" i="75"/>
  <c r="S170" i="75"/>
  <c r="X170" i="75"/>
  <c r="W170" i="75"/>
  <c r="AE170" i="75"/>
  <c r="AI170" i="75"/>
  <c r="U170" i="75"/>
  <c r="AF170" i="75"/>
  <c r="AH170" i="75"/>
  <c r="T170" i="75"/>
  <c r="V170" i="75"/>
  <c r="AG25" i="81"/>
  <c r="AG27" i="81"/>
  <c r="AG97" i="81"/>
  <c r="AG54" i="81"/>
  <c r="AG41" i="81"/>
  <c r="AG81" i="81"/>
  <c r="AG78" i="81"/>
  <c r="AG64" i="81"/>
  <c r="AG90" i="81"/>
  <c r="AG35" i="81"/>
  <c r="AG59" i="81"/>
  <c r="AG45" i="81"/>
  <c r="AG91" i="81"/>
  <c r="AG18" i="81"/>
  <c r="AG77" i="81"/>
  <c r="V7" i="80"/>
  <c r="AG71" i="81"/>
  <c r="AG61" i="81"/>
  <c r="AG32" i="81"/>
  <c r="AG56" i="81"/>
  <c r="AG98" i="81"/>
  <c r="AG96" i="81"/>
  <c r="AG31" i="81"/>
  <c r="AG73" i="81"/>
  <c r="AG23" i="81"/>
  <c r="AG95" i="81"/>
  <c r="AG92" i="81"/>
  <c r="AG49" i="81"/>
  <c r="AG72" i="81"/>
  <c r="AG69" i="81"/>
  <c r="AG60" i="81"/>
  <c r="AG47" i="81"/>
  <c r="AG34" i="81"/>
  <c r="AG65" i="81"/>
  <c r="AG93" i="81"/>
  <c r="AG28" i="81"/>
  <c r="AG82" i="81"/>
  <c r="AG46" i="81"/>
  <c r="AG38" i="81"/>
  <c r="AG66" i="81"/>
  <c r="AG16" i="81"/>
  <c r="AG48" i="81"/>
  <c r="AG50" i="81"/>
  <c r="AG20" i="81"/>
  <c r="AG101" i="81"/>
  <c r="AG74" i="81"/>
  <c r="AG57" i="81"/>
  <c r="AG88" i="81"/>
  <c r="AG103" i="81"/>
  <c r="AG33" i="81"/>
  <c r="AG30" i="81"/>
  <c r="AG100" i="81"/>
  <c r="AG83" i="81"/>
  <c r="AG68" i="81"/>
  <c r="AG55" i="81"/>
  <c r="AG17" i="81"/>
  <c r="AG99" i="81"/>
  <c r="AG21" i="81"/>
  <c r="AG37" i="81"/>
  <c r="AG70" i="81"/>
  <c r="AG44" i="81"/>
  <c r="V6" i="80"/>
  <c r="AG94" i="81"/>
  <c r="AG52" i="81"/>
  <c r="AG51" i="81"/>
  <c r="AG42" i="81"/>
  <c r="AG62" i="81"/>
  <c r="AG79" i="81"/>
  <c r="AG80" i="81"/>
  <c r="AG53" i="81"/>
  <c r="AG75" i="81"/>
  <c r="AG24" i="81"/>
  <c r="AG67" i="81"/>
  <c r="AG19" i="81"/>
  <c r="AG87" i="81"/>
  <c r="AG36" i="81"/>
  <c r="AG43" i="81"/>
  <c r="AG102" i="81"/>
  <c r="AG76" i="81"/>
  <c r="AG26" i="81"/>
  <c r="AG22" i="81"/>
  <c r="AG58" i="81"/>
  <c r="AG63" i="81"/>
  <c r="AG89" i="81"/>
  <c r="AG85" i="81"/>
  <c r="AG39" i="81"/>
  <c r="AG104" i="81"/>
  <c r="AG86" i="81"/>
  <c r="AG29" i="81"/>
  <c r="AG40" i="81"/>
  <c r="AG15" i="81"/>
  <c r="AG84" i="81"/>
  <c r="CI103" i="75" l="1"/>
  <c r="U82" i="80"/>
  <c r="AA82" i="80" s="1"/>
  <c r="U22" i="80"/>
  <c r="AA22" i="80" s="1"/>
  <c r="U52" i="80"/>
  <c r="AA52" i="80" s="1"/>
  <c r="U21" i="80"/>
  <c r="AA21" i="80" s="1"/>
  <c r="U62" i="80"/>
  <c r="AA62" i="80" s="1"/>
  <c r="U34" i="80"/>
  <c r="AA34" i="80" s="1"/>
  <c r="U88" i="80"/>
  <c r="AA88" i="80" s="1"/>
  <c r="U49" i="80"/>
  <c r="AA49" i="80" s="1"/>
  <c r="U86" i="80"/>
  <c r="AA86" i="80" s="1"/>
  <c r="U100" i="80"/>
  <c r="AA100" i="80" s="1"/>
  <c r="U43" i="80"/>
  <c r="AA43" i="80" s="1"/>
  <c r="U98" i="80"/>
  <c r="AA98" i="80" s="1"/>
  <c r="U57" i="80"/>
  <c r="AA57" i="80" s="1"/>
  <c r="U67" i="80"/>
  <c r="AA67" i="80" s="1"/>
  <c r="U99" i="80"/>
  <c r="AA99" i="80" s="1"/>
  <c r="U91" i="80"/>
  <c r="AA91" i="80" s="1"/>
  <c r="U71" i="80"/>
  <c r="AA71" i="80" s="1"/>
  <c r="U66" i="80"/>
  <c r="AA66" i="80" s="1"/>
  <c r="U56" i="80"/>
  <c r="U48" i="80"/>
  <c r="AA48" i="80" s="1"/>
  <c r="U80" i="80"/>
  <c r="AA80" i="80" s="1"/>
  <c r="U36" i="80"/>
  <c r="AA36" i="80" s="1"/>
  <c r="U26" i="80"/>
  <c r="AA26" i="80" s="1"/>
  <c r="U29" i="80"/>
  <c r="AA29" i="80" s="1"/>
  <c r="U45" i="80"/>
  <c r="AA45" i="80" s="1"/>
  <c r="U18" i="80"/>
  <c r="AA18" i="80" s="1"/>
  <c r="U53" i="80"/>
  <c r="AA53" i="80" s="1"/>
  <c r="U73" i="80"/>
  <c r="AA73" i="80" s="1"/>
  <c r="U90" i="80"/>
  <c r="AA90" i="80" s="1"/>
  <c r="U74" i="80"/>
  <c r="AA74" i="80" s="1"/>
  <c r="U105" i="80"/>
  <c r="AA105" i="80" s="1"/>
  <c r="U97" i="80"/>
  <c r="AA97" i="80" s="1"/>
  <c r="U39" i="80"/>
  <c r="AA39" i="80" s="1"/>
  <c r="U102" i="80"/>
  <c r="AA102" i="80" s="1"/>
  <c r="U33" i="80"/>
  <c r="AA33" i="80" s="1"/>
  <c r="U31" i="80"/>
  <c r="AA31" i="80" s="1"/>
  <c r="U19" i="80"/>
  <c r="AA19" i="80" s="1"/>
  <c r="U69" i="80"/>
  <c r="AA69" i="80" s="1"/>
  <c r="U92" i="80"/>
  <c r="AA92" i="80" s="1"/>
  <c r="U59" i="80"/>
  <c r="AA59" i="80" s="1"/>
  <c r="U95" i="80"/>
  <c r="AA95" i="80" s="1"/>
  <c r="U27" i="80"/>
  <c r="AA27" i="80" s="1"/>
  <c r="U78" i="80"/>
  <c r="U68" i="80"/>
  <c r="AA68" i="80" s="1"/>
  <c r="U50" i="80"/>
  <c r="AA50" i="80" s="1"/>
  <c r="U75" i="80"/>
  <c r="AA75" i="80" s="1"/>
  <c r="U94" i="80"/>
  <c r="AA94" i="80" s="1"/>
  <c r="U85" i="80"/>
  <c r="AA85" i="80" s="1"/>
  <c r="U38" i="80"/>
  <c r="AA38" i="80" s="1"/>
  <c r="U42" i="80"/>
  <c r="AA42" i="80" s="1"/>
  <c r="U72" i="80"/>
  <c r="AA72" i="80" s="1"/>
  <c r="U61" i="80"/>
  <c r="AA61" i="80" s="1"/>
  <c r="U70" i="80"/>
  <c r="AA70" i="80" s="1"/>
  <c r="U87" i="80"/>
  <c r="AA87" i="80" s="1"/>
  <c r="U103" i="80"/>
  <c r="AA103" i="80" s="1"/>
  <c r="U104" i="80"/>
  <c r="AA104" i="80" s="1"/>
  <c r="U37" i="80"/>
  <c r="AA37" i="80" s="1"/>
  <c r="U77" i="80"/>
  <c r="AA77" i="80" s="1"/>
  <c r="U65" i="80"/>
  <c r="AA65" i="80" s="1"/>
  <c r="U81" i="80"/>
  <c r="AA81" i="80" s="1"/>
  <c r="U84" i="80"/>
  <c r="AA84" i="80" s="1"/>
  <c r="U28" i="80"/>
  <c r="AA28" i="80" s="1"/>
  <c r="U24" i="80"/>
  <c r="U41" i="80"/>
  <c r="AA41" i="80" s="1"/>
  <c r="U64" i="80"/>
  <c r="AA64" i="80" s="1"/>
  <c r="U17" i="80"/>
  <c r="AA17" i="80" s="1"/>
  <c r="U35" i="80"/>
  <c r="AA35" i="80" s="1"/>
  <c r="U47" i="80"/>
  <c r="U16" i="80"/>
  <c r="AA16" i="80" s="1"/>
  <c r="AB6" i="80"/>
  <c r="U89" i="80"/>
  <c r="AA89" i="80" s="1"/>
  <c r="U32" i="80"/>
  <c r="AA32" i="80" s="1"/>
  <c r="U93" i="80"/>
  <c r="AA93" i="80" s="1"/>
  <c r="U51" i="80"/>
  <c r="AA51" i="80" s="1"/>
  <c r="U76" i="80"/>
  <c r="AA76" i="80" s="1"/>
  <c r="U44" i="80"/>
  <c r="AA44" i="80" s="1"/>
  <c r="U58" i="80"/>
  <c r="AA58" i="80" s="1"/>
  <c r="U30" i="80"/>
  <c r="U54" i="80"/>
  <c r="AA54" i="80" s="1"/>
  <c r="U101" i="80"/>
  <c r="AA101" i="80" s="1"/>
  <c r="U60" i="80"/>
  <c r="AA60" i="80" s="1"/>
  <c r="U63" i="80"/>
  <c r="AA63" i="80" s="1"/>
  <c r="U55" i="80"/>
  <c r="AA55" i="80" s="1"/>
  <c r="U79" i="80"/>
  <c r="AA79" i="80" s="1"/>
  <c r="U96" i="80"/>
  <c r="AA96" i="80" s="1"/>
  <c r="U40" i="80"/>
  <c r="AA40" i="80" s="1"/>
  <c r="U25" i="80"/>
  <c r="AA25" i="80" s="1"/>
  <c r="U46" i="80"/>
  <c r="AA46" i="80" s="1"/>
  <c r="U20" i="80"/>
  <c r="AA20" i="80" s="1"/>
  <c r="U83" i="80"/>
  <c r="AA83" i="80" s="1"/>
  <c r="U23" i="80"/>
  <c r="AA23" i="80" s="1"/>
  <c r="I6" i="81"/>
  <c r="X9" i="81"/>
  <c r="I7" i="81"/>
  <c r="I8" i="81"/>
  <c r="V171" i="75"/>
  <c r="AE171" i="75"/>
  <c r="Q171" i="75"/>
  <c r="P171" i="75"/>
  <c r="T171" i="75"/>
  <c r="W171" i="75"/>
  <c r="AG171" i="75"/>
  <c r="AD171" i="75"/>
  <c r="AH171" i="75"/>
  <c r="X171" i="75"/>
  <c r="AB171" i="75"/>
  <c r="AI171" i="75"/>
  <c r="AA171" i="75"/>
  <c r="Y171" i="75"/>
  <c r="AF171" i="75"/>
  <c r="S171" i="75"/>
  <c r="R171" i="75"/>
  <c r="U171" i="75"/>
  <c r="AC171" i="75"/>
  <c r="Z171" i="75"/>
  <c r="V8" i="80"/>
  <c r="AM20" i="80"/>
  <c r="AT96" i="80"/>
  <c r="AU66" i="80"/>
  <c r="AQ77" i="80"/>
  <c r="AP73" i="80"/>
  <c r="AO103" i="80"/>
  <c r="AV103" i="80"/>
  <c r="AZ72" i="80"/>
  <c r="AN16" i="80"/>
  <c r="AS32" i="80"/>
  <c r="AV70" i="80"/>
  <c r="BA77" i="80"/>
  <c r="BG79" i="80"/>
  <c r="BI89" i="80"/>
  <c r="AU49" i="80"/>
  <c r="BF69" i="80"/>
  <c r="AM31" i="80"/>
  <c r="BD82" i="80"/>
  <c r="BA66" i="80"/>
  <c r="AX57" i="80"/>
  <c r="BI82" i="80"/>
  <c r="BB46" i="80"/>
  <c r="BE97" i="80"/>
  <c r="AW70" i="80"/>
  <c r="AN31" i="80"/>
  <c r="BC63" i="80"/>
  <c r="AO16" i="80"/>
  <c r="AP76" i="80"/>
  <c r="AU29" i="80"/>
  <c r="BC82" i="80"/>
  <c r="BF50" i="80"/>
  <c r="BH70" i="80"/>
  <c r="BJ71" i="80"/>
  <c r="BF77" i="80"/>
  <c r="BH77" i="80"/>
  <c r="AV80" i="80"/>
  <c r="AM29" i="80"/>
  <c r="BD96" i="80"/>
  <c r="BE74" i="80"/>
  <c r="BC69" i="80"/>
  <c r="AR66" i="80"/>
  <c r="AV48" i="80"/>
  <c r="AO58" i="80"/>
  <c r="AM62" i="80"/>
  <c r="AN80" i="80"/>
  <c r="AW92" i="80"/>
  <c r="AV61" i="80"/>
  <c r="AX68" i="80"/>
  <c r="AM79" i="80"/>
  <c r="AO61" i="80"/>
  <c r="BF102" i="80"/>
  <c r="AP66" i="80"/>
  <c r="AN81" i="80"/>
  <c r="AY59" i="80"/>
  <c r="AQ79" i="80"/>
  <c r="AZ44" i="80"/>
  <c r="BD55" i="80"/>
  <c r="AV79" i="80"/>
  <c r="AX88" i="80"/>
  <c r="AN82" i="80"/>
  <c r="AN34" i="80"/>
  <c r="BF45" i="80"/>
  <c r="AY54" i="80"/>
  <c r="AM25" i="80"/>
  <c r="AX104" i="80"/>
  <c r="AQ38" i="80"/>
  <c r="AN23" i="80"/>
  <c r="AX50" i="80"/>
  <c r="AT95" i="80"/>
  <c r="AT55" i="80"/>
  <c r="AU94" i="80"/>
  <c r="AT89" i="80"/>
  <c r="AV46" i="80"/>
  <c r="AW74" i="80"/>
  <c r="AP51" i="80"/>
  <c r="BC48" i="80"/>
  <c r="BE66" i="80"/>
  <c r="AP58" i="80"/>
  <c r="AU32" i="80"/>
  <c r="BH67" i="80"/>
  <c r="AN22" i="80"/>
  <c r="BD105" i="80"/>
  <c r="BB98" i="80"/>
  <c r="AX44" i="80"/>
  <c r="AZ37" i="80"/>
  <c r="AO84" i="80"/>
  <c r="AU37" i="80"/>
  <c r="BA40" i="80"/>
  <c r="AP83" i="80"/>
  <c r="BD75" i="80"/>
  <c r="BG70" i="80"/>
  <c r="AX34" i="80"/>
  <c r="BF74" i="80"/>
  <c r="AS63" i="80"/>
  <c r="AQ31" i="80"/>
  <c r="BD72" i="80"/>
  <c r="BJ89" i="80"/>
  <c r="AR98" i="80"/>
  <c r="AW60" i="80"/>
  <c r="BG66" i="80"/>
  <c r="AS70" i="80"/>
  <c r="BA80" i="80"/>
  <c r="AN40" i="80"/>
  <c r="AY69" i="80"/>
  <c r="BG69" i="80"/>
  <c r="AO52" i="80"/>
  <c r="AU65" i="80"/>
  <c r="AT86" i="80"/>
  <c r="AN17" i="80"/>
  <c r="BH57" i="80"/>
  <c r="AX81" i="80"/>
  <c r="BC89" i="80"/>
  <c r="AN99" i="80"/>
  <c r="BB67" i="80"/>
  <c r="BI98" i="80"/>
  <c r="BD103" i="80"/>
  <c r="AZ57" i="80"/>
  <c r="AZ87" i="80"/>
  <c r="BA36" i="80"/>
  <c r="BF75" i="80"/>
  <c r="AP55" i="80"/>
  <c r="AM93" i="80"/>
  <c r="AW75" i="80"/>
  <c r="AO45" i="80"/>
  <c r="BB72" i="80"/>
  <c r="AV44" i="80"/>
  <c r="AQ57" i="80"/>
  <c r="AN77" i="80"/>
  <c r="AR29" i="80"/>
  <c r="AP61" i="80"/>
  <c r="AV66" i="80"/>
  <c r="BF76" i="80"/>
  <c r="BG55" i="80"/>
  <c r="BC96" i="80"/>
  <c r="AR95" i="80"/>
  <c r="AR83" i="80"/>
  <c r="AW32" i="80"/>
  <c r="AT40" i="80"/>
  <c r="AN59" i="80"/>
  <c r="AT70" i="80"/>
  <c r="BD101" i="80"/>
  <c r="BE67" i="80"/>
  <c r="BH93" i="80"/>
  <c r="AS98" i="80"/>
  <c r="AR62" i="80"/>
  <c r="BJ83" i="80"/>
  <c r="BB86" i="80"/>
  <c r="AO85" i="80"/>
  <c r="BE105" i="80"/>
  <c r="BD98" i="80"/>
  <c r="AU89" i="80"/>
  <c r="AP22" i="80"/>
  <c r="BD49" i="80"/>
  <c r="AM37" i="80"/>
  <c r="BA70" i="80"/>
  <c r="AO37" i="80"/>
  <c r="AM40" i="80"/>
  <c r="AT35" i="80"/>
  <c r="BB62" i="80"/>
  <c r="BF84" i="80"/>
  <c r="AO91" i="80"/>
  <c r="BC73" i="80"/>
  <c r="BF54" i="80"/>
  <c r="AY67" i="80"/>
  <c r="AS64" i="80"/>
  <c r="AM87" i="80"/>
  <c r="BF49" i="80"/>
  <c r="AW40" i="80"/>
  <c r="AZ48" i="80"/>
  <c r="AW52" i="80"/>
  <c r="BB51" i="80"/>
  <c r="AQ61" i="80"/>
  <c r="BB77" i="80"/>
  <c r="BE57" i="80"/>
  <c r="AT49" i="80"/>
  <c r="AN92" i="80"/>
  <c r="AN54" i="80"/>
  <c r="BD97" i="80"/>
  <c r="BJ93" i="80"/>
  <c r="AS50" i="80"/>
  <c r="BF72" i="80"/>
  <c r="BG95" i="80"/>
  <c r="AT92" i="80"/>
  <c r="AN90" i="80"/>
  <c r="AX98" i="80"/>
  <c r="BC90" i="80"/>
  <c r="AV75" i="80"/>
  <c r="BF82" i="80"/>
  <c r="AZ41" i="80"/>
  <c r="AY46" i="80"/>
  <c r="AY72" i="80"/>
  <c r="AR42" i="80"/>
  <c r="AR103" i="80"/>
  <c r="BG101" i="80"/>
  <c r="BJ87" i="80"/>
  <c r="BH103" i="80"/>
  <c r="AV68" i="80"/>
  <c r="AY62" i="80"/>
  <c r="AX62" i="80"/>
  <c r="AM69" i="80"/>
  <c r="BF79" i="80"/>
  <c r="AO88" i="80"/>
  <c r="AQ26" i="80"/>
  <c r="BC81" i="80"/>
  <c r="BG82" i="80"/>
  <c r="BF81" i="80"/>
  <c r="AU88" i="80"/>
  <c r="BC54" i="80"/>
  <c r="AV37" i="80"/>
  <c r="AV90" i="80"/>
  <c r="AX39" i="80"/>
  <c r="BG74" i="80"/>
  <c r="AO93" i="80"/>
  <c r="BI72" i="80"/>
  <c r="AV71" i="80"/>
  <c r="AT93" i="80"/>
  <c r="AM54" i="80"/>
  <c r="AS93" i="80"/>
  <c r="AU63" i="80"/>
  <c r="AO101" i="80"/>
  <c r="AM46" i="80"/>
  <c r="AS81" i="80"/>
  <c r="BH63" i="80"/>
  <c r="BE87" i="80"/>
  <c r="BA63" i="80"/>
  <c r="AP81" i="80"/>
  <c r="BC74" i="80"/>
  <c r="BI88" i="80"/>
  <c r="AR35" i="80"/>
  <c r="AV31" i="80"/>
  <c r="AT63" i="80"/>
  <c r="BA81" i="80"/>
  <c r="BH64" i="80"/>
  <c r="AM60" i="80"/>
  <c r="AR65" i="80"/>
  <c r="AV82" i="80"/>
  <c r="AY57" i="80"/>
  <c r="BA49" i="80"/>
  <c r="AT48" i="80"/>
  <c r="AO67" i="80"/>
  <c r="BE72" i="80"/>
  <c r="AQ37" i="80"/>
  <c r="AZ33" i="80"/>
  <c r="BA52" i="80"/>
  <c r="BD74" i="80"/>
  <c r="AM98" i="80"/>
  <c r="AV97" i="80"/>
  <c r="AU84" i="80"/>
  <c r="BJ88" i="80"/>
  <c r="AW55" i="80"/>
  <c r="AX82" i="80"/>
  <c r="AX84" i="80"/>
  <c r="BG61" i="80"/>
  <c r="AU105" i="80"/>
  <c r="BB59" i="80"/>
  <c r="AO71" i="80"/>
  <c r="AZ61" i="80"/>
  <c r="AQ88" i="80"/>
  <c r="AY87" i="80"/>
  <c r="AM74" i="80"/>
  <c r="AS82" i="80"/>
  <c r="AN52" i="80"/>
  <c r="AW63" i="80"/>
  <c r="AP74" i="80"/>
  <c r="BD77" i="80"/>
  <c r="BE55" i="80"/>
  <c r="BD87" i="80"/>
  <c r="AW34" i="80"/>
  <c r="AS36" i="80"/>
  <c r="AP86" i="80"/>
  <c r="AW99" i="80"/>
  <c r="BC51" i="80"/>
  <c r="BH65" i="80"/>
  <c r="AR64" i="80"/>
  <c r="AR84" i="80"/>
  <c r="AV57" i="80"/>
  <c r="AR105" i="80"/>
  <c r="AM33" i="80"/>
  <c r="AP28" i="80"/>
  <c r="AR90" i="80"/>
  <c r="AW88" i="80"/>
  <c r="AZ89" i="80"/>
  <c r="AO75" i="80"/>
  <c r="AU34" i="80"/>
  <c r="AU75" i="80"/>
  <c r="BA93" i="80"/>
  <c r="AP46" i="80"/>
  <c r="AM51" i="80"/>
  <c r="BE83" i="80"/>
  <c r="BC62" i="80"/>
  <c r="BF60" i="80"/>
  <c r="AO97" i="80"/>
  <c r="BC94" i="80"/>
  <c r="AP25" i="80"/>
  <c r="AX73" i="80"/>
  <c r="AQ52" i="80"/>
  <c r="AN88" i="80"/>
  <c r="AX45" i="80"/>
  <c r="BI75" i="80"/>
  <c r="AY45" i="80"/>
  <c r="AM81" i="80"/>
  <c r="BI74" i="80"/>
  <c r="BA64" i="80"/>
  <c r="AN55" i="80"/>
  <c r="AR60" i="80"/>
  <c r="AQ83" i="80"/>
  <c r="AN57" i="80"/>
  <c r="BG68" i="80"/>
  <c r="AW85" i="80"/>
  <c r="BI92" i="80"/>
  <c r="BJ74" i="80"/>
  <c r="AP102" i="80"/>
  <c r="AR89" i="80"/>
  <c r="AY52" i="80"/>
  <c r="AW58" i="80"/>
  <c r="AM63" i="80"/>
  <c r="BH99" i="80"/>
  <c r="BE60" i="80"/>
  <c r="AQ21" i="80"/>
  <c r="AX58" i="80"/>
  <c r="AY48" i="80"/>
  <c r="BG75" i="80"/>
  <c r="BA65" i="80"/>
  <c r="AO100" i="80"/>
  <c r="BG100" i="80"/>
  <c r="AG8" i="81"/>
  <c r="AM16" i="80"/>
  <c r="AY80" i="80"/>
  <c r="AZ88" i="80"/>
  <c r="AU41" i="80"/>
  <c r="AW105" i="80"/>
  <c r="BD52" i="80"/>
  <c r="AW57" i="80"/>
  <c r="AW98" i="80"/>
  <c r="AP41" i="80"/>
  <c r="AN35" i="80"/>
  <c r="AU64" i="80"/>
  <c r="AX100" i="80"/>
  <c r="AM91" i="80"/>
  <c r="BD86" i="80"/>
  <c r="BG81" i="80"/>
  <c r="BF99" i="80"/>
  <c r="AT98" i="80"/>
  <c r="BH81" i="80"/>
  <c r="AV51" i="80"/>
  <c r="AU98" i="80"/>
  <c r="AS69" i="80"/>
  <c r="AO63" i="80"/>
  <c r="BE102" i="80"/>
  <c r="AN70" i="80"/>
  <c r="BC55" i="80"/>
  <c r="AX48" i="80"/>
  <c r="AZ90" i="80"/>
  <c r="AU79" i="80"/>
  <c r="AZ75" i="80"/>
  <c r="AS33" i="80"/>
  <c r="BE103" i="80"/>
  <c r="BH89" i="80"/>
  <c r="AR25" i="80"/>
  <c r="AS105" i="80"/>
  <c r="AP20" i="80"/>
  <c r="BH60" i="80"/>
  <c r="AS26" i="80"/>
  <c r="AP29" i="80"/>
  <c r="AN26" i="80"/>
  <c r="AM95" i="80"/>
  <c r="AZ58" i="80"/>
  <c r="AQ85" i="80"/>
  <c r="AX61" i="80"/>
  <c r="AS89" i="80"/>
  <c r="AS61" i="80"/>
  <c r="AZ66" i="80"/>
  <c r="AM102" i="80"/>
  <c r="AP72" i="80"/>
  <c r="BA39" i="80"/>
  <c r="AS83" i="80"/>
  <c r="AT101" i="80"/>
  <c r="AS59" i="80"/>
  <c r="AZ96" i="80"/>
  <c r="AS55" i="80"/>
  <c r="BA76" i="80"/>
  <c r="AP63" i="80"/>
  <c r="BI84" i="80"/>
  <c r="AR45" i="80"/>
  <c r="AO105" i="80"/>
  <c r="BD45" i="80"/>
  <c r="AN61" i="80"/>
  <c r="AY50" i="80"/>
  <c r="BE81" i="80"/>
  <c r="BE77" i="80"/>
  <c r="BE89" i="80"/>
  <c r="AO36" i="80"/>
  <c r="AO21" i="80"/>
  <c r="AT37" i="80"/>
  <c r="AQ97" i="80"/>
  <c r="AW69" i="80"/>
  <c r="AR99" i="80"/>
  <c r="BH66" i="80"/>
  <c r="AR104" i="80"/>
  <c r="AS45" i="80"/>
  <c r="BH97" i="80"/>
  <c r="AY85" i="80"/>
  <c r="BC88" i="80"/>
  <c r="BC46" i="80"/>
  <c r="AM71" i="80"/>
  <c r="AV91" i="80"/>
  <c r="BE63" i="80"/>
  <c r="AO96" i="80"/>
  <c r="AY60" i="80"/>
  <c r="AQ98" i="80"/>
  <c r="BG83" i="80"/>
  <c r="AT83" i="80"/>
  <c r="AX96" i="80"/>
  <c r="AQ43" i="80"/>
  <c r="AY51" i="80"/>
  <c r="AQ51" i="80"/>
  <c r="BC58" i="80"/>
  <c r="BG64" i="80"/>
  <c r="AO90" i="80"/>
  <c r="AS97" i="80"/>
  <c r="AN48" i="80"/>
  <c r="BI70" i="80"/>
  <c r="AR52" i="80"/>
  <c r="AW64" i="80"/>
  <c r="AX94" i="80"/>
  <c r="AT39" i="80"/>
  <c r="BI87" i="80"/>
  <c r="AU57" i="80"/>
  <c r="AQ32" i="80"/>
  <c r="BF59" i="80"/>
  <c r="BH104" i="80"/>
  <c r="AP33" i="80"/>
  <c r="AS52" i="80"/>
  <c r="AS38" i="80"/>
  <c r="BJ99" i="80"/>
  <c r="AO31" i="80"/>
  <c r="AQ60" i="80"/>
  <c r="AT58" i="80"/>
  <c r="BD91" i="80"/>
  <c r="AP84" i="80"/>
  <c r="AZ46" i="80"/>
  <c r="AG7" i="81"/>
  <c r="AQ65" i="80"/>
  <c r="BA103" i="80"/>
  <c r="BG97" i="80"/>
  <c r="BA105" i="80"/>
  <c r="AT72" i="80"/>
  <c r="AX102" i="80"/>
  <c r="AW81" i="80"/>
  <c r="BF87" i="80"/>
  <c r="BI95" i="80"/>
  <c r="AY102" i="80"/>
  <c r="AU33" i="80"/>
  <c r="BD95" i="80"/>
  <c r="AY66" i="80"/>
  <c r="BE52" i="80"/>
  <c r="AS48" i="80"/>
  <c r="AT43" i="80"/>
  <c r="BA97" i="80"/>
  <c r="AY81" i="80"/>
  <c r="AW49" i="80"/>
  <c r="BG57" i="80"/>
  <c r="AV36" i="80"/>
  <c r="AY89" i="80"/>
  <c r="BF61" i="80"/>
  <c r="BJ72" i="80"/>
  <c r="BC102" i="80"/>
  <c r="AR57" i="80"/>
  <c r="BA102" i="80"/>
  <c r="BF67" i="80"/>
  <c r="AO57" i="80"/>
  <c r="BH62" i="80"/>
  <c r="AY96" i="80"/>
  <c r="BI67" i="80"/>
  <c r="AZ65" i="80"/>
  <c r="AV49" i="80"/>
  <c r="AP40" i="80"/>
  <c r="AT74" i="80"/>
  <c r="AQ59" i="80"/>
  <c r="AP31" i="80"/>
  <c r="AZ82" i="80"/>
  <c r="BD68" i="80"/>
  <c r="BJ73" i="80"/>
  <c r="AT26" i="80"/>
  <c r="BG49" i="80"/>
  <c r="AM61" i="80"/>
  <c r="AN101" i="80"/>
  <c r="AT87" i="80"/>
  <c r="BF101" i="80"/>
  <c r="AO32" i="80"/>
  <c r="AU69" i="80"/>
  <c r="BI104" i="80"/>
  <c r="AY65" i="80"/>
  <c r="AQ68" i="80"/>
  <c r="AZ59" i="80"/>
  <c r="BC65" i="80"/>
  <c r="AP95" i="80"/>
  <c r="BB48" i="80"/>
  <c r="BJ95" i="80"/>
  <c r="AU102" i="80"/>
  <c r="AM34" i="80"/>
  <c r="BA96" i="80"/>
  <c r="AU55" i="80"/>
  <c r="AS39" i="80"/>
  <c r="AY90" i="80"/>
  <c r="BG58" i="80"/>
  <c r="BJ94" i="80"/>
  <c r="AM103" i="80"/>
  <c r="AR37" i="80"/>
  <c r="BB84" i="80"/>
  <c r="AW35" i="80"/>
  <c r="AW94" i="80"/>
  <c r="AQ96" i="80"/>
  <c r="AS102" i="80"/>
  <c r="BG98" i="80"/>
  <c r="AU74" i="80"/>
  <c r="AW79" i="80"/>
  <c r="AT82" i="80"/>
  <c r="AQ73" i="80"/>
  <c r="BC53" i="80"/>
  <c r="BE64" i="80"/>
  <c r="AU76" i="80"/>
  <c r="BE59" i="80"/>
  <c r="AN67" i="80"/>
  <c r="AY41" i="80"/>
  <c r="AQ25" i="80"/>
  <c r="BB75" i="80"/>
  <c r="BJ102" i="80"/>
  <c r="AP39" i="80"/>
  <c r="AS92" i="80"/>
  <c r="BI83" i="80"/>
  <c r="AV62" i="80"/>
  <c r="BG86" i="80"/>
  <c r="BD65" i="80"/>
  <c r="AP89" i="80"/>
  <c r="AP34" i="80"/>
  <c r="BA58" i="80"/>
  <c r="AM90" i="80"/>
  <c r="BB60" i="80"/>
  <c r="BA74" i="80"/>
  <c r="AS100" i="80"/>
  <c r="BB58" i="80"/>
  <c r="AS43" i="80"/>
  <c r="AO69" i="80"/>
  <c r="BC44" i="80"/>
  <c r="AX99" i="80"/>
  <c r="AZ105" i="80"/>
  <c r="BD88" i="80"/>
  <c r="BG84" i="80"/>
  <c r="AP68" i="80"/>
  <c r="AM101" i="80"/>
  <c r="AW86" i="80"/>
  <c r="AY104" i="80"/>
  <c r="AO17" i="80"/>
  <c r="BE85" i="80"/>
  <c r="AR31" i="80"/>
  <c r="BI90" i="80"/>
  <c r="BE65" i="80"/>
  <c r="AR44" i="80"/>
  <c r="BF64" i="80"/>
  <c r="BA82" i="80"/>
  <c r="AZ98" i="80"/>
  <c r="AU61" i="80"/>
  <c r="BA41" i="80"/>
  <c r="BD85" i="80"/>
  <c r="AV58" i="80"/>
  <c r="AT28" i="80"/>
  <c r="BE82" i="80"/>
  <c r="AW31" i="80"/>
  <c r="AU95" i="80"/>
  <c r="BA92" i="80"/>
  <c r="BB71" i="80"/>
  <c r="AY74" i="80"/>
  <c r="AX95" i="80"/>
  <c r="AM83" i="80"/>
  <c r="BF71" i="80"/>
  <c r="BI102" i="80"/>
  <c r="AZ86" i="80"/>
  <c r="AQ46" i="80"/>
  <c r="AZ69" i="80"/>
  <c r="BC40" i="80"/>
  <c r="AO99" i="80"/>
  <c r="AU81" i="80"/>
  <c r="AO102" i="80"/>
  <c r="AQ99" i="80"/>
  <c r="AN79" i="80"/>
  <c r="AV81" i="80"/>
  <c r="BA71" i="80"/>
  <c r="AO42" i="80"/>
  <c r="AX105" i="80"/>
  <c r="AR50" i="80"/>
  <c r="AY70" i="80"/>
  <c r="AN27" i="80"/>
  <c r="AN103" i="80"/>
  <c r="AU87" i="80"/>
  <c r="BA88" i="80"/>
  <c r="AP87" i="80"/>
  <c r="AO77" i="80"/>
  <c r="BA89" i="80"/>
  <c r="BG54" i="80"/>
  <c r="BA42" i="80"/>
  <c r="AV101" i="80"/>
  <c r="BC60" i="80"/>
  <c r="AR70" i="80"/>
  <c r="BE98" i="80"/>
  <c r="AZ79" i="80"/>
  <c r="AZ54" i="80"/>
  <c r="AY91" i="80"/>
  <c r="AR58" i="80"/>
  <c r="AZ70" i="80"/>
  <c r="BA43" i="80"/>
  <c r="AT45" i="80"/>
  <c r="AO26" i="80"/>
  <c r="BF57" i="80"/>
  <c r="AW90" i="80"/>
  <c r="AO49" i="80"/>
  <c r="AO39" i="80"/>
  <c r="AW83" i="80"/>
  <c r="BH100" i="80"/>
  <c r="AS77" i="80"/>
  <c r="AR87" i="80"/>
  <c r="BD64" i="80"/>
  <c r="BC79" i="80"/>
  <c r="AM88" i="80"/>
  <c r="BC93" i="80"/>
  <c r="AT91" i="80"/>
  <c r="AM39" i="80"/>
  <c r="AO51" i="80"/>
  <c r="AW82" i="80"/>
  <c r="BA35" i="80"/>
  <c r="AZ52" i="80"/>
  <c r="AW44" i="80"/>
  <c r="AN75" i="80"/>
  <c r="AU38" i="80"/>
  <c r="AT57" i="80"/>
  <c r="BB92" i="80"/>
  <c r="BJ96" i="80"/>
  <c r="AM100" i="80"/>
  <c r="BA83" i="80"/>
  <c r="AR32" i="80"/>
  <c r="AW53" i="80"/>
  <c r="BF62" i="80"/>
  <c r="BF104" i="80"/>
  <c r="BB49" i="80"/>
  <c r="AT71" i="80"/>
  <c r="BF86" i="80"/>
  <c r="BI65" i="80"/>
  <c r="AQ101" i="80"/>
  <c r="BD79" i="80"/>
  <c r="AR67" i="80"/>
  <c r="AR88" i="80"/>
  <c r="BG88" i="80"/>
  <c r="AS31" i="80"/>
  <c r="BJ90" i="80"/>
  <c r="BC52" i="80"/>
  <c r="AZ34" i="80"/>
  <c r="BI71" i="80"/>
  <c r="AU72" i="80"/>
  <c r="BG50" i="80"/>
  <c r="AZ93" i="80"/>
  <c r="AX66" i="80"/>
  <c r="AT27" i="80"/>
  <c r="BF85" i="80"/>
  <c r="BI100" i="80"/>
  <c r="AY44" i="80"/>
  <c r="AT38" i="80"/>
  <c r="AQ44" i="80"/>
  <c r="BA57" i="80"/>
  <c r="AS96" i="80"/>
  <c r="AV74" i="80"/>
  <c r="AQ91" i="80"/>
  <c r="AU62" i="80"/>
  <c r="BJ100" i="80"/>
  <c r="AN84" i="80"/>
  <c r="BI69" i="80"/>
  <c r="BC85" i="80"/>
  <c r="BC76" i="80"/>
  <c r="AX65" i="80"/>
  <c r="AR41" i="80"/>
  <c r="AZ84" i="80"/>
  <c r="BE50" i="80"/>
  <c r="AN100" i="80"/>
  <c r="AR69" i="80"/>
  <c r="AP50" i="80"/>
  <c r="AX54" i="80"/>
  <c r="AT67" i="80"/>
  <c r="AW50" i="80"/>
  <c r="AS99" i="80"/>
  <c r="AS53" i="80"/>
  <c r="AW42" i="80"/>
  <c r="AP92" i="80"/>
  <c r="AV64" i="80"/>
  <c r="AQ50" i="80"/>
  <c r="BJ80" i="80"/>
  <c r="BB74" i="80"/>
  <c r="AX77" i="80"/>
  <c r="AW72" i="80"/>
  <c r="AP35" i="80"/>
  <c r="BH101" i="80"/>
  <c r="AO23" i="80"/>
  <c r="AX71" i="80"/>
  <c r="BF51" i="80"/>
  <c r="AO60" i="80"/>
  <c r="AX52" i="80"/>
  <c r="BI68" i="80"/>
  <c r="AW39" i="80"/>
  <c r="AS86" i="80"/>
  <c r="BA68" i="80"/>
  <c r="AR53" i="80"/>
  <c r="BF97" i="80"/>
  <c r="AY36" i="80"/>
  <c r="AW101" i="80"/>
  <c r="AQ58" i="80"/>
  <c r="AS28" i="80"/>
  <c r="AN36" i="80"/>
  <c r="BA94" i="80"/>
  <c r="AM89" i="80"/>
  <c r="AR49" i="80"/>
  <c r="BD94" i="80"/>
  <c r="AV55" i="80"/>
  <c r="AP88" i="80"/>
  <c r="BC105" i="80"/>
  <c r="BA87" i="80"/>
  <c r="BC77" i="80"/>
  <c r="AT46" i="80"/>
  <c r="AS75" i="80"/>
  <c r="AU97" i="80"/>
  <c r="AQ62" i="80"/>
  <c r="BA60" i="80"/>
  <c r="BI91" i="80"/>
  <c r="AU59" i="80"/>
  <c r="BD67" i="80"/>
  <c r="AZ43" i="80"/>
  <c r="AR93" i="80"/>
  <c r="AR73" i="80"/>
  <c r="AX41" i="80"/>
  <c r="AV95" i="80"/>
  <c r="BD90" i="80"/>
  <c r="AN18" i="80"/>
  <c r="AW95" i="80"/>
  <c r="AT65" i="80"/>
  <c r="AO33" i="80"/>
  <c r="BC98" i="80"/>
  <c r="AP48" i="80"/>
  <c r="AO20" i="80"/>
  <c r="BE70" i="80"/>
  <c r="BG51" i="80"/>
  <c r="BB65" i="80"/>
  <c r="AQ69" i="80"/>
  <c r="AS85" i="80"/>
  <c r="BD63" i="80"/>
  <c r="AS88" i="80"/>
  <c r="AY79" i="80"/>
  <c r="BB68" i="80"/>
  <c r="AV99" i="80"/>
  <c r="AP85" i="80"/>
  <c r="AM85" i="80"/>
  <c r="BH69" i="80"/>
  <c r="AZ94" i="80"/>
  <c r="AS27" i="80"/>
  <c r="AN49" i="80"/>
  <c r="AX67" i="80"/>
  <c r="AV94" i="80"/>
  <c r="AY77" i="80"/>
  <c r="AU58" i="80"/>
  <c r="AM26" i="80"/>
  <c r="BB94" i="80"/>
  <c r="AS73" i="80"/>
  <c r="AV105" i="80"/>
  <c r="BF90" i="80"/>
  <c r="AX89" i="80"/>
  <c r="BB53" i="80"/>
  <c r="AO29" i="80"/>
  <c r="AQ63" i="80"/>
  <c r="AN97" i="80"/>
  <c r="AN51" i="80"/>
  <c r="AU77" i="80"/>
  <c r="AO76" i="80"/>
  <c r="BB91" i="80"/>
  <c r="BB38" i="80"/>
  <c r="BJ82" i="80"/>
  <c r="AX49" i="80"/>
  <c r="AQ67" i="80"/>
  <c r="AV86" i="80"/>
  <c r="BG105" i="80"/>
  <c r="AO44" i="80"/>
  <c r="AX60" i="80"/>
  <c r="BH61" i="80"/>
  <c r="BB90" i="80"/>
  <c r="BA85" i="80"/>
  <c r="BE53" i="80"/>
  <c r="AN72" i="80"/>
  <c r="BI73" i="80"/>
  <c r="AU54" i="80"/>
  <c r="AZ36" i="80"/>
  <c r="BI76" i="80"/>
  <c r="AQ42" i="80"/>
  <c r="AN50" i="80"/>
  <c r="BB45" i="80"/>
  <c r="BA101" i="80"/>
  <c r="AM84" i="80"/>
  <c r="AP64" i="80"/>
  <c r="AR79" i="80"/>
  <c r="AT51" i="80"/>
  <c r="AO79" i="80"/>
  <c r="AS95" i="80"/>
  <c r="BE48" i="80"/>
  <c r="AQ70" i="80"/>
  <c r="BB55" i="80"/>
  <c r="AS87" i="80"/>
  <c r="BH90" i="80"/>
  <c r="AM99" i="80"/>
  <c r="BA54" i="80"/>
  <c r="AW102" i="80"/>
  <c r="AN87" i="80"/>
  <c r="AU82" i="80"/>
  <c r="AW104" i="80"/>
  <c r="BH74" i="80"/>
  <c r="AZ97" i="80"/>
  <c r="AT62" i="80"/>
  <c r="AR28" i="80"/>
  <c r="AR71" i="80"/>
  <c r="AW97" i="80"/>
  <c r="BJ104" i="80"/>
  <c r="AW43" i="80"/>
  <c r="BJ79" i="80"/>
  <c r="AU50" i="80"/>
  <c r="AT25" i="80"/>
  <c r="AP77" i="80"/>
  <c r="AT69" i="80"/>
  <c r="AX79" i="80"/>
  <c r="AS34" i="80"/>
  <c r="BB70" i="80"/>
  <c r="BH59" i="80"/>
  <c r="AY101" i="80"/>
  <c r="AP79" i="80"/>
  <c r="AZ62" i="80"/>
  <c r="AT53" i="80"/>
  <c r="BC103" i="80"/>
  <c r="BF96" i="80"/>
  <c r="AY100" i="80"/>
  <c r="AR51" i="80"/>
  <c r="AM35" i="80"/>
  <c r="AY83" i="80"/>
  <c r="AN68" i="80"/>
  <c r="BG102" i="80"/>
  <c r="AR23" i="80"/>
  <c r="BC92" i="80"/>
  <c r="AM42" i="80"/>
  <c r="AX101" i="80"/>
  <c r="BE100" i="80"/>
  <c r="BG76" i="80"/>
  <c r="AQ48" i="80"/>
  <c r="BI80" i="80"/>
  <c r="AS76" i="80"/>
  <c r="AT104" i="80"/>
  <c r="AS67" i="80"/>
  <c r="BI97" i="80"/>
  <c r="BE76" i="80"/>
  <c r="AZ99" i="80"/>
  <c r="BI101" i="80"/>
  <c r="AR54" i="80"/>
  <c r="AW45" i="80"/>
  <c r="AW37" i="80"/>
  <c r="AT42" i="80"/>
  <c r="BB80" i="80"/>
  <c r="AP91" i="80"/>
  <c r="AP99" i="80"/>
  <c r="BE99" i="80"/>
  <c r="AY82" i="80"/>
  <c r="AY98" i="80"/>
  <c r="BH92" i="80"/>
  <c r="BJ86" i="80"/>
  <c r="BH79" i="80"/>
  <c r="AS66" i="80"/>
  <c r="AW71" i="80"/>
  <c r="BC101" i="80"/>
  <c r="BG93" i="80"/>
  <c r="AP94" i="80"/>
  <c r="AR26" i="80"/>
  <c r="AS40" i="80"/>
  <c r="AU45" i="80"/>
  <c r="BC100" i="80"/>
  <c r="BH105" i="80"/>
  <c r="BB100" i="80"/>
  <c r="AQ66" i="80"/>
  <c r="BJ84" i="80"/>
  <c r="AN89" i="80"/>
  <c r="BG63" i="80"/>
  <c r="AN41" i="80"/>
  <c r="BH87" i="80"/>
  <c r="BB44" i="80"/>
  <c r="AY105" i="80"/>
  <c r="BB69" i="80"/>
  <c r="AN104" i="80"/>
  <c r="BF58" i="80"/>
  <c r="AS68" i="80"/>
  <c r="BJ81" i="80"/>
  <c r="AO38" i="80"/>
  <c r="AO89" i="80"/>
  <c r="AO94" i="80"/>
  <c r="AM58" i="80"/>
  <c r="AM73" i="80"/>
  <c r="AS71" i="80"/>
  <c r="AP44" i="80"/>
  <c r="BA98" i="80"/>
  <c r="AN65" i="80"/>
  <c r="AP75" i="80"/>
  <c r="BG99" i="80"/>
  <c r="AU52" i="80"/>
  <c r="AP36" i="80"/>
  <c r="AN85" i="80"/>
  <c r="AS41" i="80"/>
  <c r="BH80" i="80"/>
  <c r="BC95" i="80"/>
  <c r="BG67" i="80"/>
  <c r="AQ49" i="80"/>
  <c r="AW33" i="80"/>
  <c r="AV102" i="80"/>
  <c r="BA95" i="80"/>
  <c r="AR101" i="80"/>
  <c r="BD81" i="80"/>
  <c r="AQ35" i="80"/>
  <c r="BA44" i="80"/>
  <c r="BD44" i="80"/>
  <c r="AY84" i="80"/>
  <c r="AS65" i="80"/>
  <c r="BG77" i="80"/>
  <c r="BD60" i="80"/>
  <c r="AW59" i="80"/>
  <c r="BH82" i="80"/>
  <c r="AO66" i="80"/>
  <c r="AO27" i="80"/>
  <c r="BB88" i="80"/>
  <c r="BA59" i="80"/>
  <c r="AO25" i="80"/>
  <c r="AR36" i="80"/>
  <c r="AV41" i="80"/>
  <c r="BD93" i="80"/>
  <c r="AM97" i="80"/>
  <c r="AY99" i="80"/>
  <c r="AT90" i="80"/>
  <c r="BJ77" i="80"/>
  <c r="BB61" i="80"/>
  <c r="AY68" i="80"/>
  <c r="BF44" i="80"/>
  <c r="BC59" i="80"/>
  <c r="BC70" i="80"/>
  <c r="AR43" i="80"/>
  <c r="BC67" i="80"/>
  <c r="BD58" i="80"/>
  <c r="AW41" i="80"/>
  <c r="AY32" i="80"/>
  <c r="AN74" i="80"/>
  <c r="AY53" i="80"/>
  <c r="AQ76" i="80"/>
  <c r="AO82" i="80"/>
  <c r="AP71" i="80"/>
  <c r="AX103" i="80"/>
  <c r="AU44" i="80"/>
  <c r="AX75" i="80"/>
  <c r="AX55" i="80"/>
  <c r="BB63" i="80"/>
  <c r="AV77" i="80"/>
  <c r="BG92" i="80"/>
  <c r="AZ55" i="80"/>
  <c r="AZ73" i="80"/>
  <c r="BB93" i="80"/>
  <c r="AR77" i="80"/>
  <c r="AN25" i="80"/>
  <c r="AM49" i="80"/>
  <c r="AO46" i="80"/>
  <c r="BA34" i="80"/>
  <c r="BF46" i="80"/>
  <c r="AU104" i="80"/>
  <c r="AV45" i="80"/>
  <c r="BG59" i="80"/>
  <c r="BF92" i="80"/>
  <c r="BB99" i="80"/>
  <c r="BF91" i="80"/>
  <c r="AP32" i="80"/>
  <c r="AQ74" i="80"/>
  <c r="BD73" i="80"/>
  <c r="AO72" i="80"/>
  <c r="AW68" i="80"/>
  <c r="BE93" i="80"/>
  <c r="AW84" i="80"/>
  <c r="AV88" i="80"/>
  <c r="AM23" i="80"/>
  <c r="BE44" i="80"/>
  <c r="AY37" i="80"/>
  <c r="AN102" i="80"/>
  <c r="AS54" i="80"/>
  <c r="AQ89" i="80"/>
  <c r="BJ85" i="80"/>
  <c r="AP53" i="80"/>
  <c r="BC45" i="80"/>
  <c r="AY61" i="80"/>
  <c r="AO81" i="80"/>
  <c r="AP65" i="80"/>
  <c r="AX86" i="80"/>
  <c r="BB104" i="80"/>
  <c r="AQ64" i="80"/>
  <c r="AO54" i="80"/>
  <c r="BD54" i="80"/>
  <c r="AO19" i="80"/>
  <c r="AN19" i="80"/>
  <c r="AN32" i="80"/>
  <c r="BB66" i="80"/>
  <c r="AQ105" i="80"/>
  <c r="AQ34" i="80"/>
  <c r="AU85" i="80"/>
  <c r="AT60" i="80"/>
  <c r="AY49" i="80"/>
  <c r="AX59" i="80"/>
  <c r="BC43" i="80"/>
  <c r="AU39" i="80"/>
  <c r="AY92" i="80"/>
  <c r="BF95" i="80"/>
  <c r="AM27" i="80"/>
  <c r="AZ83" i="80"/>
  <c r="AW46" i="80"/>
  <c r="AM80" i="80"/>
  <c r="AO83" i="80"/>
  <c r="AR100" i="80"/>
  <c r="BA90" i="80"/>
  <c r="BA75" i="80"/>
  <c r="AS44" i="80"/>
  <c r="BE61" i="80"/>
  <c r="AT66" i="80"/>
  <c r="AQ87" i="80"/>
  <c r="BH94" i="80"/>
  <c r="BG85" i="80"/>
  <c r="AM28" i="80"/>
  <c r="BE86" i="80"/>
  <c r="AX85" i="80"/>
  <c r="AQ81" i="80"/>
  <c r="AX80" i="80"/>
  <c r="BB39" i="80"/>
  <c r="AT81" i="80"/>
  <c r="AX70" i="80"/>
  <c r="AR27" i="80"/>
  <c r="AU70" i="80"/>
  <c r="AR85" i="80"/>
  <c r="BE91" i="80"/>
  <c r="AV65" i="80"/>
  <c r="AO74" i="80"/>
  <c r="BG65" i="80"/>
  <c r="AY88" i="80"/>
  <c r="AR74" i="80"/>
  <c r="AS57" i="80"/>
  <c r="BE94" i="80"/>
  <c r="AQ82" i="80"/>
  <c r="AU46" i="80"/>
  <c r="BA104" i="80"/>
  <c r="AQ93" i="80"/>
  <c r="BB54" i="80"/>
  <c r="BE95" i="80"/>
  <c r="BI105" i="80"/>
  <c r="BH95" i="80"/>
  <c r="AY63" i="80"/>
  <c r="AZ39" i="80"/>
  <c r="BG90" i="80"/>
  <c r="AV73" i="80"/>
  <c r="AN29" i="80"/>
  <c r="AR102" i="80"/>
  <c r="BB57" i="80"/>
  <c r="BC75" i="80"/>
  <c r="BF73" i="80"/>
  <c r="AZ76" i="80"/>
  <c r="AY34" i="80"/>
  <c r="BF52" i="80"/>
  <c r="AV67" i="80"/>
  <c r="AV89" i="80"/>
  <c r="AO22" i="80"/>
  <c r="BG72" i="80"/>
  <c r="BG94" i="80"/>
  <c r="AY42" i="80"/>
  <c r="AM64" i="80"/>
  <c r="AT85" i="80"/>
  <c r="BE58" i="80"/>
  <c r="BI85" i="80"/>
  <c r="AQ95" i="80"/>
  <c r="AM44" i="80"/>
  <c r="AS94" i="80"/>
  <c r="BF105" i="80"/>
  <c r="AR38" i="80"/>
  <c r="AQ22" i="80"/>
  <c r="BD104" i="80"/>
  <c r="BD89" i="80"/>
  <c r="AU73" i="80"/>
  <c r="BC61" i="80"/>
  <c r="AR82" i="80"/>
  <c r="BA55" i="80"/>
  <c r="AZ100" i="80"/>
  <c r="BE68" i="80"/>
  <c r="AV42" i="80"/>
  <c r="BD92" i="80"/>
  <c r="AZ49" i="80"/>
  <c r="AO68" i="80"/>
  <c r="AZ51" i="80"/>
  <c r="AR92" i="80"/>
  <c r="AZ38" i="80"/>
  <c r="BB97" i="80"/>
  <c r="AW96" i="80"/>
  <c r="AM32" i="80"/>
  <c r="AY97" i="80"/>
  <c r="BG87" i="80"/>
  <c r="AO48" i="80"/>
  <c r="BI96" i="80"/>
  <c r="AS58" i="80"/>
  <c r="BE54" i="80"/>
  <c r="AX93" i="80"/>
  <c r="AN20" i="80"/>
  <c r="AW65" i="80"/>
  <c r="BF94" i="80"/>
  <c r="BF88" i="80"/>
  <c r="AY58" i="80"/>
  <c r="BB41" i="80"/>
  <c r="AZ67" i="80"/>
  <c r="AQ90" i="80"/>
  <c r="BH88" i="80"/>
  <c r="BJ103" i="80"/>
  <c r="AQ94" i="80"/>
  <c r="BC49" i="80"/>
  <c r="BA79" i="80"/>
  <c r="AX31" i="80"/>
  <c r="BI93" i="80"/>
  <c r="AP27" i="80"/>
  <c r="AV35" i="80"/>
  <c r="AN28" i="80"/>
  <c r="AV84" i="80"/>
  <c r="AM55" i="80"/>
  <c r="AY33" i="80"/>
  <c r="BI77" i="80"/>
  <c r="AO73" i="80"/>
  <c r="BH98" i="80"/>
  <c r="AQ41" i="80"/>
  <c r="AY55" i="80"/>
  <c r="AT94" i="80"/>
  <c r="BE73" i="80"/>
  <c r="AU43" i="80"/>
  <c r="AO62" i="80"/>
  <c r="AQ86" i="80"/>
  <c r="AM18" i="80"/>
  <c r="BG53" i="80"/>
  <c r="AP38" i="80"/>
  <c r="BB85" i="80"/>
  <c r="BB102" i="80"/>
  <c r="AW67" i="80"/>
  <c r="BF89" i="80"/>
  <c r="AW89" i="80"/>
  <c r="BA45" i="80"/>
  <c r="AT68" i="80"/>
  <c r="AZ42" i="80"/>
  <c r="AM17" i="80"/>
  <c r="AZ104" i="80"/>
  <c r="AY95" i="80"/>
  <c r="AN38" i="80"/>
  <c r="AM57" i="80"/>
  <c r="BF48" i="80"/>
  <c r="AP57" i="80"/>
  <c r="AT33" i="80"/>
  <c r="AO70" i="80"/>
  <c r="AO98" i="80"/>
  <c r="AP49" i="80"/>
  <c r="AP60" i="80"/>
  <c r="BB105" i="80"/>
  <c r="AQ103" i="80"/>
  <c r="AM65" i="80"/>
  <c r="BC99" i="80"/>
  <c r="BH58" i="80"/>
  <c r="BB95" i="80"/>
  <c r="AP37" i="80"/>
  <c r="BH102" i="80"/>
  <c r="BD59" i="80"/>
  <c r="AN43" i="80"/>
  <c r="AM50" i="80"/>
  <c r="AP97" i="80"/>
  <c r="AN53" i="80"/>
  <c r="AT41" i="80"/>
  <c r="AM52" i="80"/>
  <c r="AT29" i="80"/>
  <c r="BA67" i="80"/>
  <c r="BE49" i="80"/>
  <c r="BD41" i="80"/>
  <c r="AY64" i="80"/>
  <c r="BJ97" i="80"/>
  <c r="AO41" i="80"/>
  <c r="BB40" i="80"/>
  <c r="AR61" i="80"/>
  <c r="AV53" i="80"/>
  <c r="AU103" i="80"/>
  <c r="BA53" i="80"/>
  <c r="BH84" i="80"/>
  <c r="AS35" i="80"/>
  <c r="AO40" i="80"/>
  <c r="AY35" i="80"/>
  <c r="BB52" i="80"/>
  <c r="AQ33" i="80"/>
  <c r="AN93" i="80"/>
  <c r="AR81" i="80"/>
  <c r="AP45" i="80"/>
  <c r="AT77" i="80"/>
  <c r="AT75" i="80"/>
  <c r="AR48" i="80"/>
  <c r="BF66" i="80"/>
  <c r="AM104" i="80"/>
  <c r="AS49" i="80"/>
  <c r="AR33" i="80"/>
  <c r="AT103" i="80"/>
  <c r="AP80" i="80"/>
  <c r="AO87" i="80"/>
  <c r="AV39" i="80"/>
  <c r="AN60" i="80"/>
  <c r="AY43" i="80"/>
  <c r="BH91" i="80"/>
  <c r="BC71" i="80"/>
  <c r="BJ92" i="80"/>
  <c r="AP59" i="80"/>
  <c r="BD51" i="80"/>
  <c r="AP70" i="80"/>
  <c r="BE62" i="80"/>
  <c r="AZ81" i="80"/>
  <c r="BI79" i="80"/>
  <c r="BE79" i="80"/>
  <c r="AQ55" i="80"/>
  <c r="BC64" i="80"/>
  <c r="AQ27" i="80"/>
  <c r="AU100" i="80"/>
  <c r="AV59" i="80"/>
  <c r="BA51" i="80"/>
  <c r="AV104" i="80"/>
  <c r="AN58" i="80"/>
  <c r="BD84" i="80"/>
  <c r="AX42" i="80"/>
  <c r="BD100" i="80"/>
  <c r="BA99" i="80"/>
  <c r="BE88" i="80"/>
  <c r="BG71" i="80"/>
  <c r="BE43" i="80"/>
  <c r="AT100" i="80"/>
  <c r="AY73" i="80"/>
  <c r="BE104" i="80"/>
  <c r="BD61" i="80"/>
  <c r="AY93" i="80"/>
  <c r="AN37" i="80"/>
  <c r="AN69" i="80"/>
  <c r="AU91" i="80"/>
  <c r="BG52" i="80"/>
  <c r="AU83" i="80"/>
  <c r="AW100" i="80"/>
  <c r="BH96" i="80"/>
  <c r="AY103" i="80"/>
  <c r="AX38" i="80"/>
  <c r="AT36" i="80"/>
  <c r="AX90" i="80"/>
  <c r="BH71" i="80"/>
  <c r="AS103" i="80"/>
  <c r="AP100" i="80"/>
  <c r="AU28" i="80"/>
  <c r="AX72" i="80"/>
  <c r="BD62" i="80"/>
  <c r="BH85" i="80"/>
  <c r="AZ85" i="80"/>
  <c r="BA37" i="80"/>
  <c r="AP93" i="80"/>
  <c r="BC87" i="80"/>
  <c r="AU101" i="80"/>
  <c r="AV50" i="80"/>
  <c r="AW38" i="80"/>
  <c r="AR94" i="80"/>
  <c r="AU36" i="80"/>
  <c r="AT64" i="80"/>
  <c r="AG6" i="81"/>
  <c r="AX64" i="80"/>
  <c r="AW73" i="80"/>
  <c r="BA73" i="80"/>
  <c r="AP26" i="80"/>
  <c r="BB103" i="80"/>
  <c r="AN71" i="80"/>
  <c r="AR59" i="80"/>
  <c r="AV63" i="80"/>
  <c r="BA69" i="80"/>
  <c r="AZ101" i="80"/>
  <c r="AX53" i="80"/>
  <c r="AZ63" i="80"/>
  <c r="AO28" i="80"/>
  <c r="AT34" i="80"/>
  <c r="BC41" i="80"/>
  <c r="AO55" i="80"/>
  <c r="AU40" i="80"/>
  <c r="BD69" i="80"/>
  <c r="AM43" i="80"/>
  <c r="BH72" i="80"/>
  <c r="AQ71" i="80"/>
  <c r="BC83" i="80"/>
  <c r="BE45" i="80"/>
  <c r="AR55" i="80"/>
  <c r="BI94" i="80"/>
  <c r="AU80" i="80"/>
  <c r="BC50" i="80"/>
  <c r="BE90" i="80"/>
  <c r="AP19" i="80"/>
  <c r="BD80" i="80"/>
  <c r="AX97" i="80"/>
  <c r="AZ71" i="80"/>
  <c r="AS90" i="80"/>
  <c r="AO53" i="80"/>
  <c r="AZ91" i="80"/>
  <c r="AW93" i="80"/>
  <c r="BB101" i="80"/>
  <c r="BJ98" i="80"/>
  <c r="AM53" i="80"/>
  <c r="AM36" i="80"/>
  <c r="BF53" i="80"/>
  <c r="AU67" i="80"/>
  <c r="BG89" i="80"/>
  <c r="BD70" i="80"/>
  <c r="BB76" i="80"/>
  <c r="AU35" i="80"/>
  <c r="AP52" i="80"/>
  <c r="BB96" i="80"/>
  <c r="BC66" i="80"/>
  <c r="AU93" i="80"/>
  <c r="AY39" i="80"/>
  <c r="AX87" i="80"/>
  <c r="BJ105" i="80"/>
  <c r="AO92" i="80"/>
  <c r="AT97" i="80"/>
  <c r="BG91" i="80"/>
  <c r="AO50" i="80"/>
  <c r="BA61" i="80"/>
  <c r="AZ80" i="80"/>
  <c r="AX46" i="80"/>
  <c r="AW62" i="80"/>
  <c r="AV100" i="80"/>
  <c r="BD83" i="80"/>
  <c r="AT80" i="80"/>
  <c r="BA46" i="80"/>
  <c r="AQ29" i="80"/>
  <c r="AU68" i="80"/>
  <c r="AU90" i="80"/>
  <c r="AN46" i="80"/>
  <c r="BG62" i="80"/>
  <c r="AT105" i="80"/>
  <c r="AQ36" i="80"/>
  <c r="AN44" i="80"/>
  <c r="BI86" i="80"/>
  <c r="BC80" i="80"/>
  <c r="AX51" i="80"/>
  <c r="AY75" i="80"/>
  <c r="AM75" i="80"/>
  <c r="BF93" i="80"/>
  <c r="AP104" i="80"/>
  <c r="AX63" i="80"/>
  <c r="AV69" i="80"/>
  <c r="AX92" i="80"/>
  <c r="AR63" i="80"/>
  <c r="AW91" i="80"/>
  <c r="AQ75" i="80"/>
  <c r="BA62" i="80"/>
  <c r="AP101" i="80"/>
  <c r="AQ23" i="80"/>
  <c r="AV28" i="80"/>
  <c r="BB64" i="80"/>
  <c r="BA91" i="80"/>
  <c r="AN21" i="80"/>
  <c r="BH73" i="80"/>
  <c r="AM38" i="80"/>
  <c r="AN33" i="80"/>
  <c r="AQ102" i="80"/>
  <c r="AP96" i="80"/>
  <c r="BC84" i="80"/>
  <c r="AN76" i="80"/>
  <c r="AP67" i="80"/>
  <c r="AT59" i="80"/>
  <c r="AS104" i="80"/>
  <c r="AM96" i="80"/>
  <c r="BC91" i="80"/>
  <c r="AZ95" i="80"/>
  <c r="BB83" i="80"/>
  <c r="AS42" i="80"/>
  <c r="AW54" i="80"/>
  <c r="AY76" i="80"/>
  <c r="AY71" i="80"/>
  <c r="AW61" i="80"/>
  <c r="AP54" i="80"/>
  <c r="AW36" i="80"/>
  <c r="BC57" i="80"/>
  <c r="AU42" i="80"/>
  <c r="AM82" i="80"/>
  <c r="BB42" i="80"/>
  <c r="AP62" i="80"/>
  <c r="AX69" i="80"/>
  <c r="AM77" i="80"/>
  <c r="AM70" i="80"/>
  <c r="AV98" i="80"/>
  <c r="AZ40" i="80"/>
  <c r="AR40" i="80"/>
  <c r="AX40" i="80"/>
  <c r="BB89" i="80"/>
  <c r="AV52" i="80"/>
  <c r="AS84" i="80"/>
  <c r="AO95" i="80"/>
  <c r="AR68" i="80"/>
  <c r="AZ103" i="80"/>
  <c r="BI99" i="80"/>
  <c r="AT61" i="80"/>
  <c r="BI81" i="80"/>
  <c r="BB43" i="80"/>
  <c r="AV32" i="80"/>
  <c r="AO65" i="80"/>
  <c r="BD50" i="80"/>
  <c r="AO43" i="80"/>
  <c r="BJ75" i="80"/>
  <c r="BA50" i="80"/>
  <c r="AV72" i="80"/>
  <c r="BE51" i="80"/>
  <c r="AT50" i="80"/>
  <c r="AT88" i="80"/>
  <c r="BD76" i="80"/>
  <c r="AZ102" i="80"/>
  <c r="AT73" i="80"/>
  <c r="AU27" i="80"/>
  <c r="AP90" i="80"/>
  <c r="AV76" i="80"/>
  <c r="BG73" i="80"/>
  <c r="BF70" i="80"/>
  <c r="AZ50" i="80"/>
  <c r="AN83" i="80"/>
  <c r="AV33" i="80"/>
  <c r="AM41" i="80"/>
  <c r="AN105" i="80"/>
  <c r="AM59" i="80"/>
  <c r="AM45" i="80"/>
  <c r="AX43" i="80"/>
  <c r="BI66" i="80"/>
  <c r="AV96" i="80"/>
  <c r="AT76" i="80"/>
  <c r="AY40" i="80"/>
  <c r="AQ104" i="80"/>
  <c r="BD71" i="80"/>
  <c r="BG103" i="80"/>
  <c r="AR72" i="80"/>
  <c r="AZ64" i="80"/>
  <c r="AS91" i="80"/>
  <c r="AN98" i="80"/>
  <c r="AT99" i="80"/>
  <c r="BF100" i="80"/>
  <c r="BD42" i="80"/>
  <c r="AQ39" i="80"/>
  <c r="AQ40" i="80"/>
  <c r="AQ72" i="80"/>
  <c r="AV92" i="80"/>
  <c r="AQ80" i="80"/>
  <c r="AV43" i="80"/>
  <c r="AP98" i="80"/>
  <c r="AO80" i="80"/>
  <c r="AO35" i="80"/>
  <c r="AM19" i="80"/>
  <c r="AZ74" i="80"/>
  <c r="AM72" i="80"/>
  <c r="BI103" i="80"/>
  <c r="AV38" i="80"/>
  <c r="AU71" i="80"/>
  <c r="AQ45" i="80"/>
  <c r="AR80" i="80"/>
  <c r="AN96" i="80"/>
  <c r="BH68" i="80"/>
  <c r="AN63" i="80"/>
  <c r="BD66" i="80"/>
  <c r="AX76" i="80"/>
  <c r="BH86" i="80"/>
  <c r="BE92" i="80"/>
  <c r="BG96" i="80"/>
  <c r="AZ35" i="80"/>
  <c r="BA84" i="80"/>
  <c r="AP42" i="80"/>
  <c r="BC97" i="80"/>
  <c r="AM66" i="80"/>
  <c r="AM92" i="80"/>
  <c r="BH76" i="80"/>
  <c r="BD99" i="80"/>
  <c r="BE96" i="80"/>
  <c r="AS62" i="80"/>
  <c r="AQ92" i="80"/>
  <c r="BA86" i="80"/>
  <c r="AM48" i="80"/>
  <c r="AM86" i="80"/>
  <c r="BG60" i="80"/>
  <c r="BC42" i="80"/>
  <c r="AX36" i="80"/>
  <c r="AW80" i="80"/>
  <c r="AM22" i="80"/>
  <c r="BE80" i="80"/>
  <c r="AX74" i="80"/>
  <c r="BJ76" i="80"/>
  <c r="AQ84" i="80"/>
  <c r="BF65" i="80"/>
  <c r="BH75" i="80"/>
  <c r="AU51" i="80"/>
  <c r="AV54" i="80"/>
  <c r="AO18" i="80"/>
  <c r="AS74" i="80"/>
  <c r="AT102" i="80"/>
  <c r="AN73" i="80"/>
  <c r="AT79" i="80"/>
  <c r="AO59" i="80"/>
  <c r="AZ45" i="80"/>
  <c r="AU86" i="80"/>
  <c r="BB81" i="80"/>
  <c r="AS80" i="80"/>
  <c r="AO104" i="80"/>
  <c r="AW48" i="80"/>
  <c r="AR97" i="80"/>
  <c r="AR75" i="80"/>
  <c r="AN45" i="80"/>
  <c r="AN91" i="80"/>
  <c r="AO34" i="80"/>
  <c r="BF98" i="80"/>
  <c r="BC86" i="80"/>
  <c r="AT52" i="80"/>
  <c r="AM105" i="80"/>
  <c r="AN39" i="80"/>
  <c r="AR39" i="80"/>
  <c r="AS101" i="80"/>
  <c r="AT44" i="80"/>
  <c r="AW51" i="80"/>
  <c r="AY86" i="80"/>
  <c r="AZ68" i="80"/>
  <c r="AN66" i="80"/>
  <c r="BE69" i="80"/>
  <c r="BJ101" i="80"/>
  <c r="AS46" i="80"/>
  <c r="AW76" i="80"/>
  <c r="AU60" i="80"/>
  <c r="AN42" i="80"/>
  <c r="AZ92" i="80"/>
  <c r="BD57" i="80"/>
  <c r="AQ53" i="80"/>
  <c r="AS29" i="80"/>
  <c r="BD43" i="80"/>
  <c r="AV29" i="80"/>
  <c r="AU31" i="80"/>
  <c r="AT84" i="80"/>
  <c r="BC68" i="80"/>
  <c r="AR96" i="80"/>
  <c r="AX32" i="80"/>
  <c r="AW77" i="80"/>
  <c r="AT31" i="80"/>
  <c r="AQ54" i="80"/>
  <c r="AX33" i="80"/>
  <c r="AR34" i="80"/>
  <c r="AV40" i="80"/>
  <c r="AS25" i="80"/>
  <c r="BE46" i="80"/>
  <c r="BF63" i="80"/>
  <c r="AV60" i="80"/>
  <c r="AZ77" i="80"/>
  <c r="AW87" i="80"/>
  <c r="AT32" i="80"/>
  <c r="BE71" i="80"/>
  <c r="AR91" i="80"/>
  <c r="BA48" i="80"/>
  <c r="BF103" i="80"/>
  <c r="BB82" i="80"/>
  <c r="BB87" i="80"/>
  <c r="BC72" i="80"/>
  <c r="AM94" i="80"/>
  <c r="AM21" i="80"/>
  <c r="AQ28" i="80"/>
  <c r="AV93" i="80"/>
  <c r="AM76" i="80"/>
  <c r="BG80" i="80"/>
  <c r="AN62" i="80"/>
  <c r="AZ60" i="80"/>
  <c r="BC104" i="80"/>
  <c r="AX83" i="80"/>
  <c r="BD48" i="80"/>
  <c r="BD53" i="80"/>
  <c r="AP105" i="80"/>
  <c r="AU53" i="80"/>
  <c r="BE84" i="80"/>
  <c r="AW66" i="80"/>
  <c r="AU96" i="80"/>
  <c r="BA72" i="80"/>
  <c r="AS79" i="80"/>
  <c r="AU99" i="80"/>
  <c r="BD46" i="80"/>
  <c r="BA100" i="80"/>
  <c r="BA38" i="80"/>
  <c r="BB79" i="80"/>
  <c r="AN94" i="80"/>
  <c r="AU48" i="80"/>
  <c r="AN95" i="80"/>
  <c r="AP21" i="80"/>
  <c r="AX35" i="80"/>
  <c r="AW103" i="80"/>
  <c r="AZ53" i="80"/>
  <c r="BF80" i="80"/>
  <c r="AQ100" i="80"/>
  <c r="AS37" i="80"/>
  <c r="AX37" i="80"/>
  <c r="BF55" i="80"/>
  <c r="AR76" i="80"/>
  <c r="AO86" i="80"/>
  <c r="BE75" i="80"/>
  <c r="BJ91" i="80"/>
  <c r="AV83" i="80"/>
  <c r="AT54" i="80"/>
  <c r="AV87" i="80"/>
  <c r="AO64" i="80"/>
  <c r="AY38" i="80"/>
  <c r="AV85" i="80"/>
  <c r="AN64" i="80"/>
  <c r="AU92" i="80"/>
  <c r="AS51" i="80"/>
  <c r="AY94" i="80"/>
  <c r="AX91" i="80"/>
  <c r="AM67" i="80"/>
  <c r="BG104" i="80"/>
  <c r="AP23" i="80"/>
  <c r="BB50" i="80"/>
  <c r="AP103" i="80"/>
  <c r="BH83" i="80"/>
  <c r="BE101" i="80"/>
  <c r="AP69" i="80"/>
  <c r="BF68" i="80"/>
  <c r="AR46" i="80"/>
  <c r="AV34" i="80"/>
  <c r="AS60" i="80"/>
  <c r="BD102" i="80"/>
  <c r="AP82" i="80"/>
  <c r="BF83" i="80"/>
  <c r="AR86" i="80"/>
  <c r="AP43" i="80"/>
  <c r="BB73" i="80"/>
  <c r="AN86" i="80"/>
  <c r="AS72" i="80"/>
  <c r="AM68" i="80"/>
  <c r="CI104" i="75" l="1"/>
  <c r="AA47" i="80"/>
  <c r="AA56" i="80"/>
  <c r="AA24" i="80"/>
  <c r="AA30" i="80"/>
  <c r="AA78" i="80"/>
  <c r="U7" i="80"/>
  <c r="CP21" i="80"/>
  <c r="CM18" i="80"/>
  <c r="CN19" i="80"/>
  <c r="CL17" i="80"/>
  <c r="CM17" i="80" s="1"/>
  <c r="CO20" i="80"/>
  <c r="U9" i="80"/>
  <c r="U8" i="80"/>
  <c r="CL16" i="80"/>
  <c r="CM16" i="80"/>
  <c r="X10" i="81"/>
  <c r="I9" i="81"/>
  <c r="AC172" i="75"/>
  <c r="AA172" i="75"/>
  <c r="AG172" i="75"/>
  <c r="V172" i="75"/>
  <c r="AD172" i="75"/>
  <c r="U172" i="75"/>
  <c r="AI172" i="75"/>
  <c r="W172" i="75"/>
  <c r="R172" i="75"/>
  <c r="AB172" i="75"/>
  <c r="T172" i="75"/>
  <c r="S172" i="75"/>
  <c r="X172" i="75"/>
  <c r="P172" i="75"/>
  <c r="AF172" i="75"/>
  <c r="Q172" i="75"/>
  <c r="AH172" i="75"/>
  <c r="Z172" i="75"/>
  <c r="Y172" i="75"/>
  <c r="AE172" i="75"/>
  <c r="V9" i="80"/>
  <c r="AV56" i="80"/>
  <c r="BC47" i="80"/>
  <c r="AS24" i="80"/>
  <c r="AQ78" i="80"/>
  <c r="BB47" i="80"/>
  <c r="AS56" i="80"/>
  <c r="AM78" i="80"/>
  <c r="AO30" i="80"/>
  <c r="AW56" i="80"/>
  <c r="AU78" i="80"/>
  <c r="AP24" i="80"/>
  <c r="BG56" i="80"/>
  <c r="BE56" i="80"/>
  <c r="BF78" i="80"/>
  <c r="AS47" i="80"/>
  <c r="AQ24" i="80"/>
  <c r="AS30" i="80"/>
  <c r="AR30" i="80"/>
  <c r="BB56" i="80"/>
  <c r="AN30" i="80"/>
  <c r="AR24" i="80"/>
  <c r="BH78" i="80"/>
  <c r="BB78" i="80"/>
  <c r="AX47" i="80"/>
  <c r="AR56" i="80"/>
  <c r="AR47" i="80"/>
  <c r="BC78" i="80"/>
  <c r="AY78" i="80"/>
  <c r="BA78" i="80"/>
  <c r="AW30" i="80"/>
  <c r="BD47" i="80"/>
  <c r="AS78" i="80"/>
  <c r="AZ78" i="80"/>
  <c r="AQ30" i="80"/>
  <c r="AM47" i="80"/>
  <c r="AM30" i="80"/>
  <c r="AN78" i="80"/>
  <c r="AU30" i="80"/>
  <c r="AW47" i="80"/>
  <c r="AO56" i="80"/>
  <c r="AT30" i="80"/>
  <c r="AZ56" i="80"/>
  <c r="BF47" i="80"/>
  <c r="AO47" i="80"/>
  <c r="AY47" i="80"/>
  <c r="AQ47" i="80"/>
  <c r="AZ47" i="80"/>
  <c r="AP30" i="80"/>
  <c r="AU56" i="80"/>
  <c r="BE47" i="80"/>
  <c r="AM24" i="80"/>
  <c r="BE78" i="80"/>
  <c r="AO78" i="80"/>
  <c r="AV30" i="80"/>
  <c r="AT56" i="80"/>
  <c r="AR78" i="80"/>
  <c r="AG9" i="81"/>
  <c r="BD78" i="80"/>
  <c r="AM56" i="80"/>
  <c r="BJ78" i="80"/>
  <c r="AY56" i="80"/>
  <c r="AN56" i="80"/>
  <c r="AW78" i="80"/>
  <c r="AQ56" i="80"/>
  <c r="AT47" i="80"/>
  <c r="AP56" i="80"/>
  <c r="AP47" i="80"/>
  <c r="AV47" i="80"/>
  <c r="AX78" i="80"/>
  <c r="AO24" i="80"/>
  <c r="AP78" i="80"/>
  <c r="BC56" i="80"/>
  <c r="BA47" i="80"/>
  <c r="AN47" i="80"/>
  <c r="AV78" i="80"/>
  <c r="AN24" i="80"/>
  <c r="BG78" i="80"/>
  <c r="BF56" i="80"/>
  <c r="BA56" i="80"/>
  <c r="BD56" i="80"/>
  <c r="AT78" i="80"/>
  <c r="AU47" i="80"/>
  <c r="AX56" i="80"/>
  <c r="BI78" i="80"/>
  <c r="CI105" i="75" l="1"/>
  <c r="U10" i="80"/>
  <c r="CN17" i="80"/>
  <c r="CN18" i="80"/>
  <c r="AA7" i="80"/>
  <c r="AB7" i="80"/>
  <c r="AA8" i="80"/>
  <c r="AB8" i="80"/>
  <c r="AA9" i="80"/>
  <c r="AB9" i="80"/>
  <c r="CN16" i="80"/>
  <c r="CO19" i="80"/>
  <c r="X11" i="81"/>
  <c r="I10" i="81"/>
  <c r="AC173" i="75"/>
  <c r="Z173" i="75"/>
  <c r="S173" i="75"/>
  <c r="U173" i="75"/>
  <c r="AE173" i="75"/>
  <c r="W173" i="75"/>
  <c r="AA173" i="75"/>
  <c r="Y173" i="75"/>
  <c r="X173" i="75"/>
  <c r="AI173" i="75"/>
  <c r="AH173" i="75"/>
  <c r="T173" i="75"/>
  <c r="AD173" i="75"/>
  <c r="AF173" i="75"/>
  <c r="R173" i="75"/>
  <c r="AG173" i="75"/>
  <c r="Q173" i="75"/>
  <c r="AB173" i="75"/>
  <c r="V173" i="75"/>
  <c r="P173" i="75"/>
  <c r="AM8" i="80"/>
  <c r="AM9" i="80"/>
  <c r="V10" i="80"/>
  <c r="AG10" i="81"/>
  <c r="CI106" i="75" l="1"/>
  <c r="U11" i="80"/>
  <c r="AA10" i="80"/>
  <c r="AB10" i="80"/>
  <c r="X12" i="81"/>
  <c r="I11" i="81"/>
  <c r="V174" i="75"/>
  <c r="AD174" i="75"/>
  <c r="AA174" i="75"/>
  <c r="AC174" i="75"/>
  <c r="AB174" i="75"/>
  <c r="T174" i="75"/>
  <c r="W174" i="75"/>
  <c r="Q174" i="75"/>
  <c r="AH174" i="75"/>
  <c r="AE174" i="75"/>
  <c r="AI174" i="75"/>
  <c r="U174" i="75"/>
  <c r="R174" i="75"/>
  <c r="X174" i="75"/>
  <c r="S174" i="75"/>
  <c r="P174" i="75"/>
  <c r="AF174" i="75"/>
  <c r="Y174" i="75"/>
  <c r="Z174" i="75"/>
  <c r="AG174" i="75"/>
  <c r="V11" i="80"/>
  <c r="AG11" i="81"/>
  <c r="AN10" i="80"/>
  <c r="AM10" i="80"/>
  <c r="CF83" i="75" l="1"/>
  <c r="CY83" i="75"/>
  <c r="CP83" i="75"/>
  <c r="CI107" i="75"/>
  <c r="U12" i="80"/>
  <c r="AA11" i="80"/>
  <c r="AB11" i="80"/>
  <c r="I12" i="81"/>
  <c r="X13" i="81"/>
  <c r="AF175" i="75"/>
  <c r="AI175" i="75"/>
  <c r="AB175" i="75"/>
  <c r="S175" i="75"/>
  <c r="AH175" i="75"/>
  <c r="AA175" i="75"/>
  <c r="AG175" i="75"/>
  <c r="X175" i="75"/>
  <c r="Q175" i="75"/>
  <c r="AD175" i="75"/>
  <c r="Z175" i="75"/>
  <c r="R175" i="75"/>
  <c r="W175" i="75"/>
  <c r="V175" i="75"/>
  <c r="Y175" i="75"/>
  <c r="U175" i="75"/>
  <c r="T175" i="75"/>
  <c r="P175" i="75"/>
  <c r="AE175" i="75"/>
  <c r="AC175" i="75"/>
  <c r="V12" i="80"/>
  <c r="AM11" i="80"/>
  <c r="AN11" i="80"/>
  <c r="AG12" i="81"/>
  <c r="CE81" i="75" l="1"/>
  <c r="CL81" i="75" s="1"/>
  <c r="CO81" i="75"/>
  <c r="CT81" i="75" s="1"/>
  <c r="CX81" i="75"/>
  <c r="CI108" i="75"/>
  <c r="U13" i="80"/>
  <c r="AA12" i="80"/>
  <c r="AB12" i="80"/>
  <c r="X14" i="81"/>
  <c r="I13" i="81"/>
  <c r="AE176" i="75"/>
  <c r="W176" i="75"/>
  <c r="AG176" i="75"/>
  <c r="AF176" i="75"/>
  <c r="T176" i="75"/>
  <c r="Z176" i="75"/>
  <c r="AH176" i="75"/>
  <c r="P176" i="75"/>
  <c r="R176" i="75"/>
  <c r="AA176" i="75"/>
  <c r="U176" i="75"/>
  <c r="AD176" i="75"/>
  <c r="S176" i="75"/>
  <c r="Y176" i="75"/>
  <c r="Q176" i="75"/>
  <c r="AB176" i="75"/>
  <c r="AC176" i="75"/>
  <c r="V176" i="75"/>
  <c r="X176" i="75"/>
  <c r="AI176" i="75"/>
  <c r="V13" i="80"/>
  <c r="AG13" i="81"/>
  <c r="AM12" i="80"/>
  <c r="AO12" i="80"/>
  <c r="AN12" i="80"/>
  <c r="CU81" i="75" l="1"/>
  <c r="CZ86" i="75"/>
  <c r="CS100" i="75"/>
  <c r="DB100" i="75"/>
  <c r="CG86" i="75"/>
  <c r="CQ86" i="75"/>
  <c r="CI109" i="75"/>
  <c r="CJ81" i="75"/>
  <c r="CK81" i="75"/>
  <c r="U14" i="80"/>
  <c r="AA13" i="80"/>
  <c r="AB13" i="80"/>
  <c r="I14" i="81"/>
  <c r="X177" i="75"/>
  <c r="S177" i="75"/>
  <c r="AH177" i="75"/>
  <c r="AE177" i="75"/>
  <c r="U177" i="75"/>
  <c r="AB177" i="75"/>
  <c r="AF177" i="75"/>
  <c r="V177" i="75"/>
  <c r="AD177" i="75"/>
  <c r="Z177" i="75"/>
  <c r="AC177" i="75"/>
  <c r="T177" i="75"/>
  <c r="AA177" i="75"/>
  <c r="Q177" i="75"/>
  <c r="R177" i="75"/>
  <c r="AG177" i="75"/>
  <c r="Y177" i="75"/>
  <c r="P177" i="75"/>
  <c r="W177" i="75"/>
  <c r="AI177" i="75"/>
  <c r="V14" i="80"/>
  <c r="AG14" i="81"/>
  <c r="AN13" i="80"/>
  <c r="AO13" i="80"/>
  <c r="AM13" i="80"/>
  <c r="CI110" i="75" l="1"/>
  <c r="U15" i="80"/>
  <c r="AA14" i="80"/>
  <c r="AB14" i="80"/>
  <c r="W178" i="75"/>
  <c r="AA178" i="75"/>
  <c r="AF178" i="75"/>
  <c r="X178" i="75"/>
  <c r="Y178" i="75"/>
  <c r="AC178" i="75"/>
  <c r="U178" i="75"/>
  <c r="AG178" i="75"/>
  <c r="Z178" i="75"/>
  <c r="AE178" i="75"/>
  <c r="Q178" i="75"/>
  <c r="S178" i="75"/>
  <c r="P178" i="75"/>
  <c r="AB178" i="75"/>
  <c r="R178" i="75"/>
  <c r="AD178" i="75"/>
  <c r="AH178" i="75"/>
  <c r="AI178" i="75"/>
  <c r="V178" i="75"/>
  <c r="T178" i="75"/>
  <c r="V15" i="80"/>
  <c r="AN14" i="80"/>
  <c r="AP14" i="80"/>
  <c r="AO14" i="80"/>
  <c r="AM14" i="80"/>
  <c r="CI111" i="75" l="1"/>
  <c r="AA15" i="80"/>
  <c r="AB15" i="80"/>
  <c r="T179" i="75"/>
  <c r="AB179" i="75"/>
  <c r="AG179" i="75"/>
  <c r="AA179" i="75"/>
  <c r="AI179" i="75"/>
  <c r="S179" i="75"/>
  <c r="AC179" i="75"/>
  <c r="V179" i="75"/>
  <c r="P179" i="75"/>
  <c r="U179" i="75"/>
  <c r="W179" i="75"/>
  <c r="AH179" i="75"/>
  <c r="Q179" i="75"/>
  <c r="Y179" i="75"/>
  <c r="AD179" i="75"/>
  <c r="AE179" i="75"/>
  <c r="X179" i="75"/>
  <c r="R179" i="75"/>
  <c r="Z179" i="75"/>
  <c r="AF179" i="75"/>
  <c r="V16" i="80"/>
  <c r="AQ15" i="80"/>
  <c r="AO15" i="80"/>
  <c r="AN15" i="80"/>
  <c r="AP15" i="80"/>
  <c r="AM15" i="80"/>
  <c r="CI112" i="75" l="1"/>
  <c r="AB16" i="80"/>
  <c r="Z30" i="81"/>
  <c r="AA18" i="81"/>
  <c r="Y82" i="81"/>
  <c r="AB88" i="81"/>
  <c r="Y61" i="81"/>
  <c r="AA104" i="81"/>
  <c r="Y57" i="81"/>
  <c r="AB81" i="81"/>
  <c r="Z15" i="81"/>
  <c r="Z90" i="81"/>
  <c r="Y31" i="81"/>
  <c r="AA83" i="81"/>
  <c r="Y70" i="81"/>
  <c r="AA62" i="81"/>
  <c r="AB34" i="81"/>
  <c r="Z100" i="81"/>
  <c r="Z65" i="81"/>
  <c r="Z71" i="81"/>
  <c r="Z101" i="81"/>
  <c r="Z49" i="81"/>
  <c r="AB36" i="81"/>
  <c r="Y96" i="81"/>
  <c r="AA79" i="81"/>
  <c r="AB102" i="81"/>
  <c r="Y35" i="81"/>
  <c r="AB39" i="81"/>
  <c r="AA47" i="81"/>
  <c r="AA32" i="81"/>
  <c r="Z91" i="81"/>
  <c r="Z36" i="81"/>
  <c r="AB103" i="81"/>
  <c r="AA24" i="81"/>
  <c r="AB76" i="81"/>
  <c r="AA92" i="81"/>
  <c r="AA31" i="81"/>
  <c r="Y75" i="81"/>
  <c r="AB38" i="81"/>
  <c r="Z83" i="81"/>
  <c r="Y73" i="81"/>
  <c r="AA53" i="81"/>
  <c r="Y26" i="81"/>
  <c r="Y56" i="81"/>
  <c r="AB45" i="81"/>
  <c r="AB29" i="81"/>
  <c r="AA67" i="81"/>
  <c r="Z26" i="81"/>
  <c r="Y79" i="81"/>
  <c r="AA60" i="81"/>
  <c r="AB33" i="81"/>
  <c r="AA66" i="81"/>
  <c r="AA87" i="81"/>
  <c r="Y30" i="81"/>
  <c r="Z47" i="81"/>
  <c r="AA37" i="81"/>
  <c r="AA63" i="81"/>
  <c r="AA43" i="81"/>
  <c r="AA45" i="81"/>
  <c r="Z29" i="81"/>
  <c r="Y99" i="81"/>
  <c r="AB93" i="81"/>
  <c r="Y48" i="81"/>
  <c r="AB65" i="81"/>
  <c r="Z22" i="81"/>
  <c r="AB27" i="81"/>
  <c r="Z39" i="81"/>
  <c r="AA57" i="81"/>
  <c r="AA95" i="81"/>
  <c r="Z77" i="81"/>
  <c r="AA103" i="81"/>
  <c r="AA61" i="81"/>
  <c r="Y81" i="81"/>
  <c r="Z85" i="81"/>
  <c r="Y21" i="81"/>
  <c r="Y53" i="81"/>
  <c r="Y51" i="81"/>
  <c r="Y68" i="81"/>
  <c r="Z88" i="81"/>
  <c r="Y42" i="81"/>
  <c r="Z27" i="81"/>
  <c r="Y50" i="81"/>
  <c r="Z33" i="81"/>
  <c r="AB80" i="81"/>
  <c r="AB62" i="81"/>
  <c r="Y33" i="81"/>
  <c r="Y55" i="81"/>
  <c r="AB48" i="81"/>
  <c r="AA91" i="81"/>
  <c r="AB53" i="81"/>
  <c r="Z67" i="81"/>
  <c r="Z38" i="81"/>
  <c r="Y60" i="81"/>
  <c r="AB46" i="81"/>
  <c r="AA39" i="81"/>
  <c r="Y97" i="81"/>
  <c r="AA90" i="81"/>
  <c r="Y47" i="81"/>
  <c r="Y43" i="81"/>
  <c r="AA88" i="81"/>
  <c r="AB83" i="81"/>
  <c r="AB104" i="81"/>
  <c r="AA52" i="81"/>
  <c r="Z73" i="81"/>
  <c r="Z16" i="81"/>
  <c r="Y22" i="81"/>
  <c r="AB30" i="81"/>
  <c r="AA85" i="81"/>
  <c r="Z56" i="81"/>
  <c r="Y78" i="81"/>
  <c r="AB52" i="81"/>
  <c r="AA30" i="81"/>
  <c r="Z79" i="81"/>
  <c r="Z89" i="81"/>
  <c r="AA16" i="81"/>
  <c r="Y37" i="81"/>
  <c r="Z32" i="81"/>
  <c r="AB18" i="81"/>
  <c r="Z66" i="81"/>
  <c r="AB59" i="81"/>
  <c r="Y32" i="81"/>
  <c r="Y67" i="81"/>
  <c r="AB26" i="81"/>
  <c r="Z60" i="81"/>
  <c r="Y40" i="81"/>
  <c r="Z81" i="81"/>
  <c r="Y72" i="81"/>
  <c r="Y88" i="81"/>
  <c r="Z35" i="81"/>
  <c r="Z28" i="81"/>
  <c r="AB85" i="81"/>
  <c r="Y85" i="81"/>
  <c r="AB25" i="81"/>
  <c r="AB77" i="81"/>
  <c r="Z82" i="81"/>
  <c r="AA38" i="81"/>
  <c r="Z75" i="81"/>
  <c r="Z41" i="81"/>
  <c r="Y19" i="81"/>
  <c r="AB89" i="81"/>
  <c r="Y91" i="81"/>
  <c r="Y28" i="81"/>
  <c r="AA78" i="81"/>
  <c r="AB98" i="81"/>
  <c r="AB20" i="81"/>
  <c r="AA84" i="81"/>
  <c r="AB72" i="81"/>
  <c r="Z95" i="81"/>
  <c r="AB35" i="81"/>
  <c r="AA77" i="81"/>
  <c r="Y20" i="81"/>
  <c r="Y49" i="81"/>
  <c r="AA82" i="81"/>
  <c r="AA76" i="81"/>
  <c r="AB90" i="81"/>
  <c r="AA59" i="81"/>
  <c r="Z21" i="81"/>
  <c r="Z62" i="81"/>
  <c r="AA75" i="81"/>
  <c r="AB37" i="81"/>
  <c r="Z52" i="81"/>
  <c r="AB57" i="81"/>
  <c r="AB17" i="81"/>
  <c r="Z93" i="81"/>
  <c r="Z58" i="81"/>
  <c r="AA73" i="81"/>
  <c r="AA97" i="81"/>
  <c r="AB61" i="81"/>
  <c r="AA86" i="81"/>
  <c r="AA68" i="81"/>
  <c r="Z55" i="81"/>
  <c r="AB31" i="81"/>
  <c r="Y59" i="81"/>
  <c r="AB84" i="81"/>
  <c r="Y66" i="81"/>
  <c r="Z46" i="81"/>
  <c r="AB15" i="81"/>
  <c r="AB44" i="81"/>
  <c r="AA101" i="81"/>
  <c r="AA27" i="81"/>
  <c r="AA55" i="81"/>
  <c r="AB56" i="81"/>
  <c r="AA49" i="81"/>
  <c r="Y36" i="81"/>
  <c r="AB47" i="81"/>
  <c r="Y71" i="81"/>
  <c r="AA71" i="81"/>
  <c r="Y93" i="81"/>
  <c r="Y52" i="81"/>
  <c r="AA17" i="81"/>
  <c r="AB55" i="81"/>
  <c r="AA93" i="81"/>
  <c r="Z59" i="81"/>
  <c r="Y69" i="81"/>
  <c r="AB95" i="81"/>
  <c r="AA20" i="81"/>
  <c r="AB87" i="81"/>
  <c r="AB16" i="81"/>
  <c r="AB91" i="81"/>
  <c r="AB50" i="81"/>
  <c r="AB75" i="81"/>
  <c r="Z102" i="81"/>
  <c r="Z19" i="81"/>
  <c r="AA72" i="81"/>
  <c r="AA100" i="81"/>
  <c r="Y80" i="81"/>
  <c r="Y65" i="81"/>
  <c r="Z43" i="81"/>
  <c r="AA70" i="81"/>
  <c r="AB97" i="81"/>
  <c r="Y101" i="81"/>
  <c r="Y63" i="81"/>
  <c r="AB74" i="81"/>
  <c r="AA42" i="81"/>
  <c r="AA15" i="81"/>
  <c r="Y18" i="81"/>
  <c r="Y87" i="81"/>
  <c r="Y16" i="81"/>
  <c r="Y102" i="81"/>
  <c r="AA19" i="81"/>
  <c r="AB99" i="81"/>
  <c r="Z42" i="81"/>
  <c r="Z68" i="81"/>
  <c r="AA51" i="81"/>
  <c r="AA48" i="81"/>
  <c r="Z57" i="81"/>
  <c r="AA21" i="81"/>
  <c r="Z72" i="81"/>
  <c r="AB23" i="81"/>
  <c r="Y46" i="81"/>
  <c r="AB32" i="81"/>
  <c r="Z86" i="81"/>
  <c r="AA58" i="81"/>
  <c r="Y86" i="81"/>
  <c r="Y83" i="81"/>
  <c r="AA69" i="81"/>
  <c r="Y29" i="81"/>
  <c r="Z48" i="81"/>
  <c r="AA80" i="81"/>
  <c r="AB42" i="81"/>
  <c r="AB49" i="81"/>
  <c r="Z40" i="81"/>
  <c r="Z50" i="81"/>
  <c r="AB63" i="81"/>
  <c r="AB67" i="81"/>
  <c r="Y45" i="81"/>
  <c r="AB28" i="81"/>
  <c r="Z37" i="81"/>
  <c r="AB51" i="81"/>
  <c r="AA40" i="81"/>
  <c r="AB73" i="81"/>
  <c r="AB92" i="81"/>
  <c r="AB101" i="81"/>
  <c r="Z103" i="81"/>
  <c r="Y77" i="81"/>
  <c r="Z99" i="81"/>
  <c r="Z31" i="81"/>
  <c r="AA50" i="81"/>
  <c r="Y95" i="81"/>
  <c r="AB64" i="81"/>
  <c r="Z92" i="81"/>
  <c r="AA96" i="81"/>
  <c r="AB60" i="81"/>
  <c r="Z78" i="81"/>
  <c r="Z80" i="81"/>
  <c r="AA44" i="81"/>
  <c r="AB24" i="81"/>
  <c r="Y92" i="81"/>
  <c r="Y76" i="81"/>
  <c r="Y62" i="81"/>
  <c r="Y23" i="81"/>
  <c r="Z17" i="81"/>
  <c r="AB100" i="81"/>
  <c r="Y90" i="81"/>
  <c r="Z76" i="81"/>
  <c r="Z51" i="81"/>
  <c r="Z20" i="81"/>
  <c r="Z96" i="81"/>
  <c r="AA28" i="81"/>
  <c r="Z18" i="81"/>
  <c r="AA36" i="81"/>
  <c r="AB96" i="81"/>
  <c r="Z63" i="81"/>
  <c r="AB82" i="81"/>
  <c r="Z97" i="81"/>
  <c r="AA102" i="81"/>
  <c r="Y27" i="81"/>
  <c r="AA26" i="81"/>
  <c r="AA81" i="81"/>
  <c r="AB71" i="81"/>
  <c r="AB40" i="81"/>
  <c r="AA64" i="81"/>
  <c r="AB86" i="81"/>
  <c r="AB79" i="81"/>
  <c r="AA46" i="81"/>
  <c r="Z98" i="81"/>
  <c r="Z53" i="81"/>
  <c r="AA56" i="81"/>
  <c r="Z87" i="81"/>
  <c r="Y100" i="81"/>
  <c r="Y38" i="81"/>
  <c r="Z23" i="81"/>
  <c r="Y39" i="81"/>
  <c r="AA33" i="81"/>
  <c r="Y15" i="81"/>
  <c r="AF180" i="75"/>
  <c r="Y180" i="75"/>
  <c r="V180" i="75"/>
  <c r="AB180" i="75"/>
  <c r="AH180" i="75"/>
  <c r="AE180" i="75"/>
  <c r="AA180" i="75"/>
  <c r="P180" i="75"/>
  <c r="AG180" i="75"/>
  <c r="Z180" i="75"/>
  <c r="Q180" i="75"/>
  <c r="AC180" i="75"/>
  <c r="T180" i="75"/>
  <c r="R180" i="75"/>
  <c r="S180" i="75"/>
  <c r="U180" i="75"/>
  <c r="AD180" i="75"/>
  <c r="X180" i="75"/>
  <c r="W180" i="75"/>
  <c r="AI180" i="75"/>
  <c r="AQ16" i="80"/>
  <c r="AP16" i="80"/>
  <c r="AR16" i="80"/>
  <c r="V17" i="80"/>
  <c r="CR91" i="75" l="1"/>
  <c r="CH91" i="75"/>
  <c r="DA91" i="75"/>
  <c r="CI113" i="75"/>
  <c r="AB17" i="80"/>
  <c r="CO16" i="80"/>
  <c r="CP16" i="80"/>
  <c r="CQ16" i="80" s="1"/>
  <c r="AB7" i="81"/>
  <c r="AA7" i="81"/>
  <c r="Y9" i="81"/>
  <c r="Z7" i="81"/>
  <c r="AA94" i="81"/>
  <c r="AB19" i="81"/>
  <c r="Y44" i="81"/>
  <c r="AB78" i="81"/>
  <c r="AB41" i="81"/>
  <c r="AB68" i="81"/>
  <c r="Z6" i="81"/>
  <c r="AB69" i="81"/>
  <c r="Y8" i="81"/>
  <c r="AA6" i="81"/>
  <c r="Z84" i="81"/>
  <c r="AA35" i="81"/>
  <c r="AB21" i="81"/>
  <c r="Y58" i="81"/>
  <c r="Y7" i="81"/>
  <c r="Z64" i="81"/>
  <c r="Z94" i="81"/>
  <c r="AB43" i="81"/>
  <c r="AA22" i="81"/>
  <c r="AA89" i="81"/>
  <c r="Z45" i="81"/>
  <c r="AB22" i="81"/>
  <c r="Y6" i="81"/>
  <c r="Y104" i="81"/>
  <c r="AA41" i="81"/>
  <c r="AA74" i="81"/>
  <c r="AA98" i="81"/>
  <c r="AA29" i="81"/>
  <c r="Y41" i="81"/>
  <c r="Y34" i="81"/>
  <c r="AB66" i="81"/>
  <c r="Z69" i="81"/>
  <c r="Z61" i="81"/>
  <c r="Y25" i="81"/>
  <c r="AA54" i="81"/>
  <c r="Z74" i="81"/>
  <c r="Z44" i="81"/>
  <c r="AB58" i="81"/>
  <c r="AA34" i="81"/>
  <c r="AA25" i="81"/>
  <c r="Y94" i="81"/>
  <c r="Z34" i="81"/>
  <c r="AA65" i="81"/>
  <c r="Y17" i="81"/>
  <c r="Z70" i="81"/>
  <c r="AB54" i="81"/>
  <c r="Z24" i="81"/>
  <c r="Y24" i="81"/>
  <c r="Y64" i="81"/>
  <c r="Y84" i="81"/>
  <c r="Y103" i="81"/>
  <c r="Z25" i="81"/>
  <c r="AB70" i="81"/>
  <c r="Y89" i="81"/>
  <c r="Z104" i="81"/>
  <c r="AB6" i="81"/>
  <c r="AB94" i="81"/>
  <c r="Y98" i="81"/>
  <c r="AA23" i="81"/>
  <c r="AA99" i="81"/>
  <c r="AD181" i="75"/>
  <c r="Q181" i="75"/>
  <c r="AH181" i="75"/>
  <c r="AI181" i="75"/>
  <c r="R181" i="75"/>
  <c r="P181" i="75"/>
  <c r="Y181" i="75"/>
  <c r="AG181" i="75"/>
  <c r="W181" i="75"/>
  <c r="T181" i="75"/>
  <c r="AA181" i="75"/>
  <c r="AF181" i="75"/>
  <c r="Z181" i="75"/>
  <c r="X181" i="75"/>
  <c r="AC181" i="75"/>
  <c r="AE181" i="75"/>
  <c r="U181" i="75"/>
  <c r="AB181" i="75"/>
  <c r="S181" i="75"/>
  <c r="V181" i="75"/>
  <c r="AR17" i="80"/>
  <c r="AQ17" i="80"/>
  <c r="AP17" i="80"/>
  <c r="V18" i="80"/>
  <c r="CI114" i="75" l="1"/>
  <c r="AB18" i="80"/>
  <c r="CO17" i="80"/>
  <c r="CP17" i="80" s="1"/>
  <c r="CQ17" i="80" s="1"/>
  <c r="Y10" i="81"/>
  <c r="Z8" i="81"/>
  <c r="AA8" i="81"/>
  <c r="Y74" i="81"/>
  <c r="Z54" i="81"/>
  <c r="K94" i="81"/>
  <c r="AB8" i="81"/>
  <c r="J98" i="81"/>
  <c r="Y54" i="81"/>
  <c r="V182" i="75"/>
  <c r="X182" i="75"/>
  <c r="AG182" i="75"/>
  <c r="Q182" i="75"/>
  <c r="S182" i="75"/>
  <c r="Z182" i="75"/>
  <c r="Y182" i="75"/>
  <c r="AD182" i="75"/>
  <c r="AB182" i="75"/>
  <c r="AF182" i="75"/>
  <c r="P182" i="75"/>
  <c r="U182" i="75"/>
  <c r="AA182" i="75"/>
  <c r="R182" i="75"/>
  <c r="T182" i="75"/>
  <c r="AI182" i="75"/>
  <c r="AC182" i="75"/>
  <c r="W182" i="75"/>
  <c r="AH182" i="75"/>
  <c r="AE182" i="75"/>
  <c r="V19" i="80"/>
  <c r="AQ18" i="80"/>
  <c r="AP18" i="80"/>
  <c r="AR18" i="80"/>
  <c r="AS18" i="80"/>
  <c r="CI115" i="75" l="1"/>
  <c r="CO18" i="80"/>
  <c r="CP18" i="80"/>
  <c r="CQ18" i="80" s="1"/>
  <c r="CR18" i="80" s="1"/>
  <c r="AB19" i="80"/>
  <c r="K104" i="81"/>
  <c r="J74" i="81"/>
  <c r="J103" i="81"/>
  <c r="L8" i="81"/>
  <c r="K96" i="81"/>
  <c r="J99" i="81"/>
  <c r="K98" i="81"/>
  <c r="F96" i="81"/>
  <c r="K103" i="81"/>
  <c r="F94" i="81"/>
  <c r="K95" i="81"/>
  <c r="F101" i="81"/>
  <c r="F97" i="81"/>
  <c r="K97" i="81"/>
  <c r="F103" i="81"/>
  <c r="F95" i="81"/>
  <c r="F100" i="81"/>
  <c r="J101" i="81"/>
  <c r="E102" i="81"/>
  <c r="E100" i="81"/>
  <c r="AB9" i="81"/>
  <c r="K100" i="81"/>
  <c r="J10" i="81"/>
  <c r="K102" i="81"/>
  <c r="F104" i="81"/>
  <c r="Z9" i="81"/>
  <c r="E103" i="81"/>
  <c r="J104" i="81"/>
  <c r="J102" i="81"/>
  <c r="F102" i="81"/>
  <c r="F99" i="81"/>
  <c r="E97" i="81"/>
  <c r="J97" i="81"/>
  <c r="E99" i="81"/>
  <c r="K101" i="81"/>
  <c r="AA9" i="81"/>
  <c r="F98" i="81"/>
  <c r="K54" i="81"/>
  <c r="E101" i="81"/>
  <c r="E96" i="81"/>
  <c r="J96" i="81"/>
  <c r="J100" i="81"/>
  <c r="J54" i="81"/>
  <c r="K99" i="81"/>
  <c r="Y11" i="81"/>
  <c r="E104" i="81"/>
  <c r="E98" i="81"/>
  <c r="AE183" i="75"/>
  <c r="R183" i="75"/>
  <c r="AD183" i="75"/>
  <c r="X183" i="75"/>
  <c r="AB183" i="75"/>
  <c r="AG183" i="75"/>
  <c r="AH183" i="75"/>
  <c r="AA183" i="75"/>
  <c r="Y183" i="75"/>
  <c r="V183" i="75"/>
  <c r="T183" i="75"/>
  <c r="W183" i="75"/>
  <c r="U183" i="75"/>
  <c r="Z183" i="75"/>
  <c r="AC183" i="75"/>
  <c r="P183" i="75"/>
  <c r="S183" i="75"/>
  <c r="AI183" i="75"/>
  <c r="AF183" i="75"/>
  <c r="Q183" i="75"/>
  <c r="AH99" i="81"/>
  <c r="AI98" i="81"/>
  <c r="AI95" i="81"/>
  <c r="AI94" i="81"/>
  <c r="AI100" i="81"/>
  <c r="AH104" i="81"/>
  <c r="AI102" i="81"/>
  <c r="AH100" i="81"/>
  <c r="AI101" i="81"/>
  <c r="AI96" i="81"/>
  <c r="AH96" i="81"/>
  <c r="AH98" i="81"/>
  <c r="AH97" i="81"/>
  <c r="AH102" i="81"/>
  <c r="AI104" i="81"/>
  <c r="AI99" i="81"/>
  <c r="V20" i="80"/>
  <c r="AH101" i="81"/>
  <c r="AI103" i="81"/>
  <c r="AH103" i="81"/>
  <c r="AS19" i="80"/>
  <c r="AR19" i="80"/>
  <c r="AT19" i="80"/>
  <c r="AQ19" i="80"/>
  <c r="AI97" i="81"/>
  <c r="CI116" i="75" l="1"/>
  <c r="CP19" i="80"/>
  <c r="CQ19" i="80"/>
  <c r="CR19" i="80" s="1"/>
  <c r="CS19" i="80" s="1"/>
  <c r="AB20" i="80"/>
  <c r="M8" i="81"/>
  <c r="G93" i="81"/>
  <c r="K74" i="81"/>
  <c r="H65" i="81"/>
  <c r="M66" i="81"/>
  <c r="G72" i="81"/>
  <c r="G22" i="81"/>
  <c r="J84" i="81"/>
  <c r="F53" i="81"/>
  <c r="L65" i="81"/>
  <c r="E56" i="81"/>
  <c r="G90" i="81"/>
  <c r="J81" i="81"/>
  <c r="E12" i="81"/>
  <c r="L59" i="81"/>
  <c r="K69" i="81"/>
  <c r="L68" i="81"/>
  <c r="E32" i="81"/>
  <c r="G43" i="81"/>
  <c r="H95" i="81"/>
  <c r="J36" i="81"/>
  <c r="L69" i="81"/>
  <c r="G12" i="81"/>
  <c r="H84" i="81"/>
  <c r="E41" i="81"/>
  <c r="H61" i="81"/>
  <c r="E72" i="81"/>
  <c r="L77" i="81"/>
  <c r="F87" i="81"/>
  <c r="M85" i="81"/>
  <c r="G76" i="81"/>
  <c r="H85" i="81"/>
  <c r="H33" i="81"/>
  <c r="G35" i="81"/>
  <c r="M88" i="81"/>
  <c r="K17" i="81"/>
  <c r="F16" i="81"/>
  <c r="J43" i="81"/>
  <c r="F36" i="81"/>
  <c r="G40" i="81"/>
  <c r="H66" i="81"/>
  <c r="M27" i="81"/>
  <c r="E73" i="81"/>
  <c r="E36" i="81"/>
  <c r="K56" i="81"/>
  <c r="L28" i="81"/>
  <c r="L76" i="81"/>
  <c r="H60" i="81"/>
  <c r="H78" i="81"/>
  <c r="F31" i="81"/>
  <c r="H45" i="81"/>
  <c r="F55" i="81"/>
  <c r="H63" i="81"/>
  <c r="L100" i="81"/>
  <c r="G34" i="81"/>
  <c r="J38" i="81"/>
  <c r="G44" i="81"/>
  <c r="G10" i="81"/>
  <c r="G77" i="81"/>
  <c r="K43" i="81"/>
  <c r="E50" i="81"/>
  <c r="F89" i="81"/>
  <c r="J61" i="81"/>
  <c r="L97" i="81"/>
  <c r="J46" i="81"/>
  <c r="L38" i="81"/>
  <c r="G17" i="81"/>
  <c r="K60" i="81"/>
  <c r="K24" i="81"/>
  <c r="L85" i="81"/>
  <c r="F45" i="81"/>
  <c r="L20" i="81"/>
  <c r="M63" i="81"/>
  <c r="G83" i="81"/>
  <c r="E37" i="81"/>
  <c r="J24" i="81"/>
  <c r="J41" i="81"/>
  <c r="K85" i="81"/>
  <c r="G7" i="81"/>
  <c r="M90" i="81"/>
  <c r="L24" i="81"/>
  <c r="H6" i="81"/>
  <c r="M82" i="81"/>
  <c r="H10" i="81"/>
  <c r="K35" i="81"/>
  <c r="M69" i="81"/>
  <c r="H87" i="81"/>
  <c r="F47" i="81"/>
  <c r="G47" i="81"/>
  <c r="E30" i="81"/>
  <c r="L46" i="81"/>
  <c r="G55" i="81"/>
  <c r="G86" i="81"/>
  <c r="E16" i="81"/>
  <c r="H49" i="81"/>
  <c r="F24" i="81"/>
  <c r="H7" i="81"/>
  <c r="G8" i="81"/>
  <c r="E59" i="81"/>
  <c r="K51" i="81"/>
  <c r="G9" i="81"/>
  <c r="J94" i="81"/>
  <c r="E74" i="81"/>
  <c r="J45" i="81"/>
  <c r="K82" i="81"/>
  <c r="J17" i="81"/>
  <c r="K61" i="81"/>
  <c r="J79" i="81"/>
  <c r="H13" i="81"/>
  <c r="L91" i="81"/>
  <c r="E31" i="81"/>
  <c r="M32" i="81"/>
  <c r="H50" i="81"/>
  <c r="E87" i="81"/>
  <c r="L52" i="81"/>
  <c r="H17" i="81"/>
  <c r="E83" i="81"/>
  <c r="H20" i="81"/>
  <c r="G45" i="81"/>
  <c r="H64" i="81"/>
  <c r="F52" i="81"/>
  <c r="M42" i="81"/>
  <c r="K91" i="81"/>
  <c r="J89" i="81"/>
  <c r="L66" i="81"/>
  <c r="H71" i="81"/>
  <c r="G74" i="81"/>
  <c r="K27" i="81"/>
  <c r="F77" i="81"/>
  <c r="M39" i="81"/>
  <c r="L60" i="81"/>
  <c r="E29" i="81"/>
  <c r="L22" i="81"/>
  <c r="E46" i="81"/>
  <c r="G85" i="81"/>
  <c r="E79" i="81"/>
  <c r="G32" i="81"/>
  <c r="F27" i="81"/>
  <c r="F12" i="81"/>
  <c r="M33" i="81"/>
  <c r="G88" i="81"/>
  <c r="F48" i="81"/>
  <c r="M40" i="81"/>
  <c r="K42" i="81"/>
  <c r="K19" i="81"/>
  <c r="H46" i="81"/>
  <c r="K5" i="81"/>
  <c r="H38" i="81"/>
  <c r="M92" i="81"/>
  <c r="L45" i="81"/>
  <c r="J72" i="81"/>
  <c r="J92" i="81"/>
  <c r="J66" i="81"/>
  <c r="J58" i="81"/>
  <c r="K80" i="81"/>
  <c r="L58" i="81"/>
  <c r="F35" i="81"/>
  <c r="H48" i="81"/>
  <c r="L27" i="81"/>
  <c r="L62" i="81"/>
  <c r="E82" i="81"/>
  <c r="K77" i="81"/>
  <c r="K55" i="81"/>
  <c r="L33" i="81"/>
  <c r="J20" i="81"/>
  <c r="E7" i="81"/>
  <c r="M76" i="81"/>
  <c r="J73" i="81"/>
  <c r="H42" i="81"/>
  <c r="L31" i="81"/>
  <c r="F26" i="81"/>
  <c r="E14" i="81"/>
  <c r="J6" i="81"/>
  <c r="G37" i="81"/>
  <c r="H92" i="81"/>
  <c r="F18" i="81"/>
  <c r="H21" i="81"/>
  <c r="L32" i="81"/>
  <c r="J50" i="81"/>
  <c r="K84" i="81"/>
  <c r="M53" i="81"/>
  <c r="M30" i="81"/>
  <c r="H94" i="81"/>
  <c r="L92" i="81"/>
  <c r="J23" i="81"/>
  <c r="G62" i="81"/>
  <c r="E68" i="81"/>
  <c r="E69" i="81"/>
  <c r="E5" i="81"/>
  <c r="E15" i="81"/>
  <c r="M77" i="81"/>
  <c r="G94" i="81"/>
  <c r="E95" i="81"/>
  <c r="K44" i="81"/>
  <c r="F68" i="81"/>
  <c r="F7" i="81"/>
  <c r="E77" i="81"/>
  <c r="L72" i="81"/>
  <c r="L17" i="81"/>
  <c r="M28" i="81"/>
  <c r="L51" i="81"/>
  <c r="F88" i="81"/>
  <c r="M6" i="81"/>
  <c r="H99" i="81"/>
  <c r="L90" i="81"/>
  <c r="L87" i="81"/>
  <c r="E25" i="81"/>
  <c r="L34" i="81"/>
  <c r="F85" i="81"/>
  <c r="E55" i="81"/>
  <c r="K72" i="81"/>
  <c r="J42" i="81"/>
  <c r="F14" i="81"/>
  <c r="M55" i="81"/>
  <c r="F86" i="81"/>
  <c r="G102" i="81"/>
  <c r="H22" i="81"/>
  <c r="M56" i="81"/>
  <c r="K39" i="81"/>
  <c r="F29" i="81"/>
  <c r="M51" i="81"/>
  <c r="L84" i="81"/>
  <c r="L15" i="81"/>
  <c r="E86" i="81"/>
  <c r="F38" i="81"/>
  <c r="L6" i="81"/>
  <c r="F83" i="81"/>
  <c r="G95" i="81"/>
  <c r="F79" i="81"/>
  <c r="H83" i="81"/>
  <c r="E39" i="81"/>
  <c r="L78" i="81"/>
  <c r="L16" i="81"/>
  <c r="E76" i="81"/>
  <c r="J85" i="81"/>
  <c r="E24" i="81"/>
  <c r="E51" i="81"/>
  <c r="K41" i="81"/>
  <c r="K73" i="81"/>
  <c r="J22" i="81"/>
  <c r="J5" i="81"/>
  <c r="M68" i="81"/>
  <c r="L102" i="81"/>
  <c r="K38" i="81"/>
  <c r="G6" i="81"/>
  <c r="J35" i="81"/>
  <c r="E92" i="81"/>
  <c r="K28" i="81"/>
  <c r="G80" i="81"/>
  <c r="J8" i="81"/>
  <c r="F74" i="81"/>
  <c r="F43" i="81"/>
  <c r="E88" i="81"/>
  <c r="L94" i="81"/>
  <c r="E94" i="81"/>
  <c r="J65" i="81"/>
  <c r="E70" i="81"/>
  <c r="F63" i="81"/>
  <c r="F25" i="81"/>
  <c r="G13" i="81"/>
  <c r="K81" i="81"/>
  <c r="M70" i="81"/>
  <c r="J57" i="81"/>
  <c r="L75" i="81"/>
  <c r="H72" i="81"/>
  <c r="L21" i="81"/>
  <c r="J75" i="81"/>
  <c r="M47" i="81"/>
  <c r="L41" i="81"/>
  <c r="M34" i="81"/>
  <c r="G21" i="81"/>
  <c r="G15" i="81"/>
  <c r="G29" i="81"/>
  <c r="K92" i="81"/>
  <c r="E93" i="81"/>
  <c r="G70" i="81"/>
  <c r="J47" i="81"/>
  <c r="M93" i="81"/>
  <c r="J39" i="81"/>
  <c r="J48" i="81"/>
  <c r="L83" i="81"/>
  <c r="M104" i="81"/>
  <c r="J64" i="81"/>
  <c r="M36" i="81"/>
  <c r="M57" i="81"/>
  <c r="J31" i="81"/>
  <c r="M74" i="81"/>
  <c r="J7" i="81"/>
  <c r="K36" i="81"/>
  <c r="E78" i="81"/>
  <c r="L95" i="81"/>
  <c r="H16" i="81"/>
  <c r="M95" i="81"/>
  <c r="E13" i="81"/>
  <c r="H79" i="81"/>
  <c r="L53" i="81"/>
  <c r="M58" i="81"/>
  <c r="J9" i="81"/>
  <c r="E71" i="81"/>
  <c r="J63" i="81"/>
  <c r="E63" i="81"/>
  <c r="E89" i="81"/>
  <c r="H29" i="81"/>
  <c r="H47" i="81"/>
  <c r="E62" i="81"/>
  <c r="M98" i="81"/>
  <c r="K22" i="81"/>
  <c r="L48" i="81"/>
  <c r="H80" i="81"/>
  <c r="G23" i="81"/>
  <c r="K18" i="81"/>
  <c r="F17" i="81"/>
  <c r="G31" i="81"/>
  <c r="E54" i="81"/>
  <c r="L44" i="81"/>
  <c r="H100" i="81"/>
  <c r="F34" i="81"/>
  <c r="F49" i="81"/>
  <c r="G24" i="81"/>
  <c r="G97" i="81"/>
  <c r="K7" i="81"/>
  <c r="J90" i="81"/>
  <c r="F40" i="81"/>
  <c r="M54" i="81"/>
  <c r="H18" i="81"/>
  <c r="M7" i="81"/>
  <c r="L101" i="81"/>
  <c r="M72" i="81"/>
  <c r="K93" i="81"/>
  <c r="E47" i="81"/>
  <c r="G33" i="81"/>
  <c r="E28" i="81"/>
  <c r="G16" i="81"/>
  <c r="F59" i="81"/>
  <c r="G11" i="81"/>
  <c r="G49" i="81"/>
  <c r="H12" i="81"/>
  <c r="E49" i="81"/>
  <c r="E21" i="81"/>
  <c r="F71" i="81"/>
  <c r="Y12" i="81"/>
  <c r="L29" i="81"/>
  <c r="K52" i="81"/>
  <c r="G41" i="81"/>
  <c r="L39" i="81"/>
  <c r="L37" i="81"/>
  <c r="K6" i="81"/>
  <c r="K67" i="81"/>
  <c r="H98" i="81"/>
  <c r="E44" i="81"/>
  <c r="H104" i="81"/>
  <c r="G25" i="81"/>
  <c r="H93" i="81"/>
  <c r="L55" i="81"/>
  <c r="M16" i="81"/>
  <c r="J60" i="81"/>
  <c r="H103" i="81"/>
  <c r="J27" i="81"/>
  <c r="H40" i="81"/>
  <c r="G56" i="81"/>
  <c r="H62" i="81"/>
  <c r="J56" i="81"/>
  <c r="K15" i="81"/>
  <c r="H69" i="81"/>
  <c r="M50" i="81"/>
  <c r="J26" i="81"/>
  <c r="H44" i="81"/>
  <c r="L7" i="81"/>
  <c r="J93" i="81"/>
  <c r="G19" i="81"/>
  <c r="F30" i="81"/>
  <c r="F46" i="81"/>
  <c r="J77" i="81"/>
  <c r="H28" i="81"/>
  <c r="L67" i="81"/>
  <c r="J32" i="81"/>
  <c r="H31" i="81"/>
  <c r="G104" i="81"/>
  <c r="G78" i="81"/>
  <c r="J76" i="81"/>
  <c r="J34" i="81"/>
  <c r="L64" i="81"/>
  <c r="H74" i="81"/>
  <c r="M46" i="81"/>
  <c r="E81" i="81"/>
  <c r="K46" i="81"/>
  <c r="J11" i="81"/>
  <c r="M102" i="81"/>
  <c r="F20" i="81"/>
  <c r="J68" i="81"/>
  <c r="F92" i="81"/>
  <c r="L56" i="81"/>
  <c r="L74" i="81"/>
  <c r="F33" i="81"/>
  <c r="G63" i="81"/>
  <c r="J16" i="81"/>
  <c r="K83" i="81"/>
  <c r="E42" i="81"/>
  <c r="M17" i="81"/>
  <c r="K50" i="81"/>
  <c r="L30" i="81"/>
  <c r="G73" i="81"/>
  <c r="E84" i="81"/>
  <c r="G39" i="81"/>
  <c r="M59" i="81"/>
  <c r="K66" i="81"/>
  <c r="M87" i="81"/>
  <c r="K45" i="81"/>
  <c r="L19" i="81"/>
  <c r="E43" i="81"/>
  <c r="J67" i="81"/>
  <c r="J88" i="81"/>
  <c r="E75" i="81"/>
  <c r="F70" i="81"/>
  <c r="G98" i="81"/>
  <c r="H30" i="81"/>
  <c r="G69" i="81"/>
  <c r="G50" i="81"/>
  <c r="K21" i="81"/>
  <c r="H26" i="81"/>
  <c r="G38" i="81"/>
  <c r="F8" i="81"/>
  <c r="K68" i="81"/>
  <c r="F84" i="81"/>
  <c r="F81" i="81"/>
  <c r="E67" i="81"/>
  <c r="H9" i="81"/>
  <c r="G27" i="81"/>
  <c r="L23" i="81"/>
  <c r="H52" i="81"/>
  <c r="G91" i="81"/>
  <c r="L26" i="81"/>
  <c r="L54" i="81"/>
  <c r="M25" i="81"/>
  <c r="K53" i="81"/>
  <c r="M60" i="81"/>
  <c r="H86" i="81"/>
  <c r="H97" i="81"/>
  <c r="K40" i="81"/>
  <c r="E90" i="81"/>
  <c r="E22" i="81"/>
  <c r="G46" i="81"/>
  <c r="H51" i="81"/>
  <c r="H53" i="81"/>
  <c r="G100" i="81"/>
  <c r="L18" i="81"/>
  <c r="H39" i="81"/>
  <c r="F19" i="81"/>
  <c r="G103" i="81"/>
  <c r="G81" i="81"/>
  <c r="G48" i="81"/>
  <c r="M62" i="81"/>
  <c r="K89" i="81"/>
  <c r="K65" i="81"/>
  <c r="E65" i="81"/>
  <c r="F76" i="81"/>
  <c r="K34" i="81"/>
  <c r="M81" i="81"/>
  <c r="J95" i="81"/>
  <c r="M89" i="81"/>
  <c r="L57" i="81"/>
  <c r="F32" i="81"/>
  <c r="G51" i="81"/>
  <c r="AB10" i="81"/>
  <c r="J82" i="81"/>
  <c r="H8" i="81"/>
  <c r="L93" i="81"/>
  <c r="K76" i="81"/>
  <c r="F41" i="81"/>
  <c r="K16" i="81"/>
  <c r="H91" i="81"/>
  <c r="K78" i="81"/>
  <c r="G101" i="81"/>
  <c r="L96" i="81"/>
  <c r="L98" i="81"/>
  <c r="M41" i="81"/>
  <c r="M52" i="81"/>
  <c r="K71" i="81"/>
  <c r="G18" i="81"/>
  <c r="M94" i="81"/>
  <c r="F67" i="81"/>
  <c r="M86" i="81"/>
  <c r="G14" i="81"/>
  <c r="L89" i="81"/>
  <c r="J78" i="81"/>
  <c r="G67" i="81"/>
  <c r="H15" i="81"/>
  <c r="G20" i="81"/>
  <c r="K88" i="81"/>
  <c r="M48" i="81"/>
  <c r="F39" i="81"/>
  <c r="AA10" i="81"/>
  <c r="M5" i="81"/>
  <c r="E6" i="81"/>
  <c r="K58" i="81"/>
  <c r="G30" i="81"/>
  <c r="K25" i="81"/>
  <c r="M31" i="81"/>
  <c r="K79" i="81"/>
  <c r="G59" i="81"/>
  <c r="M21" i="81"/>
  <c r="H68" i="81"/>
  <c r="M78" i="81"/>
  <c r="G5" i="81"/>
  <c r="J91" i="81"/>
  <c r="G68" i="81"/>
  <c r="M91" i="81"/>
  <c r="H34" i="81"/>
  <c r="M65" i="81"/>
  <c r="G96" i="81"/>
  <c r="F28" i="81"/>
  <c r="M79" i="81"/>
  <c r="G36" i="81"/>
  <c r="K33" i="81"/>
  <c r="J29" i="81"/>
  <c r="M9" i="81"/>
  <c r="F58" i="81"/>
  <c r="J86" i="81"/>
  <c r="E61" i="81"/>
  <c r="H75" i="81"/>
  <c r="M67" i="81"/>
  <c r="G65" i="81"/>
  <c r="K86" i="81"/>
  <c r="L49" i="81"/>
  <c r="F90" i="81"/>
  <c r="F50" i="81"/>
  <c r="L9" i="81"/>
  <c r="L82" i="81"/>
  <c r="F75" i="81"/>
  <c r="H19" i="81"/>
  <c r="K30" i="81"/>
  <c r="E35" i="81"/>
  <c r="F91" i="81"/>
  <c r="G66" i="81"/>
  <c r="G87" i="81"/>
  <c r="M103" i="81"/>
  <c r="J53" i="81"/>
  <c r="E11" i="81"/>
  <c r="M45" i="81"/>
  <c r="F21" i="81"/>
  <c r="F54" i="81"/>
  <c r="F44" i="81"/>
  <c r="F65" i="81"/>
  <c r="H57" i="81"/>
  <c r="J52" i="81"/>
  <c r="F73" i="81"/>
  <c r="H81" i="81"/>
  <c r="E91" i="81"/>
  <c r="J18" i="81"/>
  <c r="K63" i="81"/>
  <c r="J28" i="81"/>
  <c r="E58" i="81"/>
  <c r="F13" i="81"/>
  <c r="K47" i="81"/>
  <c r="H56" i="81"/>
  <c r="J19" i="81"/>
  <c r="M23" i="81"/>
  <c r="L71" i="81"/>
  <c r="K87" i="81"/>
  <c r="G75" i="81"/>
  <c r="J49" i="81"/>
  <c r="G28" i="81"/>
  <c r="J87" i="81"/>
  <c r="F15" i="81"/>
  <c r="G64" i="81"/>
  <c r="F69" i="81"/>
  <c r="K64" i="81"/>
  <c r="G42" i="81"/>
  <c r="M43" i="81"/>
  <c r="E17" i="81"/>
  <c r="H43" i="81"/>
  <c r="M22" i="81"/>
  <c r="H5" i="81"/>
  <c r="L43" i="81"/>
  <c r="H58" i="81"/>
  <c r="E85" i="81"/>
  <c r="H36" i="81"/>
  <c r="H70" i="81"/>
  <c r="F56" i="81"/>
  <c r="H37" i="81"/>
  <c r="F37" i="81"/>
  <c r="L99" i="81"/>
  <c r="L40" i="81"/>
  <c r="K57" i="81"/>
  <c r="M61" i="81"/>
  <c r="H14" i="81"/>
  <c r="G89" i="81"/>
  <c r="G52" i="81"/>
  <c r="L36" i="81"/>
  <c r="H59" i="81"/>
  <c r="M20" i="81"/>
  <c r="H55" i="81"/>
  <c r="G61" i="81"/>
  <c r="E27" i="81"/>
  <c r="J33" i="81"/>
  <c r="F72" i="81"/>
  <c r="G84" i="81"/>
  <c r="M101" i="81"/>
  <c r="K49" i="81"/>
  <c r="M38" i="81"/>
  <c r="M49" i="81"/>
  <c r="F66" i="81"/>
  <c r="H101" i="81"/>
  <c r="M35" i="81"/>
  <c r="L61" i="81"/>
  <c r="M100" i="81"/>
  <c r="M75" i="81"/>
  <c r="G26" i="81"/>
  <c r="K70" i="81"/>
  <c r="F80" i="81"/>
  <c r="J71" i="81"/>
  <c r="G57" i="81"/>
  <c r="L73" i="81"/>
  <c r="M19" i="81"/>
  <c r="J40" i="81"/>
  <c r="L79" i="81"/>
  <c r="G92" i="81"/>
  <c r="E38" i="81"/>
  <c r="H96" i="81"/>
  <c r="F42" i="81"/>
  <c r="F23" i="81"/>
  <c r="M99" i="81"/>
  <c r="F22" i="81"/>
  <c r="M64" i="81"/>
  <c r="M80" i="81"/>
  <c r="H67" i="81"/>
  <c r="E8" i="81"/>
  <c r="L86" i="81"/>
  <c r="H32" i="81"/>
  <c r="H35" i="81"/>
  <c r="M44" i="81"/>
  <c r="K8" i="81"/>
  <c r="G79" i="81"/>
  <c r="J44" i="81"/>
  <c r="G82" i="81"/>
  <c r="M15" i="81"/>
  <c r="M29" i="81"/>
  <c r="E64" i="81"/>
  <c r="K48" i="81"/>
  <c r="G53" i="81"/>
  <c r="F93" i="81"/>
  <c r="M83" i="81"/>
  <c r="F5" i="81"/>
  <c r="E52" i="81"/>
  <c r="E19" i="81"/>
  <c r="K62" i="81"/>
  <c r="F51" i="81"/>
  <c r="K26" i="81"/>
  <c r="M37" i="81"/>
  <c r="M71" i="81"/>
  <c r="H25" i="81"/>
  <c r="J55" i="81"/>
  <c r="J83" i="81"/>
  <c r="E26" i="81"/>
  <c r="E48" i="81"/>
  <c r="J80" i="81"/>
  <c r="H54" i="81"/>
  <c r="J30" i="81"/>
  <c r="H102" i="81"/>
  <c r="L5" i="81"/>
  <c r="G71" i="81"/>
  <c r="E40" i="81"/>
  <c r="J62" i="81"/>
  <c r="H41" i="81"/>
  <c r="F61" i="81"/>
  <c r="H88" i="81"/>
  <c r="H24" i="81"/>
  <c r="E80" i="81"/>
  <c r="L103" i="81"/>
  <c r="G60" i="81"/>
  <c r="F9" i="81"/>
  <c r="M26" i="81"/>
  <c r="L70" i="81"/>
  <c r="J21" i="81"/>
  <c r="M24" i="81"/>
  <c r="K20" i="81"/>
  <c r="J25" i="81"/>
  <c r="F10" i="81"/>
  <c r="H11" i="81"/>
  <c r="L63" i="81"/>
  <c r="F78" i="81"/>
  <c r="K32" i="81"/>
  <c r="M96" i="81"/>
  <c r="F11" i="81"/>
  <c r="J15" i="81"/>
  <c r="E18" i="81"/>
  <c r="L42" i="81"/>
  <c r="K90" i="81"/>
  <c r="E33" i="81"/>
  <c r="E57" i="81"/>
  <c r="K37" i="81"/>
  <c r="H82" i="81"/>
  <c r="M97" i="81"/>
  <c r="G99" i="81"/>
  <c r="F57" i="81"/>
  <c r="E20" i="81"/>
  <c r="M73" i="81"/>
  <c r="L80" i="81"/>
  <c r="F62" i="81"/>
  <c r="H89" i="81"/>
  <c r="E9" i="81"/>
  <c r="J37" i="81"/>
  <c r="L50" i="81"/>
  <c r="E34" i="81"/>
  <c r="L35" i="81"/>
  <c r="H77" i="81"/>
  <c r="M84" i="81"/>
  <c r="H90" i="81"/>
  <c r="E53" i="81"/>
  <c r="L25" i="81"/>
  <c r="F60" i="81"/>
  <c r="L81" i="81"/>
  <c r="K29" i="81"/>
  <c r="J51" i="81"/>
  <c r="F6" i="81"/>
  <c r="Z10" i="81"/>
  <c r="K59" i="81"/>
  <c r="E10" i="81"/>
  <c r="K31" i="81"/>
  <c r="K23" i="81"/>
  <c r="E23" i="81"/>
  <c r="E60" i="81"/>
  <c r="M18" i="81"/>
  <c r="G54" i="81"/>
  <c r="H27" i="81"/>
  <c r="F82" i="81"/>
  <c r="E66" i="81"/>
  <c r="H73" i="81"/>
  <c r="J70" i="81"/>
  <c r="L104" i="81"/>
  <c r="L88" i="81"/>
  <c r="E45" i="81"/>
  <c r="J69" i="81"/>
  <c r="H76" i="81"/>
  <c r="G58" i="81"/>
  <c r="F64" i="81"/>
  <c r="K75" i="81"/>
  <c r="H23" i="81"/>
  <c r="L47" i="81"/>
  <c r="J59" i="81"/>
  <c r="K9" i="81"/>
  <c r="Q184" i="75"/>
  <c r="Z184" i="75"/>
  <c r="AA184" i="75"/>
  <c r="R184" i="75"/>
  <c r="AF184" i="75"/>
  <c r="U184" i="75"/>
  <c r="AH184" i="75"/>
  <c r="AE184" i="75"/>
  <c r="AI184" i="75"/>
  <c r="W184" i="75"/>
  <c r="AG184" i="75"/>
  <c r="S184" i="75"/>
  <c r="T184" i="75"/>
  <c r="AB184" i="75"/>
  <c r="P184" i="75"/>
  <c r="V184" i="75"/>
  <c r="X184" i="75"/>
  <c r="AC184" i="75"/>
  <c r="Y184" i="75"/>
  <c r="AD184" i="75"/>
  <c r="AH66" i="81"/>
  <c r="AH15" i="81"/>
  <c r="AK29" i="81"/>
  <c r="AK56" i="81"/>
  <c r="AK71" i="81"/>
  <c r="AI61" i="81"/>
  <c r="AH50" i="81"/>
  <c r="AI18" i="81"/>
  <c r="AH59" i="81"/>
  <c r="AJ64" i="81"/>
  <c r="AH64" i="81"/>
  <c r="AJ98" i="81"/>
  <c r="AJ50" i="81"/>
  <c r="AH88" i="81"/>
  <c r="AH22" i="81"/>
  <c r="AH29" i="81"/>
  <c r="AK51" i="81"/>
  <c r="AI41" i="81"/>
  <c r="AH32" i="81"/>
  <c r="AH67" i="81"/>
  <c r="AH58" i="81"/>
  <c r="AI36" i="81"/>
  <c r="AK95" i="81"/>
  <c r="AH76" i="81"/>
  <c r="AJ97" i="81"/>
  <c r="AK49" i="81"/>
  <c r="AJ16" i="81"/>
  <c r="AK97" i="81"/>
  <c r="AH95" i="81"/>
  <c r="AJ101" i="81"/>
  <c r="AJ6" i="81"/>
  <c r="AJ103" i="81"/>
  <c r="AK82" i="81"/>
  <c r="AK8" i="81"/>
  <c r="AK78" i="81"/>
  <c r="AK73" i="81"/>
  <c r="AH41" i="81"/>
  <c r="AH35" i="81"/>
  <c r="AH79" i="81"/>
  <c r="AI20" i="81"/>
  <c r="AJ91" i="81"/>
  <c r="AJ78" i="81"/>
  <c r="AH80" i="81"/>
  <c r="AI65" i="81"/>
  <c r="AJ60" i="81"/>
  <c r="AK60" i="81"/>
  <c r="AK31" i="81"/>
  <c r="AI91" i="81"/>
  <c r="AH24" i="81"/>
  <c r="AK18" i="81"/>
  <c r="AI92" i="81"/>
  <c r="AH55" i="81"/>
  <c r="AI39" i="81"/>
  <c r="AJ51" i="81"/>
  <c r="AJ90" i="81"/>
  <c r="AH82" i="81"/>
  <c r="AI23" i="81"/>
  <c r="AK52" i="81"/>
  <c r="AI53" i="81"/>
  <c r="AI54" i="81"/>
  <c r="Y6" i="80"/>
  <c r="AI80" i="81"/>
  <c r="AK104" i="81"/>
  <c r="AK57" i="81"/>
  <c r="AI31" i="81"/>
  <c r="AI34" i="81"/>
  <c r="AJ34" i="81"/>
  <c r="AH43" i="81"/>
  <c r="AI55" i="81"/>
  <c r="AJ68" i="81"/>
  <c r="AJ44" i="81"/>
  <c r="AK27" i="81"/>
  <c r="AI9" i="81"/>
  <c r="AJ22" i="81"/>
  <c r="AH83" i="81"/>
  <c r="AH81" i="81"/>
  <c r="AH62" i="81"/>
  <c r="AI60" i="81"/>
  <c r="AH53" i="81"/>
  <c r="AJ102" i="81"/>
  <c r="AK103" i="81"/>
  <c r="AI45" i="81"/>
  <c r="AK86" i="81"/>
  <c r="AK19" i="81"/>
  <c r="AJ7" i="81"/>
  <c r="AH33" i="81"/>
  <c r="AI89" i="81"/>
  <c r="AH37" i="81"/>
  <c r="AK33" i="81"/>
  <c r="AK88" i="81"/>
  <c r="AK42" i="81"/>
  <c r="AI57" i="81"/>
  <c r="AH46" i="81"/>
  <c r="AK36" i="81"/>
  <c r="AI21" i="81"/>
  <c r="AJ41" i="81"/>
  <c r="AK32" i="81"/>
  <c r="AK77" i="81"/>
  <c r="AH11" i="81"/>
  <c r="AK90" i="81"/>
  <c r="AJ55" i="81"/>
  <c r="AJ82" i="81"/>
  <c r="AH48" i="81"/>
  <c r="AJ19" i="81"/>
  <c r="AK6" i="81"/>
  <c r="AJ80" i="81"/>
  <c r="AK37" i="81"/>
  <c r="AK23" i="81"/>
  <c r="AH68" i="81"/>
  <c r="AJ8" i="81"/>
  <c r="AH10" i="81"/>
  <c r="AH9" i="81"/>
  <c r="AH73" i="81"/>
  <c r="AJ57" i="81"/>
  <c r="AI25" i="81"/>
  <c r="AK25" i="81"/>
  <c r="AJ93" i="81"/>
  <c r="AJ85" i="81"/>
  <c r="AH23" i="81"/>
  <c r="AI37" i="81"/>
  <c r="AJ9" i="81"/>
  <c r="AH16" i="81"/>
  <c r="AJ24" i="81"/>
  <c r="AJ28" i="81"/>
  <c r="AI81" i="81"/>
  <c r="AJ33" i="81"/>
  <c r="AH47" i="81"/>
  <c r="AK69" i="81"/>
  <c r="AI88" i="81"/>
  <c r="AH75" i="81"/>
  <c r="AJ27" i="81"/>
  <c r="AI64" i="81"/>
  <c r="AI49" i="81"/>
  <c r="AI33" i="81"/>
  <c r="AH51" i="81"/>
  <c r="Y11" i="80"/>
  <c r="AI85" i="81"/>
  <c r="AI46" i="81"/>
  <c r="AJ74" i="81"/>
  <c r="AH63" i="81"/>
  <c r="AH84" i="81"/>
  <c r="AJ56" i="81"/>
  <c r="AJ46" i="81"/>
  <c r="AJ84" i="81"/>
  <c r="AI35" i="81"/>
  <c r="AJ5" i="81"/>
  <c r="AJ30" i="81"/>
  <c r="AI38" i="81"/>
  <c r="AI17" i="81"/>
  <c r="AH26" i="81"/>
  <c r="AK40" i="81"/>
  <c r="AK47" i="81"/>
  <c r="AJ29" i="81"/>
  <c r="AK83" i="81"/>
  <c r="AJ48" i="81"/>
  <c r="AK61" i="81"/>
  <c r="AK21" i="81"/>
  <c r="AI40" i="81"/>
  <c r="AH61" i="81"/>
  <c r="AI66" i="81"/>
  <c r="AI86" i="81"/>
  <c r="AK66" i="81"/>
  <c r="AH44" i="81"/>
  <c r="AI78" i="81"/>
  <c r="AJ31" i="81"/>
  <c r="AI69" i="81"/>
  <c r="AI76" i="81"/>
  <c r="AI24" i="81"/>
  <c r="AI48" i="81"/>
  <c r="AK74" i="81"/>
  <c r="AI27" i="81"/>
  <c r="AH87" i="81"/>
  <c r="AH89" i="81"/>
  <c r="AK63" i="81"/>
  <c r="AK94" i="81"/>
  <c r="AK53" i="81"/>
  <c r="AK26" i="81"/>
  <c r="AH21" i="81"/>
  <c r="AH20" i="81"/>
  <c r="AK101" i="81"/>
  <c r="AK81" i="81"/>
  <c r="AH72" i="81"/>
  <c r="AJ15" i="81"/>
  <c r="AJ63" i="81"/>
  <c r="AJ17" i="81"/>
  <c r="AK68" i="81"/>
  <c r="AK46" i="81"/>
  <c r="AK87" i="81"/>
  <c r="AH65" i="81"/>
  <c r="AJ79" i="81"/>
  <c r="AI79" i="81"/>
  <c r="AJ65" i="81"/>
  <c r="AK15" i="81"/>
  <c r="AK62" i="81"/>
  <c r="AI62" i="81"/>
  <c r="AI22" i="81"/>
  <c r="Z6" i="80"/>
  <c r="Z7" i="80"/>
  <c r="AJ32" i="81"/>
  <c r="AH85" i="81"/>
  <c r="AI19" i="81"/>
  <c r="AJ72" i="81"/>
  <c r="AK98" i="81"/>
  <c r="AJ39" i="81"/>
  <c r="AH27" i="81"/>
  <c r="AI74" i="81"/>
  <c r="AI67" i="81"/>
  <c r="AH30" i="81"/>
  <c r="AJ35" i="81"/>
  <c r="AH28" i="81"/>
  <c r="AH94" i="81"/>
  <c r="AI77" i="81"/>
  <c r="AI42" i="81"/>
  <c r="AH39" i="81"/>
  <c r="AK100" i="81"/>
  <c r="AH52" i="81"/>
  <c r="AK54" i="81"/>
  <c r="AJ59" i="81"/>
  <c r="AI59" i="81"/>
  <c r="AK75" i="81"/>
  <c r="AH25" i="81"/>
  <c r="AJ45" i="81"/>
  <c r="AK22" i="81"/>
  <c r="AI56" i="81"/>
  <c r="AJ58" i="81"/>
  <c r="AI7" i="81"/>
  <c r="AJ53" i="81"/>
  <c r="AI75" i="81"/>
  <c r="Z8" i="80"/>
  <c r="AK28" i="81"/>
  <c r="AH70" i="81"/>
  <c r="AJ43" i="81"/>
  <c r="AH91" i="81"/>
  <c r="AH77" i="81"/>
  <c r="AI15" i="81"/>
  <c r="X6" i="80"/>
  <c r="AH17" i="81"/>
  <c r="AH45" i="81"/>
  <c r="AJ67" i="81"/>
  <c r="AJ88" i="81"/>
  <c r="AI26" i="81"/>
  <c r="AK30" i="81"/>
  <c r="AH42" i="81"/>
  <c r="AJ62" i="81"/>
  <c r="AI16" i="81"/>
  <c r="AH90" i="81"/>
  <c r="AJ42" i="81"/>
  <c r="AJ89" i="81"/>
  <c r="AJ40" i="81"/>
  <c r="AI83" i="81"/>
  <c r="AJ21" i="81"/>
  <c r="AJ76" i="81"/>
  <c r="AH78" i="81"/>
  <c r="AH57" i="81"/>
  <c r="AK67" i="81"/>
  <c r="AH54" i="81"/>
  <c r="AK72" i="81"/>
  <c r="AK41" i="81"/>
  <c r="AH86" i="81"/>
  <c r="AK58" i="81"/>
  <c r="AK89" i="81"/>
  <c r="AH49" i="81"/>
  <c r="V21" i="80"/>
  <c r="AK99" i="81"/>
  <c r="AI82" i="81"/>
  <c r="AH18" i="81"/>
  <c r="AH6" i="81"/>
  <c r="AK96" i="81"/>
  <c r="AK39" i="81"/>
  <c r="AK5" i="81"/>
  <c r="AJ87" i="81"/>
  <c r="AJ20" i="81"/>
  <c r="AJ92" i="81"/>
  <c r="AI63" i="81"/>
  <c r="AK55" i="81"/>
  <c r="AJ54" i="81"/>
  <c r="AJ75" i="81"/>
  <c r="AH34" i="81"/>
  <c r="AI70" i="81"/>
  <c r="AI68" i="81"/>
  <c r="AK70" i="81"/>
  <c r="AK9" i="81"/>
  <c r="AK34" i="81"/>
  <c r="AJ69" i="81"/>
  <c r="AJ71" i="81"/>
  <c r="AJ23" i="81"/>
  <c r="AK17" i="81"/>
  <c r="AH56" i="81"/>
  <c r="AJ66" i="81"/>
  <c r="AK80" i="81"/>
  <c r="AI87" i="81"/>
  <c r="AK91" i="81"/>
  <c r="AJ81" i="81"/>
  <c r="AK59" i="81"/>
  <c r="AJ104" i="81"/>
  <c r="AK44" i="81"/>
  <c r="AH8" i="81"/>
  <c r="AH92" i="81"/>
  <c r="AH40" i="81"/>
  <c r="AK92" i="81"/>
  <c r="AJ47" i="81"/>
  <c r="AK24" i="81"/>
  <c r="AH31" i="81"/>
  <c r="AK35" i="81"/>
  <c r="AJ86" i="81"/>
  <c r="AI72" i="81"/>
  <c r="AK76" i="81"/>
  <c r="AI50" i="81"/>
  <c r="AK93" i="81"/>
  <c r="AK45" i="81"/>
  <c r="AK102" i="81"/>
  <c r="AI73" i="81"/>
  <c r="AJ99" i="81"/>
  <c r="AJ26" i="81"/>
  <c r="AH93" i="81"/>
  <c r="AH7" i="81"/>
  <c r="AI52" i="81"/>
  <c r="AH74" i="81"/>
  <c r="AI30" i="81"/>
  <c r="AH19" i="81"/>
  <c r="AH69" i="81"/>
  <c r="AJ96" i="81"/>
  <c r="AJ52" i="81"/>
  <c r="W6" i="80"/>
  <c r="AT20" i="80"/>
  <c r="AR20" i="80"/>
  <c r="AU20" i="80"/>
  <c r="AQ20" i="80"/>
  <c r="AS20" i="80"/>
  <c r="AI47" i="81"/>
  <c r="AK79" i="81"/>
  <c r="AK7" i="81"/>
  <c r="AJ100" i="81"/>
  <c r="AI51" i="81"/>
  <c r="AI8" i="81"/>
  <c r="AI44" i="81"/>
  <c r="AJ73" i="81"/>
  <c r="AI71" i="81"/>
  <c r="AK65" i="81"/>
  <c r="AJ49" i="81"/>
  <c r="AJ77" i="81"/>
  <c r="AK64" i="81"/>
  <c r="AI84" i="81"/>
  <c r="AJ37" i="81"/>
  <c r="AJ61" i="81"/>
  <c r="AH60" i="81"/>
  <c r="AI58" i="81"/>
  <c r="AK16" i="81"/>
  <c r="AH71" i="81"/>
  <c r="AK84" i="81"/>
  <c r="AH38" i="81"/>
  <c r="AK48" i="81"/>
  <c r="AI29" i="81"/>
  <c r="AH5" i="81"/>
  <c r="AJ18" i="81"/>
  <c r="AI32" i="81"/>
  <c r="AJ25" i="81"/>
  <c r="AI90" i="81"/>
  <c r="AK38" i="81"/>
  <c r="AJ36" i="81"/>
  <c r="AI28" i="81"/>
  <c r="AK50" i="81"/>
  <c r="AI5" i="81"/>
  <c r="AJ94" i="81"/>
  <c r="AJ70" i="81"/>
  <c r="AI43" i="81"/>
  <c r="AK85" i="81"/>
  <c r="AH36" i="81"/>
  <c r="AK43" i="81"/>
  <c r="AI6" i="81"/>
  <c r="AK20" i="81"/>
  <c r="AI93" i="81"/>
  <c r="AJ83" i="81"/>
  <c r="AJ95" i="81"/>
  <c r="AJ38" i="81"/>
  <c r="CI117" i="75" l="1"/>
  <c r="CP20" i="80"/>
  <c r="CQ20" i="80" s="1"/>
  <c r="CR20" i="80" s="1"/>
  <c r="CS20" i="80" s="1"/>
  <c r="CT20" i="80" s="1"/>
  <c r="AB21" i="80"/>
  <c r="AE6" i="80"/>
  <c r="AD6" i="80"/>
  <c r="AF8" i="80"/>
  <c r="AF7" i="80"/>
  <c r="AF6" i="80"/>
  <c r="AC6" i="80"/>
  <c r="AE11" i="80"/>
  <c r="AA11" i="81"/>
  <c r="L10" i="81"/>
  <c r="Y13" i="81"/>
  <c r="J12" i="81"/>
  <c r="AB11" i="81"/>
  <c r="M10" i="81"/>
  <c r="Z11" i="81"/>
  <c r="K10" i="81"/>
  <c r="Y185" i="75"/>
  <c r="T185" i="75"/>
  <c r="AH185" i="75"/>
  <c r="Q185" i="75"/>
  <c r="AC185" i="75"/>
  <c r="S185" i="75"/>
  <c r="U185" i="75"/>
  <c r="AI185" i="75"/>
  <c r="AD185" i="75"/>
  <c r="Z185" i="75"/>
  <c r="X185" i="75"/>
  <c r="AG185" i="75"/>
  <c r="AF185" i="75"/>
  <c r="P185" i="75"/>
  <c r="AB185" i="75"/>
  <c r="V185" i="75"/>
  <c r="W185" i="75"/>
  <c r="R185" i="75"/>
  <c r="AA185" i="75"/>
  <c r="AE185" i="75"/>
  <c r="V22" i="80"/>
  <c r="W97" i="80"/>
  <c r="AK10" i="81"/>
  <c r="AU6" i="80"/>
  <c r="AT21" i="80"/>
  <c r="AR21" i="80"/>
  <c r="AV21" i="80"/>
  <c r="AS21" i="80"/>
  <c r="AU21" i="80"/>
  <c r="AH12" i="81"/>
  <c r="AX6" i="80"/>
  <c r="BZ6" i="80"/>
  <c r="BC8" i="80"/>
  <c r="BJ8" i="80"/>
  <c r="AU8" i="80"/>
  <c r="CH8" i="80"/>
  <c r="BM8" i="80"/>
  <c r="BJ6" i="80"/>
  <c r="AY6" i="80"/>
  <c r="BV7" i="80"/>
  <c r="BU6" i="80"/>
  <c r="BO7" i="80"/>
  <c r="AP6" i="80"/>
  <c r="BN8" i="80"/>
  <c r="BM7" i="80"/>
  <c r="BG8" i="80"/>
  <c r="X7" i="80"/>
  <c r="X95" i="80"/>
  <c r="AJ10" i="81"/>
  <c r="BW6" i="80"/>
  <c r="BV6" i="80"/>
  <c r="BT8" i="80"/>
  <c r="CD8" i="80"/>
  <c r="BK8" i="80"/>
  <c r="BS7" i="80"/>
  <c r="BE7" i="80"/>
  <c r="BP7" i="80"/>
  <c r="BK7" i="80"/>
  <c r="CH7" i="80"/>
  <c r="BZ7" i="80"/>
  <c r="BP8" i="80"/>
  <c r="Y12" i="80"/>
  <c r="AU7" i="80"/>
  <c r="CA6" i="80"/>
  <c r="BN6" i="80"/>
  <c r="BI6" i="80"/>
  <c r="BR8" i="80"/>
  <c r="BR6" i="80"/>
  <c r="BD6" i="80"/>
  <c r="CB6" i="80"/>
  <c r="AY7" i="80"/>
  <c r="BU7" i="80"/>
  <c r="BZ8" i="80"/>
  <c r="AN6" i="80"/>
  <c r="AT7" i="80"/>
  <c r="CC8" i="80"/>
  <c r="AY8" i="80"/>
  <c r="BF6" i="80"/>
  <c r="CF8" i="80"/>
  <c r="W7" i="80"/>
  <c r="Y7" i="80"/>
  <c r="AI10" i="81"/>
  <c r="BY7" i="80"/>
  <c r="BQ7" i="80"/>
  <c r="AW7" i="80"/>
  <c r="BP6" i="80"/>
  <c r="BN7" i="80"/>
  <c r="BY6" i="80"/>
  <c r="AX7" i="80"/>
  <c r="BE6" i="80"/>
  <c r="CE6" i="80"/>
  <c r="BX8" i="80"/>
  <c r="BO6" i="80"/>
  <c r="BL7" i="80"/>
  <c r="CF7" i="80"/>
  <c r="BX6" i="80"/>
  <c r="CD6" i="80"/>
  <c r="BS6" i="80"/>
  <c r="BS8" i="80"/>
  <c r="AV7" i="80"/>
  <c r="BG7" i="80"/>
  <c r="AT8" i="80"/>
  <c r="BB7" i="80"/>
  <c r="BA6" i="80"/>
  <c r="BC7" i="80"/>
  <c r="CA8" i="80"/>
  <c r="BI7" i="80"/>
  <c r="CH6" i="80"/>
  <c r="BE8" i="80"/>
  <c r="BW7" i="80"/>
  <c r="AO6" i="80"/>
  <c r="BH7" i="80"/>
  <c r="AV8" i="80"/>
  <c r="BX7" i="80"/>
  <c r="CE7" i="80"/>
  <c r="AX8" i="80"/>
  <c r="CG6" i="80"/>
  <c r="AS6" i="80"/>
  <c r="AW6" i="80"/>
  <c r="CD7" i="80"/>
  <c r="BG6" i="80"/>
  <c r="CF6" i="80"/>
  <c r="BY8" i="80"/>
  <c r="CG7" i="80"/>
  <c r="BT6" i="80"/>
  <c r="AR6" i="80"/>
  <c r="BB8" i="80"/>
  <c r="CA7" i="80"/>
  <c r="Z9" i="80"/>
  <c r="BJ7" i="80"/>
  <c r="CC6" i="80"/>
  <c r="AQ6" i="80"/>
  <c r="BI8" i="80"/>
  <c r="BD8" i="80"/>
  <c r="BD7" i="80"/>
  <c r="BC6" i="80"/>
  <c r="BA7" i="80"/>
  <c r="BL6" i="80"/>
  <c r="AZ7" i="80"/>
  <c r="AV6" i="80"/>
  <c r="BL8" i="80"/>
  <c r="BW8" i="80"/>
  <c r="CB8" i="80"/>
  <c r="AS7" i="80"/>
  <c r="CG8" i="80"/>
  <c r="BF8" i="80"/>
  <c r="CB7" i="80"/>
  <c r="AZ6" i="80"/>
  <c r="BQ6" i="80"/>
  <c r="BT7" i="80"/>
  <c r="BU8" i="80"/>
  <c r="BQ8" i="80"/>
  <c r="AT6" i="80"/>
  <c r="BH6" i="80"/>
  <c r="CC7" i="80"/>
  <c r="BV8" i="80"/>
  <c r="BR7" i="80"/>
  <c r="BB6" i="80"/>
  <c r="BF7" i="80"/>
  <c r="AM6" i="80"/>
  <c r="BA8" i="80"/>
  <c r="CE8" i="80"/>
  <c r="AZ8" i="80"/>
  <c r="BO8" i="80"/>
  <c r="BK6" i="80"/>
  <c r="AW8" i="80"/>
  <c r="BH8" i="80"/>
  <c r="BM6" i="80"/>
  <c r="CI118" i="75" l="1"/>
  <c r="AF9" i="80"/>
  <c r="AE7" i="80"/>
  <c r="AC7" i="80"/>
  <c r="AE12" i="80"/>
  <c r="AD7" i="80"/>
  <c r="CQ21" i="80"/>
  <c r="CR21" i="80" s="1"/>
  <c r="CS21" i="80" s="1"/>
  <c r="CT21" i="80" s="1"/>
  <c r="CU21" i="80" s="1"/>
  <c r="AB22" i="80"/>
  <c r="AD95" i="80"/>
  <c r="AC97" i="80"/>
  <c r="Z12" i="81"/>
  <c r="L11" i="81"/>
  <c r="K11" i="81"/>
  <c r="Y14" i="81"/>
  <c r="J13" i="81"/>
  <c r="AB12" i="81"/>
  <c r="M11" i="81"/>
  <c r="AA12" i="81"/>
  <c r="AE186" i="75"/>
  <c r="P186" i="75"/>
  <c r="AI186" i="75"/>
  <c r="T186" i="75"/>
  <c r="U186" i="75"/>
  <c r="Y186" i="75"/>
  <c r="AG186" i="75"/>
  <c r="W186" i="75"/>
  <c r="X186" i="75"/>
  <c r="Q186" i="75"/>
  <c r="AD186" i="75"/>
  <c r="AA186" i="75"/>
  <c r="AF186" i="75"/>
  <c r="R186" i="75"/>
  <c r="S186" i="75"/>
  <c r="AC186" i="75"/>
  <c r="V186" i="75"/>
  <c r="Z186" i="75"/>
  <c r="AB186" i="75"/>
  <c r="AH186" i="75"/>
  <c r="BA9" i="80"/>
  <c r="BJ9" i="80"/>
  <c r="BE9" i="80"/>
  <c r="AW9" i="80"/>
  <c r="BD9" i="80"/>
  <c r="BV9" i="80"/>
  <c r="BI9" i="80"/>
  <c r="AY9" i="80"/>
  <c r="BQ9" i="80"/>
  <c r="BC9" i="80"/>
  <c r="BL9" i="80"/>
  <c r="BG9" i="80"/>
  <c r="BP9" i="80"/>
  <c r="BW9" i="80"/>
  <c r="AT9" i="80"/>
  <c r="AV9" i="80"/>
  <c r="AU9" i="80"/>
  <c r="CF9" i="80"/>
  <c r="BH9" i="80"/>
  <c r="BR9" i="80"/>
  <c r="CB9" i="80"/>
  <c r="BB9" i="80"/>
  <c r="BT9" i="80"/>
  <c r="CH9" i="80"/>
  <c r="CD9" i="80"/>
  <c r="CC9" i="80"/>
  <c r="BY9" i="80"/>
  <c r="BM9" i="80"/>
  <c r="BO9" i="80"/>
  <c r="AZ9" i="80"/>
  <c r="BX9" i="80"/>
  <c r="BN9" i="80"/>
  <c r="CA9" i="80"/>
  <c r="CE9" i="80"/>
  <c r="BF9" i="80"/>
  <c r="BK9" i="80"/>
  <c r="BU9" i="80"/>
  <c r="BZ9" i="80"/>
  <c r="AX9" i="80"/>
  <c r="BS9" i="80"/>
  <c r="CG9" i="80"/>
  <c r="W98" i="80"/>
  <c r="Y8" i="80"/>
  <c r="X8" i="80"/>
  <c r="AH13" i="81"/>
  <c r="Z10" i="80"/>
  <c r="AR7" i="80"/>
  <c r="AP7" i="80"/>
  <c r="AQ7" i="80"/>
  <c r="V23" i="80"/>
  <c r="AJ11" i="81"/>
  <c r="W8" i="80"/>
  <c r="AT22" i="80"/>
  <c r="AR22" i="80"/>
  <c r="AV22" i="80"/>
  <c r="AW22" i="80"/>
  <c r="AU22" i="80"/>
  <c r="AS22" i="80"/>
  <c r="AK11" i="81"/>
  <c r="AN7" i="80"/>
  <c r="AO7" i="80"/>
  <c r="AM7" i="80"/>
  <c r="X96" i="80"/>
  <c r="AI11" i="81"/>
  <c r="Y13" i="80"/>
  <c r="CI119" i="75" l="1"/>
  <c r="AE13" i="80"/>
  <c r="CR22" i="80"/>
  <c r="CS22" i="80" s="1"/>
  <c r="CT22" i="80" s="1"/>
  <c r="CU22" i="80" s="1"/>
  <c r="CV22" i="80" s="1"/>
  <c r="AC8" i="80"/>
  <c r="AB23" i="80"/>
  <c r="AF10" i="80"/>
  <c r="AD8" i="80"/>
  <c r="AE8" i="80"/>
  <c r="AC98" i="80"/>
  <c r="AD96" i="80"/>
  <c r="AB13" i="81"/>
  <c r="M12" i="81"/>
  <c r="AA13" i="81"/>
  <c r="J14" i="81"/>
  <c r="K12" i="81"/>
  <c r="L12" i="81"/>
  <c r="Z13" i="81"/>
  <c r="AB187" i="75"/>
  <c r="AF187" i="75"/>
  <c r="AG187" i="75"/>
  <c r="AE187" i="75"/>
  <c r="Z187" i="75"/>
  <c r="AA187" i="75"/>
  <c r="Y187" i="75"/>
  <c r="V187" i="75"/>
  <c r="AD187" i="75"/>
  <c r="U187" i="75"/>
  <c r="AI187" i="75"/>
  <c r="W187" i="75"/>
  <c r="AC187" i="75"/>
  <c r="Q187" i="75"/>
  <c r="T187" i="75"/>
  <c r="X187" i="75"/>
  <c r="AH187" i="75"/>
  <c r="R187" i="75"/>
  <c r="P187" i="75"/>
  <c r="S187" i="75"/>
  <c r="Y14" i="80"/>
  <c r="BV10" i="80"/>
  <c r="BH10" i="80"/>
  <c r="AZ10" i="80"/>
  <c r="CH10" i="80"/>
  <c r="BR10" i="80"/>
  <c r="BS10" i="80"/>
  <c r="BA10" i="80"/>
  <c r="CC10" i="80"/>
  <c r="BE10" i="80"/>
  <c r="BX10" i="80"/>
  <c r="CB10" i="80"/>
  <c r="AY10" i="80"/>
  <c r="BB10" i="80"/>
  <c r="BZ10" i="80"/>
  <c r="BY10" i="80"/>
  <c r="BC10" i="80"/>
  <c r="CA10" i="80"/>
  <c r="BT10" i="80"/>
  <c r="BO10" i="80"/>
  <c r="AU10" i="80"/>
  <c r="BI10" i="80"/>
  <c r="BU10" i="80"/>
  <c r="CF10" i="80"/>
  <c r="BN10" i="80"/>
  <c r="BM10" i="80"/>
  <c r="CE10" i="80"/>
  <c r="BD10" i="80"/>
  <c r="BF10" i="80"/>
  <c r="CD10" i="80"/>
  <c r="BJ10" i="80"/>
  <c r="AV10" i="80"/>
  <c r="BW10" i="80"/>
  <c r="AW10" i="80"/>
  <c r="BG10" i="80"/>
  <c r="CG10" i="80"/>
  <c r="AX10" i="80"/>
  <c r="BK10" i="80"/>
  <c r="BQ10" i="80"/>
  <c r="BL10" i="80"/>
  <c r="BP10" i="80"/>
  <c r="W9" i="80"/>
  <c r="X9" i="80"/>
  <c r="X97" i="80"/>
  <c r="AN8" i="80"/>
  <c r="AO8" i="80"/>
  <c r="AP8" i="80"/>
  <c r="AQ8" i="80"/>
  <c r="W99" i="80"/>
  <c r="AH14" i="81"/>
  <c r="AJ12" i="81"/>
  <c r="V24" i="80"/>
  <c r="Y9" i="80"/>
  <c r="AT23" i="80"/>
  <c r="AS23" i="80"/>
  <c r="AX23" i="80"/>
  <c r="AU23" i="80"/>
  <c r="AW23" i="80"/>
  <c r="AV23" i="80"/>
  <c r="AY23" i="80"/>
  <c r="AR8" i="80"/>
  <c r="AS8" i="80"/>
  <c r="AI12" i="81"/>
  <c r="Z11" i="80"/>
  <c r="AK12" i="81"/>
  <c r="CF84" i="75" l="1"/>
  <c r="DB101" i="75"/>
  <c r="CP84" i="75"/>
  <c r="CS101" i="75"/>
  <c r="CY84" i="75"/>
  <c r="CI120" i="75"/>
  <c r="AF11" i="80"/>
  <c r="CR23" i="80"/>
  <c r="CS23" i="80"/>
  <c r="CT23" i="80" s="1"/>
  <c r="CU23" i="80" s="1"/>
  <c r="CV23" i="80" s="1"/>
  <c r="CW23" i="80" s="1"/>
  <c r="CX23" i="80" s="1"/>
  <c r="AE9" i="80"/>
  <c r="AB24" i="80"/>
  <c r="AD9" i="80"/>
  <c r="AC9" i="80"/>
  <c r="AE14" i="80"/>
  <c r="AD97" i="80"/>
  <c r="AC99" i="80"/>
  <c r="L13" i="81"/>
  <c r="K13" i="81"/>
  <c r="AA14" i="81"/>
  <c r="Z14" i="81"/>
  <c r="AB14" i="81"/>
  <c r="M13" i="81"/>
  <c r="P188" i="75"/>
  <c r="R188" i="75"/>
  <c r="W188" i="75"/>
  <c r="AA188" i="75"/>
  <c r="AE188" i="75"/>
  <c r="AD188" i="75"/>
  <c r="S188" i="75"/>
  <c r="AF188" i="75"/>
  <c r="AB188" i="75"/>
  <c r="AH188" i="75"/>
  <c r="AI188" i="75"/>
  <c r="Z188" i="75"/>
  <c r="X188" i="75"/>
  <c r="U188" i="75"/>
  <c r="AG188" i="75"/>
  <c r="Q188" i="75"/>
  <c r="V188" i="75"/>
  <c r="Y188" i="75"/>
  <c r="T188" i="75"/>
  <c r="AC188" i="75"/>
  <c r="AY11" i="80"/>
  <c r="CE11" i="80"/>
  <c r="BU11" i="80"/>
  <c r="CC11" i="80"/>
  <c r="BT11" i="80"/>
  <c r="AZ11" i="80"/>
  <c r="BY11" i="80"/>
  <c r="CG11" i="80"/>
  <c r="AW11" i="80"/>
  <c r="BD11" i="80"/>
  <c r="CF11" i="80"/>
  <c r="AU11" i="80"/>
  <c r="BP11" i="80"/>
  <c r="BC11" i="80"/>
  <c r="BJ11" i="80"/>
  <c r="BI11" i="80"/>
  <c r="CA11" i="80"/>
  <c r="BG11" i="80"/>
  <c r="BO11" i="80"/>
  <c r="BL11" i="80"/>
  <c r="AV11" i="80"/>
  <c r="BA11" i="80"/>
  <c r="BF11" i="80"/>
  <c r="BE11" i="80"/>
  <c r="BS11" i="80"/>
  <c r="BQ11" i="80"/>
  <c r="AT11" i="80"/>
  <c r="CH11" i="80"/>
  <c r="BX11" i="80"/>
  <c r="BR11" i="80"/>
  <c r="CB11" i="80"/>
  <c r="BB11" i="80"/>
  <c r="AX11" i="80"/>
  <c r="CD11" i="80"/>
  <c r="BH11" i="80"/>
  <c r="BV11" i="80"/>
  <c r="BK11" i="80"/>
  <c r="BZ11" i="80"/>
  <c r="BM11" i="80"/>
  <c r="BN11" i="80"/>
  <c r="BW11" i="80"/>
  <c r="X10" i="80"/>
  <c r="X98" i="80"/>
  <c r="AJ13" i="81"/>
  <c r="Y10" i="80"/>
  <c r="W10" i="80"/>
  <c r="AR9" i="80"/>
  <c r="AQ9" i="80"/>
  <c r="W100" i="80"/>
  <c r="AS9" i="80"/>
  <c r="AN9" i="80"/>
  <c r="AO9" i="80"/>
  <c r="AP9" i="80"/>
  <c r="AI13" i="81"/>
  <c r="Z12" i="80"/>
  <c r="V25" i="80"/>
  <c r="Y15" i="80"/>
  <c r="AV24" i="80"/>
  <c r="AX24" i="80"/>
  <c r="AT24" i="80"/>
  <c r="AU24" i="80"/>
  <c r="AW24" i="80"/>
  <c r="AY24" i="80"/>
  <c r="AZ24" i="80"/>
  <c r="AK13" i="81"/>
  <c r="CO82" i="75" l="1"/>
  <c r="CT82" i="75" s="1"/>
  <c r="CX82" i="75"/>
  <c r="CZ87" i="75"/>
  <c r="CQ87" i="75"/>
  <c r="CG87" i="75"/>
  <c r="CE82" i="75"/>
  <c r="CL82" i="75" s="1"/>
  <c r="CI121" i="75"/>
  <c r="CT24" i="80"/>
  <c r="CU24" i="80" s="1"/>
  <c r="CV24" i="80" s="1"/>
  <c r="CW24" i="80" s="1"/>
  <c r="CX24" i="80" s="1"/>
  <c r="CY24" i="80" s="1"/>
  <c r="AE15" i="80"/>
  <c r="AB25" i="80"/>
  <c r="AF12" i="80"/>
  <c r="AC10" i="80"/>
  <c r="AE10" i="80"/>
  <c r="AD10" i="80"/>
  <c r="AC100" i="80"/>
  <c r="AD98" i="80"/>
  <c r="L14" i="81"/>
  <c r="M14" i="81"/>
  <c r="K14" i="81"/>
  <c r="AG189" i="75"/>
  <c r="AB189" i="75"/>
  <c r="W189" i="75"/>
  <c r="Y189" i="75"/>
  <c r="AE189" i="75"/>
  <c r="AH189" i="75"/>
  <c r="AC189" i="75"/>
  <c r="U189" i="75"/>
  <c r="AF189" i="75"/>
  <c r="R189" i="75"/>
  <c r="Z189" i="75"/>
  <c r="AI189" i="75"/>
  <c r="AA189" i="75"/>
  <c r="T189" i="75"/>
  <c r="X189" i="75"/>
  <c r="S189" i="75"/>
  <c r="P189" i="75"/>
  <c r="AD189" i="75"/>
  <c r="V189" i="75"/>
  <c r="Q189" i="75"/>
  <c r="Y16" i="80"/>
  <c r="W11" i="80"/>
  <c r="AI14" i="81"/>
  <c r="AT10" i="80"/>
  <c r="AS10" i="80"/>
  <c r="X11" i="80"/>
  <c r="Z13" i="80"/>
  <c r="AR10" i="80"/>
  <c r="AQ10" i="80"/>
  <c r="AP10" i="80"/>
  <c r="AO10" i="80"/>
  <c r="X99" i="80"/>
  <c r="AJ14" i="81"/>
  <c r="AW25" i="80"/>
  <c r="BA25" i="80"/>
  <c r="AZ25" i="80"/>
  <c r="AU25" i="80"/>
  <c r="AY25" i="80"/>
  <c r="AV25" i="80"/>
  <c r="AX25" i="80"/>
  <c r="AT12" i="80"/>
  <c r="AU12" i="80"/>
  <c r="AZ12" i="80"/>
  <c r="BH12" i="80"/>
  <c r="CE12" i="80"/>
  <c r="AY12" i="80"/>
  <c r="AV12" i="80"/>
  <c r="BO12" i="80"/>
  <c r="BS12" i="80"/>
  <c r="CF12" i="80"/>
  <c r="BY12" i="80"/>
  <c r="CB12" i="80"/>
  <c r="BJ12" i="80"/>
  <c r="BL12" i="80"/>
  <c r="BM12" i="80"/>
  <c r="BR12" i="80"/>
  <c r="BV12" i="80"/>
  <c r="BC12" i="80"/>
  <c r="BW12" i="80"/>
  <c r="CC12" i="80"/>
  <c r="BZ12" i="80"/>
  <c r="BX12" i="80"/>
  <c r="BK12" i="80"/>
  <c r="CG12" i="80"/>
  <c r="AX12" i="80"/>
  <c r="BA12" i="80"/>
  <c r="BU12" i="80"/>
  <c r="BB12" i="80"/>
  <c r="CH12" i="80"/>
  <c r="BQ12" i="80"/>
  <c r="BN12" i="80"/>
  <c r="BP12" i="80"/>
  <c r="BI12" i="80"/>
  <c r="CA12" i="80"/>
  <c r="CD12" i="80"/>
  <c r="BG12" i="80"/>
  <c r="BT12" i="80"/>
  <c r="BE12" i="80"/>
  <c r="AW12" i="80"/>
  <c r="BD12" i="80"/>
  <c r="BF12" i="80"/>
  <c r="W101" i="80"/>
  <c r="AK14" i="81"/>
  <c r="V26" i="80"/>
  <c r="CI122" i="75" l="1"/>
  <c r="CJ82" i="75"/>
  <c r="CK82" i="75"/>
  <c r="CU82" i="75"/>
  <c r="AB26" i="80"/>
  <c r="CU25" i="80"/>
  <c r="CV25" i="80" s="1"/>
  <c r="CW25" i="80" s="1"/>
  <c r="CX25" i="80" s="1"/>
  <c r="CY25" i="80" s="1"/>
  <c r="CZ25" i="80" s="1"/>
  <c r="AF13" i="80"/>
  <c r="AD11" i="80"/>
  <c r="AC11" i="80"/>
  <c r="AE16" i="80"/>
  <c r="AD99" i="80"/>
  <c r="AC101" i="80"/>
  <c r="V190" i="75"/>
  <c r="AA190" i="75"/>
  <c r="AC190" i="75"/>
  <c r="AG190" i="75"/>
  <c r="AE190" i="75"/>
  <c r="R190" i="75"/>
  <c r="Y190" i="75"/>
  <c r="T190" i="75"/>
  <c r="U190" i="75"/>
  <c r="AD190" i="75"/>
  <c r="AI190" i="75"/>
  <c r="AH190" i="75"/>
  <c r="P190" i="75"/>
  <c r="Z190" i="75"/>
  <c r="Q190" i="75"/>
  <c r="AB190" i="75"/>
  <c r="S190" i="75"/>
  <c r="X190" i="75"/>
  <c r="AF190" i="75"/>
  <c r="W190" i="75"/>
  <c r="AV26" i="80"/>
  <c r="BA26" i="80"/>
  <c r="BC26" i="80"/>
  <c r="AW26" i="80"/>
  <c r="BB26" i="80"/>
  <c r="AX26" i="80"/>
  <c r="AU26" i="80"/>
  <c r="AY26" i="80"/>
  <c r="AZ26" i="80"/>
  <c r="AO11" i="80"/>
  <c r="AP11" i="80"/>
  <c r="AQ11" i="80"/>
  <c r="V27" i="80"/>
  <c r="Z14" i="80"/>
  <c r="Y17" i="80"/>
  <c r="AU13" i="80"/>
  <c r="BF13" i="80"/>
  <c r="BI13" i="80"/>
  <c r="AY13" i="80"/>
  <c r="BQ13" i="80"/>
  <c r="BP13" i="80"/>
  <c r="CC13" i="80"/>
  <c r="BH13" i="80"/>
  <c r="BR13" i="80"/>
  <c r="CE13" i="80"/>
  <c r="CF13" i="80"/>
  <c r="BT13" i="80"/>
  <c r="CG13" i="80"/>
  <c r="BL13" i="80"/>
  <c r="AV13" i="80"/>
  <c r="BS13" i="80"/>
  <c r="BK13" i="80"/>
  <c r="BU13" i="80"/>
  <c r="BE13" i="80"/>
  <c r="AW13" i="80"/>
  <c r="BB13" i="80"/>
  <c r="BG13" i="80"/>
  <c r="BN13" i="80"/>
  <c r="AX13" i="80"/>
  <c r="AZ13" i="80"/>
  <c r="BM13" i="80"/>
  <c r="BC13" i="80"/>
  <c r="BX13" i="80"/>
  <c r="CD13" i="80"/>
  <c r="CA13" i="80"/>
  <c r="BO13" i="80"/>
  <c r="BW13" i="80"/>
  <c r="BA13" i="80"/>
  <c r="BV13" i="80"/>
  <c r="CH13" i="80"/>
  <c r="CB13" i="80"/>
  <c r="BD13" i="80"/>
  <c r="BY13" i="80"/>
  <c r="BJ13" i="80"/>
  <c r="BZ13" i="80"/>
  <c r="X12" i="80"/>
  <c r="X100" i="80"/>
  <c r="W12" i="80"/>
  <c r="AS11" i="80"/>
  <c r="AR11" i="80"/>
  <c r="W102" i="80"/>
  <c r="CI123" i="75" l="1"/>
  <c r="AC12" i="80"/>
  <c r="AD12" i="80"/>
  <c r="AE17" i="80"/>
  <c r="AF14" i="80"/>
  <c r="AB27" i="80"/>
  <c r="CV26" i="80"/>
  <c r="CW26" i="80" s="1"/>
  <c r="CX26" i="80" s="1"/>
  <c r="CY26" i="80" s="1"/>
  <c r="CZ26" i="80" s="1"/>
  <c r="DA26" i="80" s="1"/>
  <c r="DB26" i="80" s="1"/>
  <c r="AC102" i="80"/>
  <c r="AD100" i="80"/>
  <c r="X191" i="75"/>
  <c r="AH191" i="75"/>
  <c r="R191" i="75"/>
  <c r="AB191" i="75"/>
  <c r="AD191" i="75"/>
  <c r="AG191" i="75"/>
  <c r="T191" i="75"/>
  <c r="P191" i="75"/>
  <c r="V191" i="75"/>
  <c r="AI191" i="75"/>
  <c r="Q191" i="75"/>
  <c r="U191" i="75"/>
  <c r="AC191" i="75"/>
  <c r="W191" i="75"/>
  <c r="Z191" i="75"/>
  <c r="AA191" i="75"/>
  <c r="AF191" i="75"/>
  <c r="Y191" i="75"/>
  <c r="S191" i="75"/>
  <c r="AE191" i="75"/>
  <c r="AQ12" i="80"/>
  <c r="AR12" i="80"/>
  <c r="AP12" i="80"/>
  <c r="AV14" i="80"/>
  <c r="BA14" i="80"/>
  <c r="BY14" i="80"/>
  <c r="BF14" i="80"/>
  <c r="CC14" i="80"/>
  <c r="CD14" i="80"/>
  <c r="BR14" i="80"/>
  <c r="BS14" i="80"/>
  <c r="BI14" i="80"/>
  <c r="BQ14" i="80"/>
  <c r="BM14" i="80"/>
  <c r="BX14" i="80"/>
  <c r="BT14" i="80"/>
  <c r="AZ14" i="80"/>
  <c r="BO14" i="80"/>
  <c r="BU14" i="80"/>
  <c r="BD14" i="80"/>
  <c r="BN14" i="80"/>
  <c r="BV14" i="80"/>
  <c r="CG14" i="80"/>
  <c r="CA14" i="80"/>
  <c r="CH14" i="80"/>
  <c r="BE14" i="80"/>
  <c r="BJ14" i="80"/>
  <c r="BL14" i="80"/>
  <c r="BC14" i="80"/>
  <c r="CB14" i="80"/>
  <c r="BK14" i="80"/>
  <c r="BH14" i="80"/>
  <c r="CE14" i="80"/>
  <c r="AX14" i="80"/>
  <c r="BZ14" i="80"/>
  <c r="BB14" i="80"/>
  <c r="BW14" i="80"/>
  <c r="AY14" i="80"/>
  <c r="AW14" i="80"/>
  <c r="CF14" i="80"/>
  <c r="BG14" i="80"/>
  <c r="BP14" i="80"/>
  <c r="X13" i="80"/>
  <c r="V28" i="80"/>
  <c r="AS12" i="80"/>
  <c r="BA27" i="80"/>
  <c r="BC27" i="80"/>
  <c r="AW27" i="80"/>
  <c r="BB27" i="80"/>
  <c r="AY27" i="80"/>
  <c r="BD27" i="80"/>
  <c r="AV27" i="80"/>
  <c r="AX27" i="80"/>
  <c r="AZ27" i="80"/>
  <c r="Z15" i="80"/>
  <c r="Y18" i="80"/>
  <c r="W13" i="80"/>
  <c r="X101" i="80"/>
  <c r="W103" i="80"/>
  <c r="CI124" i="75" l="1"/>
  <c r="AC13" i="80"/>
  <c r="AE18" i="80"/>
  <c r="AF15" i="80"/>
  <c r="CY27" i="80"/>
  <c r="CZ27" i="80" s="1"/>
  <c r="DA27" i="80" s="1"/>
  <c r="DB27" i="80" s="1"/>
  <c r="DC27" i="80" s="1"/>
  <c r="AB28" i="80"/>
  <c r="AD13" i="80"/>
  <c r="AC103" i="80"/>
  <c r="AD101" i="80"/>
  <c r="S192" i="75"/>
  <c r="AC192" i="75"/>
  <c r="T192" i="75"/>
  <c r="X192" i="75"/>
  <c r="Y192" i="75"/>
  <c r="U192" i="75"/>
  <c r="AG192" i="75"/>
  <c r="AA192" i="75"/>
  <c r="AI192" i="75"/>
  <c r="AB192" i="75"/>
  <c r="P192" i="75"/>
  <c r="AF192" i="75"/>
  <c r="Z192" i="75"/>
  <c r="V192" i="75"/>
  <c r="R192" i="75"/>
  <c r="AE192" i="75"/>
  <c r="W192" i="75"/>
  <c r="AH192" i="75"/>
  <c r="Q192" i="75"/>
  <c r="AD192" i="75"/>
  <c r="W14" i="80"/>
  <c r="BE28" i="80"/>
  <c r="AX28" i="80"/>
  <c r="AZ28" i="80"/>
  <c r="AY28" i="80"/>
  <c r="BC28" i="80"/>
  <c r="BA28" i="80"/>
  <c r="AW28" i="80"/>
  <c r="BD28" i="80"/>
  <c r="BB28" i="80"/>
  <c r="BF28" i="80"/>
  <c r="AP13" i="80"/>
  <c r="AR13" i="80"/>
  <c r="AQ13" i="80"/>
  <c r="Y19" i="80"/>
  <c r="AT13" i="80"/>
  <c r="AS13" i="80"/>
  <c r="W104" i="80"/>
  <c r="X14" i="80"/>
  <c r="Z16" i="80"/>
  <c r="AW15" i="80"/>
  <c r="AV15" i="80"/>
  <c r="BQ15" i="80"/>
  <c r="BX15" i="80"/>
  <c r="CC15" i="80"/>
  <c r="BC15" i="80"/>
  <c r="BW15" i="80"/>
  <c r="CH15" i="80"/>
  <c r="CG15" i="80"/>
  <c r="BO15" i="80"/>
  <c r="AY15" i="80"/>
  <c r="BE15" i="80"/>
  <c r="CA15" i="80"/>
  <c r="BY15" i="80"/>
  <c r="BT15" i="80"/>
  <c r="CB15" i="80"/>
  <c r="BB15" i="80"/>
  <c r="CD15" i="80"/>
  <c r="BM15" i="80"/>
  <c r="AX15" i="80"/>
  <c r="BV15" i="80"/>
  <c r="BU15" i="80"/>
  <c r="BK15" i="80"/>
  <c r="CE15" i="80"/>
  <c r="BR15" i="80"/>
  <c r="AZ15" i="80"/>
  <c r="BS15" i="80"/>
  <c r="BL15" i="80"/>
  <c r="BI15" i="80"/>
  <c r="CF15" i="80"/>
  <c r="BA15" i="80"/>
  <c r="BG15" i="80"/>
  <c r="BD15" i="80"/>
  <c r="BH15" i="80"/>
  <c r="BF15" i="80"/>
  <c r="BN15" i="80"/>
  <c r="BJ15" i="80"/>
  <c r="BP15" i="80"/>
  <c r="BZ15" i="80"/>
  <c r="V29" i="80"/>
  <c r="X102" i="80"/>
  <c r="CI125" i="75" l="1"/>
  <c r="AB29" i="80"/>
  <c r="AF16" i="80"/>
  <c r="AD14" i="80"/>
  <c r="AE19" i="80"/>
  <c r="CZ28" i="80"/>
  <c r="DA28" i="80" s="1"/>
  <c r="DB28" i="80" s="1"/>
  <c r="DC28" i="80" s="1"/>
  <c r="DD28" i="80" s="1"/>
  <c r="DE28" i="80" s="1"/>
  <c r="AC14" i="80"/>
  <c r="AD102" i="80"/>
  <c r="AC104" i="80"/>
  <c r="AD193" i="75"/>
  <c r="V193" i="75"/>
  <c r="AA193" i="75"/>
  <c r="AC193" i="75"/>
  <c r="Q193" i="75"/>
  <c r="Z193" i="75"/>
  <c r="AG193" i="75"/>
  <c r="S193" i="75"/>
  <c r="AH193" i="75"/>
  <c r="AF193" i="75"/>
  <c r="U193" i="75"/>
  <c r="W193" i="75"/>
  <c r="P193" i="75"/>
  <c r="Y193" i="75"/>
  <c r="AE193" i="75"/>
  <c r="AB193" i="75"/>
  <c r="X193" i="75"/>
  <c r="R193" i="75"/>
  <c r="AI193" i="75"/>
  <c r="T193" i="75"/>
  <c r="V30" i="80"/>
  <c r="Y20" i="80"/>
  <c r="AW29" i="80"/>
  <c r="AY29" i="80"/>
  <c r="AZ29" i="80"/>
  <c r="BA29" i="80"/>
  <c r="BB29" i="80"/>
  <c r="AX29" i="80"/>
  <c r="BE29" i="80"/>
  <c r="BC29" i="80"/>
  <c r="BF29" i="80"/>
  <c r="BD29" i="80"/>
  <c r="BG29" i="80"/>
  <c r="W105" i="80"/>
  <c r="Z17" i="80"/>
  <c r="W15" i="80"/>
  <c r="X15" i="80"/>
  <c r="X103" i="80"/>
  <c r="AT14" i="80"/>
  <c r="AU14" i="80"/>
  <c r="AX16" i="80"/>
  <c r="AW16" i="80"/>
  <c r="BR16" i="80"/>
  <c r="BY16" i="80"/>
  <c r="CH16" i="80"/>
  <c r="CC16" i="80"/>
  <c r="BM16" i="80"/>
  <c r="CB16" i="80"/>
  <c r="CA16" i="80"/>
  <c r="BT16" i="80"/>
  <c r="BP16" i="80"/>
  <c r="BV16" i="80"/>
  <c r="BX16" i="80"/>
  <c r="BZ16" i="80"/>
  <c r="BC16" i="80"/>
  <c r="BL16" i="80"/>
  <c r="BU16" i="80"/>
  <c r="BQ16" i="80"/>
  <c r="AZ16" i="80"/>
  <c r="BH16" i="80"/>
  <c r="AY16" i="80"/>
  <c r="CE16" i="80"/>
  <c r="CG16" i="80"/>
  <c r="BW16" i="80"/>
  <c r="BB16" i="80"/>
  <c r="BE16" i="80"/>
  <c r="CF16" i="80"/>
  <c r="CD16" i="80"/>
  <c r="BO16" i="80"/>
  <c r="BA16" i="80"/>
  <c r="BI16" i="80"/>
  <c r="BG16" i="80"/>
  <c r="BJ16" i="80"/>
  <c r="BF16" i="80"/>
  <c r="BS16" i="80"/>
  <c r="BK16" i="80"/>
  <c r="BN16" i="80"/>
  <c r="BD16" i="80"/>
  <c r="AQ14" i="80"/>
  <c r="AR14" i="80"/>
  <c r="AS14" i="80"/>
  <c r="CR92" i="75" l="1"/>
  <c r="CH92" i="75"/>
  <c r="DA92" i="75"/>
  <c r="CI126" i="75"/>
  <c r="AD15" i="80"/>
  <c r="AC15" i="80"/>
  <c r="AF17" i="80"/>
  <c r="AC105" i="80"/>
  <c r="DB29" i="80"/>
  <c r="DC29" i="80" s="1"/>
  <c r="DD29" i="80" s="1"/>
  <c r="DE29" i="80" s="1"/>
  <c r="DF29" i="80" s="1"/>
  <c r="AE20" i="80"/>
  <c r="AB30" i="80"/>
  <c r="AD103" i="80"/>
  <c r="X194" i="75"/>
  <c r="U194" i="75"/>
  <c r="Q194" i="75"/>
  <c r="S194" i="75"/>
  <c r="P194" i="75"/>
  <c r="AB194" i="75"/>
  <c r="AF194" i="75"/>
  <c r="AC194" i="75"/>
  <c r="Y194" i="75"/>
  <c r="AG194" i="75"/>
  <c r="W194" i="75"/>
  <c r="AE194" i="75"/>
  <c r="AH194" i="75"/>
  <c r="AA194" i="75"/>
  <c r="V194" i="75"/>
  <c r="AD194" i="75"/>
  <c r="Z194" i="75"/>
  <c r="T194" i="75"/>
  <c r="R194" i="75"/>
  <c r="AI194" i="75"/>
  <c r="W16" i="80"/>
  <c r="V31" i="80"/>
  <c r="X104" i="80"/>
  <c r="AR15" i="80"/>
  <c r="AT15" i="80"/>
  <c r="AS15" i="80"/>
  <c r="BD30" i="80"/>
  <c r="BH30" i="80"/>
  <c r="BC30" i="80"/>
  <c r="AY30" i="80"/>
  <c r="BI30" i="80"/>
  <c r="AZ30" i="80"/>
  <c r="BA30" i="80"/>
  <c r="BE30" i="80"/>
  <c r="BB30" i="80"/>
  <c r="BG30" i="80"/>
  <c r="AX30" i="80"/>
  <c r="BF30" i="80"/>
  <c r="Z18" i="80"/>
  <c r="AX17" i="80"/>
  <c r="BU17" i="80"/>
  <c r="BA17" i="80"/>
  <c r="CB17" i="80"/>
  <c r="BC17" i="80"/>
  <c r="BJ17" i="80"/>
  <c r="BQ17" i="80"/>
  <c r="CA17" i="80"/>
  <c r="CE17" i="80"/>
  <c r="BY17" i="80"/>
  <c r="CH17" i="80"/>
  <c r="BE17" i="80"/>
  <c r="BH17" i="80"/>
  <c r="BD17" i="80"/>
  <c r="BX17" i="80"/>
  <c r="CC17" i="80"/>
  <c r="BP17" i="80"/>
  <c r="BT17" i="80"/>
  <c r="AY17" i="80"/>
  <c r="BO17" i="80"/>
  <c r="BF17" i="80"/>
  <c r="CG17" i="80"/>
  <c r="BZ17" i="80"/>
  <c r="BK17" i="80"/>
  <c r="BG17" i="80"/>
  <c r="BR17" i="80"/>
  <c r="BN17" i="80"/>
  <c r="BM17" i="80"/>
  <c r="CD17" i="80"/>
  <c r="AZ17" i="80"/>
  <c r="BS17" i="80"/>
  <c r="CF17" i="80"/>
  <c r="BI17" i="80"/>
  <c r="BV17" i="80"/>
  <c r="BB17" i="80"/>
  <c r="BW17" i="80"/>
  <c r="BL17" i="80"/>
  <c r="X16" i="80"/>
  <c r="Y21" i="80"/>
  <c r="AU15" i="80"/>
  <c r="CI127" i="75" l="1"/>
  <c r="AE21" i="80"/>
  <c r="AD16" i="80"/>
  <c r="AF18" i="80"/>
  <c r="DC30" i="80"/>
  <c r="DD30" i="80" s="1"/>
  <c r="DE30" i="80" s="1"/>
  <c r="DF30" i="80" s="1"/>
  <c r="DG30" i="80" s="1"/>
  <c r="DH30" i="80" s="1"/>
  <c r="AB31" i="80"/>
  <c r="AC16" i="80"/>
  <c r="AD104" i="80"/>
  <c r="AI195" i="75"/>
  <c r="AA195" i="75"/>
  <c r="AC195" i="75"/>
  <c r="U195" i="75"/>
  <c r="T195" i="75"/>
  <c r="AB195" i="75"/>
  <c r="AD195" i="75"/>
  <c r="S195" i="75"/>
  <c r="Y195" i="75"/>
  <c r="R195" i="75"/>
  <c r="AH195" i="75"/>
  <c r="AF195" i="75"/>
  <c r="X195" i="75"/>
  <c r="AE195" i="75"/>
  <c r="W195" i="75"/>
  <c r="P195" i="75"/>
  <c r="Z195" i="75"/>
  <c r="AG195" i="75"/>
  <c r="V195" i="75"/>
  <c r="Q195" i="75"/>
  <c r="X17" i="80"/>
  <c r="X105" i="80"/>
  <c r="Z19" i="80"/>
  <c r="AV16" i="80"/>
  <c r="AY18" i="80"/>
  <c r="BV18" i="80"/>
  <c r="BM18" i="80"/>
  <c r="BI18" i="80"/>
  <c r="BC18" i="80"/>
  <c r="BL18" i="80"/>
  <c r="CF18" i="80"/>
  <c r="CG18" i="80"/>
  <c r="BG18" i="80"/>
  <c r="BO18" i="80"/>
  <c r="CD18" i="80"/>
  <c r="BR18" i="80"/>
  <c r="CH18" i="80"/>
  <c r="AZ18" i="80"/>
  <c r="CB18" i="80"/>
  <c r="BN18" i="80"/>
  <c r="BP18" i="80"/>
  <c r="CE18" i="80"/>
  <c r="BH18" i="80"/>
  <c r="BU18" i="80"/>
  <c r="CA18" i="80"/>
  <c r="BW18" i="80"/>
  <c r="BQ18" i="80"/>
  <c r="CC18" i="80"/>
  <c r="BJ18" i="80"/>
  <c r="BK18" i="80"/>
  <c r="BY18" i="80"/>
  <c r="BX18" i="80"/>
  <c r="BE18" i="80"/>
  <c r="BB18" i="80"/>
  <c r="BT18" i="80"/>
  <c r="BS18" i="80"/>
  <c r="BD18" i="80"/>
  <c r="BZ18" i="80"/>
  <c r="BA18" i="80"/>
  <c r="BF18" i="80"/>
  <c r="V32" i="80"/>
  <c r="AS16" i="80"/>
  <c r="AT16" i="80"/>
  <c r="AU16" i="80"/>
  <c r="BD31" i="80"/>
  <c r="BH31" i="80"/>
  <c r="BC31" i="80"/>
  <c r="AZ31" i="80"/>
  <c r="BB31" i="80"/>
  <c r="BA31" i="80"/>
  <c r="BF31" i="80"/>
  <c r="BK31" i="80"/>
  <c r="BG31" i="80"/>
  <c r="BI31" i="80"/>
  <c r="BJ31" i="80"/>
  <c r="AY31" i="80"/>
  <c r="BE31" i="80"/>
  <c r="Y22" i="80"/>
  <c r="W17" i="80"/>
  <c r="CI128" i="75" l="1"/>
  <c r="AC17" i="80"/>
  <c r="AE22" i="80"/>
  <c r="DF31" i="80"/>
  <c r="DG31" i="80"/>
  <c r="DH31" i="80" s="1"/>
  <c r="DI31" i="80" s="1"/>
  <c r="DJ31" i="80" s="1"/>
  <c r="CR16" i="80"/>
  <c r="CS16" i="80" s="1"/>
  <c r="CT16" i="80" s="1"/>
  <c r="CU16" i="80" s="1"/>
  <c r="CV16" i="80" s="1"/>
  <c r="CW16" i="80" s="1"/>
  <c r="CX16" i="80" s="1"/>
  <c r="CY16" i="80" s="1"/>
  <c r="CZ16" i="80" s="1"/>
  <c r="DA16" i="80" s="1"/>
  <c r="DB16" i="80" s="1"/>
  <c r="AB32" i="80"/>
  <c r="AF19" i="80"/>
  <c r="AD105" i="80"/>
  <c r="AD17" i="80"/>
  <c r="Q196" i="75"/>
  <c r="AE196" i="75"/>
  <c r="S196" i="75"/>
  <c r="AA196" i="75"/>
  <c r="T196" i="75"/>
  <c r="W196" i="75"/>
  <c r="V196" i="75"/>
  <c r="X196" i="75"/>
  <c r="AD196" i="75"/>
  <c r="AI196" i="75"/>
  <c r="AH196" i="75"/>
  <c r="P196" i="75"/>
  <c r="U196" i="75"/>
  <c r="AC196" i="75"/>
  <c r="AG196" i="75"/>
  <c r="AF196" i="75"/>
  <c r="AB196" i="75"/>
  <c r="Z196" i="75"/>
  <c r="Y196" i="75"/>
  <c r="R196" i="75"/>
  <c r="W18" i="80"/>
  <c r="V33" i="80"/>
  <c r="X18" i="80"/>
  <c r="AT17" i="80"/>
  <c r="AU17" i="80"/>
  <c r="AS17" i="80"/>
  <c r="BF32" i="80"/>
  <c r="BA32" i="80"/>
  <c r="BG32" i="80"/>
  <c r="BE32" i="80"/>
  <c r="BC32" i="80"/>
  <c r="BM32" i="80"/>
  <c r="BJ32" i="80"/>
  <c r="BD32" i="80"/>
  <c r="AZ32" i="80"/>
  <c r="BH32" i="80"/>
  <c r="BL32" i="80"/>
  <c r="BI32" i="80"/>
  <c r="BK32" i="80"/>
  <c r="BB32" i="80"/>
  <c r="AV17" i="80"/>
  <c r="AW17" i="80"/>
  <c r="Y23" i="80"/>
  <c r="Z20" i="80"/>
  <c r="AZ19" i="80"/>
  <c r="BV19" i="80"/>
  <c r="BP19" i="80"/>
  <c r="CD19" i="80"/>
  <c r="BD19" i="80"/>
  <c r="BQ19" i="80"/>
  <c r="BR19" i="80"/>
  <c r="BY19" i="80"/>
  <c r="CC19" i="80"/>
  <c r="BE19" i="80"/>
  <c r="CB19" i="80"/>
  <c r="BN19" i="80"/>
  <c r="BZ19" i="80"/>
  <c r="BF19" i="80"/>
  <c r="BU19" i="80"/>
  <c r="BS19" i="80"/>
  <c r="CH19" i="80"/>
  <c r="BA19" i="80"/>
  <c r="BJ19" i="80"/>
  <c r="BW19" i="80"/>
  <c r="BX19" i="80"/>
  <c r="BB19" i="80"/>
  <c r="BO19" i="80"/>
  <c r="BL19" i="80"/>
  <c r="CA19" i="80"/>
  <c r="BC19" i="80"/>
  <c r="CG19" i="80"/>
  <c r="BM19" i="80"/>
  <c r="BG19" i="80"/>
  <c r="BT19" i="80"/>
  <c r="BI19" i="80"/>
  <c r="CE19" i="80"/>
  <c r="CF19" i="80"/>
  <c r="BH19" i="80"/>
  <c r="BK19" i="80"/>
  <c r="CI129" i="75" l="1"/>
  <c r="AF20" i="80"/>
  <c r="AE23" i="80"/>
  <c r="DG32" i="80"/>
  <c r="DH32" i="80" s="1"/>
  <c r="DI32" i="80" s="1"/>
  <c r="DJ32" i="80" s="1"/>
  <c r="DK32" i="80" s="1"/>
  <c r="DL32" i="80" s="1"/>
  <c r="CR17" i="80"/>
  <c r="CS17" i="80"/>
  <c r="CT17" i="80" s="1"/>
  <c r="CU17" i="80" s="1"/>
  <c r="CV17" i="80" s="1"/>
  <c r="CW17" i="80" s="1"/>
  <c r="CX17" i="80" s="1"/>
  <c r="CY17" i="80" s="1"/>
  <c r="CZ17" i="80" s="1"/>
  <c r="DA17" i="80" s="1"/>
  <c r="DB17" i="80" s="1"/>
  <c r="DC17" i="80" s="1"/>
  <c r="AD18" i="80"/>
  <c r="AB33" i="80"/>
  <c r="AC18" i="80"/>
  <c r="DC16" i="80"/>
  <c r="Y197" i="75"/>
  <c r="U197" i="75"/>
  <c r="V197" i="75"/>
  <c r="Q197" i="75"/>
  <c r="AA197" i="75"/>
  <c r="S197" i="75"/>
  <c r="AC197" i="75"/>
  <c r="Z197" i="75"/>
  <c r="P197" i="75"/>
  <c r="W197" i="75"/>
  <c r="AB197" i="75"/>
  <c r="AH197" i="75"/>
  <c r="T197" i="75"/>
  <c r="X197" i="75"/>
  <c r="AF197" i="75"/>
  <c r="AI197" i="75"/>
  <c r="R197" i="75"/>
  <c r="AG197" i="75"/>
  <c r="AD197" i="75"/>
  <c r="AE197" i="75"/>
  <c r="Z21" i="80"/>
  <c r="BK33" i="80"/>
  <c r="BG33" i="80"/>
  <c r="BJ33" i="80"/>
  <c r="BO33" i="80"/>
  <c r="BH33" i="80"/>
  <c r="BA33" i="80"/>
  <c r="BD33" i="80"/>
  <c r="BC33" i="80"/>
  <c r="BM33" i="80"/>
  <c r="BE33" i="80"/>
  <c r="BF33" i="80"/>
  <c r="BL33" i="80"/>
  <c r="BI33" i="80"/>
  <c r="BN33" i="80"/>
  <c r="BB33" i="80"/>
  <c r="BA20" i="80"/>
  <c r="CD20" i="80"/>
  <c r="CB20" i="80"/>
  <c r="CG20" i="80"/>
  <c r="BD20" i="80"/>
  <c r="BU20" i="80"/>
  <c r="CE20" i="80"/>
  <c r="BT20" i="80"/>
  <c r="BK20" i="80"/>
  <c r="BJ20" i="80"/>
  <c r="BF20" i="80"/>
  <c r="BL20" i="80"/>
  <c r="BZ20" i="80"/>
  <c r="BB20" i="80"/>
  <c r="BH20" i="80"/>
  <c r="BG20" i="80"/>
  <c r="BW20" i="80"/>
  <c r="BI20" i="80"/>
  <c r="CA20" i="80"/>
  <c r="BE20" i="80"/>
  <c r="BS20" i="80"/>
  <c r="BP20" i="80"/>
  <c r="BC20" i="80"/>
  <c r="CH20" i="80"/>
  <c r="CC20" i="80"/>
  <c r="CF20" i="80"/>
  <c r="BY20" i="80"/>
  <c r="BR20" i="80"/>
  <c r="BV20" i="80"/>
  <c r="BO20" i="80"/>
  <c r="BM20" i="80"/>
  <c r="BX20" i="80"/>
  <c r="BQ20" i="80"/>
  <c r="BN20" i="80"/>
  <c r="W19" i="80"/>
  <c r="Y24" i="80"/>
  <c r="AT18" i="80"/>
  <c r="AV18" i="80"/>
  <c r="AU18" i="80"/>
  <c r="X19" i="80"/>
  <c r="AW18" i="80"/>
  <c r="AX18" i="80"/>
  <c r="V34" i="80"/>
  <c r="CI130" i="75" l="1"/>
  <c r="AB34" i="80"/>
  <c r="AD19" i="80"/>
  <c r="CS18" i="80"/>
  <c r="CT18" i="80" s="1"/>
  <c r="CU18" i="80" s="1"/>
  <c r="CV18" i="80" s="1"/>
  <c r="CW18" i="80" s="1"/>
  <c r="CX18" i="80" s="1"/>
  <c r="CY18" i="80" s="1"/>
  <c r="CZ18" i="80" s="1"/>
  <c r="DA18" i="80" s="1"/>
  <c r="DB18" i="80" s="1"/>
  <c r="DC18" i="80" s="1"/>
  <c r="DD18" i="80" s="1"/>
  <c r="DE18" i="80" s="1"/>
  <c r="DF18" i="80" s="1"/>
  <c r="AE24" i="80"/>
  <c r="AC19" i="80"/>
  <c r="DI33" i="80"/>
  <c r="DJ33" i="80" s="1"/>
  <c r="DK33" i="80" s="1"/>
  <c r="DL33" i="80" s="1"/>
  <c r="DM33" i="80" s="1"/>
  <c r="DN33" i="80" s="1"/>
  <c r="AF21" i="80"/>
  <c r="DD17" i="80"/>
  <c r="DD16" i="80"/>
  <c r="AD198" i="75"/>
  <c r="T198" i="75"/>
  <c r="AC198" i="75"/>
  <c r="Y198" i="75"/>
  <c r="S198" i="75"/>
  <c r="Q198" i="75"/>
  <c r="AE198" i="75"/>
  <c r="AG198" i="75"/>
  <c r="AH198" i="75"/>
  <c r="Z198" i="75"/>
  <c r="R198" i="75"/>
  <c r="AB198" i="75"/>
  <c r="AA198" i="75"/>
  <c r="AI198" i="75"/>
  <c r="W198" i="75"/>
  <c r="X198" i="75"/>
  <c r="AF198" i="75"/>
  <c r="P198" i="75"/>
  <c r="V198" i="75"/>
  <c r="U198" i="75"/>
  <c r="V35" i="80"/>
  <c r="Z22" i="80"/>
  <c r="BN34" i="80"/>
  <c r="BO34" i="80"/>
  <c r="BE34" i="80"/>
  <c r="BF34" i="80"/>
  <c r="BG34" i="80"/>
  <c r="BJ34" i="80"/>
  <c r="BI34" i="80"/>
  <c r="BM34" i="80"/>
  <c r="BK34" i="80"/>
  <c r="BB34" i="80"/>
  <c r="BP34" i="80"/>
  <c r="BH34" i="80"/>
  <c r="BL34" i="80"/>
  <c r="BD34" i="80"/>
  <c r="BC34" i="80"/>
  <c r="Y25" i="80"/>
  <c r="X20" i="80"/>
  <c r="BB21" i="80"/>
  <c r="BF21" i="80"/>
  <c r="CE21" i="80"/>
  <c r="BV21" i="80"/>
  <c r="BJ21" i="80"/>
  <c r="BC21" i="80"/>
  <c r="BQ21" i="80"/>
  <c r="CB21" i="80"/>
  <c r="BN21" i="80"/>
  <c r="BE21" i="80"/>
  <c r="BS21" i="80"/>
  <c r="BL21" i="80"/>
  <c r="BG21" i="80"/>
  <c r="BW21" i="80"/>
  <c r="CD21" i="80"/>
  <c r="BH21" i="80"/>
  <c r="BO21" i="80"/>
  <c r="BK21" i="80"/>
  <c r="CA21" i="80"/>
  <c r="CC21" i="80"/>
  <c r="BD21" i="80"/>
  <c r="BX21" i="80"/>
  <c r="BP21" i="80"/>
  <c r="BT21" i="80"/>
  <c r="CF21" i="80"/>
  <c r="CG21" i="80"/>
  <c r="BI21" i="80"/>
  <c r="BY21" i="80"/>
  <c r="BR21" i="80"/>
  <c r="BZ21" i="80"/>
  <c r="BM21" i="80"/>
  <c r="CH21" i="80"/>
  <c r="BU21" i="80"/>
  <c r="AX19" i="80"/>
  <c r="AY19" i="80"/>
  <c r="W20" i="80"/>
  <c r="AV19" i="80"/>
  <c r="AU19" i="80"/>
  <c r="AW19" i="80"/>
  <c r="CI131" i="75" l="1"/>
  <c r="CT19" i="80"/>
  <c r="CU19" i="80" s="1"/>
  <c r="CV19" i="80" s="1"/>
  <c r="CW19" i="80" s="1"/>
  <c r="CX19" i="80" s="1"/>
  <c r="CY19" i="80" s="1"/>
  <c r="CZ19" i="80" s="1"/>
  <c r="DA19" i="80" s="1"/>
  <c r="DB19" i="80" s="1"/>
  <c r="DC19" i="80" s="1"/>
  <c r="DD19" i="80" s="1"/>
  <c r="DE19" i="80" s="1"/>
  <c r="DF19" i="80" s="1"/>
  <c r="DG19" i="80" s="1"/>
  <c r="AC20" i="80"/>
  <c r="AD20" i="80"/>
  <c r="AE25" i="80"/>
  <c r="DK34" i="80"/>
  <c r="DL34" i="80" s="1"/>
  <c r="DM34" i="80" s="1"/>
  <c r="DN34" i="80" s="1"/>
  <c r="DO34" i="80" s="1"/>
  <c r="AF22" i="80"/>
  <c r="AB35" i="80"/>
  <c r="DE17" i="80"/>
  <c r="DE16" i="80"/>
  <c r="DG18" i="80"/>
  <c r="U199" i="75"/>
  <c r="AI199" i="75"/>
  <c r="AG199" i="75"/>
  <c r="T199" i="75"/>
  <c r="Q199" i="75"/>
  <c r="AF199" i="75"/>
  <c r="Y199" i="75"/>
  <c r="W199" i="75"/>
  <c r="AC199" i="75"/>
  <c r="V199" i="75"/>
  <c r="AA199" i="75"/>
  <c r="AE199" i="75"/>
  <c r="AD199" i="75"/>
  <c r="AB199" i="75"/>
  <c r="P199" i="75"/>
  <c r="S199" i="75"/>
  <c r="X199" i="75"/>
  <c r="Z199" i="75"/>
  <c r="AH199" i="75"/>
  <c r="R199" i="75"/>
  <c r="Z23" i="80"/>
  <c r="V36" i="80"/>
  <c r="BC22" i="80"/>
  <c r="BN22" i="80"/>
  <c r="BY22" i="80"/>
  <c r="BU22" i="80"/>
  <c r="BW22" i="80"/>
  <c r="BK22" i="80"/>
  <c r="BJ22" i="80"/>
  <c r="BH22" i="80"/>
  <c r="BL22" i="80"/>
  <c r="BI22" i="80"/>
  <c r="BX22" i="80"/>
  <c r="CG22" i="80"/>
  <c r="BV22" i="80"/>
  <c r="BZ22" i="80"/>
  <c r="BG22" i="80"/>
  <c r="CE22" i="80"/>
  <c r="CF22" i="80"/>
  <c r="CH22" i="80"/>
  <c r="BO22" i="80"/>
  <c r="CD22" i="80"/>
  <c r="BF22" i="80"/>
  <c r="CC22" i="80"/>
  <c r="CB22" i="80"/>
  <c r="BT22" i="80"/>
  <c r="BE22" i="80"/>
  <c r="CA22" i="80"/>
  <c r="BS22" i="80"/>
  <c r="BP22" i="80"/>
  <c r="BQ22" i="80"/>
  <c r="BM22" i="80"/>
  <c r="BD22" i="80"/>
  <c r="BR22" i="80"/>
  <c r="W21" i="80"/>
  <c r="X21" i="80"/>
  <c r="BO35" i="80"/>
  <c r="BN35" i="80"/>
  <c r="BG35" i="80"/>
  <c r="BK35" i="80"/>
  <c r="BD35" i="80"/>
  <c r="BJ35" i="80"/>
  <c r="BP35" i="80"/>
  <c r="BI35" i="80"/>
  <c r="BE35" i="80"/>
  <c r="BC35" i="80"/>
  <c r="BL35" i="80"/>
  <c r="BM35" i="80"/>
  <c r="BH35" i="80"/>
  <c r="BF35" i="80"/>
  <c r="BB35" i="80"/>
  <c r="Y26" i="80"/>
  <c r="AW20" i="80"/>
  <c r="AX20" i="80"/>
  <c r="AV20" i="80"/>
  <c r="AY20" i="80"/>
  <c r="AZ20" i="80"/>
  <c r="CI132" i="75" l="1"/>
  <c r="CU20" i="80"/>
  <c r="CV20" i="80"/>
  <c r="CW20" i="80" s="1"/>
  <c r="CX20" i="80" s="1"/>
  <c r="CY20" i="80" s="1"/>
  <c r="CZ20" i="80" s="1"/>
  <c r="DA20" i="80" s="1"/>
  <c r="DB20" i="80" s="1"/>
  <c r="DC20" i="80" s="1"/>
  <c r="DD20" i="80" s="1"/>
  <c r="DE20" i="80" s="1"/>
  <c r="DF20" i="80" s="1"/>
  <c r="DG20" i="80" s="1"/>
  <c r="DH20" i="80" s="1"/>
  <c r="DI20" i="80" s="1"/>
  <c r="AE26" i="80"/>
  <c r="DM35" i="80"/>
  <c r="DN35" i="80"/>
  <c r="DO35" i="80" s="1"/>
  <c r="AD21" i="80"/>
  <c r="AC21" i="80"/>
  <c r="AB36" i="80"/>
  <c r="AF23" i="80"/>
  <c r="DF16" i="80"/>
  <c r="DH18" i="80"/>
  <c r="DH19" i="80"/>
  <c r="DF17" i="80"/>
  <c r="AH200" i="75"/>
  <c r="AD200" i="75"/>
  <c r="Y200" i="75"/>
  <c r="U200" i="75"/>
  <c r="Z200" i="75"/>
  <c r="AE200" i="75"/>
  <c r="AF200" i="75"/>
  <c r="AC200" i="75"/>
  <c r="AG200" i="75"/>
  <c r="AB200" i="75"/>
  <c r="AI200" i="75"/>
  <c r="X200" i="75"/>
  <c r="AA200" i="75"/>
  <c r="Q200" i="75"/>
  <c r="T200" i="75"/>
  <c r="W200" i="75"/>
  <c r="S200" i="75"/>
  <c r="V200" i="75"/>
  <c r="R200" i="75"/>
  <c r="P200" i="75"/>
  <c r="W22" i="80"/>
  <c r="V37" i="80"/>
  <c r="AY21" i="80"/>
  <c r="AW21" i="80"/>
  <c r="AX21" i="80"/>
  <c r="BF36" i="80"/>
  <c r="BG36" i="80"/>
  <c r="BO36" i="80"/>
  <c r="BM36" i="80"/>
  <c r="BL36" i="80"/>
  <c r="BQ36" i="80"/>
  <c r="BD36" i="80"/>
  <c r="BB36" i="80"/>
  <c r="BJ36" i="80"/>
  <c r="BN36" i="80"/>
  <c r="BE36" i="80"/>
  <c r="BH36" i="80"/>
  <c r="BP36" i="80"/>
  <c r="BI36" i="80"/>
  <c r="BK36" i="80"/>
  <c r="BC36" i="80"/>
  <c r="Z24" i="80"/>
  <c r="BE23" i="80"/>
  <c r="BD23" i="80"/>
  <c r="CB23" i="80"/>
  <c r="BX23" i="80"/>
  <c r="CH23" i="80"/>
  <c r="BF23" i="80"/>
  <c r="BM23" i="80"/>
  <c r="BK23" i="80"/>
  <c r="BT23" i="80"/>
  <c r="BG23" i="80"/>
  <c r="BO23" i="80"/>
  <c r="BV23" i="80"/>
  <c r="CG23" i="80"/>
  <c r="BW23" i="80"/>
  <c r="BH23" i="80"/>
  <c r="CC23" i="80"/>
  <c r="BI23" i="80"/>
  <c r="CA23" i="80"/>
  <c r="BQ23" i="80"/>
  <c r="CE23" i="80"/>
  <c r="CF23" i="80"/>
  <c r="BJ23" i="80"/>
  <c r="BR23" i="80"/>
  <c r="CD23" i="80"/>
  <c r="BP23" i="80"/>
  <c r="BZ23" i="80"/>
  <c r="BU23" i="80"/>
  <c r="BS23" i="80"/>
  <c r="BL23" i="80"/>
  <c r="BY23" i="80"/>
  <c r="BN23" i="80"/>
  <c r="AZ21" i="80"/>
  <c r="BA21" i="80"/>
  <c r="X22" i="80"/>
  <c r="Y27" i="80"/>
  <c r="CG88" i="75" l="1"/>
  <c r="CP85" i="75"/>
  <c r="CQ88" i="75"/>
  <c r="CF85" i="75"/>
  <c r="CY85" i="75"/>
  <c r="CZ88" i="75"/>
  <c r="CS102" i="75"/>
  <c r="DB102" i="75"/>
  <c r="CI133" i="75"/>
  <c r="AE27" i="80"/>
  <c r="AD22" i="80"/>
  <c r="AF24" i="80"/>
  <c r="DP36" i="80"/>
  <c r="CV21" i="80"/>
  <c r="CW21" i="80" s="1"/>
  <c r="CX21" i="80" s="1"/>
  <c r="CY21" i="80" s="1"/>
  <c r="CZ21" i="80" s="1"/>
  <c r="DA21" i="80" s="1"/>
  <c r="DB21" i="80" s="1"/>
  <c r="DC21" i="80" s="1"/>
  <c r="DD21" i="80" s="1"/>
  <c r="DE21" i="80" s="1"/>
  <c r="DF21" i="80" s="1"/>
  <c r="DG21" i="80" s="1"/>
  <c r="DH21" i="80" s="1"/>
  <c r="DI21" i="80" s="1"/>
  <c r="DJ21" i="80" s="1"/>
  <c r="DK21" i="80" s="1"/>
  <c r="AB37" i="80"/>
  <c r="AC22" i="80"/>
  <c r="DJ20" i="80"/>
  <c r="DG17" i="80"/>
  <c r="DG16" i="80"/>
  <c r="DI19" i="80"/>
  <c r="DI18" i="80"/>
  <c r="P201" i="75"/>
  <c r="Q201" i="75"/>
  <c r="AC201" i="75"/>
  <c r="AD201" i="75"/>
  <c r="X201" i="75"/>
  <c r="R201" i="75"/>
  <c r="AA201" i="75"/>
  <c r="AF201" i="75"/>
  <c r="AH201" i="75"/>
  <c r="AE201" i="75"/>
  <c r="S201" i="75"/>
  <c r="Z201" i="75"/>
  <c r="W201" i="75"/>
  <c r="AB201" i="75"/>
  <c r="T201" i="75"/>
  <c r="Y201" i="75"/>
  <c r="V201" i="75"/>
  <c r="AI201" i="75"/>
  <c r="U201" i="75"/>
  <c r="AG201" i="75"/>
  <c r="Y28" i="80"/>
  <c r="BF24" i="80"/>
  <c r="CD24" i="80"/>
  <c r="BU24" i="80"/>
  <c r="CB24" i="80"/>
  <c r="CA24" i="80"/>
  <c r="CC24" i="80"/>
  <c r="BJ24" i="80"/>
  <c r="CG24" i="80"/>
  <c r="BQ24" i="80"/>
  <c r="BR24" i="80"/>
  <c r="BX24" i="80"/>
  <c r="BL24" i="80"/>
  <c r="BW24" i="80"/>
  <c r="BY24" i="80"/>
  <c r="CH24" i="80"/>
  <c r="BZ24" i="80"/>
  <c r="BO24" i="80"/>
  <c r="BH24" i="80"/>
  <c r="BV24" i="80"/>
  <c r="BS24" i="80"/>
  <c r="BK24" i="80"/>
  <c r="BP24" i="80"/>
  <c r="BN24" i="80"/>
  <c r="BI24" i="80"/>
  <c r="CF24" i="80"/>
  <c r="BT24" i="80"/>
  <c r="BM24" i="80"/>
  <c r="BG24" i="80"/>
  <c r="CE24" i="80"/>
  <c r="BO37" i="80"/>
  <c r="BK37" i="80"/>
  <c r="BN37" i="80"/>
  <c r="BG37" i="80"/>
  <c r="BE37" i="80"/>
  <c r="BL37" i="80"/>
  <c r="BF37" i="80"/>
  <c r="BM37" i="80"/>
  <c r="BH37" i="80"/>
  <c r="BB37" i="80"/>
  <c r="BC37" i="80"/>
  <c r="BI37" i="80"/>
  <c r="BJ37" i="80"/>
  <c r="BD37" i="80"/>
  <c r="BP37" i="80"/>
  <c r="BQ37" i="80"/>
  <c r="Z25" i="80"/>
  <c r="V38" i="80"/>
  <c r="X23" i="80"/>
  <c r="BB22" i="80"/>
  <c r="BA22" i="80"/>
  <c r="W23" i="80"/>
  <c r="AY22" i="80"/>
  <c r="AX22" i="80"/>
  <c r="AZ22" i="80"/>
  <c r="CO83" i="75" l="1"/>
  <c r="CT83" i="75" s="1"/>
  <c r="CX83" i="75"/>
  <c r="CE83" i="75"/>
  <c r="CL83" i="75" s="1"/>
  <c r="CI134" i="75"/>
  <c r="CW22" i="80"/>
  <c r="CX22" i="80"/>
  <c r="CY22" i="80" s="1"/>
  <c r="CZ22" i="80" s="1"/>
  <c r="DA22" i="80" s="1"/>
  <c r="DB22" i="80" s="1"/>
  <c r="DC22" i="80" s="1"/>
  <c r="DD22" i="80" s="1"/>
  <c r="DE22" i="80" s="1"/>
  <c r="DF22" i="80" s="1"/>
  <c r="DG22" i="80" s="1"/>
  <c r="DH22" i="80" s="1"/>
  <c r="DI22" i="80" s="1"/>
  <c r="DJ22" i="80" s="1"/>
  <c r="DK22" i="80" s="1"/>
  <c r="DL22" i="80" s="1"/>
  <c r="DM22" i="80" s="1"/>
  <c r="DN22" i="80" s="1"/>
  <c r="AC23" i="80"/>
  <c r="AD23" i="80"/>
  <c r="AB38" i="80"/>
  <c r="AF25" i="80"/>
  <c r="DP37" i="80"/>
  <c r="AE28" i="80"/>
  <c r="DK20" i="80"/>
  <c r="DH17" i="80"/>
  <c r="DH16" i="80"/>
  <c r="DJ18" i="80"/>
  <c r="DL21" i="80"/>
  <c r="DJ19" i="80"/>
  <c r="U202" i="75"/>
  <c r="W202" i="75"/>
  <c r="AA202" i="75"/>
  <c r="P202" i="75"/>
  <c r="Y202" i="75"/>
  <c r="AD202" i="75"/>
  <c r="AB202" i="75"/>
  <c r="Q202" i="75"/>
  <c r="AI202" i="75"/>
  <c r="Z202" i="75"/>
  <c r="R202" i="75"/>
  <c r="V202" i="75"/>
  <c r="S202" i="75"/>
  <c r="X202" i="75"/>
  <c r="AE202" i="75"/>
  <c r="AC202" i="75"/>
  <c r="AF202" i="75"/>
  <c r="T202" i="75"/>
  <c r="AH202" i="75"/>
  <c r="AG202" i="75"/>
  <c r="BG25" i="80"/>
  <c r="BI25" i="80"/>
  <c r="BT25" i="80"/>
  <c r="BJ25" i="80"/>
  <c r="BR25" i="80"/>
  <c r="BM25" i="80"/>
  <c r="BW25" i="80"/>
  <c r="BP25" i="80"/>
  <c r="CE25" i="80"/>
  <c r="BS25" i="80"/>
  <c r="BK25" i="80"/>
  <c r="CB25" i="80"/>
  <c r="BQ25" i="80"/>
  <c r="BU25" i="80"/>
  <c r="CA25" i="80"/>
  <c r="BN25" i="80"/>
  <c r="BX25" i="80"/>
  <c r="BY25" i="80"/>
  <c r="BV25" i="80"/>
  <c r="CD25" i="80"/>
  <c r="BZ25" i="80"/>
  <c r="BL25" i="80"/>
  <c r="BH25" i="80"/>
  <c r="CF25" i="80"/>
  <c r="CC25" i="80"/>
  <c r="CG25" i="80"/>
  <c r="CH25" i="80"/>
  <c r="BO25" i="80"/>
  <c r="BH38" i="80"/>
  <c r="BE38" i="80"/>
  <c r="BR38" i="80"/>
  <c r="BP38" i="80"/>
  <c r="BJ38" i="80"/>
  <c r="BK38" i="80"/>
  <c r="BO38" i="80"/>
  <c r="BM38" i="80"/>
  <c r="BL38" i="80"/>
  <c r="BF38" i="80"/>
  <c r="BG38" i="80"/>
  <c r="BI38" i="80"/>
  <c r="BD38" i="80"/>
  <c r="BQ38" i="80"/>
  <c r="BC38" i="80"/>
  <c r="BN38" i="80"/>
  <c r="X24" i="80"/>
  <c r="Y29" i="80"/>
  <c r="BC23" i="80"/>
  <c r="V39" i="80"/>
  <c r="AZ23" i="80"/>
  <c r="BA23" i="80"/>
  <c r="BB23" i="80"/>
  <c r="Z26" i="80"/>
  <c r="W24" i="80"/>
  <c r="CK83" i="75" l="1"/>
  <c r="CJ83" i="75"/>
  <c r="CI135" i="75"/>
  <c r="CU83" i="75"/>
  <c r="AC24" i="80"/>
  <c r="AF26" i="80"/>
  <c r="CY23" i="80"/>
  <c r="CZ23" i="80" s="1"/>
  <c r="DA23" i="80" s="1"/>
  <c r="DB23" i="80" s="1"/>
  <c r="DC23" i="80" s="1"/>
  <c r="DD23" i="80" s="1"/>
  <c r="DE23" i="80" s="1"/>
  <c r="DF23" i="80" s="1"/>
  <c r="DG23" i="80" s="1"/>
  <c r="DH23" i="80" s="1"/>
  <c r="DI23" i="80" s="1"/>
  <c r="DJ23" i="80" s="1"/>
  <c r="DK23" i="80" s="1"/>
  <c r="DL23" i="80" s="1"/>
  <c r="DM23" i="80" s="1"/>
  <c r="DN23" i="80" s="1"/>
  <c r="DO23" i="80" s="1"/>
  <c r="DP23" i="80" s="1"/>
  <c r="DQ23" i="80" s="1"/>
  <c r="DR23" i="80" s="1"/>
  <c r="AB39" i="80"/>
  <c r="AE29" i="80"/>
  <c r="AD24" i="80"/>
  <c r="DQ38" i="80"/>
  <c r="DL20" i="80"/>
  <c r="DI17" i="80"/>
  <c r="DM21" i="80"/>
  <c r="DO22" i="80"/>
  <c r="DK19" i="80"/>
  <c r="DI16" i="80"/>
  <c r="DK18" i="80"/>
  <c r="AH203" i="75"/>
  <c r="S203" i="75"/>
  <c r="AB203" i="75"/>
  <c r="U203" i="75"/>
  <c r="X203" i="75"/>
  <c r="T203" i="75"/>
  <c r="V203" i="75"/>
  <c r="AD203" i="75"/>
  <c r="Q203" i="75"/>
  <c r="AF203" i="75"/>
  <c r="R203" i="75"/>
  <c r="Y203" i="75"/>
  <c r="AG203" i="75"/>
  <c r="AC203" i="75"/>
  <c r="Z203" i="75"/>
  <c r="P203" i="75"/>
  <c r="AE203" i="75"/>
  <c r="AI203" i="75"/>
  <c r="AA203" i="75"/>
  <c r="W203" i="75"/>
  <c r="W25" i="80"/>
  <c r="X25" i="80"/>
  <c r="Y30" i="80"/>
  <c r="BB24" i="80"/>
  <c r="BA24" i="80"/>
  <c r="BC24" i="80"/>
  <c r="V40" i="80"/>
  <c r="BE24" i="80"/>
  <c r="BD24" i="80"/>
  <c r="Z27" i="80"/>
  <c r="BR39" i="80"/>
  <c r="BQ39" i="80"/>
  <c r="BD39" i="80"/>
  <c r="BK39" i="80"/>
  <c r="BC39" i="80"/>
  <c r="BS39" i="80"/>
  <c r="BN39" i="80"/>
  <c r="BI39" i="80"/>
  <c r="BM39" i="80"/>
  <c r="BF39" i="80"/>
  <c r="BL39" i="80"/>
  <c r="BP39" i="80"/>
  <c r="BE39" i="80"/>
  <c r="BH39" i="80"/>
  <c r="BJ39" i="80"/>
  <c r="BO39" i="80"/>
  <c r="BG39" i="80"/>
  <c r="BH26" i="80"/>
  <c r="BI26" i="80"/>
  <c r="CG26" i="80"/>
  <c r="BY26" i="80"/>
  <c r="BT26" i="80"/>
  <c r="BU26" i="80"/>
  <c r="BM26" i="80"/>
  <c r="BO26" i="80"/>
  <c r="BP26" i="80"/>
  <c r="CC26" i="80"/>
  <c r="BV26" i="80"/>
  <c r="CD26" i="80"/>
  <c r="BL26" i="80"/>
  <c r="BN26" i="80"/>
  <c r="BR26" i="80"/>
  <c r="BJ26" i="80"/>
  <c r="BW26" i="80"/>
  <c r="BS26" i="80"/>
  <c r="CB26" i="80"/>
  <c r="CH26" i="80"/>
  <c r="BZ26" i="80"/>
  <c r="BK26" i="80"/>
  <c r="BQ26" i="80"/>
  <c r="BX26" i="80"/>
  <c r="CF26" i="80"/>
  <c r="CE26" i="80"/>
  <c r="CA26" i="80"/>
  <c r="CI136" i="75" l="1"/>
  <c r="DQ39" i="80"/>
  <c r="DR39" i="80" s="1"/>
  <c r="AF27" i="80"/>
  <c r="AB40" i="80"/>
  <c r="CZ24" i="80"/>
  <c r="DA24" i="80" s="1"/>
  <c r="DB24" i="80" s="1"/>
  <c r="DC24" i="80" s="1"/>
  <c r="DD24" i="80" s="1"/>
  <c r="DE24" i="80" s="1"/>
  <c r="DF24" i="80" s="1"/>
  <c r="DG24" i="80" s="1"/>
  <c r="DH24" i="80" s="1"/>
  <c r="DI24" i="80" s="1"/>
  <c r="DJ24" i="80" s="1"/>
  <c r="DK24" i="80" s="1"/>
  <c r="DL24" i="80" s="1"/>
  <c r="DM24" i="80" s="1"/>
  <c r="DN24" i="80" s="1"/>
  <c r="DO24" i="80" s="1"/>
  <c r="DP24" i="80" s="1"/>
  <c r="DQ24" i="80" s="1"/>
  <c r="DR24" i="80" s="1"/>
  <c r="AE30" i="80"/>
  <c r="AD25" i="80"/>
  <c r="AC25" i="80"/>
  <c r="DM20" i="80"/>
  <c r="DS23" i="80"/>
  <c r="DJ16" i="80"/>
  <c r="DP22" i="80"/>
  <c r="DL19" i="80"/>
  <c r="DN21" i="80"/>
  <c r="DJ17" i="80"/>
  <c r="DL18" i="80"/>
  <c r="AA204" i="75"/>
  <c r="AG204" i="75"/>
  <c r="V204" i="75"/>
  <c r="AH204" i="75"/>
  <c r="P204" i="75"/>
  <c r="Z204" i="75"/>
  <c r="AB204" i="75"/>
  <c r="AD204" i="75"/>
  <c r="AI204" i="75"/>
  <c r="Y204" i="75"/>
  <c r="T204" i="75"/>
  <c r="AF204" i="75"/>
  <c r="U204" i="75"/>
  <c r="Q204" i="75"/>
  <c r="W204" i="75"/>
  <c r="S204" i="75"/>
  <c r="AE204" i="75"/>
  <c r="R204" i="75"/>
  <c r="X204" i="75"/>
  <c r="AC204" i="75"/>
  <c r="BC25" i="80"/>
  <c r="BB25" i="80"/>
  <c r="BD25" i="80"/>
  <c r="BJ27" i="80"/>
  <c r="BN27" i="80"/>
  <c r="BW27" i="80"/>
  <c r="BT27" i="80"/>
  <c r="CC27" i="80"/>
  <c r="CH27" i="80"/>
  <c r="CG27" i="80"/>
  <c r="BR27" i="80"/>
  <c r="BP27" i="80"/>
  <c r="CD27" i="80"/>
  <c r="CE27" i="80"/>
  <c r="CB27" i="80"/>
  <c r="BV27" i="80"/>
  <c r="BK27" i="80"/>
  <c r="BM27" i="80"/>
  <c r="BL27" i="80"/>
  <c r="BQ27" i="80"/>
  <c r="BZ27" i="80"/>
  <c r="BO27" i="80"/>
  <c r="BS27" i="80"/>
  <c r="BU27" i="80"/>
  <c r="BY27" i="80"/>
  <c r="BX27" i="80"/>
  <c r="CA27" i="80"/>
  <c r="CF27" i="80"/>
  <c r="Y31" i="80"/>
  <c r="V41" i="80"/>
  <c r="BG40" i="80"/>
  <c r="BP40" i="80"/>
  <c r="BH40" i="80"/>
  <c r="BF40" i="80"/>
  <c r="BE40" i="80"/>
  <c r="BN40" i="80"/>
  <c r="BJ40" i="80"/>
  <c r="BO40" i="80"/>
  <c r="BK40" i="80"/>
  <c r="BL40" i="80"/>
  <c r="BR40" i="80"/>
  <c r="BD40" i="80"/>
  <c r="BT40" i="80"/>
  <c r="BQ40" i="80"/>
  <c r="BI40" i="80"/>
  <c r="BM40" i="80"/>
  <c r="BS40" i="80"/>
  <c r="X26" i="80"/>
  <c r="Z28" i="80"/>
  <c r="BE25" i="80"/>
  <c r="BF25" i="80"/>
  <c r="W26" i="80"/>
  <c r="CI137" i="75" l="1"/>
  <c r="AC26" i="80"/>
  <c r="AF28" i="80"/>
  <c r="AD26" i="80"/>
  <c r="DR40" i="80"/>
  <c r="DS40" i="80" s="1"/>
  <c r="AB41" i="80"/>
  <c r="AE31" i="80"/>
  <c r="DA25" i="80"/>
  <c r="DB25" i="80" s="1"/>
  <c r="DC25" i="80" s="1"/>
  <c r="DD25" i="80" s="1"/>
  <c r="DE25" i="80" s="1"/>
  <c r="DF25" i="80" s="1"/>
  <c r="DG25" i="80" s="1"/>
  <c r="DH25" i="80" s="1"/>
  <c r="DI25" i="80" s="1"/>
  <c r="DJ25" i="80" s="1"/>
  <c r="DK25" i="80" s="1"/>
  <c r="DL25" i="80" s="1"/>
  <c r="DM25" i="80" s="1"/>
  <c r="DN25" i="80" s="1"/>
  <c r="DO25" i="80" s="1"/>
  <c r="DP25" i="80" s="1"/>
  <c r="DQ25" i="80" s="1"/>
  <c r="DR25" i="80" s="1"/>
  <c r="DS25" i="80" s="1"/>
  <c r="DT25" i="80" s="1"/>
  <c r="DU25" i="80" s="1"/>
  <c r="DN20" i="80"/>
  <c r="DS24" i="80"/>
  <c r="DM18" i="80"/>
  <c r="DK17" i="80"/>
  <c r="DO21" i="80"/>
  <c r="DK16" i="80"/>
  <c r="DQ22" i="80"/>
  <c r="DM19" i="80"/>
  <c r="DT23" i="80"/>
  <c r="R205" i="75"/>
  <c r="AF205" i="75"/>
  <c r="Z205" i="75"/>
  <c r="AE205" i="75"/>
  <c r="T205" i="75"/>
  <c r="P205" i="75"/>
  <c r="Q205" i="75"/>
  <c r="X205" i="75"/>
  <c r="AB205" i="75"/>
  <c r="S205" i="75"/>
  <c r="Y205" i="75"/>
  <c r="AH205" i="75"/>
  <c r="W205" i="75"/>
  <c r="AI205" i="75"/>
  <c r="V205" i="75"/>
  <c r="AC205" i="75"/>
  <c r="AD205" i="75"/>
  <c r="AG205" i="75"/>
  <c r="U205" i="75"/>
  <c r="AA205" i="75"/>
  <c r="W27" i="80"/>
  <c r="X27" i="80"/>
  <c r="Y32" i="80"/>
  <c r="BL28" i="80"/>
  <c r="BK28" i="80"/>
  <c r="BR28" i="80"/>
  <c r="BZ28" i="80"/>
  <c r="CE28" i="80"/>
  <c r="CA28" i="80"/>
  <c r="CD28" i="80"/>
  <c r="CH28" i="80"/>
  <c r="CB28" i="80"/>
  <c r="BQ28" i="80"/>
  <c r="BU28" i="80"/>
  <c r="BM28" i="80"/>
  <c r="BP28" i="80"/>
  <c r="CG28" i="80"/>
  <c r="BN28" i="80"/>
  <c r="CC28" i="80"/>
  <c r="BS28" i="80"/>
  <c r="BX28" i="80"/>
  <c r="BO28" i="80"/>
  <c r="BT28" i="80"/>
  <c r="CF28" i="80"/>
  <c r="BV28" i="80"/>
  <c r="BW28" i="80"/>
  <c r="BY28" i="80"/>
  <c r="BD26" i="80"/>
  <c r="BF26" i="80"/>
  <c r="BE26" i="80"/>
  <c r="BG26" i="80"/>
  <c r="BL41" i="80"/>
  <c r="BU41" i="80"/>
  <c r="BI41" i="80"/>
  <c r="BT41" i="80"/>
  <c r="BE41" i="80"/>
  <c r="BG41" i="80"/>
  <c r="BM41" i="80"/>
  <c r="BN41" i="80"/>
  <c r="BV41" i="80"/>
  <c r="BO41" i="80"/>
  <c r="BQ41" i="80"/>
  <c r="BS41" i="80"/>
  <c r="BR41" i="80"/>
  <c r="BK41" i="80"/>
  <c r="BP41" i="80"/>
  <c r="BJ41" i="80"/>
  <c r="BF41" i="80"/>
  <c r="BH41" i="80"/>
  <c r="Z29" i="80"/>
  <c r="V42" i="80"/>
  <c r="CI138" i="75" l="1"/>
  <c r="AB42" i="80"/>
  <c r="AF29" i="80"/>
  <c r="DS41" i="80"/>
  <c r="DT41" i="80" s="1"/>
  <c r="DU41" i="80" s="1"/>
  <c r="DC26" i="80"/>
  <c r="DD26" i="80" s="1"/>
  <c r="DE26" i="80" s="1"/>
  <c r="DF26" i="80" s="1"/>
  <c r="DG26" i="80" s="1"/>
  <c r="DH26" i="80" s="1"/>
  <c r="DI26" i="80" s="1"/>
  <c r="DJ26" i="80" s="1"/>
  <c r="DK26" i="80" s="1"/>
  <c r="DL26" i="80" s="1"/>
  <c r="DM26" i="80" s="1"/>
  <c r="DN26" i="80" s="1"/>
  <c r="DO26" i="80" s="1"/>
  <c r="DP26" i="80" s="1"/>
  <c r="DQ26" i="80" s="1"/>
  <c r="DR26" i="80" s="1"/>
  <c r="DS26" i="80" s="1"/>
  <c r="DT26" i="80" s="1"/>
  <c r="DU26" i="80" s="1"/>
  <c r="DV26" i="80" s="1"/>
  <c r="DW26" i="80" s="1"/>
  <c r="AE32" i="80"/>
  <c r="AD27" i="80"/>
  <c r="AC27" i="80"/>
  <c r="DO20" i="80"/>
  <c r="DN19" i="80"/>
  <c r="DL16" i="80"/>
  <c r="DT24" i="80"/>
  <c r="DV25" i="80"/>
  <c r="DL17" i="80"/>
  <c r="DP21" i="80"/>
  <c r="DN18" i="80"/>
  <c r="DR22" i="80"/>
  <c r="DU23" i="80"/>
  <c r="AA206" i="75"/>
  <c r="AI206" i="75"/>
  <c r="X206" i="75"/>
  <c r="AF206" i="75"/>
  <c r="AH206" i="75"/>
  <c r="P206" i="75"/>
  <c r="AD206" i="75"/>
  <c r="Y206" i="75"/>
  <c r="T206" i="75"/>
  <c r="U206" i="75"/>
  <c r="W206" i="75"/>
  <c r="Q206" i="75"/>
  <c r="R206" i="75"/>
  <c r="AG206" i="75"/>
  <c r="AC206" i="75"/>
  <c r="S206" i="75"/>
  <c r="AE206" i="75"/>
  <c r="V206" i="75"/>
  <c r="AB206" i="75"/>
  <c r="Z206" i="75"/>
  <c r="V43" i="80"/>
  <c r="BH27" i="80"/>
  <c r="BI27" i="80"/>
  <c r="BF27" i="80"/>
  <c r="BE27" i="80"/>
  <c r="BG27" i="80"/>
  <c r="BI42" i="80"/>
  <c r="BQ42" i="80"/>
  <c r="BT42" i="80"/>
  <c r="BL42" i="80"/>
  <c r="BJ42" i="80"/>
  <c r="BF42" i="80"/>
  <c r="BR42" i="80"/>
  <c r="BM42" i="80"/>
  <c r="BP42" i="80"/>
  <c r="BW42" i="80"/>
  <c r="BG42" i="80"/>
  <c r="BN42" i="80"/>
  <c r="BU42" i="80"/>
  <c r="BK42" i="80"/>
  <c r="BV42" i="80"/>
  <c r="BS42" i="80"/>
  <c r="BE42" i="80"/>
  <c r="BO42" i="80"/>
  <c r="BH42" i="80"/>
  <c r="W28" i="80"/>
  <c r="Z30" i="80"/>
  <c r="X28" i="80"/>
  <c r="BM29" i="80"/>
  <c r="CA29" i="80"/>
  <c r="CD29" i="80"/>
  <c r="BX29" i="80"/>
  <c r="BZ29" i="80"/>
  <c r="BS29" i="80"/>
  <c r="BU29" i="80"/>
  <c r="CC29" i="80"/>
  <c r="CB29" i="80"/>
  <c r="BR29" i="80"/>
  <c r="BW29" i="80"/>
  <c r="BY29" i="80"/>
  <c r="CF29" i="80"/>
  <c r="BO29" i="80"/>
  <c r="BQ29" i="80"/>
  <c r="BT29" i="80"/>
  <c r="BN29" i="80"/>
  <c r="CE29" i="80"/>
  <c r="CG29" i="80"/>
  <c r="CH29" i="80"/>
  <c r="BV29" i="80"/>
  <c r="BP29" i="80"/>
  <c r="Y33" i="80"/>
  <c r="CI139" i="75" l="1"/>
  <c r="AE33" i="80"/>
  <c r="AD28" i="80"/>
  <c r="AF30" i="80"/>
  <c r="AC28" i="80"/>
  <c r="DT42" i="80"/>
  <c r="DU42" i="80" s="1"/>
  <c r="DV42" i="80" s="1"/>
  <c r="DD27" i="80"/>
  <c r="DE27" i="80" s="1"/>
  <c r="DF27" i="80" s="1"/>
  <c r="DG27" i="80" s="1"/>
  <c r="DH27" i="80" s="1"/>
  <c r="DI27" i="80" s="1"/>
  <c r="DJ27" i="80" s="1"/>
  <c r="DK27" i="80" s="1"/>
  <c r="DL27" i="80" s="1"/>
  <c r="DM27" i="80" s="1"/>
  <c r="DN27" i="80" s="1"/>
  <c r="DO27" i="80" s="1"/>
  <c r="DP27" i="80" s="1"/>
  <c r="DQ27" i="80" s="1"/>
  <c r="DR27" i="80" s="1"/>
  <c r="DS27" i="80" s="1"/>
  <c r="DT27" i="80" s="1"/>
  <c r="DU27" i="80" s="1"/>
  <c r="DV27" i="80" s="1"/>
  <c r="DW27" i="80" s="1"/>
  <c r="DX27" i="80" s="1"/>
  <c r="DY27" i="80" s="1"/>
  <c r="AB43" i="80"/>
  <c r="DP20" i="80"/>
  <c r="DO19" i="80"/>
  <c r="DU24" i="80"/>
  <c r="DV23" i="80"/>
  <c r="DQ21" i="80"/>
  <c r="DX26" i="80"/>
  <c r="DM16" i="80"/>
  <c r="DO18" i="80"/>
  <c r="DM17" i="80"/>
  <c r="DS22" i="80"/>
  <c r="DW25" i="80"/>
  <c r="Z207" i="75"/>
  <c r="V207" i="75"/>
  <c r="Q207" i="75"/>
  <c r="P207" i="75"/>
  <c r="AE207" i="75"/>
  <c r="W207" i="75"/>
  <c r="AH207" i="75"/>
  <c r="AI207" i="75"/>
  <c r="R207" i="75"/>
  <c r="S207" i="75"/>
  <c r="U207" i="75"/>
  <c r="AF207" i="75"/>
  <c r="AG207" i="75"/>
  <c r="AD207" i="75"/>
  <c r="AC207" i="75"/>
  <c r="T207" i="75"/>
  <c r="X207" i="75"/>
  <c r="Y207" i="75"/>
  <c r="AB207" i="75"/>
  <c r="AA207" i="75"/>
  <c r="Y34" i="80"/>
  <c r="X29" i="80"/>
  <c r="BJ28" i="80"/>
  <c r="Z31" i="80"/>
  <c r="V44" i="80"/>
  <c r="BG28" i="80"/>
  <c r="BH28" i="80"/>
  <c r="BI28" i="80"/>
  <c r="BN30" i="80"/>
  <c r="BO30" i="80"/>
  <c r="BV30" i="80"/>
  <c r="BS30" i="80"/>
  <c r="CA30" i="80"/>
  <c r="BZ30" i="80"/>
  <c r="BT30" i="80"/>
  <c r="BX30" i="80"/>
  <c r="BR30" i="80"/>
  <c r="CD30" i="80"/>
  <c r="BY30" i="80"/>
  <c r="BQ30" i="80"/>
  <c r="CC30" i="80"/>
  <c r="CH30" i="80"/>
  <c r="CE30" i="80"/>
  <c r="CF30" i="80"/>
  <c r="BP30" i="80"/>
  <c r="CB30" i="80"/>
  <c r="CG30" i="80"/>
  <c r="BU30" i="80"/>
  <c r="BW30" i="80"/>
  <c r="BU43" i="80"/>
  <c r="BH43" i="80"/>
  <c r="BK43" i="80"/>
  <c r="BG43" i="80"/>
  <c r="BR43" i="80"/>
  <c r="BW43" i="80"/>
  <c r="BL43" i="80"/>
  <c r="BJ43" i="80"/>
  <c r="BM43" i="80"/>
  <c r="BP43" i="80"/>
  <c r="BX43" i="80"/>
  <c r="BY43" i="80"/>
  <c r="BO43" i="80"/>
  <c r="BQ43" i="80"/>
  <c r="BT43" i="80"/>
  <c r="BN43" i="80"/>
  <c r="BI43" i="80"/>
  <c r="BF43" i="80"/>
  <c r="BV43" i="80"/>
  <c r="BS43" i="80"/>
  <c r="W29" i="80"/>
  <c r="CR93" i="75" l="1"/>
  <c r="DA93" i="75"/>
  <c r="CH93" i="75"/>
  <c r="CI140" i="75"/>
  <c r="AC29" i="80"/>
  <c r="DV43" i="80"/>
  <c r="DW43" i="80" s="1"/>
  <c r="DX43" i="80" s="1"/>
  <c r="DG28" i="80"/>
  <c r="DH28" i="80" s="1"/>
  <c r="DI28" i="80" s="1"/>
  <c r="DJ28" i="80" s="1"/>
  <c r="DK28" i="80" s="1"/>
  <c r="DL28" i="80" s="1"/>
  <c r="DM28" i="80" s="1"/>
  <c r="DN28" i="80" s="1"/>
  <c r="DO28" i="80" s="1"/>
  <c r="DP28" i="80" s="1"/>
  <c r="DQ28" i="80" s="1"/>
  <c r="DR28" i="80" s="1"/>
  <c r="DS28" i="80" s="1"/>
  <c r="DT28" i="80" s="1"/>
  <c r="DU28" i="80" s="1"/>
  <c r="DV28" i="80" s="1"/>
  <c r="DW28" i="80" s="1"/>
  <c r="DX28" i="80" s="1"/>
  <c r="DY28" i="80" s="1"/>
  <c r="DZ28" i="80" s="1"/>
  <c r="EA28" i="80" s="1"/>
  <c r="EB28" i="80" s="1"/>
  <c r="DF28" i="80"/>
  <c r="AB44" i="80"/>
  <c r="AF31" i="80"/>
  <c r="AD29" i="80"/>
  <c r="AE34" i="80"/>
  <c r="DQ20" i="80"/>
  <c r="DR21" i="80"/>
  <c r="DP19" i="80"/>
  <c r="DW23" i="80"/>
  <c r="DN17" i="80"/>
  <c r="DN16" i="80"/>
  <c r="DZ27" i="80"/>
  <c r="DY26" i="80"/>
  <c r="DP18" i="80"/>
  <c r="DV24" i="80"/>
  <c r="DX25" i="80"/>
  <c r="DT22" i="80"/>
  <c r="X208" i="75"/>
  <c r="U208" i="75"/>
  <c r="AE208" i="75"/>
  <c r="T208" i="75"/>
  <c r="S208" i="75"/>
  <c r="P208" i="75"/>
  <c r="AC208" i="75"/>
  <c r="R208" i="75"/>
  <c r="Q208" i="75"/>
  <c r="AA208" i="75"/>
  <c r="AD208" i="75"/>
  <c r="AI208" i="75"/>
  <c r="V208" i="75"/>
  <c r="AB208" i="75"/>
  <c r="AG208" i="75"/>
  <c r="AH208" i="75"/>
  <c r="Z208" i="75"/>
  <c r="Y208" i="75"/>
  <c r="AF208" i="75"/>
  <c r="W208" i="75"/>
  <c r="W30" i="80"/>
  <c r="BI29" i="80"/>
  <c r="BH29" i="80"/>
  <c r="BJ29" i="80"/>
  <c r="X30" i="80"/>
  <c r="Z32" i="80"/>
  <c r="V45" i="80"/>
  <c r="BK29" i="80"/>
  <c r="BL29" i="80"/>
  <c r="BG44" i="80"/>
  <c r="BP44" i="80"/>
  <c r="BW44" i="80"/>
  <c r="BM44" i="80"/>
  <c r="BH44" i="80"/>
  <c r="BO44" i="80"/>
  <c r="BK44" i="80"/>
  <c r="BU44" i="80"/>
  <c r="BI44" i="80"/>
  <c r="BV44" i="80"/>
  <c r="BQ44" i="80"/>
  <c r="BZ44" i="80"/>
  <c r="BT44" i="80"/>
  <c r="BS44" i="80"/>
  <c r="BJ44" i="80"/>
  <c r="BL44" i="80"/>
  <c r="BN44" i="80"/>
  <c r="BY44" i="80"/>
  <c r="BX44" i="80"/>
  <c r="BR44" i="80"/>
  <c r="Y35" i="80"/>
  <c r="BQ31" i="80"/>
  <c r="BP31" i="80"/>
  <c r="CE31" i="80"/>
  <c r="CB31" i="80"/>
  <c r="BU31" i="80"/>
  <c r="CG31" i="80"/>
  <c r="BY31" i="80"/>
  <c r="CD31" i="80"/>
  <c r="BT31" i="80"/>
  <c r="BZ31" i="80"/>
  <c r="CF31" i="80"/>
  <c r="BX31" i="80"/>
  <c r="CA31" i="80"/>
  <c r="BW31" i="80"/>
  <c r="BS31" i="80"/>
  <c r="BV31" i="80"/>
  <c r="CC31" i="80"/>
  <c r="CH31" i="80"/>
  <c r="BR31" i="80"/>
  <c r="CI141" i="75" l="1"/>
  <c r="AE35" i="80"/>
  <c r="DW44" i="80"/>
  <c r="DX44" i="80"/>
  <c r="DY44" i="80" s="1"/>
  <c r="AB45" i="80"/>
  <c r="AF32" i="80"/>
  <c r="AD30" i="80"/>
  <c r="DG29" i="80"/>
  <c r="DH29" i="80"/>
  <c r="DI29" i="80" s="1"/>
  <c r="DJ29" i="80" s="1"/>
  <c r="DK29" i="80" s="1"/>
  <c r="DL29" i="80" s="1"/>
  <c r="DM29" i="80" s="1"/>
  <c r="DN29" i="80" s="1"/>
  <c r="DO29" i="80" s="1"/>
  <c r="DP29" i="80" s="1"/>
  <c r="DQ29" i="80" s="1"/>
  <c r="DR29" i="80" s="1"/>
  <c r="DS29" i="80" s="1"/>
  <c r="DT29" i="80" s="1"/>
  <c r="DU29" i="80" s="1"/>
  <c r="DV29" i="80" s="1"/>
  <c r="DW29" i="80" s="1"/>
  <c r="DX29" i="80" s="1"/>
  <c r="DY29" i="80" s="1"/>
  <c r="DZ29" i="80" s="1"/>
  <c r="EA29" i="80" s="1"/>
  <c r="EB29" i="80" s="1"/>
  <c r="EC29" i="80" s="1"/>
  <c r="ED29" i="80" s="1"/>
  <c r="AC30" i="80"/>
  <c r="DR20" i="80"/>
  <c r="DQ18" i="80"/>
  <c r="DX23" i="80"/>
  <c r="DO17" i="80"/>
  <c r="DU22" i="80"/>
  <c r="DZ26" i="80"/>
  <c r="DQ19" i="80"/>
  <c r="DY25" i="80"/>
  <c r="EA27" i="80"/>
  <c r="DS21" i="80"/>
  <c r="DO16" i="80"/>
  <c r="DW24" i="80"/>
  <c r="EC28" i="80"/>
  <c r="W209" i="75"/>
  <c r="AB209" i="75"/>
  <c r="R209" i="75"/>
  <c r="U209" i="75"/>
  <c r="AF209" i="75"/>
  <c r="AC209" i="75"/>
  <c r="AA209" i="75"/>
  <c r="Y209" i="75"/>
  <c r="AI209" i="75"/>
  <c r="P209" i="75"/>
  <c r="Z209" i="75"/>
  <c r="AD209" i="75"/>
  <c r="S209" i="75"/>
  <c r="AH209" i="75"/>
  <c r="AG209" i="75"/>
  <c r="Q209" i="75"/>
  <c r="AE209" i="75"/>
  <c r="V209" i="75"/>
  <c r="X209" i="75"/>
  <c r="T209" i="75"/>
  <c r="Y36" i="80"/>
  <c r="BM30" i="80"/>
  <c r="V46" i="80"/>
  <c r="BS32" i="80"/>
  <c r="BR32" i="80"/>
  <c r="BU32" i="80"/>
  <c r="CC32" i="80"/>
  <c r="CF32" i="80"/>
  <c r="CE32" i="80"/>
  <c r="CH32" i="80"/>
  <c r="CG32" i="80"/>
  <c r="BV32" i="80"/>
  <c r="CB32" i="80"/>
  <c r="BT32" i="80"/>
  <c r="BW32" i="80"/>
  <c r="BX32" i="80"/>
  <c r="CA32" i="80"/>
  <c r="BZ32" i="80"/>
  <c r="BY32" i="80"/>
  <c r="CD32" i="80"/>
  <c r="W31" i="80"/>
  <c r="BM45" i="80"/>
  <c r="BR45" i="80"/>
  <c r="BU45" i="80"/>
  <c r="BG45" i="80"/>
  <c r="BW45" i="80"/>
  <c r="BH45" i="80"/>
  <c r="BS45" i="80"/>
  <c r="BQ45" i="80"/>
  <c r="CA45" i="80"/>
  <c r="BY45" i="80"/>
  <c r="BV45" i="80"/>
  <c r="BP45" i="80"/>
  <c r="BL45" i="80"/>
  <c r="BT45" i="80"/>
  <c r="BX45" i="80"/>
  <c r="BK45" i="80"/>
  <c r="BO45" i="80"/>
  <c r="BI45" i="80"/>
  <c r="BJ45" i="80"/>
  <c r="BN45" i="80"/>
  <c r="BZ45" i="80"/>
  <c r="BJ30" i="80"/>
  <c r="BL30" i="80"/>
  <c r="BK30" i="80"/>
  <c r="Z33" i="80"/>
  <c r="X31" i="80"/>
  <c r="CI142" i="75" l="1"/>
  <c r="AD31" i="80"/>
  <c r="AF33" i="80"/>
  <c r="DI30" i="80"/>
  <c r="DJ30" i="80" s="1"/>
  <c r="DK30" i="80" s="1"/>
  <c r="DL30" i="80" s="1"/>
  <c r="DM30" i="80" s="1"/>
  <c r="DN30" i="80" s="1"/>
  <c r="DO30" i="80" s="1"/>
  <c r="DP30" i="80" s="1"/>
  <c r="DQ30" i="80" s="1"/>
  <c r="DR30" i="80" s="1"/>
  <c r="DS30" i="80" s="1"/>
  <c r="DT30" i="80" s="1"/>
  <c r="DU30" i="80" s="1"/>
  <c r="DV30" i="80" s="1"/>
  <c r="DW30" i="80" s="1"/>
  <c r="DX30" i="80" s="1"/>
  <c r="DY30" i="80" s="1"/>
  <c r="DZ30" i="80" s="1"/>
  <c r="EA30" i="80" s="1"/>
  <c r="EB30" i="80" s="1"/>
  <c r="EC30" i="80" s="1"/>
  <c r="ED30" i="80" s="1"/>
  <c r="EE30" i="80" s="1"/>
  <c r="EF30" i="80" s="1"/>
  <c r="EG30" i="80" s="1"/>
  <c r="DY45" i="80"/>
  <c r="DZ45" i="80" s="1"/>
  <c r="AC31" i="80"/>
  <c r="AB46" i="80"/>
  <c r="AE36" i="80"/>
  <c r="DS20" i="80"/>
  <c r="DV22" i="80"/>
  <c r="DR19" i="80"/>
  <c r="DP16" i="80"/>
  <c r="DP17" i="80"/>
  <c r="EE29" i="80"/>
  <c r="DY23" i="80"/>
  <c r="EA26" i="80"/>
  <c r="EB27" i="80"/>
  <c r="DZ25" i="80"/>
  <c r="DR18" i="80"/>
  <c r="DX24" i="80"/>
  <c r="DT21" i="80"/>
  <c r="ED28" i="80"/>
  <c r="X210" i="75"/>
  <c r="S210" i="75"/>
  <c r="AA210" i="75"/>
  <c r="W210" i="75"/>
  <c r="P210" i="75"/>
  <c r="U210" i="75"/>
  <c r="AH210" i="75"/>
  <c r="V210" i="75"/>
  <c r="AD210" i="75"/>
  <c r="AC210" i="75"/>
  <c r="T210" i="75"/>
  <c r="Y210" i="75"/>
  <c r="AE210" i="75"/>
  <c r="Z210" i="75"/>
  <c r="AF210" i="75"/>
  <c r="Q210" i="75"/>
  <c r="AG210" i="75"/>
  <c r="AI210" i="75"/>
  <c r="R210" i="75"/>
  <c r="AB210" i="75"/>
  <c r="X32" i="80"/>
  <c r="BL31" i="80"/>
  <c r="BM31" i="80"/>
  <c r="BN31" i="80"/>
  <c r="BO31" i="80"/>
  <c r="Y37" i="80"/>
  <c r="BU33" i="80"/>
  <c r="BT33" i="80"/>
  <c r="BW33" i="80"/>
  <c r="CF33" i="80"/>
  <c r="CH33" i="80"/>
  <c r="CB33" i="80"/>
  <c r="CD33" i="80"/>
  <c r="BX33" i="80"/>
  <c r="BZ33" i="80"/>
  <c r="CE33" i="80"/>
  <c r="CG33" i="80"/>
  <c r="BY33" i="80"/>
  <c r="BV33" i="80"/>
  <c r="CC33" i="80"/>
  <c r="CA33" i="80"/>
  <c r="V47" i="80"/>
  <c r="BR46" i="80"/>
  <c r="BS46" i="80"/>
  <c r="BZ46" i="80"/>
  <c r="BG46" i="80"/>
  <c r="BO46" i="80"/>
  <c r="BN46" i="80"/>
  <c r="BQ46" i="80"/>
  <c r="BJ46" i="80"/>
  <c r="BY46" i="80"/>
  <c r="BV46" i="80"/>
  <c r="BT46" i="80"/>
  <c r="BL46" i="80"/>
  <c r="BI46" i="80"/>
  <c r="BX46" i="80"/>
  <c r="BU46" i="80"/>
  <c r="BM46" i="80"/>
  <c r="BW46" i="80"/>
  <c r="BK46" i="80"/>
  <c r="BP46" i="80"/>
  <c r="BH46" i="80"/>
  <c r="CA46" i="80"/>
  <c r="Z34" i="80"/>
  <c r="W32" i="80"/>
  <c r="CI143" i="75" l="1"/>
  <c r="AC32" i="80"/>
  <c r="AF34" i="80"/>
  <c r="AB47" i="80"/>
  <c r="AE37" i="80"/>
  <c r="DK31" i="80"/>
  <c r="DL31" i="80" s="1"/>
  <c r="DM31" i="80" s="1"/>
  <c r="DN31" i="80" s="1"/>
  <c r="DO31" i="80" s="1"/>
  <c r="DP31" i="80" s="1"/>
  <c r="DQ31" i="80" s="1"/>
  <c r="DR31" i="80" s="1"/>
  <c r="DS31" i="80" s="1"/>
  <c r="DT31" i="80" s="1"/>
  <c r="DU31" i="80" s="1"/>
  <c r="DV31" i="80" s="1"/>
  <c r="DW31" i="80" s="1"/>
  <c r="DX31" i="80" s="1"/>
  <c r="DY31" i="80" s="1"/>
  <c r="DZ31" i="80" s="1"/>
  <c r="EA31" i="80" s="1"/>
  <c r="EB31" i="80" s="1"/>
  <c r="EC31" i="80" s="1"/>
  <c r="ED31" i="80" s="1"/>
  <c r="EE31" i="80" s="1"/>
  <c r="EF31" i="80" s="1"/>
  <c r="EG31" i="80" s="1"/>
  <c r="EH31" i="80" s="1"/>
  <c r="EI31" i="80" s="1"/>
  <c r="EJ31" i="80" s="1"/>
  <c r="AD32" i="80"/>
  <c r="EH30" i="80"/>
  <c r="DT20" i="80"/>
  <c r="DY24" i="80"/>
  <c r="EF29" i="80"/>
  <c r="DS18" i="80"/>
  <c r="EA25" i="80"/>
  <c r="DQ17" i="80"/>
  <c r="EC27" i="80"/>
  <c r="DQ16" i="80"/>
  <c r="DZ23" i="80"/>
  <c r="EE28" i="80"/>
  <c r="EB26" i="80"/>
  <c r="DS19" i="80"/>
  <c r="DU21" i="80"/>
  <c r="DW22" i="80"/>
  <c r="R211" i="75"/>
  <c r="AE211" i="75"/>
  <c r="AH211" i="75"/>
  <c r="X211" i="75"/>
  <c r="W211" i="75"/>
  <c r="AA211" i="75"/>
  <c r="V211" i="75"/>
  <c r="AI211" i="75"/>
  <c r="Y211" i="75"/>
  <c r="U211" i="75"/>
  <c r="AD211" i="75"/>
  <c r="Z211" i="75"/>
  <c r="S211" i="75"/>
  <c r="AG211" i="75"/>
  <c r="T211" i="75"/>
  <c r="P211" i="75"/>
  <c r="Q211" i="75"/>
  <c r="AC211" i="75"/>
  <c r="AB211" i="75"/>
  <c r="AF211" i="75"/>
  <c r="W33" i="80"/>
  <c r="BN32" i="80"/>
  <c r="BO32" i="80"/>
  <c r="BP32" i="80"/>
  <c r="Z35" i="80"/>
  <c r="BV34" i="80"/>
  <c r="BU34" i="80"/>
  <c r="BW34" i="80"/>
  <c r="CG34" i="80"/>
  <c r="CB34" i="80"/>
  <c r="BZ34" i="80"/>
  <c r="CH34" i="80"/>
  <c r="CA34" i="80"/>
  <c r="BX34" i="80"/>
  <c r="BY34" i="80"/>
  <c r="CF34" i="80"/>
  <c r="CC34" i="80"/>
  <c r="CD34" i="80"/>
  <c r="CE34" i="80"/>
  <c r="Y38" i="80"/>
  <c r="X33" i="80"/>
  <c r="V48" i="80"/>
  <c r="BV47" i="80"/>
  <c r="BK47" i="80"/>
  <c r="BT47" i="80"/>
  <c r="BG47" i="80"/>
  <c r="BS47" i="80"/>
  <c r="BM47" i="80"/>
  <c r="BW47" i="80"/>
  <c r="BU47" i="80"/>
  <c r="BH47" i="80"/>
  <c r="BL47" i="80"/>
  <c r="BI47" i="80"/>
  <c r="BZ47" i="80"/>
  <c r="CA47" i="80"/>
  <c r="BY47" i="80"/>
  <c r="BO47" i="80"/>
  <c r="BJ47" i="80"/>
  <c r="BN47" i="80"/>
  <c r="BX47" i="80"/>
  <c r="BP47" i="80"/>
  <c r="BR47" i="80"/>
  <c r="BQ47" i="80"/>
  <c r="BQ32" i="80"/>
  <c r="CI144" i="75" l="1"/>
  <c r="AB48" i="80"/>
  <c r="AD33" i="80"/>
  <c r="AE38" i="80"/>
  <c r="AF35" i="80"/>
  <c r="DM32" i="80"/>
  <c r="DN32" i="80" s="1"/>
  <c r="DO32" i="80" s="1"/>
  <c r="DP32" i="80" s="1"/>
  <c r="DQ32" i="80" s="1"/>
  <c r="DR32" i="80" s="1"/>
  <c r="DS32" i="80" s="1"/>
  <c r="DT32" i="80" s="1"/>
  <c r="DU32" i="80" s="1"/>
  <c r="DV32" i="80" s="1"/>
  <c r="DW32" i="80" s="1"/>
  <c r="DX32" i="80" s="1"/>
  <c r="DY32" i="80" s="1"/>
  <c r="DZ32" i="80" s="1"/>
  <c r="EA32" i="80" s="1"/>
  <c r="EB32" i="80" s="1"/>
  <c r="EC32" i="80" s="1"/>
  <c r="ED32" i="80" s="1"/>
  <c r="EE32" i="80" s="1"/>
  <c r="EF32" i="80" s="1"/>
  <c r="EG32" i="80" s="1"/>
  <c r="EH32" i="80" s="1"/>
  <c r="EI32" i="80" s="1"/>
  <c r="EJ32" i="80" s="1"/>
  <c r="EK32" i="80" s="1"/>
  <c r="EL32" i="80" s="1"/>
  <c r="EM32" i="80" s="1"/>
  <c r="AC33" i="80"/>
  <c r="EK31" i="80"/>
  <c r="EI30" i="80"/>
  <c r="DU20" i="80"/>
  <c r="DZ24" i="80"/>
  <c r="DT19" i="80"/>
  <c r="DR17" i="80"/>
  <c r="DR16" i="80"/>
  <c r="DT18" i="80"/>
  <c r="EC26" i="80"/>
  <c r="EF28" i="80"/>
  <c r="EA23" i="80"/>
  <c r="EG29" i="80"/>
  <c r="DV21" i="80"/>
  <c r="ED27" i="80"/>
  <c r="EB25" i="80"/>
  <c r="DX22" i="80"/>
  <c r="AF212" i="75"/>
  <c r="AG212" i="75"/>
  <c r="AI212" i="75"/>
  <c r="AE212" i="75"/>
  <c r="AB212" i="75"/>
  <c r="S212" i="75"/>
  <c r="V212" i="75"/>
  <c r="R212" i="75"/>
  <c r="AD212" i="75"/>
  <c r="U212" i="75"/>
  <c r="T212" i="75"/>
  <c r="AC212" i="75"/>
  <c r="Z212" i="75"/>
  <c r="AA212" i="75"/>
  <c r="W212" i="75"/>
  <c r="X212" i="75"/>
  <c r="Y212" i="75"/>
  <c r="Q212" i="75"/>
  <c r="AH212" i="75"/>
  <c r="P212" i="75"/>
  <c r="Z36" i="80"/>
  <c r="V49" i="80"/>
  <c r="BM48" i="80"/>
  <c r="BQ48" i="80"/>
  <c r="BH48" i="80"/>
  <c r="BO48" i="80"/>
  <c r="BS48" i="80"/>
  <c r="BJ48" i="80"/>
  <c r="BL48" i="80"/>
  <c r="BZ48" i="80"/>
  <c r="BG48" i="80"/>
  <c r="BK48" i="80"/>
  <c r="BW48" i="80"/>
  <c r="BV48" i="80"/>
  <c r="BY48" i="80"/>
  <c r="BT48" i="80"/>
  <c r="CA48" i="80"/>
  <c r="BP48" i="80"/>
  <c r="BX48" i="80"/>
  <c r="BU48" i="80"/>
  <c r="BN48" i="80"/>
  <c r="BI48" i="80"/>
  <c r="BR48" i="80"/>
  <c r="W34" i="80"/>
  <c r="BP33" i="80"/>
  <c r="BR33" i="80"/>
  <c r="BQ33" i="80"/>
  <c r="X34" i="80"/>
  <c r="BS33" i="80"/>
  <c r="BV35" i="80"/>
  <c r="BZ35" i="80"/>
  <c r="CG35" i="80"/>
  <c r="CH35" i="80"/>
  <c r="CE35" i="80"/>
  <c r="BX35" i="80"/>
  <c r="BW35" i="80"/>
  <c r="CB35" i="80"/>
  <c r="CF35" i="80"/>
  <c r="CA35" i="80"/>
  <c r="CC35" i="80"/>
  <c r="BY35" i="80"/>
  <c r="CD35" i="80"/>
  <c r="Y39" i="80"/>
  <c r="CI145" i="75" l="1"/>
  <c r="AE39" i="80"/>
  <c r="AD34" i="80"/>
  <c r="DO33" i="80"/>
  <c r="DP33" i="80" s="1"/>
  <c r="DQ33" i="80" s="1"/>
  <c r="DR33" i="80" s="1"/>
  <c r="DS33" i="80" s="1"/>
  <c r="DT33" i="80" s="1"/>
  <c r="DU33" i="80" s="1"/>
  <c r="DV33" i="80" s="1"/>
  <c r="DW33" i="80" s="1"/>
  <c r="DX33" i="80" s="1"/>
  <c r="DY33" i="80" s="1"/>
  <c r="DZ33" i="80" s="1"/>
  <c r="EA33" i="80" s="1"/>
  <c r="EB33" i="80" s="1"/>
  <c r="EC33" i="80" s="1"/>
  <c r="ED33" i="80" s="1"/>
  <c r="EE33" i="80" s="1"/>
  <c r="EF33" i="80" s="1"/>
  <c r="EG33" i="80" s="1"/>
  <c r="EH33" i="80" s="1"/>
  <c r="EI33" i="80" s="1"/>
  <c r="EJ33" i="80" s="1"/>
  <c r="EK33" i="80" s="1"/>
  <c r="EL33" i="80" s="1"/>
  <c r="EM33" i="80" s="1"/>
  <c r="EN33" i="80" s="1"/>
  <c r="EO33" i="80" s="1"/>
  <c r="EP33" i="80" s="1"/>
  <c r="AC34" i="80"/>
  <c r="AB49" i="80"/>
  <c r="AF36" i="80"/>
  <c r="EH29" i="80"/>
  <c r="EJ30" i="80"/>
  <c r="EL31" i="80"/>
  <c r="EN32" i="80"/>
  <c r="DV20" i="80"/>
  <c r="EC25" i="80"/>
  <c r="DU18" i="80"/>
  <c r="ED26" i="80"/>
  <c r="DW21" i="80"/>
  <c r="EE27" i="80"/>
  <c r="DS16" i="80"/>
  <c r="EB23" i="80"/>
  <c r="DS17" i="80"/>
  <c r="EA24" i="80"/>
  <c r="DY22" i="80"/>
  <c r="EG28" i="80"/>
  <c r="DU19" i="80"/>
  <c r="P213" i="75"/>
  <c r="AA213" i="75"/>
  <c r="R213" i="75"/>
  <c r="AG213" i="75"/>
  <c r="AH213" i="75"/>
  <c r="Z213" i="75"/>
  <c r="V213" i="75"/>
  <c r="AF213" i="75"/>
  <c r="AC213" i="75"/>
  <c r="S213" i="75"/>
  <c r="Y213" i="75"/>
  <c r="T213" i="75"/>
  <c r="AB213" i="75"/>
  <c r="W213" i="75"/>
  <c r="AD213" i="75"/>
  <c r="Q213" i="75"/>
  <c r="X213" i="75"/>
  <c r="U213" i="75"/>
  <c r="AE213" i="75"/>
  <c r="AI213" i="75"/>
  <c r="Y40" i="80"/>
  <c r="BZ49" i="80"/>
  <c r="BS49" i="80"/>
  <c r="BO49" i="80"/>
  <c r="BP49" i="80"/>
  <c r="BW49" i="80"/>
  <c r="BI49" i="80"/>
  <c r="CA49" i="80"/>
  <c r="BR49" i="80"/>
  <c r="BU49" i="80"/>
  <c r="BM49" i="80"/>
  <c r="CB49" i="80"/>
  <c r="BX49" i="80"/>
  <c r="BJ49" i="80"/>
  <c r="BQ49" i="80"/>
  <c r="BV49" i="80"/>
  <c r="BY49" i="80"/>
  <c r="BL49" i="80"/>
  <c r="BK49" i="80"/>
  <c r="BN49" i="80"/>
  <c r="BT49" i="80"/>
  <c r="BH49" i="80"/>
  <c r="Z37" i="80"/>
  <c r="V50" i="80"/>
  <c r="BW36" i="80"/>
  <c r="BV36" i="80"/>
  <c r="CA36" i="80"/>
  <c r="BX36" i="80"/>
  <c r="BZ36" i="80"/>
  <c r="CG36" i="80"/>
  <c r="CF36" i="80"/>
  <c r="CD36" i="80"/>
  <c r="CB36" i="80"/>
  <c r="CE36" i="80"/>
  <c r="CC36" i="80"/>
  <c r="CH36" i="80"/>
  <c r="BY36" i="80"/>
  <c r="W35" i="80"/>
  <c r="BT34" i="80"/>
  <c r="X35" i="80"/>
  <c r="BQ34" i="80"/>
  <c r="BS34" i="80"/>
  <c r="BR34" i="80"/>
  <c r="CI146" i="75" l="1"/>
  <c r="DP34" i="80"/>
  <c r="DQ34" i="80" s="1"/>
  <c r="DR34" i="80" s="1"/>
  <c r="DS34" i="80" s="1"/>
  <c r="DT34" i="80" s="1"/>
  <c r="DU34" i="80" s="1"/>
  <c r="DV34" i="80" s="1"/>
  <c r="DW34" i="80" s="1"/>
  <c r="DX34" i="80" s="1"/>
  <c r="DY34" i="80" s="1"/>
  <c r="DZ34" i="80" s="1"/>
  <c r="EA34" i="80" s="1"/>
  <c r="EB34" i="80" s="1"/>
  <c r="EC34" i="80" s="1"/>
  <c r="ED34" i="80" s="1"/>
  <c r="EE34" i="80" s="1"/>
  <c r="EF34" i="80" s="1"/>
  <c r="EG34" i="80" s="1"/>
  <c r="EH34" i="80" s="1"/>
  <c r="EI34" i="80" s="1"/>
  <c r="EJ34" i="80" s="1"/>
  <c r="EK34" i="80" s="1"/>
  <c r="EL34" i="80" s="1"/>
  <c r="EM34" i="80" s="1"/>
  <c r="EN34" i="80" s="1"/>
  <c r="EO34" i="80" s="1"/>
  <c r="EP34" i="80" s="1"/>
  <c r="EQ34" i="80" s="1"/>
  <c r="ER34" i="80" s="1"/>
  <c r="AD35" i="80"/>
  <c r="AC35" i="80"/>
  <c r="AB50" i="80"/>
  <c r="AF37" i="80"/>
  <c r="EA49" i="80"/>
  <c r="AE40" i="80"/>
  <c r="EH28" i="80"/>
  <c r="EQ33" i="80"/>
  <c r="EO32" i="80"/>
  <c r="EM31" i="80"/>
  <c r="EK30" i="80"/>
  <c r="EI29" i="80"/>
  <c r="DW20" i="80"/>
  <c r="DT16" i="80"/>
  <c r="DZ22" i="80"/>
  <c r="DT17" i="80"/>
  <c r="DV19" i="80"/>
  <c r="EF27" i="80"/>
  <c r="EB24" i="80"/>
  <c r="EE26" i="80"/>
  <c r="EC23" i="80"/>
  <c r="DV18" i="80"/>
  <c r="ED25" i="80"/>
  <c r="DX21" i="80"/>
  <c r="AI214" i="75"/>
  <c r="W214" i="75"/>
  <c r="AF214" i="75"/>
  <c r="AA214" i="75"/>
  <c r="AE214" i="75"/>
  <c r="AB214" i="75"/>
  <c r="V214" i="75"/>
  <c r="P214" i="75"/>
  <c r="X214" i="75"/>
  <c r="AH214" i="75"/>
  <c r="Q214" i="75"/>
  <c r="S214" i="75"/>
  <c r="AG214" i="75"/>
  <c r="AD214" i="75"/>
  <c r="AC214" i="75"/>
  <c r="R214" i="75"/>
  <c r="U214" i="75"/>
  <c r="T214" i="75"/>
  <c r="Z214" i="75"/>
  <c r="Y214" i="75"/>
  <c r="Y41" i="80"/>
  <c r="BQ35" i="80"/>
  <c r="BR35" i="80"/>
  <c r="BS35" i="80"/>
  <c r="X36" i="80"/>
  <c r="V51" i="80"/>
  <c r="BU35" i="80"/>
  <c r="BT35" i="80"/>
  <c r="BH50" i="80"/>
  <c r="BP50" i="80"/>
  <c r="BU50" i="80"/>
  <c r="BV50" i="80"/>
  <c r="BI50" i="80"/>
  <c r="BK50" i="80"/>
  <c r="BO50" i="80"/>
  <c r="BN50" i="80"/>
  <c r="BR50" i="80"/>
  <c r="BM50" i="80"/>
  <c r="BY50" i="80"/>
  <c r="BW50" i="80"/>
  <c r="BT50" i="80"/>
  <c r="BQ50" i="80"/>
  <c r="CB50" i="80"/>
  <c r="BZ50" i="80"/>
  <c r="BL50" i="80"/>
  <c r="BS50" i="80"/>
  <c r="BJ50" i="80"/>
  <c r="BX50" i="80"/>
  <c r="CA50" i="80"/>
  <c r="BW37" i="80"/>
  <c r="CD37" i="80"/>
  <c r="CB37" i="80"/>
  <c r="CA37" i="80"/>
  <c r="CC37" i="80"/>
  <c r="BZ37" i="80"/>
  <c r="BY37" i="80"/>
  <c r="CG37" i="80"/>
  <c r="CF37" i="80"/>
  <c r="CE37" i="80"/>
  <c r="CH37" i="80"/>
  <c r="BX37" i="80"/>
  <c r="Z38" i="80"/>
  <c r="W36" i="80"/>
  <c r="CS103" i="75" l="1"/>
  <c r="CX84" i="75"/>
  <c r="CO84" i="75"/>
  <c r="CT84" i="75" s="1"/>
  <c r="CG89" i="75"/>
  <c r="DB103" i="75"/>
  <c r="CF86" i="75"/>
  <c r="CE84" i="75"/>
  <c r="CL84" i="75" s="1"/>
  <c r="CP86" i="75"/>
  <c r="CZ89" i="75"/>
  <c r="CY86" i="75"/>
  <c r="CQ89" i="75"/>
  <c r="CI147" i="75"/>
  <c r="AC36" i="80"/>
  <c r="AF38" i="80"/>
  <c r="AB51" i="80"/>
  <c r="AD36" i="80"/>
  <c r="DP35" i="80"/>
  <c r="DQ35" i="80" s="1"/>
  <c r="DR35" i="80" s="1"/>
  <c r="DS35" i="80" s="1"/>
  <c r="DT35" i="80" s="1"/>
  <c r="DU35" i="80" s="1"/>
  <c r="DV35" i="80" s="1"/>
  <c r="DW35" i="80" s="1"/>
  <c r="DX35" i="80" s="1"/>
  <c r="DY35" i="80" s="1"/>
  <c r="DZ35" i="80" s="1"/>
  <c r="EA35" i="80" s="1"/>
  <c r="EB35" i="80" s="1"/>
  <c r="EC35" i="80" s="1"/>
  <c r="ED35" i="80" s="1"/>
  <c r="EE35" i="80" s="1"/>
  <c r="EF35" i="80" s="1"/>
  <c r="EG35" i="80" s="1"/>
  <c r="EH35" i="80" s="1"/>
  <c r="EI35" i="80" s="1"/>
  <c r="EJ35" i="80" s="1"/>
  <c r="EK35" i="80" s="1"/>
  <c r="EL35" i="80" s="1"/>
  <c r="EM35" i="80" s="1"/>
  <c r="EN35" i="80" s="1"/>
  <c r="EO35" i="80" s="1"/>
  <c r="EP35" i="80" s="1"/>
  <c r="EQ35" i="80" s="1"/>
  <c r="ER35" i="80" s="1"/>
  <c r="ES35" i="80" s="1"/>
  <c r="AE41" i="80"/>
  <c r="EJ29" i="80"/>
  <c r="EL30" i="80"/>
  <c r="EN31" i="80"/>
  <c r="EP32" i="80"/>
  <c r="ER33" i="80"/>
  <c r="ES34" i="80"/>
  <c r="EI28" i="80"/>
  <c r="DX20" i="80"/>
  <c r="DU16" i="80"/>
  <c r="DW19" i="80"/>
  <c r="EG27" i="80"/>
  <c r="DU17" i="80"/>
  <c r="DW18" i="80"/>
  <c r="ED23" i="80"/>
  <c r="EC24" i="80"/>
  <c r="DY21" i="80"/>
  <c r="EE25" i="80"/>
  <c r="EF26" i="80"/>
  <c r="EA22" i="80"/>
  <c r="AC215" i="75"/>
  <c r="X215" i="75"/>
  <c r="AF215" i="75"/>
  <c r="Y215" i="75"/>
  <c r="AD215" i="75"/>
  <c r="P215" i="75"/>
  <c r="W215" i="75"/>
  <c r="Z215" i="75"/>
  <c r="AG215" i="75"/>
  <c r="V215" i="75"/>
  <c r="S215" i="75"/>
  <c r="U215" i="75"/>
  <c r="Q215" i="75"/>
  <c r="AE215" i="75"/>
  <c r="R215" i="75"/>
  <c r="AH215" i="75"/>
  <c r="AA215" i="75"/>
  <c r="AI215" i="75"/>
  <c r="T215" i="75"/>
  <c r="AB215" i="75"/>
  <c r="W37" i="80"/>
  <c r="BR36" i="80"/>
  <c r="BT36" i="80"/>
  <c r="BS36" i="80"/>
  <c r="X37" i="80"/>
  <c r="Z39" i="80"/>
  <c r="BU36" i="80"/>
  <c r="BO51" i="80"/>
  <c r="BM51" i="80"/>
  <c r="BS51" i="80"/>
  <c r="BP51" i="80"/>
  <c r="BX51" i="80"/>
  <c r="BJ51" i="80"/>
  <c r="BI51" i="80"/>
  <c r="BZ51" i="80"/>
  <c r="BK51" i="80"/>
  <c r="BN51" i="80"/>
  <c r="BH51" i="80"/>
  <c r="BR51" i="80"/>
  <c r="BU51" i="80"/>
  <c r="BL51" i="80"/>
  <c r="BW51" i="80"/>
  <c r="BT51" i="80"/>
  <c r="BV51" i="80"/>
  <c r="CB51" i="80"/>
  <c r="BQ51" i="80"/>
  <c r="BY51" i="80"/>
  <c r="CA51" i="80"/>
  <c r="BW38" i="80"/>
  <c r="BX38" i="80"/>
  <c r="CC38" i="80"/>
  <c r="BZ38" i="80"/>
  <c r="CF38" i="80"/>
  <c r="CB38" i="80"/>
  <c r="CG38" i="80"/>
  <c r="CH38" i="80"/>
  <c r="CA38" i="80"/>
  <c r="BY38" i="80"/>
  <c r="CE38" i="80"/>
  <c r="CD38" i="80"/>
  <c r="V52" i="80"/>
  <c r="Y42" i="80"/>
  <c r="CI148" i="75" l="1"/>
  <c r="CU84" i="75"/>
  <c r="CK84" i="75"/>
  <c r="CJ84" i="75"/>
  <c r="AE42" i="80"/>
  <c r="AB52" i="80"/>
  <c r="AF39" i="80"/>
  <c r="AD37" i="80"/>
  <c r="DQ36" i="80"/>
  <c r="DR36" i="80" s="1"/>
  <c r="DS36" i="80" s="1"/>
  <c r="DT36" i="80" s="1"/>
  <c r="DU36" i="80" s="1"/>
  <c r="DV36" i="80" s="1"/>
  <c r="DW36" i="80" s="1"/>
  <c r="DX36" i="80" s="1"/>
  <c r="DY36" i="80" s="1"/>
  <c r="DZ36" i="80" s="1"/>
  <c r="EA36" i="80" s="1"/>
  <c r="EB36" i="80" s="1"/>
  <c r="EC36" i="80" s="1"/>
  <c r="ED36" i="80" s="1"/>
  <c r="EE36" i="80" s="1"/>
  <c r="EF36" i="80" s="1"/>
  <c r="EG36" i="80" s="1"/>
  <c r="EH36" i="80" s="1"/>
  <c r="EI36" i="80" s="1"/>
  <c r="EJ36" i="80" s="1"/>
  <c r="EK36" i="80" s="1"/>
  <c r="EL36" i="80" s="1"/>
  <c r="EM36" i="80" s="1"/>
  <c r="EN36" i="80" s="1"/>
  <c r="EO36" i="80" s="1"/>
  <c r="EP36" i="80" s="1"/>
  <c r="EQ36" i="80" s="1"/>
  <c r="ER36" i="80" s="1"/>
  <c r="ES36" i="80" s="1"/>
  <c r="AC37" i="80"/>
  <c r="EH27" i="80"/>
  <c r="EJ28" i="80"/>
  <c r="ES33" i="80"/>
  <c r="EQ32" i="80"/>
  <c r="EO31" i="80"/>
  <c r="EM30" i="80"/>
  <c r="EK29" i="80"/>
  <c r="DY20" i="80"/>
  <c r="EE23" i="80"/>
  <c r="DV16" i="80"/>
  <c r="EB22" i="80"/>
  <c r="EF25" i="80"/>
  <c r="DV17" i="80"/>
  <c r="DX18" i="80"/>
  <c r="EG26" i="80"/>
  <c r="DZ21" i="80"/>
  <c r="ED24" i="80"/>
  <c r="DX19" i="80"/>
  <c r="T216" i="75"/>
  <c r="Q216" i="75"/>
  <c r="W216" i="75"/>
  <c r="AC216" i="75"/>
  <c r="AA216" i="75"/>
  <c r="S216" i="75"/>
  <c r="AD216" i="75"/>
  <c r="AH216" i="75"/>
  <c r="V216" i="75"/>
  <c r="Y216" i="75"/>
  <c r="R216" i="75"/>
  <c r="AG216" i="75"/>
  <c r="AF216" i="75"/>
  <c r="AB216" i="75"/>
  <c r="AE216" i="75"/>
  <c r="Z216" i="75"/>
  <c r="X216" i="75"/>
  <c r="AI216" i="75"/>
  <c r="U216" i="75"/>
  <c r="P216" i="75"/>
  <c r="Y43" i="80"/>
  <c r="X38" i="80"/>
  <c r="BR37" i="80"/>
  <c r="BS37" i="80"/>
  <c r="BT37" i="80"/>
  <c r="V53" i="80"/>
  <c r="BU37" i="80"/>
  <c r="BV37" i="80"/>
  <c r="W38" i="80"/>
  <c r="BU52" i="80"/>
  <c r="BS52" i="80"/>
  <c r="BY52" i="80"/>
  <c r="BX52" i="80"/>
  <c r="BT52" i="80"/>
  <c r="BM52" i="80"/>
  <c r="BQ52" i="80"/>
  <c r="BZ52" i="80"/>
  <c r="BP52" i="80"/>
  <c r="BJ52" i="80"/>
  <c r="CA52" i="80"/>
  <c r="BO52" i="80"/>
  <c r="BW52" i="80"/>
  <c r="BV52" i="80"/>
  <c r="BI52" i="80"/>
  <c r="BH52" i="80"/>
  <c r="CB52" i="80"/>
  <c r="BK52" i="80"/>
  <c r="BN52" i="80"/>
  <c r="BL52" i="80"/>
  <c r="BR52" i="80"/>
  <c r="BX39" i="80"/>
  <c r="BY39" i="80"/>
  <c r="CD39" i="80"/>
  <c r="CF39" i="80"/>
  <c r="CG39" i="80"/>
  <c r="CC39" i="80"/>
  <c r="CA39" i="80"/>
  <c r="CB39" i="80"/>
  <c r="CE39" i="80"/>
  <c r="BZ39" i="80"/>
  <c r="CH39" i="80"/>
  <c r="Z40" i="80"/>
  <c r="CI149" i="75" l="1"/>
  <c r="AF40" i="80"/>
  <c r="AC38" i="80"/>
  <c r="AB53" i="80"/>
  <c r="DQ37" i="80"/>
  <c r="DR37" i="80" s="1"/>
  <c r="DS37" i="80" s="1"/>
  <c r="DT37" i="80" s="1"/>
  <c r="DU37" i="80" s="1"/>
  <c r="DV37" i="80" s="1"/>
  <c r="DW37" i="80" s="1"/>
  <c r="DX37" i="80" s="1"/>
  <c r="DY37" i="80" s="1"/>
  <c r="DZ37" i="80" s="1"/>
  <c r="EA37" i="80" s="1"/>
  <c r="EB37" i="80" s="1"/>
  <c r="EC37" i="80" s="1"/>
  <c r="ED37" i="80" s="1"/>
  <c r="EE37" i="80" s="1"/>
  <c r="EF37" i="80" s="1"/>
  <c r="EG37" i="80" s="1"/>
  <c r="EH37" i="80" s="1"/>
  <c r="EI37" i="80" s="1"/>
  <c r="EJ37" i="80" s="1"/>
  <c r="EK37" i="80" s="1"/>
  <c r="EL37" i="80" s="1"/>
  <c r="EM37" i="80" s="1"/>
  <c r="EN37" i="80" s="1"/>
  <c r="EO37" i="80" s="1"/>
  <c r="EP37" i="80" s="1"/>
  <c r="EQ37" i="80" s="1"/>
  <c r="ER37" i="80" s="1"/>
  <c r="ES37" i="80" s="1"/>
  <c r="AD38" i="80"/>
  <c r="AE43" i="80"/>
  <c r="EH26" i="80"/>
  <c r="EL29" i="80"/>
  <c r="EN30" i="80"/>
  <c r="EP31" i="80"/>
  <c r="ER32" i="80"/>
  <c r="EK28" i="80"/>
  <c r="EI27" i="80"/>
  <c r="DZ20" i="80"/>
  <c r="DY19" i="80"/>
  <c r="DW17" i="80"/>
  <c r="EE24" i="80"/>
  <c r="EG25" i="80"/>
  <c r="EC22" i="80"/>
  <c r="EF23" i="80"/>
  <c r="DY18" i="80"/>
  <c r="EA21" i="80"/>
  <c r="DW16" i="80"/>
  <c r="P217" i="75"/>
  <c r="AB217" i="75"/>
  <c r="AH217" i="75"/>
  <c r="Q217" i="75"/>
  <c r="U217" i="75"/>
  <c r="AF217" i="75"/>
  <c r="AD217" i="75"/>
  <c r="T217" i="75"/>
  <c r="R217" i="75"/>
  <c r="AE217" i="75"/>
  <c r="AI217" i="75"/>
  <c r="AG217" i="75"/>
  <c r="S217" i="75"/>
  <c r="X217" i="75"/>
  <c r="AA217" i="75"/>
  <c r="V217" i="75"/>
  <c r="Z217" i="75"/>
  <c r="Y217" i="75"/>
  <c r="AC217" i="75"/>
  <c r="W217" i="75"/>
  <c r="Z41" i="80"/>
  <c r="BL53" i="80"/>
  <c r="BO53" i="80"/>
  <c r="CB53" i="80"/>
  <c r="BP53" i="80"/>
  <c r="BS53" i="80"/>
  <c r="BH53" i="80"/>
  <c r="BZ53" i="80"/>
  <c r="BV53" i="80"/>
  <c r="CC53" i="80"/>
  <c r="BI53" i="80"/>
  <c r="BW53" i="80"/>
  <c r="BM53" i="80"/>
  <c r="BY53" i="80"/>
  <c r="BU53" i="80"/>
  <c r="CA53" i="80"/>
  <c r="BR53" i="80"/>
  <c r="BN53" i="80"/>
  <c r="BK53" i="80"/>
  <c r="BT53" i="80"/>
  <c r="BJ53" i="80"/>
  <c r="BQ53" i="80"/>
  <c r="BX53" i="80"/>
  <c r="Y44" i="80"/>
  <c r="BZ40" i="80"/>
  <c r="CH40" i="80"/>
  <c r="CE40" i="80"/>
  <c r="CA40" i="80"/>
  <c r="CG40" i="80"/>
  <c r="CC40" i="80"/>
  <c r="CF40" i="80"/>
  <c r="CD40" i="80"/>
  <c r="CB40" i="80"/>
  <c r="W39" i="80"/>
  <c r="BV38" i="80"/>
  <c r="BS38" i="80"/>
  <c r="BT38" i="80"/>
  <c r="BU38" i="80"/>
  <c r="V54" i="80"/>
  <c r="X39" i="80"/>
  <c r="CI150" i="75" l="1"/>
  <c r="AD39" i="80"/>
  <c r="AB54" i="80"/>
  <c r="DR38" i="80"/>
  <c r="DS38" i="80" s="1"/>
  <c r="DT38" i="80" s="1"/>
  <c r="DU38" i="80" s="1"/>
  <c r="DV38" i="80" s="1"/>
  <c r="DW38" i="80" s="1"/>
  <c r="DX38" i="80" s="1"/>
  <c r="DY38" i="80" s="1"/>
  <c r="DZ38" i="80" s="1"/>
  <c r="EA38" i="80" s="1"/>
  <c r="EB38" i="80" s="1"/>
  <c r="EC38" i="80" s="1"/>
  <c r="ED38" i="80" s="1"/>
  <c r="EE38" i="80" s="1"/>
  <c r="EF38" i="80" s="1"/>
  <c r="EG38" i="80" s="1"/>
  <c r="EH38" i="80" s="1"/>
  <c r="EI38" i="80" s="1"/>
  <c r="EJ38" i="80" s="1"/>
  <c r="EK38" i="80" s="1"/>
  <c r="EL38" i="80" s="1"/>
  <c r="EM38" i="80" s="1"/>
  <c r="EN38" i="80" s="1"/>
  <c r="EO38" i="80" s="1"/>
  <c r="EP38" i="80" s="1"/>
  <c r="EQ38" i="80" s="1"/>
  <c r="ER38" i="80" s="1"/>
  <c r="ES38" i="80" s="1"/>
  <c r="AC39" i="80"/>
  <c r="AE44" i="80"/>
  <c r="EB53" i="80"/>
  <c r="AF41" i="80"/>
  <c r="EH25" i="80"/>
  <c r="EJ27" i="80"/>
  <c r="EL28" i="80"/>
  <c r="ES32" i="80"/>
  <c r="EQ31" i="80"/>
  <c r="EO30" i="80"/>
  <c r="EM29" i="80"/>
  <c r="EI26" i="80"/>
  <c r="EA20" i="80"/>
  <c r="ED22" i="80"/>
  <c r="DZ19" i="80"/>
  <c r="EF24" i="80"/>
  <c r="EB21" i="80"/>
  <c r="DX17" i="80"/>
  <c r="DZ18" i="80"/>
  <c r="EG23" i="80"/>
  <c r="DX16" i="80"/>
  <c r="W218" i="75"/>
  <c r="X218" i="75"/>
  <c r="T218" i="75"/>
  <c r="AB218" i="75"/>
  <c r="AG218" i="75"/>
  <c r="AF218" i="75"/>
  <c r="AA218" i="75"/>
  <c r="R218" i="75"/>
  <c r="AC218" i="75"/>
  <c r="S218" i="75"/>
  <c r="AD218" i="75"/>
  <c r="P218" i="75"/>
  <c r="Y218" i="75"/>
  <c r="Z218" i="75"/>
  <c r="AI218" i="75"/>
  <c r="U218" i="75"/>
  <c r="V218" i="75"/>
  <c r="AE218" i="75"/>
  <c r="Q218" i="75"/>
  <c r="AH218" i="75"/>
  <c r="BW39" i="80"/>
  <c r="Y45" i="80"/>
  <c r="V55" i="80"/>
  <c r="W40" i="80"/>
  <c r="BS54" i="80"/>
  <c r="BR54" i="80"/>
  <c r="BN54" i="80"/>
  <c r="CA54" i="80"/>
  <c r="BV54" i="80"/>
  <c r="CC54" i="80"/>
  <c r="BI54" i="80"/>
  <c r="BJ54" i="80"/>
  <c r="BM54" i="80"/>
  <c r="BP54" i="80"/>
  <c r="CB54" i="80"/>
  <c r="BQ54" i="80"/>
  <c r="BX54" i="80"/>
  <c r="BU54" i="80"/>
  <c r="BT54" i="80"/>
  <c r="BL54" i="80"/>
  <c r="BH54" i="80"/>
  <c r="BK54" i="80"/>
  <c r="BZ54" i="80"/>
  <c r="BO54" i="80"/>
  <c r="BY54" i="80"/>
  <c r="BW54" i="80"/>
  <c r="BT39" i="80"/>
  <c r="BV39" i="80"/>
  <c r="BU39" i="80"/>
  <c r="Z42" i="80"/>
  <c r="CB41" i="80"/>
  <c r="CA41" i="80"/>
  <c r="CG41" i="80"/>
  <c r="CF41" i="80"/>
  <c r="CH41" i="80"/>
  <c r="CE41" i="80"/>
  <c r="CC41" i="80"/>
  <c r="CD41" i="80"/>
  <c r="X40" i="80"/>
  <c r="CI151" i="75" l="1"/>
  <c r="AD40" i="80"/>
  <c r="AF42" i="80"/>
  <c r="DS39" i="80"/>
  <c r="DT39" i="80" s="1"/>
  <c r="DU39" i="80" s="1"/>
  <c r="DV39" i="80" s="1"/>
  <c r="DW39" i="80" s="1"/>
  <c r="DX39" i="80" s="1"/>
  <c r="DY39" i="80" s="1"/>
  <c r="DZ39" i="80" s="1"/>
  <c r="EA39" i="80" s="1"/>
  <c r="EB39" i="80" s="1"/>
  <c r="EC39" i="80" s="1"/>
  <c r="ED39" i="80" s="1"/>
  <c r="EE39" i="80" s="1"/>
  <c r="EF39" i="80" s="1"/>
  <c r="EG39" i="80" s="1"/>
  <c r="EH39" i="80" s="1"/>
  <c r="EI39" i="80" s="1"/>
  <c r="EJ39" i="80" s="1"/>
  <c r="EK39" i="80" s="1"/>
  <c r="EL39" i="80" s="1"/>
  <c r="EM39" i="80" s="1"/>
  <c r="EN39" i="80" s="1"/>
  <c r="EO39" i="80" s="1"/>
  <c r="EP39" i="80" s="1"/>
  <c r="EQ39" i="80" s="1"/>
  <c r="ER39" i="80" s="1"/>
  <c r="ES39" i="80" s="1"/>
  <c r="AC40" i="80"/>
  <c r="AB55" i="80"/>
  <c r="AE45" i="80"/>
  <c r="EH23" i="80"/>
  <c r="EJ26" i="80"/>
  <c r="EN29" i="80"/>
  <c r="EP30" i="80"/>
  <c r="ER31" i="80"/>
  <c r="EM28" i="80"/>
  <c r="EK27" i="80"/>
  <c r="EI25" i="80"/>
  <c r="EB20" i="80"/>
  <c r="EC21" i="80"/>
  <c r="DY17" i="80"/>
  <c r="EE22" i="80"/>
  <c r="DY16" i="80"/>
  <c r="EA19" i="80"/>
  <c r="EA18" i="80"/>
  <c r="EG24" i="80"/>
  <c r="Q219" i="75"/>
  <c r="Y219" i="75"/>
  <c r="AA219" i="75"/>
  <c r="W219" i="75"/>
  <c r="AE219" i="75"/>
  <c r="P219" i="75"/>
  <c r="AF219" i="75"/>
  <c r="AH219" i="75"/>
  <c r="X219" i="75"/>
  <c r="V219" i="75"/>
  <c r="AD219" i="75"/>
  <c r="AG219" i="75"/>
  <c r="AB219" i="75"/>
  <c r="Z219" i="75"/>
  <c r="U219" i="75"/>
  <c r="S219" i="75"/>
  <c r="R219" i="75"/>
  <c r="AI219" i="75"/>
  <c r="AC219" i="75"/>
  <c r="T219" i="75"/>
  <c r="X41" i="80"/>
  <c r="CA55" i="80"/>
  <c r="BS55" i="80"/>
  <c r="BR55" i="80"/>
  <c r="BU55" i="80"/>
  <c r="BM55" i="80"/>
  <c r="CC55" i="80"/>
  <c r="CB55" i="80"/>
  <c r="BI55" i="80"/>
  <c r="BW55" i="80"/>
  <c r="BK55" i="80"/>
  <c r="BP55" i="80"/>
  <c r="BJ55" i="80"/>
  <c r="BY55" i="80"/>
  <c r="BO55" i="80"/>
  <c r="BH55" i="80"/>
  <c r="BQ55" i="80"/>
  <c r="BN55" i="80"/>
  <c r="BZ55" i="80"/>
  <c r="BV55" i="80"/>
  <c r="BL55" i="80"/>
  <c r="BT55" i="80"/>
  <c r="BX55" i="80"/>
  <c r="Z43" i="80"/>
  <c r="CC42" i="80"/>
  <c r="CG42" i="80"/>
  <c r="CE42" i="80"/>
  <c r="CH42" i="80"/>
  <c r="CF42" i="80"/>
  <c r="CD42" i="80"/>
  <c r="BX40" i="80"/>
  <c r="BY40" i="80"/>
  <c r="Y46" i="80"/>
  <c r="BV40" i="80"/>
  <c r="BU40" i="80"/>
  <c r="BW40" i="80"/>
  <c r="W41" i="80"/>
  <c r="V56" i="80"/>
  <c r="CI152" i="75" l="1"/>
  <c r="AB56" i="80"/>
  <c r="AC41" i="80"/>
  <c r="DT40" i="80"/>
  <c r="DU40" i="80" s="1"/>
  <c r="DV40" i="80" s="1"/>
  <c r="DW40" i="80" s="1"/>
  <c r="DX40" i="80" s="1"/>
  <c r="DY40" i="80" s="1"/>
  <c r="DZ40" i="80" s="1"/>
  <c r="EA40" i="80" s="1"/>
  <c r="EB40" i="80" s="1"/>
  <c r="EC40" i="80" s="1"/>
  <c r="ED40" i="80" s="1"/>
  <c r="EE40" i="80" s="1"/>
  <c r="EF40" i="80" s="1"/>
  <c r="EG40" i="80" s="1"/>
  <c r="EH40" i="80" s="1"/>
  <c r="EI40" i="80" s="1"/>
  <c r="EJ40" i="80" s="1"/>
  <c r="EK40" i="80" s="1"/>
  <c r="EL40" i="80" s="1"/>
  <c r="EM40" i="80" s="1"/>
  <c r="EN40" i="80" s="1"/>
  <c r="EO40" i="80" s="1"/>
  <c r="EP40" i="80" s="1"/>
  <c r="EQ40" i="80" s="1"/>
  <c r="ER40" i="80" s="1"/>
  <c r="ES40" i="80" s="1"/>
  <c r="AE46" i="80"/>
  <c r="AF43" i="80"/>
  <c r="AD41" i="80"/>
  <c r="EH24" i="80"/>
  <c r="EJ25" i="80"/>
  <c r="EL27" i="80"/>
  <c r="EN28" i="80"/>
  <c r="ES31" i="80"/>
  <c r="EQ30" i="80"/>
  <c r="EO29" i="80"/>
  <c r="EK26" i="80"/>
  <c r="EI23" i="80"/>
  <c r="EC20" i="80"/>
  <c r="EB19" i="80"/>
  <c r="DZ16" i="80"/>
  <c r="EF22" i="80"/>
  <c r="DZ17" i="80"/>
  <c r="EB18" i="80"/>
  <c r="ED21" i="80"/>
  <c r="T220" i="75"/>
  <c r="Z220" i="75"/>
  <c r="AH220" i="75"/>
  <c r="Y220" i="75"/>
  <c r="AG220" i="75"/>
  <c r="AC220" i="75"/>
  <c r="AB220" i="75"/>
  <c r="AF220" i="75"/>
  <c r="Q220" i="75"/>
  <c r="AI220" i="75"/>
  <c r="P220" i="75"/>
  <c r="S220" i="75"/>
  <c r="V220" i="75"/>
  <c r="W220" i="75"/>
  <c r="R220" i="75"/>
  <c r="AD220" i="75"/>
  <c r="AE220" i="75"/>
  <c r="U220" i="75"/>
  <c r="X220" i="75"/>
  <c r="AA220" i="75"/>
  <c r="V57" i="80"/>
  <c r="BR56" i="80"/>
  <c r="BV56" i="80"/>
  <c r="BZ56" i="80"/>
  <c r="BW56" i="80"/>
  <c r="BY56" i="80"/>
  <c r="BH56" i="80"/>
  <c r="BM56" i="80"/>
  <c r="BP56" i="80"/>
  <c r="CA56" i="80"/>
  <c r="CB56" i="80"/>
  <c r="BX56" i="80"/>
  <c r="BT56" i="80"/>
  <c r="BO56" i="80"/>
  <c r="BS56" i="80"/>
  <c r="BQ56" i="80"/>
  <c r="BI56" i="80"/>
  <c r="BK56" i="80"/>
  <c r="BU56" i="80"/>
  <c r="BJ56" i="80"/>
  <c r="BN56" i="80"/>
  <c r="BL56" i="80"/>
  <c r="CC56" i="80"/>
  <c r="Y47" i="80"/>
  <c r="X42" i="80"/>
  <c r="W42" i="80"/>
  <c r="BZ41" i="80"/>
  <c r="BW41" i="80"/>
  <c r="BX41" i="80"/>
  <c r="BY41" i="80"/>
  <c r="Z44" i="80"/>
  <c r="CE43" i="80"/>
  <c r="CD43" i="80"/>
  <c r="CH43" i="80"/>
  <c r="CF43" i="80"/>
  <c r="CG43" i="80"/>
  <c r="CR94" i="75" l="1"/>
  <c r="CH94" i="75"/>
  <c r="DA94" i="75"/>
  <c r="CI153" i="75"/>
  <c r="AF44" i="80"/>
  <c r="DV41" i="80"/>
  <c r="DW41" i="80" s="1"/>
  <c r="DX41" i="80" s="1"/>
  <c r="DY41" i="80" s="1"/>
  <c r="DZ41" i="80" s="1"/>
  <c r="EA41" i="80" s="1"/>
  <c r="EB41" i="80" s="1"/>
  <c r="EC41" i="80" s="1"/>
  <c r="ED41" i="80" s="1"/>
  <c r="EE41" i="80" s="1"/>
  <c r="EF41" i="80" s="1"/>
  <c r="EG41" i="80" s="1"/>
  <c r="EH41" i="80" s="1"/>
  <c r="EI41" i="80" s="1"/>
  <c r="EJ41" i="80" s="1"/>
  <c r="EK41" i="80" s="1"/>
  <c r="EL41" i="80" s="1"/>
  <c r="EM41" i="80" s="1"/>
  <c r="EN41" i="80" s="1"/>
  <c r="EO41" i="80" s="1"/>
  <c r="EP41" i="80" s="1"/>
  <c r="EQ41" i="80" s="1"/>
  <c r="ER41" i="80" s="1"/>
  <c r="ES41" i="80" s="1"/>
  <c r="AC42" i="80"/>
  <c r="AD42" i="80"/>
  <c r="AE47" i="80"/>
  <c r="AB57" i="80"/>
  <c r="EJ23" i="80"/>
  <c r="EL26" i="80"/>
  <c r="EP29" i="80"/>
  <c r="ER30" i="80"/>
  <c r="EO28" i="80"/>
  <c r="EM27" i="80"/>
  <c r="EK25" i="80"/>
  <c r="EI24" i="80"/>
  <c r="ED20" i="80"/>
  <c r="EC19" i="80"/>
  <c r="EE21" i="80"/>
  <c r="EG22" i="80"/>
  <c r="EC18" i="80"/>
  <c r="EA16" i="80"/>
  <c r="EA17" i="80"/>
  <c r="AD221" i="75"/>
  <c r="AI221" i="75"/>
  <c r="Y221" i="75"/>
  <c r="R221" i="75"/>
  <c r="Q221" i="75"/>
  <c r="AH221" i="75"/>
  <c r="AE221" i="75"/>
  <c r="P221" i="75"/>
  <c r="AA221" i="75"/>
  <c r="W221" i="75"/>
  <c r="AF221" i="75"/>
  <c r="Z221" i="75"/>
  <c r="V221" i="75"/>
  <c r="AB221" i="75"/>
  <c r="T221" i="75"/>
  <c r="U221" i="75"/>
  <c r="S221" i="75"/>
  <c r="X221" i="75"/>
  <c r="AC221" i="75"/>
  <c r="AG221" i="75"/>
  <c r="CF44" i="80"/>
  <c r="CH44" i="80"/>
  <c r="CG44" i="80"/>
  <c r="BY42" i="80"/>
  <c r="BX42" i="80"/>
  <c r="BZ42" i="80"/>
  <c r="BU57" i="80"/>
  <c r="BY57" i="80"/>
  <c r="CC57" i="80"/>
  <c r="BP57" i="80"/>
  <c r="BR57" i="80"/>
  <c r="BX57" i="80"/>
  <c r="CA57" i="80"/>
  <c r="CD57" i="80"/>
  <c r="BJ57" i="80"/>
  <c r="BW57" i="80"/>
  <c r="BK57" i="80"/>
  <c r="BV57" i="80"/>
  <c r="BI57" i="80"/>
  <c r="BO57" i="80"/>
  <c r="BT57" i="80"/>
  <c r="BN57" i="80"/>
  <c r="BQ57" i="80"/>
  <c r="CB57" i="80"/>
  <c r="BS57" i="80"/>
  <c r="BL57" i="80"/>
  <c r="BM57" i="80"/>
  <c r="BZ57" i="80"/>
  <c r="X43" i="80"/>
  <c r="V58" i="80"/>
  <c r="CB42" i="80"/>
  <c r="CA42" i="80"/>
  <c r="W43" i="80"/>
  <c r="Y48" i="80"/>
  <c r="Z45" i="80"/>
  <c r="CI154" i="75" l="1"/>
  <c r="AF45" i="80"/>
  <c r="AE48" i="80"/>
  <c r="AC43" i="80"/>
  <c r="AB58" i="80"/>
  <c r="AD43" i="80"/>
  <c r="EC57" i="80"/>
  <c r="DW42" i="80"/>
  <c r="DX42" i="80" s="1"/>
  <c r="DY42" i="80" s="1"/>
  <c r="DZ42" i="80" s="1"/>
  <c r="EA42" i="80" s="1"/>
  <c r="EB42" i="80" s="1"/>
  <c r="EC42" i="80" s="1"/>
  <c r="ED42" i="80" s="1"/>
  <c r="EE42" i="80" s="1"/>
  <c r="EF42" i="80" s="1"/>
  <c r="EG42" i="80" s="1"/>
  <c r="EH42" i="80" s="1"/>
  <c r="EI42" i="80" s="1"/>
  <c r="EJ42" i="80" s="1"/>
  <c r="EK42" i="80" s="1"/>
  <c r="EL42" i="80" s="1"/>
  <c r="EM42" i="80" s="1"/>
  <c r="EN42" i="80" s="1"/>
  <c r="EO42" i="80" s="1"/>
  <c r="EP42" i="80" s="1"/>
  <c r="EQ42" i="80" s="1"/>
  <c r="ER42" i="80" s="1"/>
  <c r="ES42" i="80" s="1"/>
  <c r="EH22" i="80"/>
  <c r="EJ24" i="80"/>
  <c r="EL25" i="80"/>
  <c r="EN27" i="80"/>
  <c r="EP28" i="80"/>
  <c r="ES30" i="80"/>
  <c r="EQ29" i="80"/>
  <c r="EM26" i="80"/>
  <c r="EK23" i="80"/>
  <c r="EE20" i="80"/>
  <c r="EB17" i="80"/>
  <c r="ED19" i="80"/>
  <c r="EB16" i="80"/>
  <c r="ED18" i="80"/>
  <c r="EF21" i="80"/>
  <c r="AC222" i="75"/>
  <c r="V222" i="75"/>
  <c r="AE222" i="75"/>
  <c r="AD222" i="75"/>
  <c r="X222" i="75"/>
  <c r="Z222" i="75"/>
  <c r="AH222" i="75"/>
  <c r="S222" i="75"/>
  <c r="AF222" i="75"/>
  <c r="Q222" i="75"/>
  <c r="AB222" i="75"/>
  <c r="P222" i="75"/>
  <c r="U222" i="75"/>
  <c r="W222" i="75"/>
  <c r="R222" i="75"/>
  <c r="AG222" i="75"/>
  <c r="AI222" i="75"/>
  <c r="T222" i="75"/>
  <c r="AA222" i="75"/>
  <c r="Y222" i="75"/>
  <c r="Z46" i="80"/>
  <c r="Y49" i="80"/>
  <c r="V59" i="80"/>
  <c r="BN58" i="80"/>
  <c r="BU58" i="80"/>
  <c r="BO58" i="80"/>
  <c r="CB58" i="80"/>
  <c r="BX58" i="80"/>
  <c r="BJ58" i="80"/>
  <c r="BM58" i="80"/>
  <c r="BY58" i="80"/>
  <c r="CD58" i="80"/>
  <c r="BT58" i="80"/>
  <c r="CC58" i="80"/>
  <c r="BS58" i="80"/>
  <c r="BV58" i="80"/>
  <c r="BR58" i="80"/>
  <c r="BK58" i="80"/>
  <c r="CA58" i="80"/>
  <c r="BP58" i="80"/>
  <c r="BQ58" i="80"/>
  <c r="BZ58" i="80"/>
  <c r="BL58" i="80"/>
  <c r="BW58" i="80"/>
  <c r="BI58" i="80"/>
  <c r="W44" i="80"/>
  <c r="X44" i="80"/>
  <c r="CG45" i="80"/>
  <c r="CF45" i="80"/>
  <c r="CH45" i="80"/>
  <c r="BZ43" i="80"/>
  <c r="CA43" i="80"/>
  <c r="CB43" i="80"/>
  <c r="CC43" i="80"/>
  <c r="CI155" i="75" l="1"/>
  <c r="DY43" i="80"/>
  <c r="DZ43" i="80" s="1"/>
  <c r="EA43" i="80" s="1"/>
  <c r="EB43" i="80" s="1"/>
  <c r="EC43" i="80" s="1"/>
  <c r="ED43" i="80" s="1"/>
  <c r="EE43" i="80" s="1"/>
  <c r="EF43" i="80" s="1"/>
  <c r="EG43" i="80" s="1"/>
  <c r="EH43" i="80" s="1"/>
  <c r="EI43" i="80" s="1"/>
  <c r="EJ43" i="80" s="1"/>
  <c r="EK43" i="80" s="1"/>
  <c r="EL43" i="80" s="1"/>
  <c r="EM43" i="80" s="1"/>
  <c r="EN43" i="80" s="1"/>
  <c r="EO43" i="80" s="1"/>
  <c r="EP43" i="80" s="1"/>
  <c r="EQ43" i="80" s="1"/>
  <c r="ER43" i="80" s="1"/>
  <c r="ES43" i="80" s="1"/>
  <c r="AD44" i="80"/>
  <c r="AC44" i="80"/>
  <c r="AB59" i="80"/>
  <c r="AE49" i="80"/>
  <c r="AF46" i="80"/>
  <c r="EL23" i="80"/>
  <c r="EN26" i="80"/>
  <c r="ER29" i="80"/>
  <c r="EQ28" i="80"/>
  <c r="EO27" i="80"/>
  <c r="EM25" i="80"/>
  <c r="EK24" i="80"/>
  <c r="EI22" i="80"/>
  <c r="EF20" i="80"/>
  <c r="EC17" i="80"/>
  <c r="EG21" i="80"/>
  <c r="EE18" i="80"/>
  <c r="EE19" i="80"/>
  <c r="EC16" i="80"/>
  <c r="AA223" i="75"/>
  <c r="U223" i="75"/>
  <c r="AH223" i="75"/>
  <c r="AC223" i="75"/>
  <c r="X223" i="75"/>
  <c r="R223" i="75"/>
  <c r="W223" i="75"/>
  <c r="V223" i="75"/>
  <c r="T223" i="75"/>
  <c r="P223" i="75"/>
  <c r="Z223" i="75"/>
  <c r="AI223" i="75"/>
  <c r="AB223" i="75"/>
  <c r="AE223" i="75"/>
  <c r="Y223" i="75"/>
  <c r="AG223" i="75"/>
  <c r="Q223" i="75"/>
  <c r="AD223" i="75"/>
  <c r="AF223" i="75"/>
  <c r="S223" i="75"/>
  <c r="X45" i="80"/>
  <c r="Y50" i="80"/>
  <c r="CE44" i="80"/>
  <c r="CD44" i="80"/>
  <c r="W45" i="80"/>
  <c r="Z47" i="80"/>
  <c r="BT59" i="80"/>
  <c r="BN59" i="80"/>
  <c r="BI59" i="80"/>
  <c r="BU59" i="80"/>
  <c r="CB59" i="80"/>
  <c r="CD59" i="80"/>
  <c r="BW59" i="80"/>
  <c r="BV59" i="80"/>
  <c r="BR59" i="80"/>
  <c r="BO59" i="80"/>
  <c r="BJ59" i="80"/>
  <c r="BY59" i="80"/>
  <c r="BZ59" i="80"/>
  <c r="CC59" i="80"/>
  <c r="BP59" i="80"/>
  <c r="BK59" i="80"/>
  <c r="BS59" i="80"/>
  <c r="BX59" i="80"/>
  <c r="BM59" i="80"/>
  <c r="BL59" i="80"/>
  <c r="CA59" i="80"/>
  <c r="BQ59" i="80"/>
  <c r="CA44" i="80"/>
  <c r="CB44" i="80"/>
  <c r="CC44" i="80"/>
  <c r="CG46" i="80"/>
  <c r="CF46" i="80"/>
  <c r="CH46" i="80"/>
  <c r="V60" i="80"/>
  <c r="CI156" i="75" l="1"/>
  <c r="AB60" i="80"/>
  <c r="DZ44" i="80"/>
  <c r="EA44" i="80" s="1"/>
  <c r="EB44" i="80" s="1"/>
  <c r="EC44" i="80" s="1"/>
  <c r="ED44" i="80" s="1"/>
  <c r="EE44" i="80" s="1"/>
  <c r="EF44" i="80" s="1"/>
  <c r="EG44" i="80" s="1"/>
  <c r="EH44" i="80" s="1"/>
  <c r="EI44" i="80" s="1"/>
  <c r="EJ44" i="80" s="1"/>
  <c r="EK44" i="80" s="1"/>
  <c r="EL44" i="80" s="1"/>
  <c r="EM44" i="80" s="1"/>
  <c r="EN44" i="80" s="1"/>
  <c r="EO44" i="80" s="1"/>
  <c r="EP44" i="80" s="1"/>
  <c r="EQ44" i="80" s="1"/>
  <c r="ER44" i="80" s="1"/>
  <c r="ES44" i="80" s="1"/>
  <c r="AF47" i="80"/>
  <c r="AC45" i="80"/>
  <c r="AE50" i="80"/>
  <c r="AD45" i="80"/>
  <c r="EH21" i="80"/>
  <c r="EJ22" i="80"/>
  <c r="EL24" i="80"/>
  <c r="EN25" i="80"/>
  <c r="EP27" i="80"/>
  <c r="ER28" i="80"/>
  <c r="ES29" i="80"/>
  <c r="EO26" i="80"/>
  <c r="EM23" i="80"/>
  <c r="EG20" i="80"/>
  <c r="ED16" i="80"/>
  <c r="EF18" i="80"/>
  <c r="ED17" i="80"/>
  <c r="EF19" i="80"/>
  <c r="AD224" i="75"/>
  <c r="AI224" i="75"/>
  <c r="R224" i="75"/>
  <c r="T224" i="75"/>
  <c r="S224" i="75"/>
  <c r="AE224" i="75"/>
  <c r="U224" i="75"/>
  <c r="AB224" i="75"/>
  <c r="AA224" i="75"/>
  <c r="Q224" i="75"/>
  <c r="Z224" i="75"/>
  <c r="X224" i="75"/>
  <c r="AG224" i="75"/>
  <c r="P224" i="75"/>
  <c r="AC224" i="75"/>
  <c r="AH224" i="75"/>
  <c r="V224" i="75"/>
  <c r="AF224" i="75"/>
  <c r="W224" i="75"/>
  <c r="Y224" i="75"/>
  <c r="V61" i="80"/>
  <c r="BX60" i="80"/>
  <c r="BU60" i="80"/>
  <c r="BK60" i="80"/>
  <c r="BN60" i="80"/>
  <c r="BV60" i="80"/>
  <c r="BS60" i="80"/>
  <c r="BM60" i="80"/>
  <c r="BP60" i="80"/>
  <c r="BO60" i="80"/>
  <c r="BI60" i="80"/>
  <c r="BW60" i="80"/>
  <c r="CD60" i="80"/>
  <c r="CC60" i="80"/>
  <c r="CB60" i="80"/>
  <c r="BR60" i="80"/>
  <c r="BQ60" i="80"/>
  <c r="BJ60" i="80"/>
  <c r="BY60" i="80"/>
  <c r="BT60" i="80"/>
  <c r="BZ60" i="80"/>
  <c r="CA60" i="80"/>
  <c r="BL60" i="80"/>
  <c r="CG47" i="80"/>
  <c r="CH47" i="80"/>
  <c r="W46" i="80"/>
  <c r="X46" i="80"/>
  <c r="Z48" i="80"/>
  <c r="CB45" i="80"/>
  <c r="CD45" i="80"/>
  <c r="CC45" i="80"/>
  <c r="CE45" i="80"/>
  <c r="Y51" i="80"/>
  <c r="CI157" i="75" l="1"/>
  <c r="AE51" i="80"/>
  <c r="EA45" i="80"/>
  <c r="EB45" i="80" s="1"/>
  <c r="EC45" i="80" s="1"/>
  <c r="ED45" i="80" s="1"/>
  <c r="EE45" i="80" s="1"/>
  <c r="EF45" i="80" s="1"/>
  <c r="EG45" i="80" s="1"/>
  <c r="EH45" i="80" s="1"/>
  <c r="EI45" i="80" s="1"/>
  <c r="EJ45" i="80" s="1"/>
  <c r="EK45" i="80" s="1"/>
  <c r="EL45" i="80" s="1"/>
  <c r="EM45" i="80" s="1"/>
  <c r="EN45" i="80" s="1"/>
  <c r="EO45" i="80" s="1"/>
  <c r="EP45" i="80" s="1"/>
  <c r="EQ45" i="80" s="1"/>
  <c r="ER45" i="80" s="1"/>
  <c r="ES45" i="80" s="1"/>
  <c r="AF48" i="80"/>
  <c r="AD46" i="80"/>
  <c r="AC46" i="80"/>
  <c r="AB61" i="80"/>
  <c r="EH20" i="80"/>
  <c r="EN23" i="80"/>
  <c r="EP26" i="80"/>
  <c r="ES28" i="80"/>
  <c r="EQ27" i="80"/>
  <c r="EO25" i="80"/>
  <c r="EM24" i="80"/>
  <c r="EK22" i="80"/>
  <c r="EI21" i="80"/>
  <c r="EE16" i="80"/>
  <c r="EG19" i="80"/>
  <c r="EG18" i="80"/>
  <c r="EE17" i="80"/>
  <c r="V225" i="75"/>
  <c r="Z225" i="75"/>
  <c r="S225" i="75"/>
  <c r="P225" i="75"/>
  <c r="AG225" i="75"/>
  <c r="AF225" i="75"/>
  <c r="AH225" i="75"/>
  <c r="Q225" i="75"/>
  <c r="T225" i="75"/>
  <c r="AA225" i="75"/>
  <c r="Y225" i="75"/>
  <c r="AB225" i="75"/>
  <c r="W225" i="75"/>
  <c r="AD225" i="75"/>
  <c r="AE225" i="75"/>
  <c r="AC225" i="75"/>
  <c r="R225" i="75"/>
  <c r="AI225" i="75"/>
  <c r="U225" i="75"/>
  <c r="X225" i="75"/>
  <c r="Y52" i="80"/>
  <c r="Z49" i="80"/>
  <c r="CG48" i="80"/>
  <c r="CH48" i="80"/>
  <c r="CE46" i="80"/>
  <c r="BJ61" i="80"/>
  <c r="BR61" i="80"/>
  <c r="CD61" i="80"/>
  <c r="BW61" i="80"/>
  <c r="BP61" i="80"/>
  <c r="BI61" i="80"/>
  <c r="CE61" i="80"/>
  <c r="BY61" i="80"/>
  <c r="BN61" i="80"/>
  <c r="BM61" i="80"/>
  <c r="CA61" i="80"/>
  <c r="BX61" i="80"/>
  <c r="CC61" i="80"/>
  <c r="BZ61" i="80"/>
  <c r="BV61" i="80"/>
  <c r="BS61" i="80"/>
  <c r="CB61" i="80"/>
  <c r="BL61" i="80"/>
  <c r="BK61" i="80"/>
  <c r="BQ61" i="80"/>
  <c r="BT61" i="80"/>
  <c r="BO61" i="80"/>
  <c r="BU61" i="80"/>
  <c r="X47" i="80"/>
  <c r="V62" i="80"/>
  <c r="CB46" i="80"/>
  <c r="CC46" i="80"/>
  <c r="CD46" i="80"/>
  <c r="W47" i="80"/>
  <c r="CI158" i="75" l="1"/>
  <c r="AC47" i="80"/>
  <c r="EA46" i="80"/>
  <c r="EB46" i="80" s="1"/>
  <c r="EC46" i="80" s="1"/>
  <c r="ED46" i="80" s="1"/>
  <c r="EE46" i="80" s="1"/>
  <c r="EF46" i="80" s="1"/>
  <c r="EG46" i="80" s="1"/>
  <c r="EH46" i="80" s="1"/>
  <c r="EI46" i="80" s="1"/>
  <c r="EJ46" i="80" s="1"/>
  <c r="EK46" i="80" s="1"/>
  <c r="EL46" i="80" s="1"/>
  <c r="EM46" i="80" s="1"/>
  <c r="EN46" i="80" s="1"/>
  <c r="EO46" i="80" s="1"/>
  <c r="EP46" i="80" s="1"/>
  <c r="EQ46" i="80" s="1"/>
  <c r="ER46" i="80" s="1"/>
  <c r="ES46" i="80" s="1"/>
  <c r="AB62" i="80"/>
  <c r="AD47" i="80"/>
  <c r="ED61" i="80"/>
  <c r="AF49" i="80"/>
  <c r="AE52" i="80"/>
  <c r="EH18" i="80"/>
  <c r="EH19" i="80"/>
  <c r="EJ21" i="80"/>
  <c r="EL22" i="80"/>
  <c r="EN24" i="80"/>
  <c r="EP25" i="80"/>
  <c r="ER27" i="80"/>
  <c r="EQ26" i="80"/>
  <c r="EO23" i="80"/>
  <c r="EI20" i="80"/>
  <c r="EF16" i="80"/>
  <c r="EF17" i="80"/>
  <c r="X226" i="75"/>
  <c r="AD226" i="75"/>
  <c r="Q226" i="75"/>
  <c r="Z226" i="75"/>
  <c r="AA226" i="75"/>
  <c r="AE226" i="75"/>
  <c r="S226" i="75"/>
  <c r="U226" i="75"/>
  <c r="W226" i="75"/>
  <c r="AH226" i="75"/>
  <c r="V226" i="75"/>
  <c r="AB226" i="75"/>
  <c r="AF226" i="75"/>
  <c r="Y226" i="75"/>
  <c r="AG226" i="75"/>
  <c r="AC226" i="75"/>
  <c r="P226" i="75"/>
  <c r="T226" i="75"/>
  <c r="AI226" i="75"/>
  <c r="R226" i="75"/>
  <c r="W48" i="80"/>
  <c r="BS62" i="80"/>
  <c r="BT62" i="80"/>
  <c r="BR62" i="80"/>
  <c r="CB62" i="80"/>
  <c r="BK62" i="80"/>
  <c r="BQ62" i="80"/>
  <c r="BY62" i="80"/>
  <c r="CD62" i="80"/>
  <c r="BP62" i="80"/>
  <c r="CE62" i="80"/>
  <c r="BV62" i="80"/>
  <c r="BX62" i="80"/>
  <c r="CA62" i="80"/>
  <c r="BI62" i="80"/>
  <c r="BJ62" i="80"/>
  <c r="BW62" i="80"/>
  <c r="BN62" i="80"/>
  <c r="BL62" i="80"/>
  <c r="BU62" i="80"/>
  <c r="CC62" i="80"/>
  <c r="BM62" i="80"/>
  <c r="BO62" i="80"/>
  <c r="BZ62" i="80"/>
  <c r="CF47" i="80"/>
  <c r="CE47" i="80"/>
  <c r="CH49" i="80"/>
  <c r="CG49" i="80"/>
  <c r="X48" i="80"/>
  <c r="Y53" i="80"/>
  <c r="Z50" i="80"/>
  <c r="V63" i="80"/>
  <c r="CB47" i="80"/>
  <c r="CC47" i="80"/>
  <c r="CD47" i="80"/>
  <c r="CI159" i="75" l="1"/>
  <c r="EA47" i="80"/>
  <c r="EB47" i="80" s="1"/>
  <c r="EC47" i="80" s="1"/>
  <c r="ED47" i="80" s="1"/>
  <c r="EE47" i="80" s="1"/>
  <c r="EF47" i="80" s="1"/>
  <c r="EG47" i="80" s="1"/>
  <c r="EH47" i="80" s="1"/>
  <c r="EI47" i="80" s="1"/>
  <c r="EJ47" i="80" s="1"/>
  <c r="EK47" i="80" s="1"/>
  <c r="EL47" i="80" s="1"/>
  <c r="EM47" i="80" s="1"/>
  <c r="EN47" i="80" s="1"/>
  <c r="EO47" i="80" s="1"/>
  <c r="EP47" i="80" s="1"/>
  <c r="EQ47" i="80" s="1"/>
  <c r="ER47" i="80" s="1"/>
  <c r="ES47" i="80" s="1"/>
  <c r="AB63" i="80"/>
  <c r="AF50" i="80"/>
  <c r="AE53" i="80"/>
  <c r="AD48" i="80"/>
  <c r="AC48" i="80"/>
  <c r="EJ20" i="80"/>
  <c r="EP23" i="80"/>
  <c r="ER26" i="80"/>
  <c r="ES27" i="80"/>
  <c r="EQ25" i="80"/>
  <c r="EO24" i="80"/>
  <c r="EM22" i="80"/>
  <c r="EK21" i="80"/>
  <c r="EI19" i="80"/>
  <c r="EI18" i="80"/>
  <c r="EG17" i="80"/>
  <c r="EG16" i="80"/>
  <c r="R227" i="75"/>
  <c r="Y227" i="75"/>
  <c r="U227" i="75"/>
  <c r="AD227" i="75"/>
  <c r="V227" i="75"/>
  <c r="W227" i="75"/>
  <c r="AI227" i="75"/>
  <c r="AF227" i="75"/>
  <c r="S227" i="75"/>
  <c r="X227" i="75"/>
  <c r="AA227" i="75"/>
  <c r="AC227" i="75"/>
  <c r="AH227" i="75"/>
  <c r="Q227" i="75"/>
  <c r="T227" i="75"/>
  <c r="AB227" i="75"/>
  <c r="AE227" i="75"/>
  <c r="P227" i="75"/>
  <c r="Z227" i="75"/>
  <c r="AG227" i="75"/>
  <c r="Y54" i="80"/>
  <c r="V64" i="80"/>
  <c r="X49" i="80"/>
  <c r="W49" i="80"/>
  <c r="BM63" i="80"/>
  <c r="BL63" i="80"/>
  <c r="CB63" i="80"/>
  <c r="BR63" i="80"/>
  <c r="BO63" i="80"/>
  <c r="CA63" i="80"/>
  <c r="BS63" i="80"/>
  <c r="BN63" i="80"/>
  <c r="BI63" i="80"/>
  <c r="BX63" i="80"/>
  <c r="BZ63" i="80"/>
  <c r="BT63" i="80"/>
  <c r="BV63" i="80"/>
  <c r="CD63" i="80"/>
  <c r="CE63" i="80"/>
  <c r="BQ63" i="80"/>
  <c r="BU63" i="80"/>
  <c r="BP63" i="80"/>
  <c r="BW63" i="80"/>
  <c r="BY63" i="80"/>
  <c r="BK63" i="80"/>
  <c r="BJ63" i="80"/>
  <c r="CC63" i="80"/>
  <c r="CF48" i="80"/>
  <c r="CE48" i="80"/>
  <c r="CC48" i="80"/>
  <c r="CB48" i="80"/>
  <c r="CD48" i="80"/>
  <c r="CH50" i="80"/>
  <c r="CG50" i="80"/>
  <c r="Z51" i="80"/>
  <c r="CI160" i="75" l="1"/>
  <c r="AF51" i="80"/>
  <c r="EC48" i="80"/>
  <c r="ED48" i="80" s="1"/>
  <c r="EE48" i="80" s="1"/>
  <c r="EF48" i="80" s="1"/>
  <c r="EG48" i="80" s="1"/>
  <c r="EH48" i="80" s="1"/>
  <c r="EI48" i="80" s="1"/>
  <c r="EJ48" i="80" s="1"/>
  <c r="EK48" i="80" s="1"/>
  <c r="EL48" i="80" s="1"/>
  <c r="EM48" i="80" s="1"/>
  <c r="EN48" i="80" s="1"/>
  <c r="EO48" i="80" s="1"/>
  <c r="EP48" i="80" s="1"/>
  <c r="EQ48" i="80" s="1"/>
  <c r="ER48" i="80" s="1"/>
  <c r="ES48" i="80" s="1"/>
  <c r="EA48" i="80"/>
  <c r="EB48" i="80"/>
  <c r="AC49" i="80"/>
  <c r="AD49" i="80"/>
  <c r="AB64" i="80"/>
  <c r="AE54" i="80"/>
  <c r="EH16" i="80"/>
  <c r="EH17" i="80"/>
  <c r="EJ18" i="80"/>
  <c r="EJ19" i="80"/>
  <c r="EL21" i="80"/>
  <c r="EN22" i="80"/>
  <c r="EP24" i="80"/>
  <c r="ER25" i="80"/>
  <c r="ES26" i="80"/>
  <c r="EQ23" i="80"/>
  <c r="EK20" i="80"/>
  <c r="FA6" i="80"/>
  <c r="FA8" i="80"/>
  <c r="FA9" i="80"/>
  <c r="FA12" i="80"/>
  <c r="FA13" i="80"/>
  <c r="FA16" i="80"/>
  <c r="FA17" i="80"/>
  <c r="FA20" i="80"/>
  <c r="FA21" i="80"/>
  <c r="FA23" i="80"/>
  <c r="FA24" i="80"/>
  <c r="FA25" i="80"/>
  <c r="FA27" i="80"/>
  <c r="FA28" i="80"/>
  <c r="FA29" i="80"/>
  <c r="FA31" i="80"/>
  <c r="FA32" i="80"/>
  <c r="FA33" i="80"/>
  <c r="FA35" i="80"/>
  <c r="FA36" i="80"/>
  <c r="FA37" i="80"/>
  <c r="FA39" i="80"/>
  <c r="FA40" i="80"/>
  <c r="FA41" i="80"/>
  <c r="FA43" i="80"/>
  <c r="FA44" i="80"/>
  <c r="FA45" i="80"/>
  <c r="FA47" i="80"/>
  <c r="FA48" i="80"/>
  <c r="FA49" i="80"/>
  <c r="FA51" i="80"/>
  <c r="FA52" i="80"/>
  <c r="FA53" i="80"/>
  <c r="FA55" i="80"/>
  <c r="FA56" i="80"/>
  <c r="FA57" i="80"/>
  <c r="FA59" i="80"/>
  <c r="FA60" i="80"/>
  <c r="FA61" i="80"/>
  <c r="FA63" i="80"/>
  <c r="FA64" i="80"/>
  <c r="FA65" i="80"/>
  <c r="FA67" i="80"/>
  <c r="FA68" i="80"/>
  <c r="FA69" i="80"/>
  <c r="FA71" i="80"/>
  <c r="FA72" i="80"/>
  <c r="FA73" i="80"/>
  <c r="FA74" i="80"/>
  <c r="FA75" i="80"/>
  <c r="FA76" i="80"/>
  <c r="FA77" i="80"/>
  <c r="FA78" i="80"/>
  <c r="FA79" i="80"/>
  <c r="FA80" i="80"/>
  <c r="FA81" i="80"/>
  <c r="FA82" i="80"/>
  <c r="FA83" i="80"/>
  <c r="FA84" i="80"/>
  <c r="FA85" i="80"/>
  <c r="FA86" i="80"/>
  <c r="FA87" i="80"/>
  <c r="FA88" i="80"/>
  <c r="FA89" i="80"/>
  <c r="FA90" i="80"/>
  <c r="FA91" i="80"/>
  <c r="FA92" i="80"/>
  <c r="FA93" i="80"/>
  <c r="FA94" i="80"/>
  <c r="FA95" i="80"/>
  <c r="FA96" i="80"/>
  <c r="FA97" i="80"/>
  <c r="FA98" i="80"/>
  <c r="FA99" i="80"/>
  <c r="FA100" i="80"/>
  <c r="FA101" i="80"/>
  <c r="FA102" i="80"/>
  <c r="FA103" i="80"/>
  <c r="FA104" i="80"/>
  <c r="FA105" i="80"/>
  <c r="AG228" i="75"/>
  <c r="Q228" i="75"/>
  <c r="AF228" i="75"/>
  <c r="Y228" i="75"/>
  <c r="AD228" i="75"/>
  <c r="S228" i="75"/>
  <c r="Z228" i="75"/>
  <c r="AH228" i="75"/>
  <c r="AI228" i="75"/>
  <c r="R228" i="75"/>
  <c r="X228" i="75"/>
  <c r="U228" i="75"/>
  <c r="P228" i="75"/>
  <c r="AC228" i="75"/>
  <c r="W228" i="75"/>
  <c r="AE228" i="75"/>
  <c r="AA228" i="75"/>
  <c r="V228" i="75"/>
  <c r="AB228" i="75"/>
  <c r="T228" i="75"/>
  <c r="CH51" i="80"/>
  <c r="V65" i="80"/>
  <c r="W50" i="80"/>
  <c r="Y55" i="80"/>
  <c r="CC49" i="80"/>
  <c r="CE49" i="80"/>
  <c r="CD49" i="80"/>
  <c r="CC64" i="80"/>
  <c r="BW64" i="80"/>
  <c r="BS64" i="80"/>
  <c r="BI64" i="80"/>
  <c r="BO64" i="80"/>
  <c r="BV64" i="80"/>
  <c r="CA64" i="80"/>
  <c r="BY64" i="80"/>
  <c r="CE64" i="80"/>
  <c r="CD64" i="80"/>
  <c r="BM64" i="80"/>
  <c r="BK64" i="80"/>
  <c r="BP64" i="80"/>
  <c r="BT64" i="80"/>
  <c r="BL64" i="80"/>
  <c r="BZ64" i="80"/>
  <c r="CB64" i="80"/>
  <c r="BU64" i="80"/>
  <c r="BN64" i="80"/>
  <c r="BR64" i="80"/>
  <c r="BQ64" i="80"/>
  <c r="BX64" i="80"/>
  <c r="BJ64" i="80"/>
  <c r="X50" i="80"/>
  <c r="Z52" i="80"/>
  <c r="CF49" i="80"/>
  <c r="CI161" i="75" l="1"/>
  <c r="AF52" i="80"/>
  <c r="AD50" i="80"/>
  <c r="EB49" i="80"/>
  <c r="EC49" i="80" s="1"/>
  <c r="ED49" i="80" s="1"/>
  <c r="EE49" i="80" s="1"/>
  <c r="EF49" i="80" s="1"/>
  <c r="EG49" i="80" s="1"/>
  <c r="EH49" i="80" s="1"/>
  <c r="EI49" i="80" s="1"/>
  <c r="EJ49" i="80" s="1"/>
  <c r="EK49" i="80" s="1"/>
  <c r="EL49" i="80" s="1"/>
  <c r="EM49" i="80" s="1"/>
  <c r="EN49" i="80" s="1"/>
  <c r="EO49" i="80" s="1"/>
  <c r="EP49" i="80" s="1"/>
  <c r="EQ49" i="80" s="1"/>
  <c r="ER49" i="80" s="1"/>
  <c r="ES49" i="80" s="1"/>
  <c r="AE55" i="80"/>
  <c r="AC50" i="80"/>
  <c r="AB65" i="80"/>
  <c r="EL20" i="80"/>
  <c r="ER23" i="80"/>
  <c r="ES25" i="80"/>
  <c r="EQ24" i="80"/>
  <c r="EO22" i="80"/>
  <c r="EM21" i="80"/>
  <c r="EK19" i="80"/>
  <c r="EK18" i="80"/>
  <c r="EI17" i="80"/>
  <c r="EI16" i="80"/>
  <c r="FA19" i="80"/>
  <c r="FA15" i="80"/>
  <c r="FA11" i="80"/>
  <c r="FA7" i="80"/>
  <c r="FA70" i="80"/>
  <c r="FA66" i="80"/>
  <c r="FA62" i="80"/>
  <c r="FA58" i="80"/>
  <c r="FA54" i="80"/>
  <c r="FA50" i="80"/>
  <c r="FA46" i="80"/>
  <c r="FA42" i="80"/>
  <c r="FA38" i="80"/>
  <c r="FA34" i="80"/>
  <c r="FA30" i="80"/>
  <c r="FA26" i="80"/>
  <c r="FA22" i="80"/>
  <c r="FA18" i="80"/>
  <c r="FA14" i="80"/>
  <c r="FA10" i="80"/>
  <c r="T229" i="75"/>
  <c r="AC229" i="75"/>
  <c r="AH229" i="75"/>
  <c r="Q229" i="75"/>
  <c r="AB229" i="75"/>
  <c r="P229" i="75"/>
  <c r="Z229" i="75"/>
  <c r="AG229" i="75"/>
  <c r="W229" i="75"/>
  <c r="AI229" i="75"/>
  <c r="V229" i="75"/>
  <c r="U229" i="75"/>
  <c r="S229" i="75"/>
  <c r="AA229" i="75"/>
  <c r="X229" i="75"/>
  <c r="AD229" i="75"/>
  <c r="AE229" i="75"/>
  <c r="R229" i="75"/>
  <c r="Y229" i="75"/>
  <c r="AF229" i="75"/>
  <c r="V66" i="80"/>
  <c r="X51" i="80"/>
  <c r="Z53" i="80"/>
  <c r="CA65" i="80"/>
  <c r="BN65" i="80"/>
  <c r="BK65" i="80"/>
  <c r="BL65" i="80"/>
  <c r="BP65" i="80"/>
  <c r="BO65" i="80"/>
  <c r="BQ65" i="80"/>
  <c r="BJ65" i="80"/>
  <c r="BS65" i="80"/>
  <c r="BM65" i="80"/>
  <c r="BU65" i="80"/>
  <c r="BZ65" i="80"/>
  <c r="CD65" i="80"/>
  <c r="BT65" i="80"/>
  <c r="BR65" i="80"/>
  <c r="BX65" i="80"/>
  <c r="CB65" i="80"/>
  <c r="BW65" i="80"/>
  <c r="CC65" i="80"/>
  <c r="BY65" i="80"/>
  <c r="BV65" i="80"/>
  <c r="CF65" i="80"/>
  <c r="CE65" i="80"/>
  <c r="CH52" i="80"/>
  <c r="Y56" i="80"/>
  <c r="CF50" i="80"/>
  <c r="W51" i="80"/>
  <c r="CC50" i="80"/>
  <c r="CE50" i="80"/>
  <c r="CD50" i="80"/>
  <c r="CG90" i="75" l="1"/>
  <c r="CY87" i="75"/>
  <c r="CO85" i="75"/>
  <c r="CT85" i="75" s="1"/>
  <c r="CP87" i="75"/>
  <c r="CQ90" i="75"/>
  <c r="CX85" i="75"/>
  <c r="CE85" i="75"/>
  <c r="CZ90" i="75"/>
  <c r="CF87" i="75"/>
  <c r="CI162" i="75"/>
  <c r="EB50" i="80"/>
  <c r="EC50" i="80" s="1"/>
  <c r="ED50" i="80" s="1"/>
  <c r="EE50" i="80" s="1"/>
  <c r="EF50" i="80" s="1"/>
  <c r="EG50" i="80" s="1"/>
  <c r="EH50" i="80" s="1"/>
  <c r="EI50" i="80" s="1"/>
  <c r="EJ50" i="80" s="1"/>
  <c r="EK50" i="80" s="1"/>
  <c r="EL50" i="80" s="1"/>
  <c r="EM50" i="80" s="1"/>
  <c r="EN50" i="80" s="1"/>
  <c r="EO50" i="80" s="1"/>
  <c r="EP50" i="80" s="1"/>
  <c r="EQ50" i="80" s="1"/>
  <c r="ER50" i="80" s="1"/>
  <c r="ES50" i="80" s="1"/>
  <c r="AC51" i="80"/>
  <c r="AE56" i="80"/>
  <c r="EE65" i="80"/>
  <c r="AF53" i="80"/>
  <c r="AD51" i="80"/>
  <c r="AB66" i="80"/>
  <c r="EJ16" i="80"/>
  <c r="EJ17" i="80"/>
  <c r="EL18" i="80"/>
  <c r="EL19" i="80"/>
  <c r="EN21" i="80"/>
  <c r="EP22" i="80"/>
  <c r="ER24" i="80"/>
  <c r="ES23" i="80"/>
  <c r="EM20" i="80"/>
  <c r="FB95" i="80"/>
  <c r="FC95" i="80" s="1"/>
  <c r="FB54" i="80"/>
  <c r="FC54" i="80" s="1"/>
  <c r="FB57" i="80"/>
  <c r="FC57" i="80" s="1"/>
  <c r="FB27" i="80"/>
  <c r="FC27" i="80" s="1"/>
  <c r="FB56" i="80"/>
  <c r="FC56" i="80" s="1"/>
  <c r="FB28" i="80"/>
  <c r="FC28" i="80" s="1"/>
  <c r="FB73" i="80"/>
  <c r="FC73" i="80" s="1"/>
  <c r="FB53" i="80"/>
  <c r="FC53" i="80" s="1"/>
  <c r="FB104" i="80"/>
  <c r="FC104" i="80" s="1"/>
  <c r="FB99" i="80"/>
  <c r="FC99" i="80" s="1"/>
  <c r="FB30" i="80"/>
  <c r="FC30" i="80" s="1"/>
  <c r="FB37" i="80"/>
  <c r="FC37" i="80" s="1"/>
  <c r="FB65" i="80"/>
  <c r="FC65" i="80" s="1"/>
  <c r="FB74" i="80"/>
  <c r="FC74" i="80" s="1"/>
  <c r="FB102" i="80"/>
  <c r="FC102" i="80" s="1"/>
  <c r="FB36" i="80"/>
  <c r="FC36" i="80" s="1"/>
  <c r="FB66" i="80"/>
  <c r="FC66" i="80" s="1"/>
  <c r="FB60" i="80"/>
  <c r="FC60" i="80" s="1"/>
  <c r="FB34" i="80"/>
  <c r="FC34" i="80" s="1"/>
  <c r="FB98" i="80"/>
  <c r="FC98" i="80" s="1"/>
  <c r="FB61" i="80"/>
  <c r="FC61" i="80" s="1"/>
  <c r="FB69" i="80"/>
  <c r="FC69" i="80" s="1"/>
  <c r="FB94" i="80"/>
  <c r="FC94" i="80" s="1"/>
  <c r="FB97" i="80"/>
  <c r="FC97" i="80" s="1"/>
  <c r="FB31" i="80"/>
  <c r="FC31" i="80" s="1"/>
  <c r="FB26" i="80"/>
  <c r="FC26" i="80" s="1"/>
  <c r="FB38" i="80"/>
  <c r="FC38" i="80" s="1"/>
  <c r="FB29" i="80"/>
  <c r="FC29" i="80" s="1"/>
  <c r="FB49" i="80"/>
  <c r="FC49" i="80" s="1"/>
  <c r="FB39" i="80"/>
  <c r="FC39" i="80" s="1"/>
  <c r="FB62" i="80"/>
  <c r="FC62" i="80" s="1"/>
  <c r="FB68" i="80"/>
  <c r="FC68" i="80" s="1"/>
  <c r="FB88" i="80"/>
  <c r="FC88" i="80" s="1"/>
  <c r="FB67" i="80"/>
  <c r="FC67" i="80" s="1"/>
  <c r="FB105" i="80"/>
  <c r="FC105" i="80" s="1"/>
  <c r="FB58" i="80"/>
  <c r="FC58" i="80" s="1"/>
  <c r="FB103" i="80"/>
  <c r="FC103" i="80" s="1"/>
  <c r="FB90" i="80"/>
  <c r="FC90" i="80" s="1"/>
  <c r="FB70" i="80"/>
  <c r="FC70" i="80" s="1"/>
  <c r="FB35" i="80"/>
  <c r="FC35" i="80" s="1"/>
  <c r="FB63" i="80"/>
  <c r="FC63" i="80" s="1"/>
  <c r="FB100" i="80"/>
  <c r="FC100" i="80" s="1"/>
  <c r="FB92" i="80"/>
  <c r="FC92" i="80" s="1"/>
  <c r="FB59" i="80"/>
  <c r="FC59" i="80" s="1"/>
  <c r="FB55" i="80"/>
  <c r="FC55" i="80" s="1"/>
  <c r="FB89" i="80"/>
  <c r="FC89" i="80" s="1"/>
  <c r="FB72" i="80"/>
  <c r="FC72" i="80" s="1"/>
  <c r="FB51" i="80"/>
  <c r="FC51" i="80" s="1"/>
  <c r="FB64" i="80"/>
  <c r="FC64" i="80" s="1"/>
  <c r="FB96" i="80"/>
  <c r="FC96" i="80" s="1"/>
  <c r="FB33" i="80"/>
  <c r="FC33" i="80" s="1"/>
  <c r="FB101" i="80"/>
  <c r="FC101" i="80" s="1"/>
  <c r="FB50" i="80"/>
  <c r="FC50" i="80" s="1"/>
  <c r="FB91" i="80"/>
  <c r="FC91" i="80" s="1"/>
  <c r="FB25" i="80"/>
  <c r="FC25" i="80" s="1"/>
  <c r="FB47" i="80"/>
  <c r="FC47" i="80" s="1"/>
  <c r="FB93" i="80"/>
  <c r="FC93" i="80" s="1"/>
  <c r="FB52" i="80"/>
  <c r="FC52" i="80" s="1"/>
  <c r="FB71" i="80"/>
  <c r="FC71" i="80" s="1"/>
  <c r="FB32" i="80"/>
  <c r="FC32" i="80" s="1"/>
  <c r="FB45" i="80"/>
  <c r="FC45" i="80" s="1"/>
  <c r="FB48" i="80"/>
  <c r="FC48" i="80" s="1"/>
  <c r="FB41" i="80"/>
  <c r="FC41" i="80" s="1"/>
  <c r="FB46" i="80"/>
  <c r="FC46" i="80" s="1"/>
  <c r="FB43" i="80"/>
  <c r="FC43" i="80" s="1"/>
  <c r="FB40" i="80"/>
  <c r="FC40" i="80" s="1"/>
  <c r="FB44" i="80"/>
  <c r="FC44" i="80" s="1"/>
  <c r="FB42" i="80"/>
  <c r="FC42" i="80" s="1"/>
  <c r="Y230" i="75"/>
  <c r="S230" i="75"/>
  <c r="Z230" i="75"/>
  <c r="T230" i="75"/>
  <c r="AE230" i="75"/>
  <c r="V230" i="75"/>
  <c r="AB230" i="75"/>
  <c r="AD230" i="75"/>
  <c r="AI230" i="75"/>
  <c r="Q230" i="75"/>
  <c r="AH230" i="75"/>
  <c r="R230" i="75"/>
  <c r="P230" i="75"/>
  <c r="X230" i="75"/>
  <c r="W230" i="75"/>
  <c r="AF230" i="75"/>
  <c r="AA230" i="75"/>
  <c r="AG230" i="75"/>
  <c r="AC230" i="75"/>
  <c r="U230" i="75"/>
  <c r="CG51" i="80"/>
  <c r="CF51" i="80"/>
  <c r="V67" i="80"/>
  <c r="Y57" i="80"/>
  <c r="W52" i="80"/>
  <c r="BP66" i="80"/>
  <c r="BY66" i="80"/>
  <c r="CF66" i="80"/>
  <c r="BL66" i="80"/>
  <c r="BN66" i="80"/>
  <c r="BS66" i="80"/>
  <c r="BO66" i="80"/>
  <c r="BQ66" i="80"/>
  <c r="BM66" i="80"/>
  <c r="CB66" i="80"/>
  <c r="BJ66" i="80"/>
  <c r="BV66" i="80"/>
  <c r="BR66" i="80"/>
  <c r="BZ66" i="80"/>
  <c r="BK66" i="80"/>
  <c r="BT66" i="80"/>
  <c r="CA66" i="80"/>
  <c r="BW66" i="80"/>
  <c r="BU66" i="80"/>
  <c r="CD66" i="80"/>
  <c r="CE66" i="80"/>
  <c r="CC66" i="80"/>
  <c r="BX66" i="80"/>
  <c r="X52" i="80"/>
  <c r="CD51" i="80"/>
  <c r="CC51" i="80"/>
  <c r="CE51" i="80"/>
  <c r="Z54" i="80"/>
  <c r="CH53" i="80"/>
  <c r="DB104" i="75" l="1"/>
  <c r="CS104" i="75"/>
  <c r="CK85" i="75"/>
  <c r="CJ85" i="75"/>
  <c r="CI163" i="75"/>
  <c r="CL85" i="75"/>
  <c r="CU85" i="75"/>
  <c r="AF54" i="80"/>
  <c r="EB51" i="80"/>
  <c r="EC51" i="80" s="1"/>
  <c r="ED51" i="80" s="1"/>
  <c r="EE51" i="80" s="1"/>
  <c r="EF51" i="80" s="1"/>
  <c r="EG51" i="80" s="1"/>
  <c r="EH51" i="80" s="1"/>
  <c r="EI51" i="80" s="1"/>
  <c r="EJ51" i="80" s="1"/>
  <c r="EK51" i="80" s="1"/>
  <c r="EL51" i="80" s="1"/>
  <c r="EM51" i="80" s="1"/>
  <c r="EN51" i="80" s="1"/>
  <c r="EO51" i="80" s="1"/>
  <c r="EP51" i="80" s="1"/>
  <c r="EQ51" i="80" s="1"/>
  <c r="ER51" i="80" s="1"/>
  <c r="ES51" i="80" s="1"/>
  <c r="AD52" i="80"/>
  <c r="AC52" i="80"/>
  <c r="AE57" i="80"/>
  <c r="AB67" i="80"/>
  <c r="EN20" i="80"/>
  <c r="ES24" i="80"/>
  <c r="EQ22" i="80"/>
  <c r="EO21" i="80"/>
  <c r="EM19" i="80"/>
  <c r="EM18" i="80"/>
  <c r="EK17" i="80"/>
  <c r="EK16" i="80"/>
  <c r="FB76" i="80"/>
  <c r="FC76" i="80" s="1"/>
  <c r="FB8" i="80"/>
  <c r="FC8" i="80" s="1"/>
  <c r="FB75" i="80"/>
  <c r="FC75" i="80" s="1"/>
  <c r="FB83" i="80"/>
  <c r="FC83" i="80" s="1"/>
  <c r="FB9" i="80"/>
  <c r="FC9" i="80" s="1"/>
  <c r="FB79" i="80"/>
  <c r="FC79" i="80" s="1"/>
  <c r="FB12" i="80"/>
  <c r="FC12" i="80" s="1"/>
  <c r="FB22" i="80"/>
  <c r="FC22" i="80" s="1"/>
  <c r="FB13" i="80"/>
  <c r="FC13" i="80" s="1"/>
  <c r="FB18" i="80"/>
  <c r="FC18" i="80" s="1"/>
  <c r="FB24" i="80"/>
  <c r="FC24" i="80" s="1"/>
  <c r="FB7" i="80"/>
  <c r="FC7" i="80" s="1"/>
  <c r="FB16" i="80"/>
  <c r="FC16" i="80" s="1"/>
  <c r="FB77" i="80"/>
  <c r="FC77" i="80" s="1"/>
  <c r="FB86" i="80"/>
  <c r="FC86" i="80" s="1"/>
  <c r="FB6" i="80"/>
  <c r="FC6" i="80" s="1"/>
  <c r="FB85" i="80"/>
  <c r="FC85" i="80" s="1"/>
  <c r="FB14" i="80"/>
  <c r="FC14" i="80" s="1"/>
  <c r="FB11" i="80"/>
  <c r="FC11" i="80" s="1"/>
  <c r="FB84" i="80"/>
  <c r="FC84" i="80" s="1"/>
  <c r="FB21" i="80"/>
  <c r="FC21" i="80" s="1"/>
  <c r="FB10" i="80"/>
  <c r="FC10" i="80" s="1"/>
  <c r="FB78" i="80"/>
  <c r="FC78" i="80" s="1"/>
  <c r="FB81" i="80"/>
  <c r="FC81" i="80" s="1"/>
  <c r="FB19" i="80"/>
  <c r="FC19" i="80" s="1"/>
  <c r="FB80" i="80"/>
  <c r="FC80" i="80" s="1"/>
  <c r="FB20" i="80"/>
  <c r="FC20" i="80" s="1"/>
  <c r="FB23" i="80"/>
  <c r="FC23" i="80" s="1"/>
  <c r="FB87" i="80"/>
  <c r="FC87" i="80" s="1"/>
  <c r="FB15" i="80"/>
  <c r="FC15" i="80" s="1"/>
  <c r="FB17" i="80"/>
  <c r="FC17" i="80" s="1"/>
  <c r="FB82" i="80"/>
  <c r="FC82" i="80" s="1"/>
  <c r="W231" i="75"/>
  <c r="AI231" i="75"/>
  <c r="Z231" i="75"/>
  <c r="R231" i="75"/>
  <c r="U231" i="75"/>
  <c r="X231" i="75"/>
  <c r="AD231" i="75"/>
  <c r="S231" i="75"/>
  <c r="V231" i="75"/>
  <c r="AC231" i="75"/>
  <c r="P231" i="75"/>
  <c r="AB231" i="75"/>
  <c r="Y231" i="75"/>
  <c r="AG231" i="75"/>
  <c r="T231" i="75"/>
  <c r="AA231" i="75"/>
  <c r="AH231" i="75"/>
  <c r="AE231" i="75"/>
  <c r="AF231" i="75"/>
  <c r="Q231" i="75"/>
  <c r="Z55" i="80"/>
  <c r="CG52" i="80"/>
  <c r="CF52" i="80"/>
  <c r="BO67" i="80"/>
  <c r="BN67" i="80"/>
  <c r="BL67" i="80"/>
  <c r="CC67" i="80"/>
  <c r="BR67" i="80"/>
  <c r="BK67" i="80"/>
  <c r="BW67" i="80"/>
  <c r="CD67" i="80"/>
  <c r="BX67" i="80"/>
  <c r="BV67" i="80"/>
  <c r="BT67" i="80"/>
  <c r="CA67" i="80"/>
  <c r="BS67" i="80"/>
  <c r="BZ67" i="80"/>
  <c r="BQ67" i="80"/>
  <c r="BY67" i="80"/>
  <c r="BP67" i="80"/>
  <c r="CF67" i="80"/>
  <c r="BJ67" i="80"/>
  <c r="CE67" i="80"/>
  <c r="BU67" i="80"/>
  <c r="CB67" i="80"/>
  <c r="BM67" i="80"/>
  <c r="CH54" i="80"/>
  <c r="W53" i="80"/>
  <c r="CD52" i="80"/>
  <c r="CC52" i="80"/>
  <c r="CE52" i="80"/>
  <c r="Y58" i="80"/>
  <c r="X53" i="80"/>
  <c r="V68" i="80"/>
  <c r="CI164" i="75" l="1"/>
  <c r="AB68" i="80"/>
  <c r="AD53" i="80"/>
  <c r="AE58" i="80"/>
  <c r="EB52" i="80"/>
  <c r="EC52" i="80" s="1"/>
  <c r="ED52" i="80" s="1"/>
  <c r="EE52" i="80" s="1"/>
  <c r="EF52" i="80" s="1"/>
  <c r="EG52" i="80" s="1"/>
  <c r="EH52" i="80" s="1"/>
  <c r="EI52" i="80" s="1"/>
  <c r="EJ52" i="80" s="1"/>
  <c r="EK52" i="80" s="1"/>
  <c r="EL52" i="80" s="1"/>
  <c r="EM52" i="80" s="1"/>
  <c r="EN52" i="80" s="1"/>
  <c r="EO52" i="80" s="1"/>
  <c r="EP52" i="80" s="1"/>
  <c r="EQ52" i="80" s="1"/>
  <c r="ER52" i="80" s="1"/>
  <c r="ES52" i="80" s="1"/>
  <c r="AC53" i="80"/>
  <c r="AF55" i="80"/>
  <c r="EL16" i="80"/>
  <c r="EL17" i="80"/>
  <c r="EN18" i="80"/>
  <c r="EN19" i="80"/>
  <c r="EP21" i="80"/>
  <c r="ER22" i="80"/>
  <c r="EO20" i="80"/>
  <c r="Q232" i="75"/>
  <c r="AG232" i="75"/>
  <c r="S232" i="75"/>
  <c r="AI232" i="75"/>
  <c r="AF232" i="75"/>
  <c r="Y232" i="75"/>
  <c r="AD232" i="75"/>
  <c r="W232" i="75"/>
  <c r="AA232" i="75"/>
  <c r="AE232" i="75"/>
  <c r="AB232" i="75"/>
  <c r="X232" i="75"/>
  <c r="AH232" i="75"/>
  <c r="P232" i="75"/>
  <c r="U232" i="75"/>
  <c r="R232" i="75"/>
  <c r="T232" i="75"/>
  <c r="V232" i="75"/>
  <c r="Z232" i="75"/>
  <c r="AC232" i="75"/>
  <c r="V69" i="80"/>
  <c r="X54" i="80"/>
  <c r="CG68" i="80"/>
  <c r="CC68" i="80"/>
  <c r="BK68" i="80"/>
  <c r="BZ68" i="80"/>
  <c r="CD68" i="80"/>
  <c r="BJ68" i="80"/>
  <c r="CA68" i="80"/>
  <c r="BL68" i="80"/>
  <c r="CB68" i="80"/>
  <c r="BO68" i="80"/>
  <c r="BY68" i="80"/>
  <c r="BS68" i="80"/>
  <c r="CF68" i="80"/>
  <c r="BR68" i="80"/>
  <c r="BU68" i="80"/>
  <c r="BP68" i="80"/>
  <c r="BW68" i="80"/>
  <c r="CE68" i="80"/>
  <c r="BT68" i="80"/>
  <c r="BX68" i="80"/>
  <c r="BV68" i="80"/>
  <c r="BM68" i="80"/>
  <c r="BQ68" i="80"/>
  <c r="BN68" i="80"/>
  <c r="CG53" i="80"/>
  <c r="W54" i="80"/>
  <c r="Z56" i="80"/>
  <c r="Y59" i="80"/>
  <c r="CD53" i="80"/>
  <c r="CF53" i="80"/>
  <c r="CE53" i="80"/>
  <c r="CI165" i="75" l="1"/>
  <c r="EC53" i="80"/>
  <c r="ED53" i="80" s="1"/>
  <c r="EE53" i="80" s="1"/>
  <c r="EF53" i="80" s="1"/>
  <c r="EG53" i="80" s="1"/>
  <c r="EH53" i="80" s="1"/>
  <c r="EI53" i="80" s="1"/>
  <c r="EJ53" i="80" s="1"/>
  <c r="EK53" i="80" s="1"/>
  <c r="EL53" i="80" s="1"/>
  <c r="EM53" i="80" s="1"/>
  <c r="EN53" i="80" s="1"/>
  <c r="EO53" i="80" s="1"/>
  <c r="EP53" i="80" s="1"/>
  <c r="EQ53" i="80" s="1"/>
  <c r="ER53" i="80" s="1"/>
  <c r="ES53" i="80" s="1"/>
  <c r="AE59" i="80"/>
  <c r="AF56" i="80"/>
  <c r="AC54" i="80"/>
  <c r="EF68" i="80"/>
  <c r="AD54" i="80"/>
  <c r="AB69" i="80"/>
  <c r="EP20" i="80"/>
  <c r="ES22" i="80"/>
  <c r="EQ21" i="80"/>
  <c r="EO19" i="80"/>
  <c r="EO18" i="80"/>
  <c r="EM17" i="80"/>
  <c r="EM16" i="80"/>
  <c r="AC233" i="75"/>
  <c r="P233" i="75"/>
  <c r="W233" i="75"/>
  <c r="AG233" i="75"/>
  <c r="AD233" i="75"/>
  <c r="Y233" i="75"/>
  <c r="AB233" i="75"/>
  <c r="U233" i="75"/>
  <c r="AA233" i="75"/>
  <c r="Z233" i="75"/>
  <c r="AH233" i="75"/>
  <c r="Q233" i="75"/>
  <c r="AF233" i="75"/>
  <c r="AE233" i="75"/>
  <c r="S233" i="75"/>
  <c r="V233" i="75"/>
  <c r="X233" i="75"/>
  <c r="T233" i="75"/>
  <c r="R233" i="75"/>
  <c r="AI233" i="75"/>
  <c r="CD54" i="80"/>
  <c r="CE54" i="80"/>
  <c r="CF54" i="80"/>
  <c r="V70" i="80"/>
  <c r="X55" i="80"/>
  <c r="Z57" i="80"/>
  <c r="CG54" i="80"/>
  <c r="CB69" i="80"/>
  <c r="CG69" i="80"/>
  <c r="BU69" i="80"/>
  <c r="BN69" i="80"/>
  <c r="BX69" i="80"/>
  <c r="CA69" i="80"/>
  <c r="BY69" i="80"/>
  <c r="BL69" i="80"/>
  <c r="BJ69" i="80"/>
  <c r="CD69" i="80"/>
  <c r="CE69" i="80"/>
  <c r="BQ69" i="80"/>
  <c r="BP69" i="80"/>
  <c r="BM69" i="80"/>
  <c r="BO69" i="80"/>
  <c r="BZ69" i="80"/>
  <c r="BS69" i="80"/>
  <c r="BT69" i="80"/>
  <c r="BV69" i="80"/>
  <c r="BR69" i="80"/>
  <c r="BK69" i="80"/>
  <c r="CF69" i="80"/>
  <c r="CC69" i="80"/>
  <c r="BW69" i="80"/>
  <c r="Y60" i="80"/>
  <c r="W55" i="80"/>
  <c r="CI167" i="75" l="1"/>
  <c r="CI166" i="75"/>
  <c r="AC55" i="80"/>
  <c r="AE60" i="80"/>
  <c r="AF57" i="80"/>
  <c r="AD55" i="80"/>
  <c r="AB70" i="80"/>
  <c r="EC54" i="80"/>
  <c r="ED54" i="80" s="1"/>
  <c r="EE54" i="80" s="1"/>
  <c r="EF54" i="80" s="1"/>
  <c r="EG54" i="80" s="1"/>
  <c r="EH54" i="80" s="1"/>
  <c r="EI54" i="80" s="1"/>
  <c r="EJ54" i="80" s="1"/>
  <c r="EK54" i="80" s="1"/>
  <c r="EL54" i="80" s="1"/>
  <c r="EM54" i="80" s="1"/>
  <c r="EN54" i="80" s="1"/>
  <c r="EO54" i="80" s="1"/>
  <c r="EP54" i="80" s="1"/>
  <c r="EQ54" i="80" s="1"/>
  <c r="ER54" i="80" s="1"/>
  <c r="ES54" i="80" s="1"/>
  <c r="EN16" i="80"/>
  <c r="EN17" i="80"/>
  <c r="EP18" i="80"/>
  <c r="EP19" i="80"/>
  <c r="ER21" i="80"/>
  <c r="EQ20" i="80"/>
  <c r="R234" i="75"/>
  <c r="AF234" i="75"/>
  <c r="AB234" i="75"/>
  <c r="AC234" i="75"/>
  <c r="T234" i="75"/>
  <c r="Q234" i="75"/>
  <c r="Y234" i="75"/>
  <c r="W234" i="75"/>
  <c r="U234" i="75"/>
  <c r="X234" i="75"/>
  <c r="AH234" i="75"/>
  <c r="AD234" i="75"/>
  <c r="AI234" i="75"/>
  <c r="V234" i="75"/>
  <c r="Z234" i="75"/>
  <c r="AG234" i="75"/>
  <c r="AA234" i="75"/>
  <c r="AE234" i="75"/>
  <c r="P234" i="75"/>
  <c r="S234" i="75"/>
  <c r="W56" i="80"/>
  <c r="X56" i="80"/>
  <c r="CE55" i="80"/>
  <c r="CD55" i="80"/>
  <c r="CF55" i="80"/>
  <c r="Z58" i="80"/>
  <c r="V71" i="80"/>
  <c r="CG55" i="80"/>
  <c r="CH55" i="80"/>
  <c r="Y61" i="80"/>
  <c r="BR70" i="80"/>
  <c r="BM70" i="80"/>
  <c r="BZ70" i="80"/>
  <c r="BL70" i="80"/>
  <c r="BT70" i="80"/>
  <c r="CB70" i="80"/>
  <c r="CE70" i="80"/>
  <c r="BK70" i="80"/>
  <c r="BW70" i="80"/>
  <c r="BV70" i="80"/>
  <c r="BP70" i="80"/>
  <c r="CG70" i="80"/>
  <c r="CC70" i="80"/>
  <c r="BQ70" i="80"/>
  <c r="BJ70" i="80"/>
  <c r="BX70" i="80"/>
  <c r="BN70" i="80"/>
  <c r="BU70" i="80"/>
  <c r="BY70" i="80"/>
  <c r="BS70" i="80"/>
  <c r="CF70" i="80"/>
  <c r="CD70" i="80"/>
  <c r="BO70" i="80"/>
  <c r="CA70" i="80"/>
  <c r="CH95" i="75" l="1"/>
  <c r="CR95" i="75"/>
  <c r="DA95" i="75"/>
  <c r="AE61" i="80"/>
  <c r="AB71" i="80"/>
  <c r="AF58" i="80"/>
  <c r="EC55" i="80"/>
  <c r="ED55" i="80" s="1"/>
  <c r="EE55" i="80" s="1"/>
  <c r="EF55" i="80" s="1"/>
  <c r="EG55" i="80" s="1"/>
  <c r="EH55" i="80" s="1"/>
  <c r="EI55" i="80" s="1"/>
  <c r="EJ55" i="80" s="1"/>
  <c r="EK55" i="80" s="1"/>
  <c r="EL55" i="80" s="1"/>
  <c r="EM55" i="80" s="1"/>
  <c r="EN55" i="80" s="1"/>
  <c r="EO55" i="80" s="1"/>
  <c r="EP55" i="80" s="1"/>
  <c r="EQ55" i="80" s="1"/>
  <c r="ER55" i="80" s="1"/>
  <c r="ES55" i="80" s="1"/>
  <c r="AD56" i="80"/>
  <c r="AC56" i="80"/>
  <c r="ER20" i="80"/>
  <c r="ES21" i="80"/>
  <c r="EQ19" i="80"/>
  <c r="EQ18" i="80"/>
  <c r="EO17" i="80"/>
  <c r="EO16" i="80"/>
  <c r="AG235" i="75"/>
  <c r="X235" i="75"/>
  <c r="AC235" i="75"/>
  <c r="AF235" i="75"/>
  <c r="AI235" i="75"/>
  <c r="R235" i="75"/>
  <c r="Q235" i="75"/>
  <c r="AA235" i="75"/>
  <c r="T235" i="75"/>
  <c r="Z235" i="75"/>
  <c r="U235" i="75"/>
  <c r="AB235" i="75"/>
  <c r="Y235" i="75"/>
  <c r="AD235" i="75"/>
  <c r="S235" i="75"/>
  <c r="V235" i="75"/>
  <c r="W235" i="75"/>
  <c r="AE235" i="75"/>
  <c r="AH235" i="75"/>
  <c r="P235" i="75"/>
  <c r="CF71" i="80"/>
  <c r="BK71" i="80"/>
  <c r="BV71" i="80"/>
  <c r="BS71" i="80"/>
  <c r="CB71" i="80"/>
  <c r="CE71" i="80"/>
  <c r="BR71" i="80"/>
  <c r="CD71" i="80"/>
  <c r="BT71" i="80"/>
  <c r="BU71" i="80"/>
  <c r="BX71" i="80"/>
  <c r="BO71" i="80"/>
  <c r="BN71" i="80"/>
  <c r="CC71" i="80"/>
  <c r="BW71" i="80"/>
  <c r="BZ71" i="80"/>
  <c r="BL71" i="80"/>
  <c r="CA71" i="80"/>
  <c r="CG71" i="80"/>
  <c r="BY71" i="80"/>
  <c r="BQ71" i="80"/>
  <c r="BM71" i="80"/>
  <c r="BP71" i="80"/>
  <c r="X57" i="80"/>
  <c r="W57" i="80"/>
  <c r="V72" i="80"/>
  <c r="Y62" i="80"/>
  <c r="CE56" i="80"/>
  <c r="CD56" i="80"/>
  <c r="CF56" i="80"/>
  <c r="Z59" i="80"/>
  <c r="CH56" i="80"/>
  <c r="CG56" i="80"/>
  <c r="AF59" i="80" l="1"/>
  <c r="EC56" i="80"/>
  <c r="ED56" i="80" s="1"/>
  <c r="EE56" i="80" s="1"/>
  <c r="EF56" i="80" s="1"/>
  <c r="EG56" i="80" s="1"/>
  <c r="EH56" i="80" s="1"/>
  <c r="EI56" i="80" s="1"/>
  <c r="EJ56" i="80" s="1"/>
  <c r="EK56" i="80" s="1"/>
  <c r="EL56" i="80" s="1"/>
  <c r="EM56" i="80" s="1"/>
  <c r="EN56" i="80" s="1"/>
  <c r="EO56" i="80" s="1"/>
  <c r="EP56" i="80" s="1"/>
  <c r="EQ56" i="80" s="1"/>
  <c r="ER56" i="80" s="1"/>
  <c r="ES56" i="80" s="1"/>
  <c r="AE62" i="80"/>
  <c r="AB72" i="80"/>
  <c r="AC57" i="80"/>
  <c r="AD57" i="80"/>
  <c r="EP16" i="80"/>
  <c r="EP17" i="80"/>
  <c r="ER18" i="80"/>
  <c r="ER19" i="80"/>
  <c r="ES20" i="80"/>
  <c r="AH236" i="75"/>
  <c r="Y236" i="75"/>
  <c r="Q236" i="75"/>
  <c r="AG236" i="75"/>
  <c r="AE236" i="75"/>
  <c r="AB236" i="75"/>
  <c r="R236" i="75"/>
  <c r="T236" i="75"/>
  <c r="AD236" i="75"/>
  <c r="X236" i="75"/>
  <c r="W236" i="75"/>
  <c r="U236" i="75"/>
  <c r="AI236" i="75"/>
  <c r="AC236" i="75"/>
  <c r="AA236" i="75"/>
  <c r="V236" i="75"/>
  <c r="Z236" i="75"/>
  <c r="AF236" i="75"/>
  <c r="P236" i="75"/>
  <c r="S236" i="75"/>
  <c r="Y63" i="80"/>
  <c r="X58" i="80"/>
  <c r="Z60" i="80"/>
  <c r="V73" i="80"/>
  <c r="BR72" i="80"/>
  <c r="BQ72" i="80"/>
  <c r="CG72" i="80"/>
  <c r="BT72" i="80"/>
  <c r="BX72" i="80"/>
  <c r="BU72" i="80"/>
  <c r="CF72" i="80"/>
  <c r="BW72" i="80"/>
  <c r="BZ72" i="80"/>
  <c r="CC72" i="80"/>
  <c r="BM72" i="80"/>
  <c r="BS72" i="80"/>
  <c r="BL72" i="80"/>
  <c r="BO72" i="80"/>
  <c r="BV72" i="80"/>
  <c r="BY72" i="80"/>
  <c r="BN72" i="80"/>
  <c r="CA72" i="80"/>
  <c r="BP72" i="80"/>
  <c r="CE72" i="80"/>
  <c r="CD72" i="80"/>
  <c r="CB72" i="80"/>
  <c r="BK72" i="80"/>
  <c r="W58" i="80"/>
  <c r="CE57" i="80"/>
  <c r="CF57" i="80"/>
  <c r="CG57" i="80"/>
  <c r="CH57" i="80"/>
  <c r="ED57" i="80" l="1"/>
  <c r="EE57" i="80" s="1"/>
  <c r="EF57" i="80" s="1"/>
  <c r="EG57" i="80" s="1"/>
  <c r="EH57" i="80" s="1"/>
  <c r="EI57" i="80" s="1"/>
  <c r="EJ57" i="80" s="1"/>
  <c r="EK57" i="80" s="1"/>
  <c r="EL57" i="80" s="1"/>
  <c r="EM57" i="80" s="1"/>
  <c r="EN57" i="80" s="1"/>
  <c r="EO57" i="80" s="1"/>
  <c r="EP57" i="80" s="1"/>
  <c r="EQ57" i="80" s="1"/>
  <c r="ER57" i="80" s="1"/>
  <c r="ES57" i="80" s="1"/>
  <c r="AC58" i="80"/>
  <c r="AB73" i="80"/>
  <c r="AF60" i="80"/>
  <c r="AD58" i="80"/>
  <c r="AE63" i="80"/>
  <c r="ES19" i="80"/>
  <c r="ES18" i="80"/>
  <c r="EQ17" i="80"/>
  <c r="EQ16" i="80"/>
  <c r="S237" i="75"/>
  <c r="AC237" i="75"/>
  <c r="T237" i="75"/>
  <c r="Y237" i="75"/>
  <c r="P237" i="75"/>
  <c r="AI237" i="75"/>
  <c r="R237" i="75"/>
  <c r="AH237" i="75"/>
  <c r="AF237" i="75"/>
  <c r="U237" i="75"/>
  <c r="AB237" i="75"/>
  <c r="Z237" i="75"/>
  <c r="W237" i="75"/>
  <c r="AE237" i="75"/>
  <c r="Q237" i="75"/>
  <c r="V237" i="75"/>
  <c r="X237" i="75"/>
  <c r="AG237" i="75"/>
  <c r="AA237" i="75"/>
  <c r="AD237" i="75"/>
  <c r="W59" i="80"/>
  <c r="V74" i="80"/>
  <c r="X59" i="80"/>
  <c r="CE58" i="80"/>
  <c r="CF58" i="80"/>
  <c r="CG58" i="80"/>
  <c r="BR73" i="80"/>
  <c r="CD73" i="80"/>
  <c r="CF73" i="80"/>
  <c r="CC73" i="80"/>
  <c r="BO73" i="80"/>
  <c r="CG73" i="80"/>
  <c r="CE73" i="80"/>
  <c r="CA73" i="80"/>
  <c r="BV73" i="80"/>
  <c r="BQ73" i="80"/>
  <c r="BL73" i="80"/>
  <c r="BW73" i="80"/>
  <c r="BU73" i="80"/>
  <c r="BS73" i="80"/>
  <c r="BP73" i="80"/>
  <c r="BK73" i="80"/>
  <c r="BT73" i="80"/>
  <c r="BX73" i="80"/>
  <c r="BZ73" i="80"/>
  <c r="CB73" i="80"/>
  <c r="BN73" i="80"/>
  <c r="BY73" i="80"/>
  <c r="BM73" i="80"/>
  <c r="CH58" i="80"/>
  <c r="Z61" i="80"/>
  <c r="Y64" i="80"/>
  <c r="AE64" i="80" l="1"/>
  <c r="AF61" i="80"/>
  <c r="ED58" i="80"/>
  <c r="EE58" i="80" s="1"/>
  <c r="EF58" i="80" s="1"/>
  <c r="EG58" i="80" s="1"/>
  <c r="EH58" i="80" s="1"/>
  <c r="EI58" i="80" s="1"/>
  <c r="EJ58" i="80" s="1"/>
  <c r="EK58" i="80" s="1"/>
  <c r="EL58" i="80" s="1"/>
  <c r="EM58" i="80" s="1"/>
  <c r="EN58" i="80" s="1"/>
  <c r="EO58" i="80" s="1"/>
  <c r="EP58" i="80" s="1"/>
  <c r="EQ58" i="80" s="1"/>
  <c r="ER58" i="80" s="1"/>
  <c r="ES58" i="80" s="1"/>
  <c r="AD59" i="80"/>
  <c r="AB74" i="80"/>
  <c r="AC59" i="80"/>
  <c r="ER16" i="80"/>
  <c r="ER17" i="80"/>
  <c r="AD238" i="75"/>
  <c r="AE238" i="75"/>
  <c r="AH238" i="75"/>
  <c r="AC238" i="75"/>
  <c r="AG238" i="75"/>
  <c r="AI238" i="75"/>
  <c r="AB238" i="75"/>
  <c r="U238" i="75"/>
  <c r="AF238" i="75"/>
  <c r="AA238" i="75"/>
  <c r="W238" i="75"/>
  <c r="R238" i="75"/>
  <c r="S238" i="75"/>
  <c r="Z238" i="75"/>
  <c r="X238" i="75"/>
  <c r="P238" i="75"/>
  <c r="Y238" i="75"/>
  <c r="Q238" i="75"/>
  <c r="V238" i="75"/>
  <c r="T238" i="75"/>
  <c r="X60" i="80"/>
  <c r="Z62" i="80"/>
  <c r="CH59" i="80"/>
  <c r="BS74" i="80"/>
  <c r="CC74" i="80"/>
  <c r="CF74" i="80"/>
  <c r="CA74" i="80"/>
  <c r="BR74" i="80"/>
  <c r="BU74" i="80"/>
  <c r="BV74" i="80"/>
  <c r="BO74" i="80"/>
  <c r="BZ74" i="80"/>
  <c r="BQ74" i="80"/>
  <c r="BX74" i="80"/>
  <c r="BM74" i="80"/>
  <c r="BN74" i="80"/>
  <c r="BK74" i="80"/>
  <c r="CG74" i="80"/>
  <c r="CE74" i="80"/>
  <c r="CD74" i="80"/>
  <c r="BP74" i="80"/>
  <c r="BY74" i="80"/>
  <c r="CB74" i="80"/>
  <c r="BT74" i="80"/>
  <c r="BL74" i="80"/>
  <c r="BW74" i="80"/>
  <c r="W60" i="80"/>
  <c r="Y65" i="80"/>
  <c r="CE59" i="80"/>
  <c r="CF59" i="80"/>
  <c r="CG59" i="80"/>
  <c r="V75" i="80"/>
  <c r="AB75" i="80" l="1"/>
  <c r="ED59" i="80"/>
  <c r="EE59" i="80" s="1"/>
  <c r="EF59" i="80" s="1"/>
  <c r="EG59" i="80" s="1"/>
  <c r="EH59" i="80" s="1"/>
  <c r="EI59" i="80" s="1"/>
  <c r="EJ59" i="80" s="1"/>
  <c r="EK59" i="80" s="1"/>
  <c r="EL59" i="80" s="1"/>
  <c r="EM59" i="80" s="1"/>
  <c r="EN59" i="80" s="1"/>
  <c r="EO59" i="80" s="1"/>
  <c r="EP59" i="80" s="1"/>
  <c r="EQ59" i="80" s="1"/>
  <c r="ER59" i="80" s="1"/>
  <c r="ES59" i="80" s="1"/>
  <c r="AE65" i="80"/>
  <c r="AC60" i="80"/>
  <c r="AF62" i="80"/>
  <c r="AD60" i="80"/>
  <c r="ES17" i="80"/>
  <c r="ES16" i="80"/>
  <c r="T239" i="75"/>
  <c r="Q239" i="75"/>
  <c r="R239" i="75"/>
  <c r="AI239" i="75"/>
  <c r="AG239" i="75"/>
  <c r="U239" i="75"/>
  <c r="S239" i="75"/>
  <c r="Y239" i="75"/>
  <c r="W239" i="75"/>
  <c r="Z239" i="75"/>
  <c r="AD239" i="75"/>
  <c r="P239" i="75"/>
  <c r="AA239" i="75"/>
  <c r="AC239" i="75"/>
  <c r="V239" i="75"/>
  <c r="X239" i="75"/>
  <c r="AF239" i="75"/>
  <c r="AH239" i="75"/>
  <c r="AE239" i="75"/>
  <c r="AB239" i="75"/>
  <c r="W61" i="80"/>
  <c r="CH60" i="80"/>
  <c r="V76" i="80"/>
  <c r="CF60" i="80"/>
  <c r="CE60" i="80"/>
  <c r="CG60" i="80"/>
  <c r="Z63" i="80"/>
  <c r="BT75" i="80"/>
  <c r="BL75" i="80"/>
  <c r="BZ75" i="80"/>
  <c r="BS75" i="80"/>
  <c r="BV75" i="80"/>
  <c r="BU75" i="80"/>
  <c r="BW75" i="80"/>
  <c r="BP75" i="80"/>
  <c r="BO75" i="80"/>
  <c r="BR75" i="80"/>
  <c r="BY75" i="80"/>
  <c r="BK75" i="80"/>
  <c r="BN75" i="80"/>
  <c r="CC75" i="80"/>
  <c r="CB75" i="80"/>
  <c r="CF75" i="80"/>
  <c r="BQ75" i="80"/>
  <c r="CG75" i="80"/>
  <c r="BM75" i="80"/>
  <c r="CA75" i="80"/>
  <c r="CE75" i="80"/>
  <c r="CD75" i="80"/>
  <c r="BX75" i="80"/>
  <c r="Y66" i="80"/>
  <c r="X61" i="80"/>
  <c r="AD61" i="80" l="1"/>
  <c r="AE66" i="80"/>
  <c r="AF63" i="80"/>
  <c r="ED60" i="80"/>
  <c r="EE60" i="80" s="1"/>
  <c r="EF60" i="80" s="1"/>
  <c r="EG60" i="80" s="1"/>
  <c r="EH60" i="80" s="1"/>
  <c r="EI60" i="80" s="1"/>
  <c r="EJ60" i="80" s="1"/>
  <c r="EK60" i="80" s="1"/>
  <c r="EL60" i="80" s="1"/>
  <c r="EM60" i="80" s="1"/>
  <c r="EN60" i="80" s="1"/>
  <c r="EO60" i="80" s="1"/>
  <c r="EP60" i="80" s="1"/>
  <c r="EQ60" i="80" s="1"/>
  <c r="ER60" i="80" s="1"/>
  <c r="ES60" i="80" s="1"/>
  <c r="AB76" i="80"/>
  <c r="AC61" i="80"/>
  <c r="AH240" i="75"/>
  <c r="P240" i="75"/>
  <c r="U240" i="75"/>
  <c r="AG240" i="75"/>
  <c r="AI240" i="75"/>
  <c r="W240" i="75"/>
  <c r="Y240" i="75"/>
  <c r="AE240" i="75"/>
  <c r="AF240" i="75"/>
  <c r="AD240" i="75"/>
  <c r="V240" i="75"/>
  <c r="AB240" i="75"/>
  <c r="Q240" i="75"/>
  <c r="S240" i="75"/>
  <c r="X240" i="75"/>
  <c r="Z240" i="75"/>
  <c r="R240" i="75"/>
  <c r="AC240" i="75"/>
  <c r="AA240" i="75"/>
  <c r="T240" i="75"/>
  <c r="V77" i="80"/>
  <c r="X62" i="80"/>
  <c r="W62" i="80"/>
  <c r="Z64" i="80"/>
  <c r="Y67" i="80"/>
  <c r="CF61" i="80"/>
  <c r="CH61" i="80"/>
  <c r="CG61" i="80"/>
  <c r="CC76" i="80"/>
  <c r="BN76" i="80"/>
  <c r="CG76" i="80"/>
  <c r="BK76" i="80"/>
  <c r="CB76" i="80"/>
  <c r="BW76" i="80"/>
  <c r="BV76" i="80"/>
  <c r="BM76" i="80"/>
  <c r="CE76" i="80"/>
  <c r="BL76" i="80"/>
  <c r="CA76" i="80"/>
  <c r="CF76" i="80"/>
  <c r="BQ76" i="80"/>
  <c r="BO76" i="80"/>
  <c r="CD76" i="80"/>
  <c r="BX76" i="80"/>
  <c r="BT76" i="80"/>
  <c r="BP76" i="80"/>
  <c r="BY76" i="80"/>
  <c r="BS76" i="80"/>
  <c r="BU76" i="80"/>
  <c r="BZ76" i="80"/>
  <c r="BR76" i="80"/>
  <c r="EE61" i="80" l="1"/>
  <c r="EF61" i="80" s="1"/>
  <c r="EG61" i="80" s="1"/>
  <c r="EH61" i="80" s="1"/>
  <c r="EI61" i="80" s="1"/>
  <c r="EJ61" i="80" s="1"/>
  <c r="EK61" i="80" s="1"/>
  <c r="EL61" i="80" s="1"/>
  <c r="EM61" i="80" s="1"/>
  <c r="EN61" i="80" s="1"/>
  <c r="EO61" i="80" s="1"/>
  <c r="EP61" i="80" s="1"/>
  <c r="EQ61" i="80" s="1"/>
  <c r="ER61" i="80" s="1"/>
  <c r="ES61" i="80" s="1"/>
  <c r="AE67" i="80"/>
  <c r="AF64" i="80"/>
  <c r="AC62" i="80"/>
  <c r="AD62" i="80"/>
  <c r="AB77" i="80"/>
  <c r="AC241" i="75"/>
  <c r="AB241" i="75"/>
  <c r="W241" i="75"/>
  <c r="AG241" i="75"/>
  <c r="AF241" i="75"/>
  <c r="AE241" i="75"/>
  <c r="Q241" i="75"/>
  <c r="R241" i="75"/>
  <c r="V241" i="75"/>
  <c r="AI241" i="75"/>
  <c r="T241" i="75"/>
  <c r="P241" i="75"/>
  <c r="Y241" i="75"/>
  <c r="Z241" i="75"/>
  <c r="AD241" i="75"/>
  <c r="U241" i="75"/>
  <c r="S241" i="75"/>
  <c r="AA241" i="75"/>
  <c r="AH241" i="75"/>
  <c r="X241" i="75"/>
  <c r="Z65" i="80"/>
  <c r="V78" i="80"/>
  <c r="BY77" i="80"/>
  <c r="BV77" i="80"/>
  <c r="BT77" i="80"/>
  <c r="CC77" i="80"/>
  <c r="CB77" i="80"/>
  <c r="CG77" i="80"/>
  <c r="BK77" i="80"/>
  <c r="BP77" i="80"/>
  <c r="BZ77" i="80"/>
  <c r="BN77" i="80"/>
  <c r="BW77" i="80"/>
  <c r="BQ77" i="80"/>
  <c r="BX77" i="80"/>
  <c r="CF77" i="80"/>
  <c r="BR77" i="80"/>
  <c r="BO77" i="80"/>
  <c r="CA77" i="80"/>
  <c r="BS77" i="80"/>
  <c r="BU77" i="80"/>
  <c r="BM77" i="80"/>
  <c r="CE77" i="80"/>
  <c r="CD77" i="80"/>
  <c r="BL77" i="80"/>
  <c r="Y68" i="80"/>
  <c r="W63" i="80"/>
  <c r="CF62" i="80"/>
  <c r="CG62" i="80"/>
  <c r="CH62" i="80"/>
  <c r="X63" i="80"/>
  <c r="AD63" i="80" l="1"/>
  <c r="EE62" i="80"/>
  <c r="EF62" i="80" s="1"/>
  <c r="EG62" i="80" s="1"/>
  <c r="EH62" i="80" s="1"/>
  <c r="EI62" i="80" s="1"/>
  <c r="EJ62" i="80" s="1"/>
  <c r="EK62" i="80" s="1"/>
  <c r="EL62" i="80" s="1"/>
  <c r="EM62" i="80" s="1"/>
  <c r="EN62" i="80" s="1"/>
  <c r="EO62" i="80" s="1"/>
  <c r="EP62" i="80" s="1"/>
  <c r="EQ62" i="80" s="1"/>
  <c r="ER62" i="80" s="1"/>
  <c r="ES62" i="80" s="1"/>
  <c r="AC63" i="80"/>
  <c r="AE68" i="80"/>
  <c r="AB78" i="80"/>
  <c r="AF65" i="80"/>
  <c r="AH242" i="75"/>
  <c r="Y242" i="75"/>
  <c r="Q242" i="75"/>
  <c r="AC242" i="75"/>
  <c r="AF242" i="75"/>
  <c r="AG242" i="75"/>
  <c r="X242" i="75"/>
  <c r="AA242" i="75"/>
  <c r="P242" i="75"/>
  <c r="AE242" i="75"/>
  <c r="T242" i="75"/>
  <c r="AD242" i="75"/>
  <c r="Z242" i="75"/>
  <c r="S242" i="75"/>
  <c r="V242" i="75"/>
  <c r="AB242" i="75"/>
  <c r="U242" i="75"/>
  <c r="AI242" i="75"/>
  <c r="W242" i="75"/>
  <c r="R242" i="75"/>
  <c r="X64" i="80"/>
  <c r="BP78" i="80"/>
  <c r="CC78" i="80"/>
  <c r="BV78" i="80"/>
  <c r="BU78" i="80"/>
  <c r="BY78" i="80"/>
  <c r="CF78" i="80"/>
  <c r="BZ78" i="80"/>
  <c r="BW78" i="80"/>
  <c r="CB78" i="80"/>
  <c r="BR78" i="80"/>
  <c r="BL78" i="80"/>
  <c r="BK78" i="80"/>
  <c r="BT78" i="80"/>
  <c r="BX78" i="80"/>
  <c r="BS78" i="80"/>
  <c r="CA78" i="80"/>
  <c r="BQ78" i="80"/>
  <c r="CG78" i="80"/>
  <c r="BO78" i="80"/>
  <c r="BN78" i="80"/>
  <c r="CE78" i="80"/>
  <c r="BM78" i="80"/>
  <c r="CD78" i="80"/>
  <c r="W64" i="80"/>
  <c r="V79" i="80"/>
  <c r="CG63" i="80"/>
  <c r="CF63" i="80"/>
  <c r="CH63" i="80"/>
  <c r="Z66" i="80"/>
  <c r="Y69" i="80"/>
  <c r="AE69" i="80" l="1"/>
  <c r="AF66" i="80"/>
  <c r="EE63" i="80"/>
  <c r="EF63" i="80" s="1"/>
  <c r="EG63" i="80" s="1"/>
  <c r="EH63" i="80" s="1"/>
  <c r="EI63" i="80" s="1"/>
  <c r="EJ63" i="80" s="1"/>
  <c r="EK63" i="80" s="1"/>
  <c r="EL63" i="80" s="1"/>
  <c r="EM63" i="80" s="1"/>
  <c r="EN63" i="80" s="1"/>
  <c r="EO63" i="80" s="1"/>
  <c r="EP63" i="80" s="1"/>
  <c r="EQ63" i="80" s="1"/>
  <c r="ER63" i="80" s="1"/>
  <c r="ES63" i="80" s="1"/>
  <c r="AB79" i="80"/>
  <c r="AC64" i="80"/>
  <c r="AD64" i="80"/>
  <c r="AI243" i="75"/>
  <c r="AD243" i="75"/>
  <c r="AG243" i="75"/>
  <c r="AE243" i="75"/>
  <c r="Q243" i="75"/>
  <c r="R243" i="75"/>
  <c r="Y243" i="75"/>
  <c r="X243" i="75"/>
  <c r="U243" i="75"/>
  <c r="T243" i="75"/>
  <c r="AF243" i="75"/>
  <c r="AC243" i="75"/>
  <c r="AA243" i="75"/>
  <c r="W243" i="75"/>
  <c r="AH243" i="75"/>
  <c r="AB243" i="75"/>
  <c r="P243" i="75"/>
  <c r="S243" i="75"/>
  <c r="Z243" i="75"/>
  <c r="V243" i="75"/>
  <c r="V80" i="80"/>
  <c r="CG64" i="80"/>
  <c r="CF64" i="80"/>
  <c r="CH64" i="80"/>
  <c r="CB79" i="80"/>
  <c r="BX79" i="80"/>
  <c r="CE79" i="80"/>
  <c r="BP79" i="80"/>
  <c r="BY79" i="80"/>
  <c r="BR79" i="80"/>
  <c r="CD79" i="80"/>
  <c r="BV79" i="80"/>
  <c r="BW79" i="80"/>
  <c r="BM79" i="80"/>
  <c r="BQ79" i="80"/>
  <c r="BN79" i="80"/>
  <c r="CG79" i="80"/>
  <c r="BL79" i="80"/>
  <c r="BO79" i="80"/>
  <c r="BZ79" i="80"/>
  <c r="CA79" i="80"/>
  <c r="BT79" i="80"/>
  <c r="BK79" i="80"/>
  <c r="BS79" i="80"/>
  <c r="CF79" i="80"/>
  <c r="BU79" i="80"/>
  <c r="CC79" i="80"/>
  <c r="Y70" i="80"/>
  <c r="Z67" i="80"/>
  <c r="W65" i="80"/>
  <c r="X65" i="80"/>
  <c r="AD65" i="80" l="1"/>
  <c r="AC65" i="80"/>
  <c r="AF67" i="80"/>
  <c r="AE70" i="80"/>
  <c r="EE64" i="80"/>
  <c r="EF64" i="80" s="1"/>
  <c r="EG64" i="80" s="1"/>
  <c r="EH64" i="80" s="1"/>
  <c r="EI64" i="80" s="1"/>
  <c r="EJ64" i="80" s="1"/>
  <c r="EK64" i="80" s="1"/>
  <c r="EL64" i="80" s="1"/>
  <c r="EM64" i="80" s="1"/>
  <c r="EN64" i="80" s="1"/>
  <c r="EO64" i="80" s="1"/>
  <c r="EP64" i="80" s="1"/>
  <c r="EQ64" i="80" s="1"/>
  <c r="ER64" i="80" s="1"/>
  <c r="ES64" i="80" s="1"/>
  <c r="AB80" i="80"/>
  <c r="Z244" i="75"/>
  <c r="AA244" i="75"/>
  <c r="Y244" i="75"/>
  <c r="AI244" i="75"/>
  <c r="R244" i="75"/>
  <c r="AF244" i="75"/>
  <c r="T244" i="75"/>
  <c r="AH244" i="75"/>
  <c r="W244" i="75"/>
  <c r="S244" i="75"/>
  <c r="AC244" i="75"/>
  <c r="Q244" i="75"/>
  <c r="AE244" i="75"/>
  <c r="AG244" i="75"/>
  <c r="V244" i="75"/>
  <c r="P244" i="75"/>
  <c r="U244" i="75"/>
  <c r="X244" i="75"/>
  <c r="AB244" i="75"/>
  <c r="AD244" i="75"/>
  <c r="W66" i="80"/>
  <c r="CG65" i="80"/>
  <c r="CH65" i="80"/>
  <c r="Y71" i="80"/>
  <c r="Z68" i="80"/>
  <c r="X66" i="80"/>
  <c r="V81" i="80"/>
  <c r="CG80" i="80"/>
  <c r="BO80" i="80"/>
  <c r="BR80" i="80"/>
  <c r="BL80" i="80"/>
  <c r="CC80" i="80"/>
  <c r="BK80" i="80"/>
  <c r="BW80" i="80"/>
  <c r="CD80" i="80"/>
  <c r="BS80" i="80"/>
  <c r="CE80" i="80"/>
  <c r="CB80" i="80"/>
  <c r="BM80" i="80"/>
  <c r="BP80" i="80"/>
  <c r="BZ80" i="80"/>
  <c r="BX80" i="80"/>
  <c r="BU80" i="80"/>
  <c r="CF80" i="80"/>
  <c r="CA80" i="80"/>
  <c r="BN80" i="80"/>
  <c r="BV80" i="80"/>
  <c r="BT80" i="80"/>
  <c r="BQ80" i="80"/>
  <c r="BY80" i="80"/>
  <c r="CP88" i="75" l="1"/>
  <c r="CF88" i="75"/>
  <c r="CY88" i="75"/>
  <c r="AB81" i="80"/>
  <c r="AD66" i="80"/>
  <c r="AF68" i="80"/>
  <c r="AE71" i="80"/>
  <c r="EF65" i="80"/>
  <c r="EG65" i="80" s="1"/>
  <c r="EH65" i="80" s="1"/>
  <c r="EI65" i="80" s="1"/>
  <c r="EJ65" i="80" s="1"/>
  <c r="EK65" i="80" s="1"/>
  <c r="EL65" i="80" s="1"/>
  <c r="EM65" i="80" s="1"/>
  <c r="EN65" i="80" s="1"/>
  <c r="EO65" i="80" s="1"/>
  <c r="EP65" i="80" s="1"/>
  <c r="EQ65" i="80" s="1"/>
  <c r="ER65" i="80" s="1"/>
  <c r="ES65" i="80" s="1"/>
  <c r="AC66" i="80"/>
  <c r="U245" i="75"/>
  <c r="AC245" i="75"/>
  <c r="R245" i="75"/>
  <c r="X245" i="75"/>
  <c r="P245" i="75"/>
  <c r="S245" i="75"/>
  <c r="AI245" i="75"/>
  <c r="AA245" i="75"/>
  <c r="T245" i="75"/>
  <c r="AF245" i="75"/>
  <c r="V245" i="75"/>
  <c r="W245" i="75"/>
  <c r="Y245" i="75"/>
  <c r="AH245" i="75"/>
  <c r="AE245" i="75"/>
  <c r="Q245" i="75"/>
  <c r="AD245" i="75"/>
  <c r="AG245" i="75"/>
  <c r="AB245" i="75"/>
  <c r="Z245" i="75"/>
  <c r="X67" i="80"/>
  <c r="Z69" i="80"/>
  <c r="BV81" i="80"/>
  <c r="BR81" i="80"/>
  <c r="BZ81" i="80"/>
  <c r="BP81" i="80"/>
  <c r="BQ81" i="80"/>
  <c r="CF81" i="80"/>
  <c r="CB81" i="80"/>
  <c r="BL81" i="80"/>
  <c r="BN81" i="80"/>
  <c r="BT81" i="80"/>
  <c r="BO81" i="80"/>
  <c r="CG81" i="80"/>
  <c r="BM81" i="80"/>
  <c r="CD81" i="80"/>
  <c r="BW81" i="80"/>
  <c r="CA81" i="80"/>
  <c r="CC81" i="80"/>
  <c r="CE81" i="80"/>
  <c r="BS81" i="80"/>
  <c r="BY81" i="80"/>
  <c r="BX81" i="80"/>
  <c r="BU81" i="80"/>
  <c r="BK81" i="80"/>
  <c r="CG66" i="80"/>
  <c r="CH66" i="80"/>
  <c r="Y72" i="80"/>
  <c r="V82" i="80"/>
  <c r="W67" i="80"/>
  <c r="CX86" i="75" l="1"/>
  <c r="CZ91" i="75"/>
  <c r="CQ91" i="75"/>
  <c r="CE86" i="75"/>
  <c r="CL86" i="75" s="1"/>
  <c r="CG91" i="75"/>
  <c r="CO86" i="75"/>
  <c r="CT86" i="75" s="1"/>
  <c r="AC67" i="80"/>
  <c r="AB82" i="80"/>
  <c r="AE72" i="80"/>
  <c r="EF66" i="80"/>
  <c r="EG66" i="80" s="1"/>
  <c r="EH66" i="80" s="1"/>
  <c r="EI66" i="80" s="1"/>
  <c r="EJ66" i="80" s="1"/>
  <c r="EK66" i="80" s="1"/>
  <c r="EL66" i="80" s="1"/>
  <c r="EM66" i="80" s="1"/>
  <c r="EN66" i="80" s="1"/>
  <c r="EO66" i="80" s="1"/>
  <c r="EP66" i="80" s="1"/>
  <c r="EQ66" i="80" s="1"/>
  <c r="ER66" i="80" s="1"/>
  <c r="ES66" i="80" s="1"/>
  <c r="AF69" i="80"/>
  <c r="AD67" i="80"/>
  <c r="Q246" i="75"/>
  <c r="AF246" i="75"/>
  <c r="X246" i="75"/>
  <c r="Y246" i="75"/>
  <c r="W246" i="75"/>
  <c r="AD246" i="75"/>
  <c r="AE246" i="75"/>
  <c r="T246" i="75"/>
  <c r="R246" i="75"/>
  <c r="U246" i="75"/>
  <c r="Z246" i="75"/>
  <c r="AH246" i="75"/>
  <c r="AA246" i="75"/>
  <c r="AC246" i="75"/>
  <c r="AI246" i="75"/>
  <c r="S246" i="75"/>
  <c r="V246" i="75"/>
  <c r="AB246" i="75"/>
  <c r="AG246" i="75"/>
  <c r="P246" i="75"/>
  <c r="X68" i="80"/>
  <c r="W68" i="80"/>
  <c r="V83" i="80"/>
  <c r="CH67" i="80"/>
  <c r="CG67" i="80"/>
  <c r="CB82" i="80"/>
  <c r="CE82" i="80"/>
  <c r="BY82" i="80"/>
  <c r="BN82" i="80"/>
  <c r="BV82" i="80"/>
  <c r="CG82" i="80"/>
  <c r="BO82" i="80"/>
  <c r="BU82" i="80"/>
  <c r="BK82" i="80"/>
  <c r="BQ82" i="80"/>
  <c r="BR82" i="80"/>
  <c r="BZ82" i="80"/>
  <c r="CD82" i="80"/>
  <c r="CC82" i="80"/>
  <c r="BX82" i="80"/>
  <c r="BT82" i="80"/>
  <c r="BP82" i="80"/>
  <c r="BM82" i="80"/>
  <c r="CF82" i="80"/>
  <c r="BS82" i="80"/>
  <c r="BW82" i="80"/>
  <c r="CA82" i="80"/>
  <c r="BL82" i="80"/>
  <c r="Z70" i="80"/>
  <c r="Y73" i="80"/>
  <c r="CU86" i="75" l="1"/>
  <c r="CJ86" i="75"/>
  <c r="CK86" i="75"/>
  <c r="AE73" i="80"/>
  <c r="AF70" i="80"/>
  <c r="EF67" i="80"/>
  <c r="EG67" i="80" s="1"/>
  <c r="EH67" i="80" s="1"/>
  <c r="EI67" i="80" s="1"/>
  <c r="EJ67" i="80" s="1"/>
  <c r="EK67" i="80" s="1"/>
  <c r="EL67" i="80" s="1"/>
  <c r="EM67" i="80" s="1"/>
  <c r="EN67" i="80" s="1"/>
  <c r="EO67" i="80" s="1"/>
  <c r="EP67" i="80" s="1"/>
  <c r="EQ67" i="80" s="1"/>
  <c r="ER67" i="80" s="1"/>
  <c r="ES67" i="80" s="1"/>
  <c r="AB83" i="80"/>
  <c r="AC68" i="80"/>
  <c r="AD68" i="80"/>
  <c r="AG247" i="75"/>
  <c r="AA247" i="75"/>
  <c r="AE247" i="75"/>
  <c r="Q247" i="75"/>
  <c r="W247" i="75"/>
  <c r="Y247" i="75"/>
  <c r="R247" i="75"/>
  <c r="AC247" i="75"/>
  <c r="AB247" i="75"/>
  <c r="AH247" i="75"/>
  <c r="AD247" i="75"/>
  <c r="P247" i="75"/>
  <c r="V247" i="75"/>
  <c r="Z247" i="75"/>
  <c r="T247" i="75"/>
  <c r="S247" i="75"/>
  <c r="U247" i="75"/>
  <c r="X247" i="75"/>
  <c r="AF247" i="75"/>
  <c r="AI247" i="75"/>
  <c r="Z71" i="80"/>
  <c r="BN83" i="80"/>
  <c r="BL83" i="80"/>
  <c r="BY83" i="80"/>
  <c r="CG83" i="80"/>
  <c r="BU83" i="80"/>
  <c r="BK83" i="80"/>
  <c r="BV83" i="80"/>
  <c r="CE83" i="80"/>
  <c r="BZ83" i="80"/>
  <c r="BQ83" i="80"/>
  <c r="BX83" i="80"/>
  <c r="BO83" i="80"/>
  <c r="CB83" i="80"/>
  <c r="CA83" i="80"/>
  <c r="CF83" i="80"/>
  <c r="BP83" i="80"/>
  <c r="CC83" i="80"/>
  <c r="BW83" i="80"/>
  <c r="CD83" i="80"/>
  <c r="BS83" i="80"/>
  <c r="BM83" i="80"/>
  <c r="BT83" i="80"/>
  <c r="BR83" i="80"/>
  <c r="W69" i="80"/>
  <c r="CH68" i="80"/>
  <c r="X69" i="80"/>
  <c r="V84" i="80"/>
  <c r="Y74" i="80"/>
  <c r="AE74" i="80" l="1"/>
  <c r="AB84" i="80"/>
  <c r="AD69" i="80"/>
  <c r="EG68" i="80"/>
  <c r="EH68" i="80" s="1"/>
  <c r="EI68" i="80" s="1"/>
  <c r="EJ68" i="80" s="1"/>
  <c r="EK68" i="80" s="1"/>
  <c r="EL68" i="80" s="1"/>
  <c r="EM68" i="80" s="1"/>
  <c r="EN68" i="80" s="1"/>
  <c r="EO68" i="80" s="1"/>
  <c r="EP68" i="80" s="1"/>
  <c r="EQ68" i="80" s="1"/>
  <c r="ER68" i="80" s="1"/>
  <c r="ES68" i="80" s="1"/>
  <c r="AC69" i="80"/>
  <c r="AF71" i="80"/>
  <c r="AF248" i="75"/>
  <c r="X248" i="75"/>
  <c r="P248" i="75"/>
  <c r="Y248" i="75"/>
  <c r="Q248" i="75"/>
  <c r="AE248" i="75"/>
  <c r="Z248" i="75"/>
  <c r="V248" i="75"/>
  <c r="U248" i="75"/>
  <c r="AD248" i="75"/>
  <c r="W248" i="75"/>
  <c r="AB248" i="75"/>
  <c r="AA248" i="75"/>
  <c r="R248" i="75"/>
  <c r="S248" i="75"/>
  <c r="AH248" i="75"/>
  <c r="AI248" i="75"/>
  <c r="AC248" i="75"/>
  <c r="AG248" i="75"/>
  <c r="T248" i="75"/>
  <c r="Y75" i="80"/>
  <c r="X70" i="80"/>
  <c r="W70" i="80"/>
  <c r="V85" i="80"/>
  <c r="CH69" i="80"/>
  <c r="Z72" i="80"/>
  <c r="BO84" i="80"/>
  <c r="BK84" i="80"/>
  <c r="BR84" i="80"/>
  <c r="CF84" i="80"/>
  <c r="CE84" i="80"/>
  <c r="BT84" i="80"/>
  <c r="BU84" i="80"/>
  <c r="BP84" i="80"/>
  <c r="BY84" i="80"/>
  <c r="BQ84" i="80"/>
  <c r="BW84" i="80"/>
  <c r="BZ84" i="80"/>
  <c r="CB84" i="80"/>
  <c r="BM84" i="80"/>
  <c r="CD84" i="80"/>
  <c r="BL84" i="80"/>
  <c r="BS84" i="80"/>
  <c r="CG84" i="80"/>
  <c r="CC84" i="80"/>
  <c r="BX84" i="80"/>
  <c r="CA84" i="80"/>
  <c r="BV84" i="80"/>
  <c r="BN84" i="80"/>
  <c r="DA96" i="75" l="1"/>
  <c r="CH96" i="75"/>
  <c r="DB105" i="75"/>
  <c r="CS105" i="75"/>
  <c r="CR96" i="75"/>
  <c r="AF72" i="80"/>
  <c r="EG69" i="80"/>
  <c r="EH69" i="80" s="1"/>
  <c r="EI69" i="80" s="1"/>
  <c r="EJ69" i="80" s="1"/>
  <c r="EK69" i="80" s="1"/>
  <c r="EL69" i="80" s="1"/>
  <c r="EM69" i="80" s="1"/>
  <c r="EN69" i="80" s="1"/>
  <c r="EO69" i="80" s="1"/>
  <c r="EP69" i="80" s="1"/>
  <c r="EQ69" i="80" s="1"/>
  <c r="ER69" i="80" s="1"/>
  <c r="ES69" i="80" s="1"/>
  <c r="AB85" i="80"/>
  <c r="AC70" i="80"/>
  <c r="AD70" i="80"/>
  <c r="AE75" i="80"/>
  <c r="AI249" i="75"/>
  <c r="W249" i="75"/>
  <c r="Q249" i="75"/>
  <c r="P249" i="75"/>
  <c r="V249" i="75"/>
  <c r="AG249" i="75"/>
  <c r="Z249" i="75"/>
  <c r="AC249" i="75"/>
  <c r="AH249" i="75"/>
  <c r="AD249" i="75"/>
  <c r="Y249" i="75"/>
  <c r="R249" i="75"/>
  <c r="AF249" i="75"/>
  <c r="AE249" i="75"/>
  <c r="S249" i="75"/>
  <c r="U249" i="75"/>
  <c r="X249" i="75"/>
  <c r="AA249" i="75"/>
  <c r="T249" i="75"/>
  <c r="AB249" i="75"/>
  <c r="W71" i="80"/>
  <c r="X71" i="80"/>
  <c r="Y76" i="80"/>
  <c r="CH70" i="80"/>
  <c r="V86" i="80"/>
  <c r="BQ85" i="80"/>
  <c r="BW85" i="80"/>
  <c r="BK85" i="80"/>
  <c r="CF85" i="80"/>
  <c r="BM85" i="80"/>
  <c r="BX85" i="80"/>
  <c r="CB85" i="80"/>
  <c r="BN85" i="80"/>
  <c r="BY85" i="80"/>
  <c r="CG85" i="80"/>
  <c r="BV85" i="80"/>
  <c r="CA85" i="80"/>
  <c r="CE85" i="80"/>
  <c r="BS85" i="80"/>
  <c r="CC85" i="80"/>
  <c r="BU85" i="80"/>
  <c r="CD85" i="80"/>
  <c r="BL85" i="80"/>
  <c r="BO85" i="80"/>
  <c r="BP85" i="80"/>
  <c r="BT85" i="80"/>
  <c r="BR85" i="80"/>
  <c r="BZ85" i="80"/>
  <c r="Z73" i="80"/>
  <c r="AF73" i="80" l="1"/>
  <c r="AB86" i="80"/>
  <c r="EG70" i="80"/>
  <c r="EH70" i="80" s="1"/>
  <c r="EI70" i="80" s="1"/>
  <c r="EJ70" i="80" s="1"/>
  <c r="EK70" i="80" s="1"/>
  <c r="EL70" i="80" s="1"/>
  <c r="EM70" i="80" s="1"/>
  <c r="EN70" i="80" s="1"/>
  <c r="EO70" i="80" s="1"/>
  <c r="EP70" i="80" s="1"/>
  <c r="EQ70" i="80" s="1"/>
  <c r="ER70" i="80" s="1"/>
  <c r="ES70" i="80" s="1"/>
  <c r="AE76" i="80"/>
  <c r="AD71" i="80"/>
  <c r="AC71" i="80"/>
  <c r="AA250" i="75"/>
  <c r="R250" i="75"/>
  <c r="AG250" i="75"/>
  <c r="Y250" i="75"/>
  <c r="P250" i="75"/>
  <c r="AC250" i="75"/>
  <c r="T250" i="75"/>
  <c r="X250" i="75"/>
  <c r="V250" i="75"/>
  <c r="AH250" i="75"/>
  <c r="AB250" i="75"/>
  <c r="W250" i="75"/>
  <c r="AI250" i="75"/>
  <c r="U250" i="75"/>
  <c r="AD250" i="75"/>
  <c r="Q250" i="75"/>
  <c r="AE250" i="75"/>
  <c r="Z250" i="75"/>
  <c r="S250" i="75"/>
  <c r="AF250" i="75"/>
  <c r="V87" i="80"/>
  <c r="W72" i="80"/>
  <c r="Z74" i="80"/>
  <c r="BR86" i="80"/>
  <c r="BP86" i="80"/>
  <c r="BS86" i="80"/>
  <c r="CF86" i="80"/>
  <c r="CB86" i="80"/>
  <c r="CA86" i="80"/>
  <c r="BO86" i="80"/>
  <c r="BV86" i="80"/>
  <c r="CG86" i="80"/>
  <c r="BY86" i="80"/>
  <c r="BW86" i="80"/>
  <c r="BN86" i="80"/>
  <c r="CE86" i="80"/>
  <c r="BL86" i="80"/>
  <c r="CD86" i="80"/>
  <c r="BX86" i="80"/>
  <c r="BM86" i="80"/>
  <c r="BT86" i="80"/>
  <c r="BZ86" i="80"/>
  <c r="BU86" i="80"/>
  <c r="BQ86" i="80"/>
  <c r="BK86" i="80"/>
  <c r="CC86" i="80"/>
  <c r="CH71" i="80"/>
  <c r="X72" i="80"/>
  <c r="Y77" i="80"/>
  <c r="AE77" i="80" l="1"/>
  <c r="AD72" i="80"/>
  <c r="EG71" i="80"/>
  <c r="EH71" i="80" s="1"/>
  <c r="EI71" i="80" s="1"/>
  <c r="EJ71" i="80" s="1"/>
  <c r="EK71" i="80" s="1"/>
  <c r="EL71" i="80" s="1"/>
  <c r="EM71" i="80" s="1"/>
  <c r="EN71" i="80" s="1"/>
  <c r="EO71" i="80" s="1"/>
  <c r="EP71" i="80" s="1"/>
  <c r="EQ71" i="80" s="1"/>
  <c r="ER71" i="80" s="1"/>
  <c r="ES71" i="80" s="1"/>
  <c r="AF74" i="80"/>
  <c r="AC72" i="80"/>
  <c r="AB87" i="80"/>
  <c r="S251" i="75"/>
  <c r="AI251" i="75"/>
  <c r="T251" i="75"/>
  <c r="AA251" i="75"/>
  <c r="Z251" i="75"/>
  <c r="W251" i="75"/>
  <c r="AC251" i="75"/>
  <c r="AB251" i="75"/>
  <c r="P251" i="75"/>
  <c r="Q251" i="75"/>
  <c r="AH251" i="75"/>
  <c r="Y251" i="75"/>
  <c r="AD251" i="75"/>
  <c r="V251" i="75"/>
  <c r="AG251" i="75"/>
  <c r="U251" i="75"/>
  <c r="R251" i="75"/>
  <c r="AE251" i="75"/>
  <c r="AF251" i="75"/>
  <c r="X251" i="75"/>
  <c r="CH72" i="80"/>
  <c r="BW87" i="80"/>
  <c r="BZ87" i="80"/>
  <c r="BU87" i="80"/>
  <c r="BV87" i="80"/>
  <c r="BL87" i="80"/>
  <c r="CC87" i="80"/>
  <c r="BY87" i="80"/>
  <c r="CF87" i="80"/>
  <c r="BT87" i="80"/>
  <c r="CD87" i="80"/>
  <c r="BS87" i="80"/>
  <c r="CG87" i="80"/>
  <c r="CA87" i="80"/>
  <c r="BO87" i="80"/>
  <c r="BN87" i="80"/>
  <c r="CB87" i="80"/>
  <c r="BK87" i="80"/>
  <c r="BQ87" i="80"/>
  <c r="BX87" i="80"/>
  <c r="BR87" i="80"/>
  <c r="BP87" i="80"/>
  <c r="CE87" i="80"/>
  <c r="BM87" i="80"/>
  <c r="W73" i="80"/>
  <c r="Z75" i="80"/>
  <c r="Y78" i="80"/>
  <c r="V88" i="80"/>
  <c r="X73" i="80"/>
  <c r="AD73" i="80" l="1"/>
  <c r="AB88" i="80"/>
  <c r="AE78" i="80"/>
  <c r="AF75" i="80"/>
  <c r="AC73" i="80"/>
  <c r="AF252" i="75"/>
  <c r="AD252" i="75"/>
  <c r="AC252" i="75"/>
  <c r="S252" i="75"/>
  <c r="R252" i="75"/>
  <c r="Z252" i="75"/>
  <c r="Q252" i="75"/>
  <c r="T252" i="75"/>
  <c r="V252" i="75"/>
  <c r="AE252" i="75"/>
  <c r="Y252" i="75"/>
  <c r="W252" i="75"/>
  <c r="AH252" i="75"/>
  <c r="AA252" i="75"/>
  <c r="P252" i="75"/>
  <c r="AB252" i="75"/>
  <c r="U252" i="75"/>
  <c r="X252" i="75"/>
  <c r="AI252" i="75"/>
  <c r="AG252" i="75"/>
  <c r="Z76" i="80"/>
  <c r="X74" i="80"/>
  <c r="W74" i="80"/>
  <c r="CH73" i="80"/>
  <c r="V89" i="80"/>
  <c r="Y79" i="80"/>
  <c r="BR88" i="80"/>
  <c r="BL88" i="80"/>
  <c r="CA88" i="80"/>
  <c r="BY88" i="80"/>
  <c r="BN88" i="80"/>
  <c r="CB88" i="80"/>
  <c r="CE88" i="80"/>
  <c r="CC88" i="80"/>
  <c r="BX88" i="80"/>
  <c r="BU88" i="80"/>
  <c r="CD88" i="80"/>
  <c r="BW88" i="80"/>
  <c r="BQ88" i="80"/>
  <c r="CF88" i="80"/>
  <c r="CG88" i="80"/>
  <c r="BK88" i="80"/>
  <c r="BT88" i="80"/>
  <c r="BS88" i="80"/>
  <c r="BZ88" i="80"/>
  <c r="BM88" i="80"/>
  <c r="BP88" i="80"/>
  <c r="BV88" i="80"/>
  <c r="BO88" i="80"/>
  <c r="AE79" i="80" l="1"/>
  <c r="AB89" i="80"/>
  <c r="AC74" i="80"/>
  <c r="AD74" i="80"/>
  <c r="AF76" i="80"/>
  <c r="AG253" i="75"/>
  <c r="AA253" i="75"/>
  <c r="T253" i="75"/>
  <c r="AD253" i="75"/>
  <c r="Y253" i="75"/>
  <c r="S253" i="75"/>
  <c r="V253" i="75"/>
  <c r="AI253" i="75"/>
  <c r="AH253" i="75"/>
  <c r="Q253" i="75"/>
  <c r="AF253" i="75"/>
  <c r="Z253" i="75"/>
  <c r="R253" i="75"/>
  <c r="P253" i="75"/>
  <c r="X253" i="75"/>
  <c r="W253" i="75"/>
  <c r="AE253" i="75"/>
  <c r="AC253" i="75"/>
  <c r="U253" i="75"/>
  <c r="AB253" i="75"/>
  <c r="X75" i="80"/>
  <c r="V90" i="80"/>
  <c r="BU89" i="80"/>
  <c r="BR89" i="80"/>
  <c r="CE89" i="80"/>
  <c r="CC89" i="80"/>
  <c r="BZ89" i="80"/>
  <c r="BQ89" i="80"/>
  <c r="CB89" i="80"/>
  <c r="CD89" i="80"/>
  <c r="CF89" i="80"/>
  <c r="BO89" i="80"/>
  <c r="BX89" i="80"/>
  <c r="BM89" i="80"/>
  <c r="BL89" i="80"/>
  <c r="BW89" i="80"/>
  <c r="CA89" i="80"/>
  <c r="BV89" i="80"/>
  <c r="BN89" i="80"/>
  <c r="BP89" i="80"/>
  <c r="BK89" i="80"/>
  <c r="CG89" i="80"/>
  <c r="BS89" i="80"/>
  <c r="BY89" i="80"/>
  <c r="BT89" i="80"/>
  <c r="W75" i="80"/>
  <c r="Y80" i="80"/>
  <c r="CH74" i="80"/>
  <c r="Z77" i="80"/>
  <c r="AF77" i="80" l="1"/>
  <c r="AE80" i="80"/>
  <c r="AC75" i="80"/>
  <c r="AB90" i="80"/>
  <c r="AD75" i="80"/>
  <c r="AB254" i="75"/>
  <c r="P254" i="75"/>
  <c r="AI254" i="75"/>
  <c r="AA254" i="75"/>
  <c r="AG254" i="75"/>
  <c r="Z254" i="75"/>
  <c r="AF254" i="75"/>
  <c r="Q254" i="75"/>
  <c r="AH254" i="75"/>
  <c r="U254" i="75"/>
  <c r="R254" i="75"/>
  <c r="V254" i="75"/>
  <c r="AC254" i="75"/>
  <c r="S254" i="75"/>
  <c r="Y254" i="75"/>
  <c r="AD254" i="75"/>
  <c r="X254" i="75"/>
  <c r="T254" i="75"/>
  <c r="AE254" i="75"/>
  <c r="W254" i="75"/>
  <c r="W76" i="80"/>
  <c r="V91" i="80"/>
  <c r="Y81" i="80"/>
  <c r="CH75" i="80"/>
  <c r="BN90" i="80"/>
  <c r="CE90" i="80"/>
  <c r="BQ90" i="80"/>
  <c r="BK90" i="80"/>
  <c r="BL90" i="80"/>
  <c r="CG90" i="80"/>
  <c r="BM90" i="80"/>
  <c r="CF90" i="80"/>
  <c r="CB90" i="80"/>
  <c r="BV90" i="80"/>
  <c r="BU90" i="80"/>
  <c r="BR90" i="80"/>
  <c r="BO90" i="80"/>
  <c r="BY90" i="80"/>
  <c r="BZ90" i="80"/>
  <c r="BS90" i="80"/>
  <c r="BP90" i="80"/>
  <c r="CA90" i="80"/>
  <c r="CD90" i="80"/>
  <c r="CC90" i="80"/>
  <c r="BW90" i="80"/>
  <c r="BT90" i="80"/>
  <c r="BX90" i="80"/>
  <c r="X76" i="80"/>
  <c r="Z78" i="80"/>
  <c r="AF78" i="80" l="1"/>
  <c r="AD76" i="80"/>
  <c r="AE81" i="80"/>
  <c r="AB91" i="80"/>
  <c r="AC76" i="80"/>
  <c r="W255" i="75"/>
  <c r="S255" i="75"/>
  <c r="Q255" i="75"/>
  <c r="P255" i="75"/>
  <c r="V255" i="75"/>
  <c r="Z255" i="75"/>
  <c r="AG255" i="75"/>
  <c r="AA255" i="75"/>
  <c r="AH255" i="75"/>
  <c r="AE255" i="75"/>
  <c r="AC255" i="75"/>
  <c r="AF255" i="75"/>
  <c r="AB255" i="75"/>
  <c r="T255" i="75"/>
  <c r="R255" i="75"/>
  <c r="AD255" i="75"/>
  <c r="Y255" i="75"/>
  <c r="X255" i="75"/>
  <c r="U255" i="75"/>
  <c r="AI255" i="75"/>
  <c r="Z79" i="80"/>
  <c r="Y82" i="80"/>
  <c r="V92" i="80"/>
  <c r="BT91" i="80"/>
  <c r="BY91" i="80"/>
  <c r="BL91" i="80"/>
  <c r="CF91" i="80"/>
  <c r="BU91" i="80"/>
  <c r="BO91" i="80"/>
  <c r="BX91" i="80"/>
  <c r="CA91" i="80"/>
  <c r="CC91" i="80"/>
  <c r="BK91" i="80"/>
  <c r="CB91" i="80"/>
  <c r="CD91" i="80"/>
  <c r="BW91" i="80"/>
  <c r="BV91" i="80"/>
  <c r="BZ91" i="80"/>
  <c r="BQ91" i="80"/>
  <c r="CE91" i="80"/>
  <c r="BR91" i="80"/>
  <c r="BM91" i="80"/>
  <c r="BN91" i="80"/>
  <c r="BP91" i="80"/>
  <c r="CG91" i="80"/>
  <c r="BS91" i="80"/>
  <c r="W77" i="80"/>
  <c r="X77" i="80"/>
  <c r="CH76" i="80"/>
  <c r="AD77" i="80" l="1"/>
  <c r="AC77" i="80"/>
  <c r="AB92" i="80"/>
  <c r="AE82" i="80"/>
  <c r="AF79" i="80"/>
  <c r="AI256" i="75"/>
  <c r="T256" i="75"/>
  <c r="AA256" i="75"/>
  <c r="S256" i="75"/>
  <c r="U256" i="75"/>
  <c r="AB256" i="75"/>
  <c r="AG256" i="75"/>
  <c r="W256" i="75"/>
  <c r="AF256" i="75"/>
  <c r="Z256" i="75"/>
  <c r="Y256" i="75"/>
  <c r="AC256" i="75"/>
  <c r="V256" i="75"/>
  <c r="AD256" i="75"/>
  <c r="P256" i="75"/>
  <c r="R256" i="75"/>
  <c r="Q256" i="75"/>
  <c r="X256" i="75"/>
  <c r="AE256" i="75"/>
  <c r="AH256" i="75"/>
  <c r="Z80" i="80"/>
  <c r="W78" i="80"/>
  <c r="V93" i="80"/>
  <c r="BY92" i="80"/>
  <c r="BT92" i="80"/>
  <c r="CG92" i="80"/>
  <c r="BW92" i="80"/>
  <c r="BS92" i="80"/>
  <c r="BR92" i="80"/>
  <c r="CE92" i="80"/>
  <c r="BM92" i="80"/>
  <c r="BX92" i="80"/>
  <c r="BK92" i="80"/>
  <c r="BL92" i="80"/>
  <c r="BO92" i="80"/>
  <c r="BP92" i="80"/>
  <c r="BZ92" i="80"/>
  <c r="CA92" i="80"/>
  <c r="CF92" i="80"/>
  <c r="CC92" i="80"/>
  <c r="BQ92" i="80"/>
  <c r="CD92" i="80"/>
  <c r="BV92" i="80"/>
  <c r="CB92" i="80"/>
  <c r="BN92" i="80"/>
  <c r="BU92" i="80"/>
  <c r="CH77" i="80"/>
  <c r="X78" i="80"/>
  <c r="Y83" i="80"/>
  <c r="AE83" i="80" l="1"/>
  <c r="AD78" i="80"/>
  <c r="AB93" i="80"/>
  <c r="AC78" i="80"/>
  <c r="AF80" i="80"/>
  <c r="AH257" i="75"/>
  <c r="AD257" i="75"/>
  <c r="W257" i="75"/>
  <c r="T257" i="75"/>
  <c r="AI257" i="75"/>
  <c r="X257" i="75"/>
  <c r="AC257" i="75"/>
  <c r="Y257" i="75"/>
  <c r="Z257" i="75"/>
  <c r="P257" i="75"/>
  <c r="AE257" i="75"/>
  <c r="V257" i="75"/>
  <c r="AG257" i="75"/>
  <c r="AB257" i="75"/>
  <c r="U257" i="75"/>
  <c r="S257" i="75"/>
  <c r="AA257" i="75"/>
  <c r="Q257" i="75"/>
  <c r="AF257" i="75"/>
  <c r="R257" i="75"/>
  <c r="Y84" i="80"/>
  <c r="W79" i="80"/>
  <c r="CH78" i="80"/>
  <c r="BM93" i="80"/>
  <c r="BX93" i="80"/>
  <c r="CF93" i="80"/>
  <c r="BU93" i="80"/>
  <c r="BQ93" i="80"/>
  <c r="BR93" i="80"/>
  <c r="BV93" i="80"/>
  <c r="CG93" i="80"/>
  <c r="BO93" i="80"/>
  <c r="BK93" i="80"/>
  <c r="BZ93" i="80"/>
  <c r="CA93" i="80"/>
  <c r="BT93" i="80"/>
  <c r="BN93" i="80"/>
  <c r="BL93" i="80"/>
  <c r="CE93" i="80"/>
  <c r="CC93" i="80"/>
  <c r="CD93" i="80"/>
  <c r="BP93" i="80"/>
  <c r="CB93" i="80"/>
  <c r="BS93" i="80"/>
  <c r="BW93" i="80"/>
  <c r="BY93" i="80"/>
  <c r="Z81" i="80"/>
  <c r="V94" i="80"/>
  <c r="X79" i="80"/>
  <c r="AD79" i="80" l="1"/>
  <c r="AB94" i="80"/>
  <c r="AF81" i="80"/>
  <c r="AC79" i="80"/>
  <c r="AE84" i="80"/>
  <c r="AF258" i="75"/>
  <c r="AG258" i="75"/>
  <c r="AC258" i="75"/>
  <c r="AH258" i="75"/>
  <c r="AA258" i="75"/>
  <c r="AI258" i="75"/>
  <c r="AB258" i="75"/>
  <c r="AD258" i="75"/>
  <c r="Q258" i="75"/>
  <c r="V258" i="75"/>
  <c r="X258" i="75"/>
  <c r="AE258" i="75"/>
  <c r="R258" i="75"/>
  <c r="S258" i="75"/>
  <c r="P258" i="75"/>
  <c r="T258" i="75"/>
  <c r="U258" i="75"/>
  <c r="Z258" i="75"/>
  <c r="W258" i="75"/>
  <c r="Y258" i="75"/>
  <c r="V95" i="80"/>
  <c r="Y85" i="80"/>
  <c r="CB94" i="80"/>
  <c r="BT94" i="80"/>
  <c r="CF94" i="80"/>
  <c r="CG94" i="80"/>
  <c r="BZ94" i="80"/>
  <c r="BP94" i="80"/>
  <c r="BY94" i="80"/>
  <c r="BU94" i="80"/>
  <c r="BK94" i="80"/>
  <c r="BW94" i="80"/>
  <c r="BN94" i="80"/>
  <c r="BM94" i="80"/>
  <c r="BQ94" i="80"/>
  <c r="BR94" i="80"/>
  <c r="BS94" i="80"/>
  <c r="CC94" i="80"/>
  <c r="BO94" i="80"/>
  <c r="BL94" i="80"/>
  <c r="CD94" i="80"/>
  <c r="CE94" i="80"/>
  <c r="BV94" i="80"/>
  <c r="CA94" i="80"/>
  <c r="BX94" i="80"/>
  <c r="X80" i="80"/>
  <c r="Z82" i="80"/>
  <c r="W80" i="80"/>
  <c r="CH79" i="80"/>
  <c r="AC80" i="80" l="1"/>
  <c r="AF82" i="80"/>
  <c r="AD80" i="80"/>
  <c r="AE85" i="80"/>
  <c r="AB95" i="80"/>
  <c r="Y259" i="75"/>
  <c r="S259" i="75"/>
  <c r="AD259" i="75"/>
  <c r="AG259" i="75"/>
  <c r="R259" i="75"/>
  <c r="AB259" i="75"/>
  <c r="AF259" i="75"/>
  <c r="Z259" i="75"/>
  <c r="AE259" i="75"/>
  <c r="AI259" i="75"/>
  <c r="U259" i="75"/>
  <c r="AA259" i="75"/>
  <c r="T259" i="75"/>
  <c r="P259" i="75"/>
  <c r="W259" i="75"/>
  <c r="X259" i="75"/>
  <c r="V259" i="75"/>
  <c r="AC259" i="75"/>
  <c r="AH259" i="75"/>
  <c r="Q259" i="75"/>
  <c r="X81" i="80"/>
  <c r="V96" i="80"/>
  <c r="W81" i="80"/>
  <c r="Y86" i="80"/>
  <c r="Z83" i="80"/>
  <c r="CG95" i="80"/>
  <c r="CA95" i="80"/>
  <c r="BO95" i="80"/>
  <c r="BR95" i="80"/>
  <c r="BY95" i="80"/>
  <c r="CE95" i="80"/>
  <c r="CB95" i="80"/>
  <c r="BN95" i="80"/>
  <c r="BK95" i="80"/>
  <c r="CF95" i="80"/>
  <c r="BU95" i="80"/>
  <c r="BP95" i="80"/>
  <c r="BL95" i="80"/>
  <c r="BT95" i="80"/>
  <c r="BQ95" i="80"/>
  <c r="BV95" i="80"/>
  <c r="BZ95" i="80"/>
  <c r="CC95" i="80"/>
  <c r="BS95" i="80"/>
  <c r="BX95" i="80"/>
  <c r="BW95" i="80"/>
  <c r="CD95" i="80"/>
  <c r="BM95" i="80"/>
  <c r="CH80" i="80"/>
  <c r="AF83" i="80" l="1"/>
  <c r="AE86" i="80"/>
  <c r="AC81" i="80"/>
  <c r="AB96" i="80"/>
  <c r="AD81" i="80"/>
  <c r="Q260" i="75"/>
  <c r="P260" i="75"/>
  <c r="Z260" i="75"/>
  <c r="S260" i="75"/>
  <c r="Y260" i="75"/>
  <c r="AC260" i="75"/>
  <c r="AB260" i="75"/>
  <c r="U260" i="75"/>
  <c r="AI260" i="75"/>
  <c r="AE260" i="75"/>
  <c r="AH260" i="75"/>
  <c r="T260" i="75"/>
  <c r="AF260" i="75"/>
  <c r="AA260" i="75"/>
  <c r="V260" i="75"/>
  <c r="R260" i="75"/>
  <c r="AG260" i="75"/>
  <c r="AD260" i="75"/>
  <c r="X260" i="75"/>
  <c r="W260" i="75"/>
  <c r="Z84" i="80"/>
  <c r="W82" i="80"/>
  <c r="CH81" i="80"/>
  <c r="X82" i="80"/>
  <c r="BU96" i="80"/>
  <c r="BO96" i="80"/>
  <c r="BW96" i="80"/>
  <c r="BV96" i="80"/>
  <c r="CF96" i="80"/>
  <c r="CC96" i="80"/>
  <c r="BR96" i="80"/>
  <c r="CB96" i="80"/>
  <c r="BZ96" i="80"/>
  <c r="BP96" i="80"/>
  <c r="BX96" i="80"/>
  <c r="BS96" i="80"/>
  <c r="BT96" i="80"/>
  <c r="BY96" i="80"/>
  <c r="CA96" i="80"/>
  <c r="CG96" i="80"/>
  <c r="BL96" i="80"/>
  <c r="BK96" i="80"/>
  <c r="CE96" i="80"/>
  <c r="BN96" i="80"/>
  <c r="CD96" i="80"/>
  <c r="BM96" i="80"/>
  <c r="BQ96" i="80"/>
  <c r="Y87" i="80"/>
  <c r="V97" i="80"/>
  <c r="AB97" i="80" l="1"/>
  <c r="AE87" i="80"/>
  <c r="AD82" i="80"/>
  <c r="AC82" i="80"/>
  <c r="AF84" i="80"/>
  <c r="X261" i="75"/>
  <c r="AF261" i="75"/>
  <c r="AB261" i="75"/>
  <c r="Q261" i="75"/>
  <c r="AC261" i="75"/>
  <c r="AH261" i="75"/>
  <c r="Y261" i="75"/>
  <c r="S261" i="75"/>
  <c r="Z261" i="75"/>
  <c r="U261" i="75"/>
  <c r="AD261" i="75"/>
  <c r="T261" i="75"/>
  <c r="AE261" i="75"/>
  <c r="AI261" i="75"/>
  <c r="W261" i="75"/>
  <c r="AG261" i="75"/>
  <c r="V261" i="75"/>
  <c r="P261" i="75"/>
  <c r="R261" i="75"/>
  <c r="AA261" i="75"/>
  <c r="X83" i="80"/>
  <c r="W83" i="80"/>
  <c r="Y88" i="80"/>
  <c r="CH97" i="80"/>
  <c r="BL97" i="80"/>
  <c r="CF97" i="80"/>
  <c r="BK97" i="80"/>
  <c r="BO97" i="80"/>
  <c r="BM97" i="80"/>
  <c r="BT97" i="80"/>
  <c r="BP97" i="80"/>
  <c r="CA97" i="80"/>
  <c r="BQ97" i="80"/>
  <c r="CC97" i="80"/>
  <c r="BW97" i="80"/>
  <c r="BR97" i="80"/>
  <c r="CD97" i="80"/>
  <c r="BY97" i="80"/>
  <c r="CB97" i="80"/>
  <c r="CG97" i="80"/>
  <c r="BX97" i="80"/>
  <c r="BN97" i="80"/>
  <c r="BU97" i="80"/>
  <c r="CE97" i="80"/>
  <c r="BV97" i="80"/>
  <c r="BS97" i="80"/>
  <c r="BZ97" i="80"/>
  <c r="CH82" i="80"/>
  <c r="Z85" i="80"/>
  <c r="V98" i="80"/>
  <c r="CY89" i="75" l="1"/>
  <c r="CG92" i="75"/>
  <c r="CP89" i="75"/>
  <c r="CQ92" i="75"/>
  <c r="CF89" i="75"/>
  <c r="CZ92" i="75"/>
  <c r="AB98" i="80"/>
  <c r="AF85" i="80"/>
  <c r="AE88" i="80"/>
  <c r="AC83" i="80"/>
  <c r="AD83" i="80"/>
  <c r="R262" i="75"/>
  <c r="AE262" i="75"/>
  <c r="Y262" i="75"/>
  <c r="X262" i="75"/>
  <c r="Q262" i="75"/>
  <c r="Z262" i="75"/>
  <c r="AA262" i="75"/>
  <c r="AF262" i="75"/>
  <c r="P262" i="75"/>
  <c r="T262" i="75"/>
  <c r="AH262" i="75"/>
  <c r="AC262" i="75"/>
  <c r="AG262" i="75"/>
  <c r="AB262" i="75"/>
  <c r="S262" i="75"/>
  <c r="V262" i="75"/>
  <c r="AD262" i="75"/>
  <c r="U262" i="75"/>
  <c r="W262" i="75"/>
  <c r="AI262" i="75"/>
  <c r="W84" i="80"/>
  <c r="CH83" i="80"/>
  <c r="V99" i="80"/>
  <c r="Z86" i="80"/>
  <c r="X84" i="80"/>
  <c r="CH98" i="80"/>
  <c r="BV98" i="80"/>
  <c r="BS98" i="80"/>
  <c r="CA98" i="80"/>
  <c r="BW98" i="80"/>
  <c r="CF98" i="80"/>
  <c r="CE98" i="80"/>
  <c r="BO98" i="80"/>
  <c r="CB98" i="80"/>
  <c r="BQ98" i="80"/>
  <c r="CD98" i="80"/>
  <c r="CG98" i="80"/>
  <c r="BU98" i="80"/>
  <c r="BN98" i="80"/>
  <c r="BK98" i="80"/>
  <c r="BZ98" i="80"/>
  <c r="BY98" i="80"/>
  <c r="BT98" i="80"/>
  <c r="BX98" i="80"/>
  <c r="BR98" i="80"/>
  <c r="BP98" i="80"/>
  <c r="BM98" i="80"/>
  <c r="CC98" i="80"/>
  <c r="BL98" i="80"/>
  <c r="Y89" i="80"/>
  <c r="CH97" i="75" l="1"/>
  <c r="DA97" i="75"/>
  <c r="CR97" i="75"/>
  <c r="AE89" i="80"/>
  <c r="AD84" i="80"/>
  <c r="AF86" i="80"/>
  <c r="AB99" i="80"/>
  <c r="AC84" i="80"/>
  <c r="AD263" i="75"/>
  <c r="AH263" i="75"/>
  <c r="Q263" i="75"/>
  <c r="T263" i="75"/>
  <c r="X263" i="75"/>
  <c r="S263" i="75"/>
  <c r="P263" i="75"/>
  <c r="V263" i="75"/>
  <c r="Y263" i="75"/>
  <c r="AI263" i="75"/>
  <c r="AB263" i="75"/>
  <c r="AF263" i="75"/>
  <c r="AE263" i="75"/>
  <c r="AA263" i="75"/>
  <c r="AC263" i="75"/>
  <c r="W263" i="75"/>
  <c r="AG263" i="75"/>
  <c r="R263" i="75"/>
  <c r="Z263" i="75"/>
  <c r="U263" i="75"/>
  <c r="CH99" i="80"/>
  <c r="BY99" i="80"/>
  <c r="CD99" i="80"/>
  <c r="CF99" i="80"/>
  <c r="BT99" i="80"/>
  <c r="BP99" i="80"/>
  <c r="CC99" i="80"/>
  <c r="BM99" i="80"/>
  <c r="BW99" i="80"/>
  <c r="BU99" i="80"/>
  <c r="BO99" i="80"/>
  <c r="BS99" i="80"/>
  <c r="CE99" i="80"/>
  <c r="BZ99" i="80"/>
  <c r="BV99" i="80"/>
  <c r="CA99" i="80"/>
  <c r="BN99" i="80"/>
  <c r="CB99" i="80"/>
  <c r="BL99" i="80"/>
  <c r="BR99" i="80"/>
  <c r="BQ99" i="80"/>
  <c r="BK99" i="80"/>
  <c r="BX99" i="80"/>
  <c r="CG99" i="80"/>
  <c r="W85" i="80"/>
  <c r="V100" i="80"/>
  <c r="X85" i="80"/>
  <c r="CH84" i="80"/>
  <c r="Y90" i="80"/>
  <c r="Z87" i="80"/>
  <c r="CO87" i="75" l="1"/>
  <c r="CT87" i="75" s="1"/>
  <c r="CX87" i="75"/>
  <c r="CE87" i="75"/>
  <c r="CL87" i="75" s="1"/>
  <c r="AF87" i="80"/>
  <c r="AE90" i="80"/>
  <c r="AD85" i="80"/>
  <c r="AB100" i="80"/>
  <c r="AC85" i="80"/>
  <c r="R264" i="75"/>
  <c r="AF264" i="75"/>
  <c r="S264" i="75"/>
  <c r="X264" i="75"/>
  <c r="AI264" i="75"/>
  <c r="Y264" i="75"/>
  <c r="AA264" i="75"/>
  <c r="Z264" i="75"/>
  <c r="AG264" i="75"/>
  <c r="AB264" i="75"/>
  <c r="Q264" i="75"/>
  <c r="AD264" i="75"/>
  <c r="W264" i="75"/>
  <c r="T264" i="75"/>
  <c r="V264" i="75"/>
  <c r="P264" i="75"/>
  <c r="AC264" i="75"/>
  <c r="AH264" i="75"/>
  <c r="AE264" i="75"/>
  <c r="U264" i="75"/>
  <c r="X86" i="80"/>
  <c r="W86" i="80"/>
  <c r="CH100" i="80"/>
  <c r="BP100" i="80"/>
  <c r="BT100" i="80"/>
  <c r="CG100" i="80"/>
  <c r="CF100" i="80"/>
  <c r="BR100" i="80"/>
  <c r="BL100" i="80"/>
  <c r="BZ100" i="80"/>
  <c r="CB100" i="80"/>
  <c r="BS100" i="80"/>
  <c r="CD100" i="80"/>
  <c r="CE100" i="80"/>
  <c r="BV100" i="80"/>
  <c r="BY100" i="80"/>
  <c r="CA100" i="80"/>
  <c r="BX100" i="80"/>
  <c r="BQ100" i="80"/>
  <c r="BK100" i="80"/>
  <c r="CC100" i="80"/>
  <c r="BW100" i="80"/>
  <c r="BO100" i="80"/>
  <c r="BN100" i="80"/>
  <c r="BU100" i="80"/>
  <c r="BM100" i="80"/>
  <c r="V101" i="80"/>
  <c r="CH85" i="80"/>
  <c r="Y91" i="80"/>
  <c r="Z88" i="80"/>
  <c r="CU87" i="75" l="1"/>
  <c r="CK87" i="75"/>
  <c r="CJ87" i="75"/>
  <c r="AF88" i="80"/>
  <c r="AE91" i="80"/>
  <c r="AB101" i="80"/>
  <c r="AC86" i="80"/>
  <c r="AD86" i="80"/>
  <c r="U265" i="75"/>
  <c r="T265" i="75"/>
  <c r="Z265" i="75"/>
  <c r="AF265" i="75"/>
  <c r="AE265" i="75"/>
  <c r="W265" i="75"/>
  <c r="AA265" i="75"/>
  <c r="R265" i="75"/>
  <c r="AC265" i="75"/>
  <c r="Q265" i="75"/>
  <c r="AI265" i="75"/>
  <c r="V265" i="75"/>
  <c r="AH265" i="75"/>
  <c r="AD265" i="75"/>
  <c r="Y265" i="75"/>
  <c r="P265" i="75"/>
  <c r="AB265" i="75"/>
  <c r="X265" i="75"/>
  <c r="S265" i="75"/>
  <c r="AG265" i="75"/>
  <c r="V102" i="80"/>
  <c r="Y92" i="80"/>
  <c r="X87" i="80"/>
  <c r="CH101" i="80"/>
  <c r="BZ101" i="80"/>
  <c r="BR101" i="80"/>
  <c r="BL101" i="80"/>
  <c r="BP101" i="80"/>
  <c r="CB101" i="80"/>
  <c r="CA101" i="80"/>
  <c r="BS101" i="80"/>
  <c r="BW101" i="80"/>
  <c r="BQ101" i="80"/>
  <c r="CE101" i="80"/>
  <c r="CG101" i="80"/>
  <c r="BU101" i="80"/>
  <c r="CC101" i="80"/>
  <c r="BM101" i="80"/>
  <c r="BV101" i="80"/>
  <c r="BX101" i="80"/>
  <c r="BO101" i="80"/>
  <c r="BT101" i="80"/>
  <c r="CD101" i="80"/>
  <c r="BY101" i="80"/>
  <c r="BK101" i="80"/>
  <c r="CF101" i="80"/>
  <c r="BN101" i="80"/>
  <c r="W87" i="80"/>
  <c r="CH86" i="80"/>
  <c r="Z89" i="80"/>
  <c r="CS106" i="75" l="1"/>
  <c r="DB106" i="75"/>
  <c r="AF89" i="80"/>
  <c r="AC87" i="80"/>
  <c r="AD87" i="80"/>
  <c r="AE92" i="80"/>
  <c r="AB102" i="80"/>
  <c r="P266" i="75"/>
  <c r="Q266" i="75"/>
  <c r="AF266" i="75"/>
  <c r="Y266" i="75"/>
  <c r="AC266" i="75"/>
  <c r="Z266" i="75"/>
  <c r="W266" i="75"/>
  <c r="AI266" i="75"/>
  <c r="AG266" i="75"/>
  <c r="AD266" i="75"/>
  <c r="R266" i="75"/>
  <c r="T266" i="75"/>
  <c r="S266" i="75"/>
  <c r="AH266" i="75"/>
  <c r="AA266" i="75"/>
  <c r="U266" i="75"/>
  <c r="AB266" i="75"/>
  <c r="AE266" i="75"/>
  <c r="X266" i="75"/>
  <c r="V266" i="75"/>
  <c r="V103" i="80"/>
  <c r="W88" i="80"/>
  <c r="CH102" i="80"/>
  <c r="BO102" i="80"/>
  <c r="CC102" i="80"/>
  <c r="BX102" i="80"/>
  <c r="BU102" i="80"/>
  <c r="BM102" i="80"/>
  <c r="BQ102" i="80"/>
  <c r="CA102" i="80"/>
  <c r="BT102" i="80"/>
  <c r="BN102" i="80"/>
  <c r="BP102" i="80"/>
  <c r="BV102" i="80"/>
  <c r="CG102" i="80"/>
  <c r="BY102" i="80"/>
  <c r="BW102" i="80"/>
  <c r="BK102" i="80"/>
  <c r="CB102" i="80"/>
  <c r="BZ102" i="80"/>
  <c r="CF102" i="80"/>
  <c r="BL102" i="80"/>
  <c r="CE102" i="80"/>
  <c r="BS102" i="80"/>
  <c r="CD102" i="80"/>
  <c r="BR102" i="80"/>
  <c r="CH87" i="80"/>
  <c r="Y93" i="80"/>
  <c r="Z90" i="80"/>
  <c r="X88" i="80"/>
  <c r="AD88" i="80" l="1"/>
  <c r="AF90" i="80"/>
  <c r="AE93" i="80"/>
  <c r="AC88" i="80"/>
  <c r="AB103" i="80"/>
  <c r="AB267" i="75"/>
  <c r="R267" i="75"/>
  <c r="AC267" i="75"/>
  <c r="U267" i="75"/>
  <c r="AD267" i="75"/>
  <c r="Y267" i="75"/>
  <c r="AA267" i="75"/>
  <c r="AG267" i="75"/>
  <c r="V267" i="75"/>
  <c r="AH267" i="75"/>
  <c r="AI267" i="75"/>
  <c r="Q267" i="75"/>
  <c r="X267" i="75"/>
  <c r="S267" i="75"/>
  <c r="W267" i="75"/>
  <c r="P267" i="75"/>
  <c r="AE267" i="75"/>
  <c r="Z267" i="75"/>
  <c r="AF267" i="75"/>
  <c r="T267" i="75"/>
  <c r="X89" i="80"/>
  <c r="CH103" i="80"/>
  <c r="BO103" i="80"/>
  <c r="BK103" i="80"/>
  <c r="BX103" i="80"/>
  <c r="BM103" i="80"/>
  <c r="BQ103" i="80"/>
  <c r="BR103" i="80"/>
  <c r="BS103" i="80"/>
  <c r="BN103" i="80"/>
  <c r="CE103" i="80"/>
  <c r="BP103" i="80"/>
  <c r="CF103" i="80"/>
  <c r="BT103" i="80"/>
  <c r="BZ103" i="80"/>
  <c r="BY103" i="80"/>
  <c r="CC103" i="80"/>
  <c r="CA103" i="80"/>
  <c r="BV103" i="80"/>
  <c r="CB103" i="80"/>
  <c r="BL103" i="80"/>
  <c r="BU103" i="80"/>
  <c r="BW103" i="80"/>
  <c r="CD103" i="80"/>
  <c r="CG103" i="80"/>
  <c r="Y94" i="80"/>
  <c r="W89" i="80"/>
  <c r="Z91" i="80"/>
  <c r="V104" i="80"/>
  <c r="CH88" i="80"/>
  <c r="V105" i="80"/>
  <c r="AB105" i="80" l="1"/>
  <c r="AB104" i="80"/>
  <c r="AF91" i="80"/>
  <c r="AC89" i="80"/>
  <c r="AE94" i="80"/>
  <c r="AD89" i="80"/>
  <c r="T268" i="75"/>
  <c r="S268" i="75"/>
  <c r="AG268" i="75"/>
  <c r="R268" i="75"/>
  <c r="Y268" i="75"/>
  <c r="AD268" i="75"/>
  <c r="AH268" i="75"/>
  <c r="V268" i="75"/>
  <c r="AC268" i="75"/>
  <c r="AF268" i="75"/>
  <c r="X268" i="75"/>
  <c r="AA268" i="75"/>
  <c r="AB268" i="75"/>
  <c r="Q268" i="75"/>
  <c r="AI268" i="75"/>
  <c r="P268" i="75"/>
  <c r="W268" i="75"/>
  <c r="Z268" i="75"/>
  <c r="U268" i="75"/>
  <c r="AE268" i="75"/>
  <c r="Y95" i="80"/>
  <c r="W90" i="80"/>
  <c r="CH104" i="80"/>
  <c r="BM104" i="80"/>
  <c r="BX104" i="80"/>
  <c r="BL104" i="80"/>
  <c r="BY104" i="80"/>
  <c r="BS104" i="80"/>
  <c r="BO104" i="80"/>
  <c r="BW104" i="80"/>
  <c r="BU104" i="80"/>
  <c r="BK104" i="80"/>
  <c r="BP104" i="80"/>
  <c r="BN104" i="80"/>
  <c r="BZ104" i="80"/>
  <c r="CG104" i="80"/>
  <c r="BT104" i="80"/>
  <c r="CB104" i="80"/>
  <c r="CD104" i="80"/>
  <c r="BV104" i="80"/>
  <c r="BQ104" i="80"/>
  <c r="CE104" i="80"/>
  <c r="CA104" i="80"/>
  <c r="CC104" i="80"/>
  <c r="BR104" i="80"/>
  <c r="CF104" i="80"/>
  <c r="CH89" i="80"/>
  <c r="CH105" i="80"/>
  <c r="CB105" i="80"/>
  <c r="CG105" i="80"/>
  <c r="BS105" i="80"/>
  <c r="CD105" i="80"/>
  <c r="BR105" i="80"/>
  <c r="BN105" i="80"/>
  <c r="CA105" i="80"/>
  <c r="BP105" i="80"/>
  <c r="CE105" i="80"/>
  <c r="BU105" i="80"/>
  <c r="BT105" i="80"/>
  <c r="BQ105" i="80"/>
  <c r="BK105" i="80"/>
  <c r="CC105" i="80"/>
  <c r="BW105" i="80"/>
  <c r="BL105" i="80"/>
  <c r="BZ105" i="80"/>
  <c r="BV105" i="80"/>
  <c r="BM105" i="80"/>
  <c r="BY105" i="80"/>
  <c r="BO105" i="80"/>
  <c r="CF105" i="80"/>
  <c r="BX105" i="80"/>
  <c r="Z92" i="80"/>
  <c r="X90" i="80"/>
  <c r="AD90" i="80" l="1"/>
  <c r="AF92" i="80"/>
  <c r="AC90" i="80"/>
  <c r="AE95" i="80"/>
  <c r="U269" i="75"/>
  <c r="AB269" i="75"/>
  <c r="AH269" i="75"/>
  <c r="T269" i="75"/>
  <c r="Z269" i="75"/>
  <c r="AA269" i="75"/>
  <c r="AD269" i="75"/>
  <c r="AF269" i="75"/>
  <c r="R269" i="75"/>
  <c r="Q269" i="75"/>
  <c r="W269" i="75"/>
  <c r="X269" i="75"/>
  <c r="Y269" i="75"/>
  <c r="AG269" i="75"/>
  <c r="V269" i="75"/>
  <c r="P269" i="75"/>
  <c r="AE269" i="75"/>
  <c r="AI269" i="75"/>
  <c r="AC269" i="75"/>
  <c r="S269" i="75"/>
  <c r="W91" i="80"/>
  <c r="Z93" i="80"/>
  <c r="CH90" i="80"/>
  <c r="X91" i="80"/>
  <c r="Y96" i="80"/>
  <c r="AE96" i="80" l="1"/>
  <c r="AD91" i="80"/>
  <c r="AF93" i="80"/>
  <c r="AC91" i="80"/>
  <c r="S270" i="75"/>
  <c r="AG270" i="75"/>
  <c r="AF270" i="75"/>
  <c r="AB270" i="75"/>
  <c r="U270" i="75"/>
  <c r="AA270" i="75"/>
  <c r="P270" i="75"/>
  <c r="V270" i="75"/>
  <c r="AH270" i="75"/>
  <c r="AC270" i="75"/>
  <c r="Y270" i="75"/>
  <c r="AD270" i="75"/>
  <c r="X270" i="75"/>
  <c r="W270" i="75"/>
  <c r="Q270" i="75"/>
  <c r="R270" i="75"/>
  <c r="AI270" i="75"/>
  <c r="Z270" i="75"/>
  <c r="T270" i="75"/>
  <c r="AE270" i="75"/>
  <c r="Y97" i="80"/>
  <c r="W92" i="80"/>
  <c r="CH91" i="80"/>
  <c r="X92" i="80"/>
  <c r="Z94" i="80"/>
  <c r="AF94" i="80" l="1"/>
  <c r="AD92" i="80"/>
  <c r="AC92" i="80"/>
  <c r="AE97" i="80"/>
  <c r="T271" i="75"/>
  <c r="X271" i="75"/>
  <c r="P271" i="75"/>
  <c r="S271" i="75"/>
  <c r="AA271" i="75"/>
  <c r="AC271" i="75"/>
  <c r="AH271" i="75"/>
  <c r="AG271" i="75"/>
  <c r="Z271" i="75"/>
  <c r="AD271" i="75"/>
  <c r="U271" i="75"/>
  <c r="AB271" i="75"/>
  <c r="AF271" i="75"/>
  <c r="W271" i="75"/>
  <c r="AI271" i="75"/>
  <c r="Y271" i="75"/>
  <c r="Q271" i="75"/>
  <c r="V271" i="75"/>
  <c r="R271" i="75"/>
  <c r="AE271" i="75"/>
  <c r="Y98" i="80"/>
  <c r="W93" i="80"/>
  <c r="Z95" i="80"/>
  <c r="CH92" i="80"/>
  <c r="X93" i="80"/>
  <c r="AD93" i="80" l="1"/>
  <c r="AF95" i="80"/>
  <c r="AC93" i="80"/>
  <c r="AE98" i="80"/>
  <c r="AE272" i="75"/>
  <c r="W272" i="75"/>
  <c r="AG272" i="75"/>
  <c r="X272" i="75"/>
  <c r="V272" i="75"/>
  <c r="AC272" i="75"/>
  <c r="AA272" i="75"/>
  <c r="AD272" i="75"/>
  <c r="P272" i="75"/>
  <c r="R272" i="75"/>
  <c r="AF272" i="75"/>
  <c r="AH272" i="75"/>
  <c r="T272" i="75"/>
  <c r="AB272" i="75"/>
  <c r="U272" i="75"/>
  <c r="Y272" i="75"/>
  <c r="AI272" i="75"/>
  <c r="Q272" i="75"/>
  <c r="Z272" i="75"/>
  <c r="S272" i="75"/>
  <c r="W94" i="80"/>
  <c r="Y99" i="80"/>
  <c r="CH93" i="80"/>
  <c r="X94" i="80"/>
  <c r="Z96" i="80"/>
  <c r="AF96" i="80" l="1"/>
  <c r="AD94" i="80"/>
  <c r="AE99" i="80"/>
  <c r="AC94" i="80"/>
  <c r="S273" i="75"/>
  <c r="AB273" i="75"/>
  <c r="AD273" i="75"/>
  <c r="W273" i="75"/>
  <c r="Z273" i="75"/>
  <c r="T273" i="75"/>
  <c r="AA273" i="75"/>
  <c r="AE273" i="75"/>
  <c r="AH273" i="75"/>
  <c r="AC273" i="75"/>
  <c r="AG273" i="75"/>
  <c r="Q273" i="75"/>
  <c r="P273" i="75"/>
  <c r="AI273" i="75"/>
  <c r="AF273" i="75"/>
  <c r="V273" i="75"/>
  <c r="X273" i="75"/>
  <c r="Y273" i="75"/>
  <c r="R273" i="75"/>
  <c r="U273" i="75"/>
  <c r="CH94" i="80"/>
  <c r="Y100" i="80"/>
  <c r="W95" i="80"/>
  <c r="Z97" i="80"/>
  <c r="AF97" i="80" l="1"/>
  <c r="AC95" i="80"/>
  <c r="AE100" i="80"/>
  <c r="R274" i="75"/>
  <c r="P274" i="75"/>
  <c r="AA274" i="75"/>
  <c r="S274" i="75"/>
  <c r="AG274" i="75"/>
  <c r="AC274" i="75"/>
  <c r="W274" i="75"/>
  <c r="AD274" i="75"/>
  <c r="AI274" i="75"/>
  <c r="Y274" i="75"/>
  <c r="Q274" i="75"/>
  <c r="T274" i="75"/>
  <c r="V274" i="75"/>
  <c r="AH274" i="75"/>
  <c r="AE274" i="75"/>
  <c r="X274" i="75"/>
  <c r="Z274" i="75"/>
  <c r="AF274" i="75"/>
  <c r="AB274" i="75"/>
  <c r="U274" i="75"/>
  <c r="Z98" i="80"/>
  <c r="W96" i="80"/>
  <c r="Y101" i="80"/>
  <c r="CH95" i="80"/>
  <c r="AE101" i="80" l="1"/>
  <c r="AC96" i="80"/>
  <c r="AF98" i="80"/>
  <c r="U275" i="75"/>
  <c r="AH275" i="75"/>
  <c r="AD275" i="75"/>
  <c r="P275" i="75"/>
  <c r="W275" i="75"/>
  <c r="T275" i="75"/>
  <c r="AC275" i="75"/>
  <c r="Q275" i="75"/>
  <c r="S275" i="75"/>
  <c r="AI275" i="75"/>
  <c r="AB275" i="75"/>
  <c r="V275" i="75"/>
  <c r="R275" i="75"/>
  <c r="Z275" i="75"/>
  <c r="Y275" i="75"/>
  <c r="AA275" i="75"/>
  <c r="AF275" i="75"/>
  <c r="AG275" i="75"/>
  <c r="AE275" i="75"/>
  <c r="X275" i="75"/>
  <c r="Z99" i="80"/>
  <c r="Y102" i="80"/>
  <c r="CH96" i="80"/>
  <c r="AE102" i="80" l="1"/>
  <c r="AF99" i="80"/>
  <c r="AG276" i="75"/>
  <c r="V276" i="75"/>
  <c r="T276" i="75"/>
  <c r="AF276" i="75"/>
  <c r="AB276" i="75"/>
  <c r="W276" i="75"/>
  <c r="S276" i="75"/>
  <c r="X276" i="75"/>
  <c r="Q276" i="75"/>
  <c r="R276" i="75"/>
  <c r="U276" i="75"/>
  <c r="AA276" i="75"/>
  <c r="AI276" i="75"/>
  <c r="P276" i="75"/>
  <c r="AD276" i="75"/>
  <c r="Z276" i="75"/>
  <c r="AH276" i="75"/>
  <c r="AC276" i="75"/>
  <c r="Y276" i="75"/>
  <c r="AE276" i="75"/>
  <c r="Z100" i="80"/>
  <c r="Y103" i="80"/>
  <c r="AE103" i="80" l="1"/>
  <c r="AF100" i="80"/>
  <c r="Y277" i="75"/>
  <c r="AI277" i="75"/>
  <c r="S277" i="75"/>
  <c r="AG277" i="75"/>
  <c r="U277" i="75"/>
  <c r="Z277" i="75"/>
  <c r="AF277" i="75"/>
  <c r="Q277" i="75"/>
  <c r="P277" i="75"/>
  <c r="AC277" i="75"/>
  <c r="AA277" i="75"/>
  <c r="W277" i="75"/>
  <c r="AB277" i="75"/>
  <c r="R277" i="75"/>
  <c r="AD277" i="75"/>
  <c r="T277" i="75"/>
  <c r="AE277" i="75"/>
  <c r="V277" i="75"/>
  <c r="AH277" i="75"/>
  <c r="X277" i="75"/>
  <c r="Z101" i="80"/>
  <c r="Y104" i="80"/>
  <c r="Y105" i="80"/>
  <c r="AE105" i="80" l="1"/>
  <c r="AE104" i="80"/>
  <c r="AF101" i="80"/>
  <c r="X278" i="75"/>
  <c r="R278" i="75"/>
  <c r="Q278" i="75"/>
  <c r="AI278" i="75"/>
  <c r="AH278" i="75"/>
  <c r="AB278" i="75"/>
  <c r="AF278" i="75"/>
  <c r="Y278" i="75"/>
  <c r="P278" i="75"/>
  <c r="V278" i="75"/>
  <c r="W278" i="75"/>
  <c r="Z278" i="75"/>
  <c r="AC278" i="75"/>
  <c r="AD278" i="75"/>
  <c r="AE278" i="75"/>
  <c r="AA278" i="75"/>
  <c r="U278" i="75"/>
  <c r="T278" i="75"/>
  <c r="AG278" i="75"/>
  <c r="S278" i="75"/>
  <c r="Z102" i="80"/>
  <c r="AF102" i="80" l="1"/>
  <c r="S279" i="75"/>
  <c r="AD279" i="75"/>
  <c r="Y279" i="75"/>
  <c r="R279" i="75"/>
  <c r="AC279" i="75"/>
  <c r="AF279" i="75"/>
  <c r="Z279" i="75"/>
  <c r="AB279" i="75"/>
  <c r="U279" i="75"/>
  <c r="AA279" i="75"/>
  <c r="P279" i="75"/>
  <c r="AG279" i="75"/>
  <c r="X279" i="75"/>
  <c r="W279" i="75"/>
  <c r="AI279" i="75"/>
  <c r="Q279" i="75"/>
  <c r="T279" i="75"/>
  <c r="AH279" i="75"/>
  <c r="AE279" i="75"/>
  <c r="V279" i="75"/>
  <c r="Z103" i="80"/>
  <c r="CP90" i="75" l="1"/>
  <c r="CF90" i="75"/>
  <c r="CY90" i="75"/>
  <c r="AF103" i="80"/>
  <c r="T280" i="75"/>
  <c r="P280" i="75"/>
  <c r="AC280" i="75"/>
  <c r="AG280" i="75"/>
  <c r="Q280" i="75"/>
  <c r="AA280" i="75"/>
  <c r="R280" i="75"/>
  <c r="AI280" i="75"/>
  <c r="U280" i="75"/>
  <c r="Y280" i="75"/>
  <c r="AF280" i="75"/>
  <c r="V280" i="75"/>
  <c r="W280" i="75"/>
  <c r="AB280" i="75"/>
  <c r="AD280" i="75"/>
  <c r="AE280" i="75"/>
  <c r="X280" i="75"/>
  <c r="Z280" i="75"/>
  <c r="S280" i="75"/>
  <c r="AH280" i="75"/>
  <c r="Z104" i="80"/>
  <c r="CH98" i="75" l="1"/>
  <c r="CR98" i="75"/>
  <c r="CZ93" i="75"/>
  <c r="CQ93" i="75"/>
  <c r="CG93" i="75"/>
  <c r="DA98" i="75"/>
  <c r="AF104" i="80"/>
  <c r="S281" i="75"/>
  <c r="W281" i="75"/>
  <c r="R281" i="75"/>
  <c r="T281" i="75"/>
  <c r="P281" i="75"/>
  <c r="Z281" i="75"/>
  <c r="V281" i="75"/>
  <c r="AA281" i="75"/>
  <c r="X281" i="75"/>
  <c r="AF281" i="75"/>
  <c r="Q281" i="75"/>
  <c r="AI281" i="75"/>
  <c r="AE281" i="75"/>
  <c r="Y281" i="75"/>
  <c r="AG281" i="75"/>
  <c r="AB281" i="75"/>
  <c r="AD281" i="75"/>
  <c r="U281" i="75"/>
  <c r="AC281" i="75"/>
  <c r="AH281" i="75"/>
  <c r="Z105" i="80"/>
  <c r="CO88" i="75" l="1"/>
  <c r="CT88" i="75" s="1"/>
  <c r="CX88" i="75"/>
  <c r="CE88" i="75"/>
  <c r="CL88" i="75" s="1"/>
  <c r="AF105" i="80"/>
  <c r="AC282" i="75"/>
  <c r="AE282" i="75"/>
  <c r="V282" i="75"/>
  <c r="S282" i="75"/>
  <c r="U282" i="75"/>
  <c r="AI282" i="75"/>
  <c r="Z282" i="75"/>
  <c r="W282" i="75"/>
  <c r="AD282" i="75"/>
  <c r="Q282" i="75"/>
  <c r="P282" i="75"/>
  <c r="Y282" i="75"/>
  <c r="AB282" i="75"/>
  <c r="AF282" i="75"/>
  <c r="T282" i="75"/>
  <c r="AA282" i="75"/>
  <c r="AG282" i="75"/>
  <c r="X282" i="75"/>
  <c r="R282" i="75"/>
  <c r="AH282" i="75"/>
  <c r="CS107" i="75" l="1"/>
  <c r="DB107" i="75"/>
  <c r="CJ88" i="75"/>
  <c r="CK88" i="75"/>
  <c r="CU88" i="75"/>
  <c r="AA283" i="75"/>
  <c r="Q283" i="75"/>
  <c r="S283" i="75"/>
  <c r="T283" i="75"/>
  <c r="AD283" i="75"/>
  <c r="V283" i="75"/>
  <c r="AH283" i="75"/>
  <c r="AF283" i="75"/>
  <c r="W283" i="75"/>
  <c r="AE283" i="75"/>
  <c r="U283" i="75"/>
  <c r="R283" i="75"/>
  <c r="AB283" i="75"/>
  <c r="Z283" i="75"/>
  <c r="AC283" i="75"/>
  <c r="P283" i="75"/>
  <c r="X283" i="75"/>
  <c r="Y283" i="75"/>
  <c r="AI283" i="75"/>
  <c r="AG283" i="75"/>
  <c r="AI284" i="75" l="1"/>
  <c r="AB284" i="75"/>
  <c r="AH284" i="75"/>
  <c r="AA284" i="75"/>
  <c r="Y284" i="75"/>
  <c r="R284" i="75"/>
  <c r="V284" i="75"/>
  <c r="X284" i="75"/>
  <c r="P284" i="75"/>
  <c r="AE284" i="75"/>
  <c r="T284" i="75"/>
  <c r="AG284" i="75"/>
  <c r="AF284" i="75"/>
  <c r="U284" i="75"/>
  <c r="AC284" i="75"/>
  <c r="W284" i="75"/>
  <c r="S284" i="75"/>
  <c r="Z284" i="75"/>
  <c r="Q284" i="75"/>
  <c r="AD284" i="75"/>
  <c r="AD285" i="75" l="1"/>
  <c r="U285" i="75"/>
  <c r="X285" i="75"/>
  <c r="AB285" i="75"/>
  <c r="Y285" i="75"/>
  <c r="AA285" i="75"/>
  <c r="AH285" i="75"/>
  <c r="Q285" i="75"/>
  <c r="AF285" i="75"/>
  <c r="V285" i="75"/>
  <c r="AI285" i="75"/>
  <c r="T285" i="75"/>
  <c r="W285" i="75"/>
  <c r="AC285" i="75"/>
  <c r="Z285" i="75"/>
  <c r="AG285" i="75"/>
  <c r="R285" i="75"/>
  <c r="S285" i="75"/>
  <c r="AE285" i="75"/>
  <c r="P285" i="75"/>
  <c r="AE286" i="75" l="1"/>
  <c r="W286" i="75"/>
  <c r="AH286" i="75"/>
  <c r="AD286" i="75"/>
  <c r="AB286" i="75"/>
  <c r="AF286" i="75"/>
  <c r="Q286" i="75"/>
  <c r="S286" i="75"/>
  <c r="T286" i="75"/>
  <c r="AA286" i="75"/>
  <c r="V286" i="75"/>
  <c r="P286" i="75"/>
  <c r="R286" i="75"/>
  <c r="AI286" i="75"/>
  <c r="Y286" i="75"/>
  <c r="Z286" i="75"/>
  <c r="AC286" i="75"/>
  <c r="AG286" i="75"/>
  <c r="X286" i="75"/>
  <c r="U286" i="75"/>
  <c r="U287" i="75" l="1"/>
  <c r="AI287" i="75"/>
  <c r="S287" i="75"/>
  <c r="W287" i="75"/>
  <c r="AE287" i="75"/>
  <c r="AC287" i="75"/>
  <c r="AA287" i="75"/>
  <c r="AH287" i="75"/>
  <c r="X287" i="75"/>
  <c r="R287" i="75"/>
  <c r="Q287" i="75"/>
  <c r="V287" i="75"/>
  <c r="Y287" i="75"/>
  <c r="AG287" i="75"/>
  <c r="P287" i="75"/>
  <c r="AF287" i="75"/>
  <c r="AB287" i="75"/>
  <c r="T287" i="75"/>
  <c r="Z287" i="75"/>
  <c r="AD287" i="75"/>
  <c r="AD288" i="75" l="1"/>
  <c r="AG288" i="75"/>
  <c r="AH288" i="75"/>
  <c r="AI288" i="75"/>
  <c r="V288" i="75"/>
  <c r="AB288" i="75"/>
  <c r="AE288" i="75"/>
  <c r="R288" i="75"/>
  <c r="X288" i="75"/>
  <c r="Z288" i="75"/>
  <c r="Y288" i="75"/>
  <c r="AA288" i="75"/>
  <c r="U288" i="75"/>
  <c r="AC288" i="75"/>
  <c r="Q288" i="75"/>
  <c r="AF288" i="75"/>
  <c r="P288" i="75"/>
  <c r="T288" i="75"/>
  <c r="W288" i="75"/>
  <c r="S288" i="75"/>
  <c r="T289" i="75" l="1"/>
  <c r="AA289" i="75"/>
  <c r="AB289" i="75"/>
  <c r="X289" i="75"/>
  <c r="AC289" i="75"/>
  <c r="AE289" i="75"/>
  <c r="P289" i="75"/>
  <c r="Y289" i="75"/>
  <c r="V289" i="75"/>
  <c r="Q289" i="75"/>
  <c r="S289" i="75"/>
  <c r="AG289" i="75"/>
  <c r="U289" i="75"/>
  <c r="AF289" i="75"/>
  <c r="Z289" i="75"/>
  <c r="AI289" i="75"/>
  <c r="AH289" i="75"/>
  <c r="R289" i="75"/>
  <c r="W289" i="75"/>
  <c r="AD289" i="75"/>
  <c r="AD290" i="75" l="1"/>
  <c r="W290" i="75"/>
  <c r="U290" i="75"/>
  <c r="P290" i="75"/>
  <c r="T290" i="75"/>
  <c r="AB290" i="75"/>
  <c r="AF290" i="75"/>
  <c r="R290" i="75"/>
  <c r="AG290" i="75"/>
  <c r="AE290" i="75"/>
  <c r="V290" i="75"/>
  <c r="AH290" i="75"/>
  <c r="S290" i="75"/>
  <c r="AC290" i="75"/>
  <c r="Z290" i="75"/>
  <c r="Y290" i="75"/>
  <c r="AI290" i="75"/>
  <c r="Q290" i="75"/>
  <c r="X290" i="75"/>
  <c r="AA290" i="75"/>
  <c r="AA291" i="75" l="1"/>
  <c r="AC291" i="75"/>
  <c r="R291" i="75"/>
  <c r="W291" i="75"/>
  <c r="T291" i="75"/>
  <c r="Z291" i="75"/>
  <c r="X291" i="75"/>
  <c r="S291" i="75"/>
  <c r="AF291" i="75"/>
  <c r="AD291" i="75"/>
  <c r="V291" i="75"/>
  <c r="P291" i="75"/>
  <c r="U291" i="75"/>
  <c r="Q291" i="75"/>
  <c r="AH291" i="75"/>
  <c r="AB291" i="75"/>
  <c r="AE291" i="75"/>
  <c r="AG291" i="75"/>
  <c r="AI291" i="75"/>
  <c r="Y291" i="75"/>
  <c r="AI292" i="75" l="1"/>
  <c r="U292" i="75"/>
  <c r="X292" i="75"/>
  <c r="AA292" i="75"/>
  <c r="AG292" i="75"/>
  <c r="P292" i="75"/>
  <c r="Z292" i="75"/>
  <c r="T292" i="75"/>
  <c r="AH292" i="75"/>
  <c r="R292" i="75"/>
  <c r="Q292" i="75"/>
  <c r="AE292" i="75"/>
  <c r="V292" i="75"/>
  <c r="W292" i="75"/>
  <c r="S292" i="75"/>
  <c r="AB292" i="75"/>
  <c r="AD292" i="75"/>
  <c r="Y292" i="75"/>
  <c r="AC292" i="75"/>
  <c r="AF292" i="75"/>
  <c r="AF293" i="75" l="1"/>
  <c r="W293" i="75"/>
  <c r="T293" i="75"/>
  <c r="U293" i="75"/>
  <c r="AB293" i="75"/>
  <c r="S293" i="75"/>
  <c r="AC293" i="75"/>
  <c r="V293" i="75"/>
  <c r="Z293" i="75"/>
  <c r="AI293" i="75"/>
  <c r="R293" i="75"/>
  <c r="X293" i="75"/>
  <c r="Y293" i="75"/>
  <c r="AE293" i="75"/>
  <c r="P293" i="75"/>
  <c r="AD293" i="75"/>
  <c r="Q293" i="75"/>
  <c r="AG293" i="75"/>
  <c r="AA293" i="75"/>
  <c r="AH293" i="75"/>
  <c r="AG294" i="75" l="1"/>
  <c r="X294" i="75"/>
  <c r="S294" i="75"/>
  <c r="AB294" i="75"/>
  <c r="AI294" i="75"/>
  <c r="T294" i="75"/>
  <c r="V294" i="75"/>
  <c r="AA294" i="75"/>
  <c r="AC294" i="75"/>
  <c r="Q294" i="75"/>
  <c r="R294" i="75"/>
  <c r="Z294" i="75"/>
  <c r="AH294" i="75"/>
  <c r="W294" i="75"/>
  <c r="AF294" i="75"/>
  <c r="AD294" i="75"/>
  <c r="U294" i="75"/>
  <c r="AE294" i="75"/>
  <c r="Y294" i="75"/>
  <c r="P294" i="75"/>
  <c r="Y295" i="75" l="1"/>
  <c r="AH295" i="75"/>
  <c r="V295" i="75"/>
  <c r="AG295" i="75"/>
  <c r="AE295" i="75"/>
  <c r="Z295" i="75"/>
  <c r="T295" i="75"/>
  <c r="U295" i="75"/>
  <c r="R295" i="75"/>
  <c r="AD295" i="75"/>
  <c r="Q295" i="75"/>
  <c r="AB295" i="75"/>
  <c r="AC295" i="75"/>
  <c r="S295" i="75"/>
  <c r="P295" i="75"/>
  <c r="W295" i="75"/>
  <c r="AA295" i="75"/>
  <c r="X295" i="75"/>
  <c r="AI295" i="75"/>
  <c r="AF295" i="75"/>
  <c r="AI296" i="75" l="1"/>
  <c r="AC296" i="75"/>
  <c r="T296" i="75"/>
  <c r="Y296" i="75"/>
  <c r="X296" i="75"/>
  <c r="AB296" i="75"/>
  <c r="Z296" i="75"/>
  <c r="AA296" i="75"/>
  <c r="Q296" i="75"/>
  <c r="AE296" i="75"/>
  <c r="R296" i="75"/>
  <c r="S296" i="75"/>
  <c r="U296" i="75"/>
  <c r="W296" i="75"/>
  <c r="AD296" i="75"/>
  <c r="AG296" i="75"/>
  <c r="V296" i="75"/>
  <c r="AF296" i="75"/>
  <c r="AH296" i="75"/>
  <c r="P296" i="75"/>
  <c r="AH297" i="75" l="1"/>
  <c r="U297" i="75"/>
  <c r="Z297" i="75"/>
  <c r="AI297" i="75"/>
  <c r="AE297" i="75"/>
  <c r="T297" i="75"/>
  <c r="W297" i="75"/>
  <c r="AF297" i="75"/>
  <c r="S297" i="75"/>
  <c r="AB297" i="75"/>
  <c r="Y297" i="75"/>
  <c r="AD297" i="75"/>
  <c r="P297" i="75"/>
  <c r="AC297" i="75"/>
  <c r="V297" i="75"/>
  <c r="R297" i="75"/>
  <c r="X297" i="75"/>
  <c r="Q297" i="75"/>
  <c r="AA297" i="75"/>
  <c r="AG297" i="75"/>
  <c r="AG298" i="75" l="1"/>
  <c r="AC298" i="75"/>
  <c r="AF298" i="75"/>
  <c r="U298" i="75"/>
  <c r="S298" i="75"/>
  <c r="AA298" i="75"/>
  <c r="P298" i="75"/>
  <c r="W298" i="75"/>
  <c r="AH298" i="75"/>
  <c r="Z298" i="75"/>
  <c r="Q298" i="75"/>
  <c r="AD298" i="75"/>
  <c r="T298" i="75"/>
  <c r="X298" i="75"/>
  <c r="Y298" i="75"/>
  <c r="AE298" i="75"/>
  <c r="V298" i="75"/>
  <c r="R298" i="75"/>
  <c r="AB298" i="75"/>
  <c r="AI298" i="75"/>
  <c r="R299" i="75" l="1"/>
  <c r="AD299" i="75"/>
  <c r="AA299" i="75"/>
  <c r="AI299" i="75"/>
  <c r="AC299" i="75"/>
  <c r="T299" i="75"/>
  <c r="V299" i="75"/>
  <c r="Q299" i="75"/>
  <c r="S299" i="75"/>
  <c r="AF299" i="75"/>
  <c r="X299" i="75"/>
  <c r="P299" i="75"/>
  <c r="AE299" i="75"/>
  <c r="Z299" i="75"/>
  <c r="U299" i="75"/>
  <c r="AH299" i="75"/>
  <c r="W299" i="75"/>
  <c r="AB299" i="75"/>
  <c r="Y299" i="75"/>
  <c r="AG299" i="75"/>
  <c r="CR99" i="75" l="1"/>
  <c r="CH99" i="75"/>
  <c r="CF91" i="75"/>
  <c r="CP91" i="75"/>
  <c r="DA99" i="75"/>
  <c r="CY91" i="75"/>
  <c r="AG300" i="75"/>
  <c r="Z300" i="75"/>
  <c r="Q300" i="75"/>
  <c r="AD300" i="75"/>
  <c r="AB300" i="75"/>
  <c r="T300" i="75"/>
  <c r="AA300" i="75"/>
  <c r="Y300" i="75"/>
  <c r="AE300" i="75"/>
  <c r="V300" i="75"/>
  <c r="R300" i="75"/>
  <c r="P300" i="75"/>
  <c r="U300" i="75"/>
  <c r="W300" i="75"/>
  <c r="X300" i="75"/>
  <c r="AC300" i="75"/>
  <c r="AH300" i="75"/>
  <c r="AF300" i="75"/>
  <c r="AI300" i="75"/>
  <c r="S300" i="75"/>
  <c r="CQ94" i="75" l="1"/>
  <c r="CG94" i="75"/>
  <c r="CS108" i="75"/>
  <c r="CZ94" i="75"/>
  <c r="DB108" i="75"/>
  <c r="CH100" i="75"/>
  <c r="AF301" i="75"/>
  <c r="P301" i="75"/>
  <c r="T301" i="75"/>
  <c r="W301" i="75"/>
  <c r="U301" i="75"/>
  <c r="AH301" i="75"/>
  <c r="R301" i="75"/>
  <c r="AB301" i="75"/>
  <c r="AC301" i="75"/>
  <c r="V301" i="75"/>
  <c r="AD301" i="75"/>
  <c r="Y301" i="75"/>
  <c r="AI301" i="75"/>
  <c r="AG301" i="75"/>
  <c r="X301" i="75"/>
  <c r="AE301" i="75"/>
  <c r="Q301" i="75"/>
  <c r="Z301" i="75"/>
  <c r="S301" i="75"/>
  <c r="AA301" i="75"/>
  <c r="CX89" i="75" l="1"/>
  <c r="CO89" i="75"/>
  <c r="CT89" i="75" s="1"/>
  <c r="CE89" i="75"/>
  <c r="CH101" i="75"/>
  <c r="Z302" i="75"/>
  <c r="Y302" i="75"/>
  <c r="AH302" i="75"/>
  <c r="Q302" i="75"/>
  <c r="AD302" i="75"/>
  <c r="U302" i="75"/>
  <c r="AE302" i="75"/>
  <c r="V302" i="75"/>
  <c r="W302" i="75"/>
  <c r="AI302" i="75"/>
  <c r="X302" i="75"/>
  <c r="AC302" i="75"/>
  <c r="T302" i="75"/>
  <c r="AF302" i="75"/>
  <c r="AA302" i="75"/>
  <c r="AG302" i="75"/>
  <c r="AB302" i="75"/>
  <c r="P302" i="75"/>
  <c r="S302" i="75"/>
  <c r="R302" i="75"/>
  <c r="CJ89" i="75" l="1"/>
  <c r="CK89" i="75"/>
  <c r="CL89" i="75"/>
  <c r="CH102" i="75"/>
  <c r="CU89" i="75"/>
  <c r="S303" i="75"/>
  <c r="T303" i="75"/>
  <c r="AE303" i="75"/>
  <c r="Z303" i="75"/>
  <c r="P303" i="75"/>
  <c r="AC303" i="75"/>
  <c r="U303" i="75"/>
  <c r="W303" i="75"/>
  <c r="AF303" i="75"/>
  <c r="Y303" i="75"/>
  <c r="AB303" i="75"/>
  <c r="X303" i="75"/>
  <c r="AD303" i="75"/>
  <c r="AI303" i="75"/>
  <c r="Q303" i="75"/>
  <c r="AA303" i="75"/>
  <c r="AH303" i="75"/>
  <c r="R303" i="75"/>
  <c r="V303" i="75"/>
  <c r="AG303" i="75"/>
  <c r="CH103" i="75" l="1"/>
  <c r="AG304" i="75"/>
  <c r="AI304" i="75"/>
  <c r="W304" i="75"/>
  <c r="T304" i="75"/>
  <c r="R304" i="75"/>
  <c r="AC304" i="75"/>
  <c r="AH304" i="75"/>
  <c r="AB304" i="75"/>
  <c r="P304" i="75"/>
  <c r="AF304" i="75"/>
  <c r="V304" i="75"/>
  <c r="AD304" i="75"/>
  <c r="U304" i="75"/>
  <c r="S304" i="75"/>
  <c r="X304" i="75"/>
  <c r="AA304" i="75"/>
  <c r="Y304" i="75"/>
  <c r="Z304" i="75"/>
  <c r="Q304" i="75"/>
  <c r="AE304" i="75"/>
  <c r="CH104" i="75" l="1"/>
  <c r="Q305" i="75"/>
  <c r="U305" i="75"/>
  <c r="AH305" i="75"/>
  <c r="AG305" i="75"/>
  <c r="Z305" i="75"/>
  <c r="AD305" i="75"/>
  <c r="AC305" i="75"/>
  <c r="AA305" i="75"/>
  <c r="AF305" i="75"/>
  <c r="T305" i="75"/>
  <c r="X305" i="75"/>
  <c r="P305" i="75"/>
  <c r="W305" i="75"/>
  <c r="AE305" i="75"/>
  <c r="S305" i="75"/>
  <c r="AB305" i="75"/>
  <c r="AI305" i="75"/>
  <c r="Y305" i="75"/>
  <c r="R305" i="75"/>
  <c r="V305" i="75"/>
  <c r="CH105" i="75" l="1"/>
  <c r="V306" i="75"/>
  <c r="AE306" i="75"/>
  <c r="AA306" i="75"/>
  <c r="U306" i="75"/>
  <c r="R306" i="75"/>
  <c r="W306" i="75"/>
  <c r="AC306" i="75"/>
  <c r="Q306" i="75"/>
  <c r="Y306" i="75"/>
  <c r="P306" i="75"/>
  <c r="AD306" i="75"/>
  <c r="AI306" i="75"/>
  <c r="X306" i="75"/>
  <c r="Z306" i="75"/>
  <c r="AB306" i="75"/>
  <c r="T306" i="75"/>
  <c r="AG306" i="75"/>
  <c r="S306" i="75"/>
  <c r="AF306" i="75"/>
  <c r="AH306" i="75"/>
  <c r="CH106" i="75" l="1"/>
  <c r="AF307" i="75"/>
  <c r="X307" i="75"/>
  <c r="AC307" i="75"/>
  <c r="V307" i="75"/>
  <c r="S307" i="75"/>
  <c r="AI307" i="75"/>
  <c r="W307" i="75"/>
  <c r="AD307" i="75"/>
  <c r="R307" i="75"/>
  <c r="AG307" i="75"/>
  <c r="T307" i="75"/>
  <c r="P307" i="75"/>
  <c r="U307" i="75"/>
  <c r="AH307" i="75"/>
  <c r="Z307" i="75"/>
  <c r="AE307" i="75"/>
  <c r="AB307" i="75"/>
  <c r="Y307" i="75"/>
  <c r="AA307" i="75"/>
  <c r="Q307" i="75"/>
  <c r="CH107" i="75" l="1"/>
  <c r="AA308" i="75"/>
  <c r="U308" i="75"/>
  <c r="W308" i="75"/>
  <c r="AF308" i="75"/>
  <c r="V308" i="75"/>
  <c r="R308" i="75"/>
  <c r="Q308" i="75"/>
  <c r="X308" i="75"/>
  <c r="Y308" i="75"/>
  <c r="P308" i="75"/>
  <c r="AI308" i="75"/>
  <c r="AB308" i="75"/>
  <c r="T308" i="75"/>
  <c r="S308" i="75"/>
  <c r="Z308" i="75"/>
  <c r="AC308" i="75"/>
  <c r="AD308" i="75"/>
  <c r="AE308" i="75"/>
  <c r="AG308" i="75"/>
  <c r="AH308" i="75"/>
  <c r="CH108" i="75" l="1"/>
  <c r="AH309" i="75"/>
  <c r="S309" i="75"/>
  <c r="X309" i="75"/>
  <c r="U309" i="75"/>
  <c r="R309" i="75"/>
  <c r="AD309" i="75"/>
  <c r="V309" i="75"/>
  <c r="AC309" i="75"/>
  <c r="P309" i="75"/>
  <c r="AF309" i="75"/>
  <c r="Z309" i="75"/>
  <c r="W309" i="75"/>
  <c r="AG309" i="75"/>
  <c r="T309" i="75"/>
  <c r="Q309" i="75"/>
  <c r="AA309" i="75"/>
  <c r="AE309" i="75"/>
  <c r="AB309" i="75"/>
  <c r="AI309" i="75"/>
  <c r="Y309" i="75"/>
  <c r="CH109" i="75" l="1"/>
  <c r="Y310" i="75"/>
  <c r="T310" i="75"/>
  <c r="AC310" i="75"/>
  <c r="S310" i="75"/>
  <c r="AI310" i="75"/>
  <c r="AG310" i="75"/>
  <c r="V310" i="75"/>
  <c r="AH310" i="75"/>
  <c r="AB310" i="75"/>
  <c r="W310" i="75"/>
  <c r="AD310" i="75"/>
  <c r="AE310" i="75"/>
  <c r="Z310" i="75"/>
  <c r="R310" i="75"/>
  <c r="AF310" i="75"/>
  <c r="Q310" i="75"/>
  <c r="X310" i="75"/>
  <c r="AA310" i="75"/>
  <c r="U310" i="75"/>
  <c r="P310" i="75"/>
  <c r="CH110" i="75" l="1"/>
  <c r="U311" i="75"/>
  <c r="Z311" i="75"/>
  <c r="V311" i="75"/>
  <c r="Y311" i="75"/>
  <c r="AA311" i="75"/>
  <c r="AE311" i="75"/>
  <c r="AG311" i="75"/>
  <c r="X311" i="75"/>
  <c r="AD311" i="75"/>
  <c r="AI311" i="75"/>
  <c r="Q311" i="75"/>
  <c r="W311" i="75"/>
  <c r="S311" i="75"/>
  <c r="AB311" i="75"/>
  <c r="P311" i="75"/>
  <c r="R311" i="75"/>
  <c r="T311" i="75"/>
  <c r="AF311" i="75"/>
  <c r="AC311" i="75"/>
  <c r="AH311" i="75"/>
  <c r="CH111" i="75" l="1"/>
  <c r="AH312" i="75"/>
  <c r="AB312" i="75"/>
  <c r="X312" i="75"/>
  <c r="Z312" i="75"/>
  <c r="AC312" i="75"/>
  <c r="S312" i="75"/>
  <c r="U312" i="75"/>
  <c r="AF312" i="75"/>
  <c r="W312" i="75"/>
  <c r="AE312" i="75"/>
  <c r="T312" i="75"/>
  <c r="Q312" i="75"/>
  <c r="AA312" i="75"/>
  <c r="AI312" i="75"/>
  <c r="Y312" i="75"/>
  <c r="AD312" i="75"/>
  <c r="AG312" i="75"/>
  <c r="R312" i="75"/>
  <c r="P312" i="75"/>
  <c r="V312" i="75"/>
  <c r="CH112" i="75" l="1"/>
  <c r="V313" i="75"/>
  <c r="AI313" i="75"/>
  <c r="AF313" i="75"/>
  <c r="AB313" i="75"/>
  <c r="AH313" i="75"/>
  <c r="S313" i="75"/>
  <c r="AC313" i="75"/>
  <c r="AE313" i="75"/>
  <c r="Z313" i="75"/>
  <c r="Y313" i="75"/>
  <c r="W313" i="75"/>
  <c r="P313" i="75"/>
  <c r="AA313" i="75"/>
  <c r="U313" i="75"/>
  <c r="Q313" i="75"/>
  <c r="T313" i="75"/>
  <c r="R313" i="75"/>
  <c r="AG313" i="75"/>
  <c r="AD313" i="75"/>
  <c r="X313" i="75"/>
  <c r="CH113" i="75" l="1"/>
  <c r="AD314" i="75"/>
  <c r="AA314" i="75"/>
  <c r="AC314" i="75"/>
  <c r="V314" i="75"/>
  <c r="AG314" i="75"/>
  <c r="P314" i="75"/>
  <c r="S314" i="75"/>
  <c r="Z314" i="75"/>
  <c r="X314" i="75"/>
  <c r="AE314" i="75"/>
  <c r="R314" i="75"/>
  <c r="W314" i="75"/>
  <c r="AH314" i="75"/>
  <c r="T314" i="75"/>
  <c r="Y314" i="75"/>
  <c r="AB314" i="75"/>
  <c r="AF314" i="75"/>
  <c r="U314" i="75"/>
  <c r="AI314" i="75"/>
  <c r="Q314" i="75"/>
  <c r="CH114" i="75" l="1"/>
  <c r="AI315" i="75"/>
  <c r="AH315" i="75"/>
  <c r="S315" i="75"/>
  <c r="AD315" i="75"/>
  <c r="U315" i="75"/>
  <c r="W315" i="75"/>
  <c r="P315" i="75"/>
  <c r="AF315" i="75"/>
  <c r="R315" i="75"/>
  <c r="AG315" i="75"/>
  <c r="AC315" i="75"/>
  <c r="Q315" i="75"/>
  <c r="T315" i="75"/>
  <c r="AB315" i="75"/>
  <c r="AE315" i="75"/>
  <c r="V315" i="75"/>
  <c r="X315" i="75"/>
  <c r="Z315" i="75"/>
  <c r="Y315" i="75"/>
  <c r="AA315" i="75"/>
  <c r="CH115" i="75" l="1"/>
  <c r="AA316" i="75"/>
  <c r="AB316" i="75"/>
  <c r="AF316" i="75"/>
  <c r="AH316" i="75"/>
  <c r="Y316" i="75"/>
  <c r="T316" i="75"/>
  <c r="P316" i="75"/>
  <c r="AI316" i="75"/>
  <c r="AC316" i="75"/>
  <c r="R316" i="75"/>
  <c r="Z316" i="75"/>
  <c r="Q316" i="75"/>
  <c r="W316" i="75"/>
  <c r="X316" i="75"/>
  <c r="U316" i="75"/>
  <c r="AG316" i="75"/>
  <c r="AD316" i="75"/>
  <c r="AE316" i="75"/>
  <c r="S316" i="75"/>
  <c r="V316" i="75"/>
  <c r="CH116" i="75" l="1"/>
  <c r="S317" i="75"/>
  <c r="W317" i="75"/>
  <c r="P317" i="75"/>
  <c r="AA317" i="75"/>
  <c r="AE317" i="75"/>
  <c r="Q317" i="75"/>
  <c r="T317" i="75"/>
  <c r="AD317" i="75"/>
  <c r="Z317" i="75"/>
  <c r="Y317" i="75"/>
  <c r="AC317" i="75"/>
  <c r="V317" i="75"/>
  <c r="AI317" i="75"/>
  <c r="AG317" i="75"/>
  <c r="R317" i="75"/>
  <c r="AH317" i="75"/>
  <c r="AF317" i="75"/>
  <c r="X317" i="75"/>
  <c r="AB317" i="75"/>
  <c r="U317" i="75"/>
  <c r="CH117" i="75" l="1"/>
  <c r="AB318" i="75"/>
  <c r="AI318" i="75"/>
  <c r="T318" i="75"/>
  <c r="S318" i="75"/>
  <c r="X318" i="75"/>
  <c r="V318" i="75"/>
  <c r="Q318" i="75"/>
  <c r="AF318" i="75"/>
  <c r="AC318" i="75"/>
  <c r="AE318" i="75"/>
  <c r="Y318" i="75"/>
  <c r="AA318" i="75"/>
  <c r="R318" i="75"/>
  <c r="Z318" i="75"/>
  <c r="P318" i="75"/>
  <c r="U318" i="75"/>
  <c r="AG318" i="75"/>
  <c r="AD318" i="75"/>
  <c r="AH318" i="75"/>
  <c r="W318" i="75"/>
  <c r="CH118" i="75" l="1"/>
  <c r="AH319" i="75"/>
  <c r="R319" i="75"/>
  <c r="Q319" i="75"/>
  <c r="AB319" i="75"/>
  <c r="AD319" i="75"/>
  <c r="AA319" i="75"/>
  <c r="V319" i="75"/>
  <c r="AG319" i="75"/>
  <c r="X319" i="75"/>
  <c r="U319" i="75"/>
  <c r="AE319" i="75"/>
  <c r="S319" i="75"/>
  <c r="P319" i="75"/>
  <c r="T319" i="75"/>
  <c r="W319" i="75"/>
  <c r="AI319" i="75"/>
  <c r="Y319" i="75"/>
  <c r="AC319" i="75"/>
  <c r="Z319" i="75"/>
  <c r="AF319" i="75"/>
  <c r="CP92" i="75" l="1"/>
  <c r="CY92" i="75"/>
  <c r="CF92" i="75"/>
  <c r="CH119" i="75"/>
  <c r="Y320" i="75"/>
  <c r="AE320" i="75"/>
  <c r="AD320" i="75"/>
  <c r="AF320" i="75"/>
  <c r="T320" i="75"/>
  <c r="AG320" i="75"/>
  <c r="R320" i="75"/>
  <c r="P320" i="75"/>
  <c r="AH320" i="75"/>
  <c r="AC320" i="75"/>
  <c r="AA320" i="75"/>
  <c r="AI320" i="75"/>
  <c r="U320" i="75"/>
  <c r="Q320" i="75"/>
  <c r="Z320" i="75"/>
  <c r="V320" i="75"/>
  <c r="S320" i="75"/>
  <c r="AB320" i="75"/>
  <c r="W320" i="75"/>
  <c r="X320" i="75"/>
  <c r="CR100" i="75" l="1"/>
  <c r="CQ95" i="75"/>
  <c r="CZ95" i="75"/>
  <c r="DA100" i="75"/>
  <c r="CG95" i="75"/>
  <c r="DB109" i="75"/>
  <c r="CS109" i="75"/>
  <c r="CH120" i="75"/>
  <c r="Z321" i="75"/>
  <c r="AH321" i="75"/>
  <c r="AD321" i="75"/>
  <c r="X321" i="75"/>
  <c r="Q321" i="75"/>
  <c r="P321" i="75"/>
  <c r="AE321" i="75"/>
  <c r="W321" i="75"/>
  <c r="U321" i="75"/>
  <c r="R321" i="75"/>
  <c r="Y321" i="75"/>
  <c r="AB321" i="75"/>
  <c r="AI321" i="75"/>
  <c r="AG321" i="75"/>
  <c r="V321" i="75"/>
  <c r="AC321" i="75"/>
  <c r="AF321" i="75"/>
  <c r="S321" i="75"/>
  <c r="AA321" i="75"/>
  <c r="T321" i="75"/>
  <c r="CH121" i="75" l="1"/>
  <c r="T322" i="75"/>
  <c r="AG322" i="75"/>
  <c r="Q322" i="75"/>
  <c r="S322" i="75"/>
  <c r="AD322" i="75"/>
  <c r="AF322" i="75"/>
  <c r="AH322" i="75"/>
  <c r="AA322" i="75"/>
  <c r="AI322" i="75"/>
  <c r="X322" i="75"/>
  <c r="AB322" i="75"/>
  <c r="Y322" i="75"/>
  <c r="U322" i="75"/>
  <c r="AC322" i="75"/>
  <c r="R322" i="75"/>
  <c r="P322" i="75"/>
  <c r="V322" i="75"/>
  <c r="W322" i="75"/>
  <c r="AE322" i="75"/>
  <c r="Z322" i="75"/>
  <c r="CX90" i="75" l="1"/>
  <c r="CE90" i="75"/>
  <c r="CL90" i="75" s="1"/>
  <c r="CO90" i="75"/>
  <c r="CT90" i="75" s="1"/>
  <c r="CH122" i="75"/>
  <c r="CK90" i="75"/>
  <c r="V323" i="75"/>
  <c r="AB323" i="75"/>
  <c r="AD323" i="75"/>
  <c r="AH323" i="75"/>
  <c r="P323" i="75"/>
  <c r="X323" i="75"/>
  <c r="S323" i="75"/>
  <c r="AE323" i="75"/>
  <c r="Y323" i="75"/>
  <c r="AF323" i="75"/>
  <c r="R323" i="75"/>
  <c r="AI323" i="75"/>
  <c r="Q323" i="75"/>
  <c r="U323" i="75"/>
  <c r="T323" i="75"/>
  <c r="Z323" i="75"/>
  <c r="AC323" i="75"/>
  <c r="AA323" i="75"/>
  <c r="AG323" i="75"/>
  <c r="W323" i="75"/>
  <c r="CU90" i="75" l="1"/>
  <c r="CJ90" i="75"/>
  <c r="CH123" i="75"/>
  <c r="W324" i="75"/>
  <c r="U324" i="75"/>
  <c r="AE324" i="75"/>
  <c r="AB324" i="75"/>
  <c r="AG324" i="75"/>
  <c r="Q324" i="75"/>
  <c r="S324" i="75"/>
  <c r="V324" i="75"/>
  <c r="Y324" i="75"/>
  <c r="AA324" i="75"/>
  <c r="AI324" i="75"/>
  <c r="X324" i="75"/>
  <c r="AH324" i="75"/>
  <c r="T324" i="75"/>
  <c r="AC324" i="75"/>
  <c r="R324" i="75"/>
  <c r="P324" i="75"/>
  <c r="Z324" i="75"/>
  <c r="AF324" i="75"/>
  <c r="AD324" i="75"/>
  <c r="CH124" i="75" l="1"/>
  <c r="Z325" i="75"/>
  <c r="X325" i="75"/>
  <c r="Q325" i="75"/>
  <c r="T325" i="75"/>
  <c r="AH325" i="75"/>
  <c r="P325" i="75"/>
  <c r="AI325" i="75"/>
  <c r="AG325" i="75"/>
  <c r="R325" i="75"/>
  <c r="AA325" i="75"/>
  <c r="AB325" i="75"/>
  <c r="AD325" i="75"/>
  <c r="U325" i="75"/>
  <c r="AF325" i="75"/>
  <c r="W325" i="75"/>
  <c r="AC325" i="75"/>
  <c r="Y325" i="75"/>
  <c r="AE325" i="75"/>
  <c r="V325" i="75"/>
  <c r="S325" i="75"/>
  <c r="CH125" i="75" l="1"/>
  <c r="S326" i="75"/>
  <c r="AF326" i="75"/>
  <c r="AG326" i="75"/>
  <c r="X326" i="75"/>
  <c r="V326" i="75"/>
  <c r="U326" i="75"/>
  <c r="AI326" i="75"/>
  <c r="Z326" i="75"/>
  <c r="AE326" i="75"/>
  <c r="AD326" i="75"/>
  <c r="P326" i="75"/>
  <c r="Y326" i="75"/>
  <c r="AB326" i="75"/>
  <c r="AH326" i="75"/>
  <c r="R326" i="75"/>
  <c r="Q326" i="75"/>
  <c r="AC326" i="75"/>
  <c r="AA326" i="75"/>
  <c r="T326" i="75"/>
  <c r="W326" i="75"/>
  <c r="CH126" i="75" l="1"/>
  <c r="T327" i="75"/>
  <c r="AB327" i="75"/>
  <c r="AI327" i="75"/>
  <c r="S327" i="75"/>
  <c r="AA327" i="75"/>
  <c r="Y327" i="75"/>
  <c r="U327" i="75"/>
  <c r="R327" i="75"/>
  <c r="W327" i="75"/>
  <c r="AF327" i="75"/>
  <c r="AC327" i="75"/>
  <c r="P327" i="75"/>
  <c r="V327" i="75"/>
  <c r="AE327" i="75"/>
  <c r="AG327" i="75"/>
  <c r="Z327" i="75"/>
  <c r="Q327" i="75"/>
  <c r="AD327" i="75"/>
  <c r="X327" i="75"/>
  <c r="AH327" i="75"/>
  <c r="CH127" i="75" l="1"/>
  <c r="AH328" i="75"/>
  <c r="AE328" i="75"/>
  <c r="R328" i="75"/>
  <c r="AB328" i="75"/>
  <c r="X328" i="75"/>
  <c r="V328" i="75"/>
  <c r="U328" i="75"/>
  <c r="T328" i="75"/>
  <c r="Q328" i="75"/>
  <c r="AC328" i="75"/>
  <c r="AA328" i="75"/>
  <c r="W328" i="75"/>
  <c r="AD328" i="75"/>
  <c r="Y328" i="75"/>
  <c r="Z328" i="75"/>
  <c r="AF328" i="75"/>
  <c r="S328" i="75"/>
  <c r="AG328" i="75"/>
  <c r="AI328" i="75"/>
  <c r="P328" i="75"/>
  <c r="CH128" i="75" l="1"/>
  <c r="P329" i="75"/>
  <c r="Y329" i="75"/>
  <c r="T329" i="75"/>
  <c r="AE329" i="75"/>
  <c r="AI329" i="75"/>
  <c r="AD329" i="75"/>
  <c r="U329" i="75"/>
  <c r="AH329" i="75"/>
  <c r="AG329" i="75"/>
  <c r="W329" i="75"/>
  <c r="V329" i="75"/>
  <c r="S329" i="75"/>
  <c r="AA329" i="75"/>
  <c r="X329" i="75"/>
  <c r="AF329" i="75"/>
  <c r="AC329" i="75"/>
  <c r="AB329" i="75"/>
  <c r="Z329" i="75"/>
  <c r="Q329" i="75"/>
  <c r="R329" i="75"/>
  <c r="CH129" i="75" l="1"/>
  <c r="R330" i="75"/>
  <c r="X330" i="75"/>
  <c r="AH330" i="75"/>
  <c r="Y330" i="75"/>
  <c r="Q330" i="75"/>
  <c r="AA330" i="75"/>
  <c r="U330" i="75"/>
  <c r="P330" i="75"/>
  <c r="AB330" i="75"/>
  <c r="V330" i="75"/>
  <c r="AI330" i="75"/>
  <c r="AC330" i="75"/>
  <c r="W330" i="75"/>
  <c r="AE330" i="75"/>
  <c r="AF330" i="75"/>
  <c r="AG330" i="75"/>
  <c r="Z330" i="75"/>
  <c r="S330" i="75"/>
  <c r="AD330" i="75"/>
  <c r="T330" i="75"/>
  <c r="CH130" i="75" l="1"/>
  <c r="AD331" i="75"/>
  <c r="W331" i="75"/>
  <c r="U331" i="75"/>
  <c r="R331" i="75"/>
  <c r="S331" i="75"/>
  <c r="AC331" i="75"/>
  <c r="AA331" i="75"/>
  <c r="Z331" i="75"/>
  <c r="AI331" i="75"/>
  <c r="Q331" i="75"/>
  <c r="T331" i="75"/>
  <c r="AE331" i="75"/>
  <c r="P331" i="75"/>
  <c r="X331" i="75"/>
  <c r="AG331" i="75"/>
  <c r="V331" i="75"/>
  <c r="Y331" i="75"/>
  <c r="AF331" i="75"/>
  <c r="AB331" i="75"/>
  <c r="AH331" i="75"/>
  <c r="CH131" i="75" l="1"/>
  <c r="AH332" i="75"/>
  <c r="X332" i="75"/>
  <c r="Z332" i="75"/>
  <c r="W332" i="75"/>
  <c r="AB332" i="75"/>
  <c r="P332" i="75"/>
  <c r="AA332" i="75"/>
  <c r="AD332" i="75"/>
  <c r="AF332" i="75"/>
  <c r="AE332" i="75"/>
  <c r="AC332" i="75"/>
  <c r="Y332" i="75"/>
  <c r="T332" i="75"/>
  <c r="S332" i="75"/>
  <c r="AG332" i="75"/>
  <c r="AI332" i="75"/>
  <c r="U332" i="75"/>
  <c r="V332" i="75"/>
  <c r="Q332" i="75"/>
  <c r="R332" i="75"/>
  <c r="CH132" i="75" l="1"/>
  <c r="Q333" i="75"/>
  <c r="T333" i="75"/>
  <c r="AA333" i="75"/>
  <c r="AH333" i="75"/>
  <c r="V333" i="75"/>
  <c r="Y333" i="75"/>
  <c r="P333" i="75"/>
  <c r="R333" i="75"/>
  <c r="S333" i="75"/>
  <c r="AD333" i="75"/>
  <c r="X333" i="75"/>
  <c r="U333" i="75"/>
  <c r="AC333" i="75"/>
  <c r="AB333" i="75"/>
  <c r="AI333" i="75"/>
  <c r="AE333" i="75"/>
  <c r="W333" i="75"/>
  <c r="AG333" i="75"/>
  <c r="AF333" i="75"/>
  <c r="Z333" i="75"/>
  <c r="CH133" i="75" l="1"/>
  <c r="AF334" i="75"/>
  <c r="AC334" i="75"/>
  <c r="P334" i="75"/>
  <c r="Q334" i="75"/>
  <c r="AG334" i="75"/>
  <c r="U334" i="75"/>
  <c r="Y334" i="75"/>
  <c r="W334" i="75"/>
  <c r="X334" i="75"/>
  <c r="V334" i="75"/>
  <c r="S334" i="75"/>
  <c r="AA334" i="75"/>
  <c r="Z334" i="75"/>
  <c r="AB334" i="75"/>
  <c r="R334" i="75"/>
  <c r="T334" i="75"/>
  <c r="AE334" i="75"/>
  <c r="AD334" i="75"/>
  <c r="AH334" i="75"/>
  <c r="AI334" i="75"/>
  <c r="CH134" i="75" l="1"/>
  <c r="AI335" i="75"/>
  <c r="AB335" i="75"/>
  <c r="W335" i="75"/>
  <c r="AC335" i="75"/>
  <c r="AH335" i="75"/>
  <c r="Z335" i="75"/>
  <c r="Y335" i="75"/>
  <c r="AF335" i="75"/>
  <c r="AD335" i="75"/>
  <c r="AA335" i="75"/>
  <c r="U335" i="75"/>
  <c r="Q335" i="75"/>
  <c r="AE335" i="75"/>
  <c r="S335" i="75"/>
  <c r="AG335" i="75"/>
  <c r="V335" i="75"/>
  <c r="T335" i="75"/>
  <c r="R335" i="75"/>
  <c r="X335" i="75"/>
  <c r="P335" i="75"/>
  <c r="CH135" i="75" l="1"/>
  <c r="X336" i="75"/>
  <c r="AE336" i="75"/>
  <c r="Y336" i="75"/>
  <c r="AI336" i="75"/>
  <c r="R336" i="75"/>
  <c r="Q336" i="75"/>
  <c r="Z336" i="75"/>
  <c r="AB336" i="75"/>
  <c r="T336" i="75"/>
  <c r="U336" i="75"/>
  <c r="AH336" i="75"/>
  <c r="AF336" i="75"/>
  <c r="V336" i="75"/>
  <c r="AA336" i="75"/>
  <c r="AC336" i="75"/>
  <c r="P336" i="75"/>
  <c r="AG336" i="75"/>
  <c r="AD336" i="75"/>
  <c r="W336" i="75"/>
  <c r="S336" i="75"/>
  <c r="CH136" i="75" l="1"/>
  <c r="S337" i="75"/>
  <c r="AA337" i="75"/>
  <c r="AB337" i="75"/>
  <c r="AE337" i="75"/>
  <c r="U337" i="75"/>
  <c r="AC337" i="75"/>
  <c r="W337" i="75"/>
  <c r="V337" i="75"/>
  <c r="Z337" i="75"/>
  <c r="X337" i="75"/>
  <c r="AD337" i="75"/>
  <c r="AF337" i="75"/>
  <c r="Q337" i="75"/>
  <c r="P337" i="75"/>
  <c r="AI337" i="75"/>
  <c r="T337" i="75"/>
  <c r="AG337" i="75"/>
  <c r="AH337" i="75"/>
  <c r="R337" i="75"/>
  <c r="Y337" i="75"/>
  <c r="CH137" i="75" l="1"/>
  <c r="Y338" i="75"/>
  <c r="P338" i="75"/>
  <c r="V338" i="75"/>
  <c r="AA338" i="75"/>
  <c r="T338" i="75"/>
  <c r="R338" i="75"/>
  <c r="Q338" i="75"/>
  <c r="W338" i="75"/>
  <c r="S338" i="75"/>
  <c r="AH338" i="75"/>
  <c r="AF338" i="75"/>
  <c r="AC338" i="75"/>
  <c r="AE338" i="75"/>
  <c r="AI338" i="75"/>
  <c r="AB338" i="75"/>
  <c r="AG338" i="75"/>
  <c r="AD338" i="75"/>
  <c r="U338" i="75"/>
  <c r="X338" i="75"/>
  <c r="Z338" i="75"/>
  <c r="CH138" i="75" l="1"/>
  <c r="Z339" i="75"/>
  <c r="AI339" i="75"/>
  <c r="W339" i="75"/>
  <c r="P339" i="75"/>
  <c r="X339" i="75"/>
  <c r="AE339" i="75"/>
  <c r="Q339" i="75"/>
  <c r="Y339" i="75"/>
  <c r="U339" i="75"/>
  <c r="AC339" i="75"/>
  <c r="R339" i="75"/>
  <c r="AD339" i="75"/>
  <c r="AF339" i="75"/>
  <c r="T339" i="75"/>
  <c r="AB339" i="75"/>
  <c r="S339" i="75"/>
  <c r="V339" i="75"/>
  <c r="AG339" i="75"/>
  <c r="AH339" i="75"/>
  <c r="AA339" i="75"/>
  <c r="CH139" i="75" l="1"/>
  <c r="AA340" i="75"/>
  <c r="T340" i="75"/>
  <c r="Y340" i="75"/>
  <c r="AI340" i="75"/>
  <c r="AG340" i="75"/>
  <c r="AD340" i="75"/>
  <c r="AE340" i="75"/>
  <c r="AH340" i="75"/>
  <c r="AF340" i="75"/>
  <c r="Q340" i="75"/>
  <c r="Z340" i="75"/>
  <c r="V340" i="75"/>
  <c r="R340" i="75"/>
  <c r="X340" i="75"/>
  <c r="P340" i="75"/>
  <c r="AB340" i="75"/>
  <c r="U340" i="75"/>
  <c r="W340" i="75"/>
  <c r="S340" i="75"/>
  <c r="AC340" i="75"/>
  <c r="DA101" i="75" l="1"/>
  <c r="CQ96" i="75"/>
  <c r="CZ96" i="75"/>
  <c r="CR101" i="75"/>
  <c r="CG96" i="75"/>
  <c r="CH140" i="75"/>
  <c r="S341" i="75"/>
  <c r="R341" i="75"/>
  <c r="AE341" i="75"/>
  <c r="AA341" i="75"/>
  <c r="AC341" i="75"/>
  <c r="W341" i="75"/>
  <c r="V341" i="75"/>
  <c r="AD341" i="75"/>
  <c r="U341" i="75"/>
  <c r="Z341" i="75"/>
  <c r="AG341" i="75"/>
  <c r="AB341" i="75"/>
  <c r="Q341" i="75"/>
  <c r="AI341" i="75"/>
  <c r="P341" i="75"/>
  <c r="AF341" i="75"/>
  <c r="Y341" i="75"/>
  <c r="X341" i="75"/>
  <c r="AH341" i="75"/>
  <c r="T341" i="75"/>
  <c r="CH141" i="75" l="1"/>
  <c r="T342" i="75"/>
  <c r="AI342" i="75"/>
  <c r="AD342" i="75"/>
  <c r="R342" i="75"/>
  <c r="AH342" i="75"/>
  <c r="Q342" i="75"/>
  <c r="V342" i="75"/>
  <c r="S342" i="75"/>
  <c r="Y342" i="75"/>
  <c r="AG342" i="75"/>
  <c r="AC342" i="75"/>
  <c r="P342" i="75"/>
  <c r="U342" i="75"/>
  <c r="AE342" i="75"/>
  <c r="X342" i="75"/>
  <c r="AB342" i="75"/>
  <c r="W342" i="75"/>
  <c r="AF342" i="75"/>
  <c r="Z342" i="75"/>
  <c r="AA342" i="75"/>
  <c r="CY93" i="75" l="1"/>
  <c r="CP93" i="75"/>
  <c r="CF93" i="75"/>
  <c r="CH142" i="75"/>
  <c r="X343" i="75"/>
  <c r="Y343" i="75"/>
  <c r="AD343" i="75"/>
  <c r="AA343" i="75"/>
  <c r="AE343" i="75"/>
  <c r="S343" i="75"/>
  <c r="AI343" i="75"/>
  <c r="Q343" i="75"/>
  <c r="W343" i="75"/>
  <c r="AH343" i="75"/>
  <c r="AB343" i="75"/>
  <c r="AG343" i="75"/>
  <c r="Z343" i="75"/>
  <c r="U343" i="75"/>
  <c r="V343" i="75"/>
  <c r="T343" i="75"/>
  <c r="AF343" i="75"/>
  <c r="P343" i="75"/>
  <c r="AC343" i="75"/>
  <c r="R343" i="75"/>
  <c r="DB110" i="75" l="1"/>
  <c r="CS110" i="75"/>
  <c r="CH143" i="75"/>
  <c r="V344" i="75"/>
  <c r="W344" i="75"/>
  <c r="AD344" i="75"/>
  <c r="P344" i="75"/>
  <c r="T344" i="75"/>
  <c r="R344" i="75"/>
  <c r="U344" i="75"/>
  <c r="Q344" i="75"/>
  <c r="Y344" i="75"/>
  <c r="AG344" i="75"/>
  <c r="S344" i="75"/>
  <c r="AF344" i="75"/>
  <c r="AB344" i="75"/>
  <c r="AE344" i="75"/>
  <c r="AC344" i="75"/>
  <c r="Z344" i="75"/>
  <c r="AI344" i="75"/>
  <c r="X344" i="75"/>
  <c r="AH344" i="75"/>
  <c r="AA344" i="75"/>
  <c r="CX91" i="75" l="1"/>
  <c r="CO91" i="75"/>
  <c r="CT91" i="75" s="1"/>
  <c r="CE91" i="75"/>
  <c r="CL91" i="75" s="1"/>
  <c r="CH144" i="75"/>
  <c r="AH345" i="75"/>
  <c r="AB345" i="75"/>
  <c r="U345" i="75"/>
  <c r="V345" i="75"/>
  <c r="AI345" i="75"/>
  <c r="S345" i="75"/>
  <c r="T345" i="75"/>
  <c r="Z345" i="75"/>
  <c r="AG345" i="75"/>
  <c r="P345" i="75"/>
  <c r="AC345" i="75"/>
  <c r="Y345" i="75"/>
  <c r="AD345" i="75"/>
  <c r="AA345" i="75"/>
  <c r="AE345" i="75"/>
  <c r="Q345" i="75"/>
  <c r="W345" i="75"/>
  <c r="X345" i="75"/>
  <c r="AF345" i="75"/>
  <c r="R345" i="75"/>
  <c r="CK91" i="75" l="1"/>
  <c r="CJ91" i="75"/>
  <c r="CU91" i="75"/>
  <c r="CH145" i="75"/>
  <c r="R346" i="75"/>
  <c r="AA346" i="75"/>
  <c r="Z346" i="75"/>
  <c r="AB346" i="75"/>
  <c r="AF346" i="75"/>
  <c r="AD346" i="75"/>
  <c r="T346" i="75"/>
  <c r="AH346" i="75"/>
  <c r="X346" i="75"/>
  <c r="Y346" i="75"/>
  <c r="S346" i="75"/>
  <c r="W346" i="75"/>
  <c r="AC346" i="75"/>
  <c r="AI346" i="75"/>
  <c r="Q346" i="75"/>
  <c r="P346" i="75"/>
  <c r="V346" i="75"/>
  <c r="AE346" i="75"/>
  <c r="AG346" i="75"/>
  <c r="U346" i="75"/>
  <c r="CH146" i="75" l="1"/>
  <c r="U347" i="75"/>
  <c r="AI347" i="75"/>
  <c r="AH347" i="75"/>
  <c r="AA347" i="75"/>
  <c r="AE347" i="75"/>
  <c r="AD347" i="75"/>
  <c r="AG347" i="75"/>
  <c r="AC347" i="75"/>
  <c r="T347" i="75"/>
  <c r="R347" i="75"/>
  <c r="W347" i="75"/>
  <c r="V347" i="75"/>
  <c r="S347" i="75"/>
  <c r="AF347" i="75"/>
  <c r="Q347" i="75"/>
  <c r="X347" i="75"/>
  <c r="Z347" i="75"/>
  <c r="P347" i="75"/>
  <c r="Y347" i="75"/>
  <c r="AB347" i="75"/>
  <c r="CH147" i="75" l="1"/>
  <c r="AB348" i="75"/>
  <c r="AF348" i="75"/>
  <c r="AC348" i="75"/>
  <c r="AI348" i="75"/>
  <c r="R348" i="75"/>
  <c r="Q348" i="75"/>
  <c r="T348" i="75"/>
  <c r="AH348" i="75"/>
  <c r="Y348" i="75"/>
  <c r="S348" i="75"/>
  <c r="AG348" i="75"/>
  <c r="U348" i="75"/>
  <c r="P348" i="75"/>
  <c r="V348" i="75"/>
  <c r="AD348" i="75"/>
  <c r="AA348" i="75"/>
  <c r="Z348" i="75"/>
  <c r="W348" i="75"/>
  <c r="AE348" i="75"/>
  <c r="X348" i="75"/>
  <c r="CH148" i="75" l="1"/>
  <c r="AE349" i="75"/>
  <c r="P349" i="75"/>
  <c r="T349" i="75"/>
  <c r="AB349" i="75"/>
  <c r="W349" i="75"/>
  <c r="U349" i="75"/>
  <c r="Q349" i="75"/>
  <c r="Z349" i="75"/>
  <c r="AG349" i="75"/>
  <c r="R349" i="75"/>
  <c r="AA349" i="75"/>
  <c r="S349" i="75"/>
  <c r="AI349" i="75"/>
  <c r="AD349" i="75"/>
  <c r="Y349" i="75"/>
  <c r="AC349" i="75"/>
  <c r="X349" i="75"/>
  <c r="V349" i="75"/>
  <c r="AH349" i="75"/>
  <c r="AF349" i="75"/>
  <c r="CH149" i="75" l="1"/>
  <c r="AH350" i="75"/>
  <c r="AI350" i="75"/>
  <c r="Q350" i="75"/>
  <c r="AE350" i="75"/>
  <c r="V350" i="75"/>
  <c r="S350" i="75"/>
  <c r="U350" i="75"/>
  <c r="X350" i="75"/>
  <c r="AA350" i="75"/>
  <c r="W350" i="75"/>
  <c r="AC350" i="75"/>
  <c r="R350" i="75"/>
  <c r="AB350" i="75"/>
  <c r="AF350" i="75"/>
  <c r="AD350" i="75"/>
  <c r="Z350" i="75"/>
  <c r="P350" i="75"/>
  <c r="Y350" i="75"/>
  <c r="AG350" i="75"/>
  <c r="T350" i="75"/>
  <c r="CH150" i="75" l="1"/>
  <c r="T351" i="75"/>
  <c r="AF351" i="75"/>
  <c r="X351" i="75"/>
  <c r="AI351" i="75"/>
  <c r="AG351" i="75"/>
  <c r="AB351" i="75"/>
  <c r="U351" i="75"/>
  <c r="AH351" i="75"/>
  <c r="Y351" i="75"/>
  <c r="R351" i="75"/>
  <c r="S351" i="75"/>
  <c r="P351" i="75"/>
  <c r="AC351" i="75"/>
  <c r="V351" i="75"/>
  <c r="Z351" i="75"/>
  <c r="W351" i="75"/>
  <c r="AE351" i="75"/>
  <c r="AD351" i="75"/>
  <c r="AA351" i="75"/>
  <c r="Q351" i="75"/>
  <c r="CH151" i="75" l="1"/>
  <c r="Q352" i="75"/>
  <c r="V352" i="75"/>
  <c r="AH352" i="75"/>
  <c r="AF352" i="75"/>
  <c r="AA352" i="75"/>
  <c r="AC352" i="75"/>
  <c r="U352" i="75"/>
  <c r="T352" i="75"/>
  <c r="W352" i="75"/>
  <c r="AI352" i="75"/>
  <c r="AD352" i="75"/>
  <c r="P352" i="75"/>
  <c r="AB352" i="75"/>
  <c r="Z352" i="75"/>
  <c r="Y352" i="75"/>
  <c r="X352" i="75"/>
  <c r="AE352" i="75"/>
  <c r="S352" i="75"/>
  <c r="AG352" i="75"/>
  <c r="R352" i="75"/>
  <c r="CH152" i="75" l="1"/>
  <c r="S353" i="75"/>
  <c r="P353" i="75"/>
  <c r="AC353" i="75"/>
  <c r="AG353" i="75"/>
  <c r="U353" i="75"/>
  <c r="AE353" i="75"/>
  <c r="AD353" i="75"/>
  <c r="AA353" i="75"/>
  <c r="AB353" i="75"/>
  <c r="Q353" i="75"/>
  <c r="X353" i="75"/>
  <c r="AI353" i="75"/>
  <c r="AF353" i="75"/>
  <c r="Y353" i="75"/>
  <c r="W353" i="75"/>
  <c r="AH353" i="75"/>
  <c r="R353" i="75"/>
  <c r="Z353" i="75"/>
  <c r="T353" i="75"/>
  <c r="V353" i="75"/>
  <c r="CH153" i="75" l="1"/>
  <c r="Z354" i="75"/>
  <c r="AI354" i="75"/>
  <c r="AE354" i="75"/>
  <c r="T354" i="75"/>
  <c r="R354" i="75"/>
  <c r="X354" i="75"/>
  <c r="U354" i="75"/>
  <c r="AD354" i="75"/>
  <c r="AH354" i="75"/>
  <c r="Q354" i="75"/>
  <c r="AG354" i="75"/>
  <c r="AF354" i="75"/>
  <c r="S354" i="75"/>
  <c r="W354" i="75"/>
  <c r="AB354" i="75"/>
  <c r="AC354" i="75"/>
  <c r="V354" i="75"/>
  <c r="Y354" i="75"/>
  <c r="AA354" i="75"/>
  <c r="P354" i="75"/>
  <c r="CH154" i="75" l="1"/>
  <c r="P355" i="75"/>
  <c r="W355" i="75"/>
  <c r="AD355" i="75"/>
  <c r="AI355" i="75"/>
  <c r="V355" i="75"/>
  <c r="AG355" i="75"/>
  <c r="R355" i="75"/>
  <c r="AC355" i="75"/>
  <c r="Q355" i="75"/>
  <c r="T355" i="75"/>
  <c r="AB355" i="75"/>
  <c r="AE355" i="75"/>
  <c r="AA355" i="75"/>
  <c r="S355" i="75"/>
  <c r="U355" i="75"/>
  <c r="Z355" i="75"/>
  <c r="AH355" i="75"/>
  <c r="Y355" i="75"/>
  <c r="AF355" i="75"/>
  <c r="X355" i="75"/>
  <c r="CH155" i="75" l="1"/>
  <c r="AF356" i="75"/>
  <c r="AA356" i="75"/>
  <c r="R356" i="75"/>
  <c r="P356" i="75"/>
  <c r="AI356" i="75"/>
  <c r="U356" i="75"/>
  <c r="AD356" i="75"/>
  <c r="X356" i="75"/>
  <c r="S356" i="75"/>
  <c r="AC356" i="75"/>
  <c r="W356" i="75"/>
  <c r="Y356" i="75"/>
  <c r="AE356" i="75"/>
  <c r="AG356" i="75"/>
  <c r="AH356" i="75"/>
  <c r="AB356" i="75"/>
  <c r="V356" i="75"/>
  <c r="T356" i="75"/>
  <c r="Z356" i="75"/>
  <c r="Q356" i="75"/>
  <c r="CH156" i="75" l="1"/>
  <c r="Q357" i="75"/>
  <c r="AG357" i="75"/>
  <c r="X357" i="75"/>
  <c r="AA357" i="75"/>
  <c r="Z357" i="75"/>
  <c r="AE357" i="75"/>
  <c r="AD357" i="75"/>
  <c r="AF357" i="75"/>
  <c r="W357" i="75"/>
  <c r="AI357" i="75"/>
  <c r="T357" i="75"/>
  <c r="Y357" i="75"/>
  <c r="U357" i="75"/>
  <c r="AB357" i="75"/>
  <c r="AC357" i="75"/>
  <c r="P357" i="75"/>
  <c r="AH357" i="75"/>
  <c r="S357" i="75"/>
  <c r="R357" i="75"/>
  <c r="V357" i="75"/>
  <c r="CH157" i="75" l="1"/>
  <c r="V358" i="75"/>
  <c r="AB358" i="75"/>
  <c r="AF358" i="75"/>
  <c r="AG358" i="75"/>
  <c r="AH358" i="75"/>
  <c r="T358" i="75"/>
  <c r="Z358" i="75"/>
  <c r="P358" i="75"/>
  <c r="AI358" i="75"/>
  <c r="AA358" i="75"/>
  <c r="R358" i="75"/>
  <c r="U358" i="75"/>
  <c r="AD358" i="75"/>
  <c r="Q358" i="75"/>
  <c r="S358" i="75"/>
  <c r="Y358" i="75"/>
  <c r="AE358" i="75"/>
  <c r="AC358" i="75"/>
  <c r="W358" i="75"/>
  <c r="X358" i="75"/>
  <c r="CH158" i="75" l="1"/>
  <c r="X359" i="75"/>
  <c r="Q359" i="75"/>
  <c r="P359" i="75"/>
  <c r="AB359" i="75"/>
  <c r="W359" i="75"/>
  <c r="AD359" i="75"/>
  <c r="Z359" i="75"/>
  <c r="V359" i="75"/>
  <c r="AC359" i="75"/>
  <c r="U359" i="75"/>
  <c r="T359" i="75"/>
  <c r="AE359" i="75"/>
  <c r="R359" i="75"/>
  <c r="AH359" i="75"/>
  <c r="Y359" i="75"/>
  <c r="AA359" i="75"/>
  <c r="AG359" i="75"/>
  <c r="S359" i="75"/>
  <c r="AI359" i="75"/>
  <c r="AF359" i="75"/>
  <c r="CH159" i="75" l="1"/>
  <c r="AF360" i="75"/>
  <c r="AH360" i="75"/>
  <c r="V360" i="75"/>
  <c r="Q360" i="75"/>
  <c r="AI360" i="75"/>
  <c r="R360" i="75"/>
  <c r="Z360" i="75"/>
  <c r="X360" i="75"/>
  <c r="S360" i="75"/>
  <c r="AE360" i="75"/>
  <c r="AD360" i="75"/>
  <c r="P360" i="75"/>
  <c r="AG360" i="75"/>
  <c r="T360" i="75"/>
  <c r="W360" i="75"/>
  <c r="U360" i="75"/>
  <c r="AB360" i="75"/>
  <c r="AC360" i="75"/>
  <c r="AA360" i="75"/>
  <c r="Y360" i="75"/>
  <c r="CH160" i="75" l="1"/>
  <c r="Y361" i="75"/>
  <c r="AA361" i="75"/>
  <c r="AG361" i="75"/>
  <c r="Z361" i="75"/>
  <c r="AF361" i="75"/>
  <c r="AH361" i="75"/>
  <c r="AC361" i="75"/>
  <c r="P361" i="75"/>
  <c r="R361" i="75"/>
  <c r="AB361" i="75"/>
  <c r="AD361" i="75"/>
  <c r="AI361" i="75"/>
  <c r="U361" i="75"/>
  <c r="AE361" i="75"/>
  <c r="Q361" i="75"/>
  <c r="T361" i="75"/>
  <c r="W361" i="75"/>
  <c r="S361" i="75"/>
  <c r="V361" i="75"/>
  <c r="X361" i="75"/>
  <c r="CQ97" i="75" l="1"/>
  <c r="CZ97" i="75"/>
  <c r="CG97" i="75"/>
  <c r="CH161" i="75"/>
  <c r="W362" i="75"/>
  <c r="AD362" i="75"/>
  <c r="AF362" i="75"/>
  <c r="U362" i="75"/>
  <c r="Y362" i="75"/>
  <c r="S362" i="75"/>
  <c r="AI362" i="75"/>
  <c r="AH362" i="75"/>
  <c r="T362" i="75"/>
  <c r="AB362" i="75"/>
  <c r="Z362" i="75"/>
  <c r="Q362" i="75"/>
  <c r="R362" i="75"/>
  <c r="AG362" i="75"/>
  <c r="X362" i="75"/>
  <c r="AE362" i="75"/>
  <c r="P362" i="75"/>
  <c r="AA362" i="75"/>
  <c r="V362" i="75"/>
  <c r="AC362" i="75"/>
  <c r="CH162" i="75" l="1"/>
  <c r="AA363" i="75"/>
  <c r="Q363" i="75"/>
  <c r="S363" i="75"/>
  <c r="V363" i="75"/>
  <c r="W363" i="75"/>
  <c r="P363" i="75"/>
  <c r="Z363" i="75"/>
  <c r="Y363" i="75"/>
  <c r="AB363" i="75"/>
  <c r="U363" i="75"/>
  <c r="X363" i="75"/>
  <c r="T363" i="75"/>
  <c r="AF363" i="75"/>
  <c r="AC363" i="75"/>
  <c r="AH363" i="75"/>
  <c r="AD363" i="75"/>
  <c r="AI363" i="75"/>
  <c r="AE363" i="75"/>
  <c r="AG363" i="75"/>
  <c r="R363" i="75"/>
  <c r="DA102" i="75" l="1"/>
  <c r="CR102" i="75"/>
  <c r="CH163" i="75"/>
  <c r="AD364" i="75"/>
  <c r="U364" i="75"/>
  <c r="V364" i="75"/>
  <c r="AI364" i="75"/>
  <c r="X364" i="75"/>
  <c r="W364" i="75"/>
  <c r="AH364" i="75"/>
  <c r="AB364" i="75"/>
  <c r="S364" i="75"/>
  <c r="R364" i="75"/>
  <c r="AC364" i="75"/>
  <c r="Y364" i="75"/>
  <c r="Q364" i="75"/>
  <c r="AG364" i="75"/>
  <c r="AF364" i="75"/>
  <c r="Z364" i="75"/>
  <c r="AA364" i="75"/>
  <c r="AE364" i="75"/>
  <c r="T364" i="75"/>
  <c r="P364" i="75"/>
  <c r="CH164" i="75" l="1"/>
  <c r="T365" i="75"/>
  <c r="Q365" i="75"/>
  <c r="AH365" i="75"/>
  <c r="AD365" i="75"/>
  <c r="AE365" i="75"/>
  <c r="Y365" i="75"/>
  <c r="W365" i="75"/>
  <c r="R365" i="75"/>
  <c r="AI365" i="75"/>
  <c r="AA365" i="75"/>
  <c r="AC365" i="75"/>
  <c r="X365" i="75"/>
  <c r="Z365" i="75"/>
  <c r="P365" i="75"/>
  <c r="AG365" i="75"/>
  <c r="AB365" i="75"/>
  <c r="U365" i="75"/>
  <c r="AF365" i="75"/>
  <c r="S365" i="75"/>
  <c r="V365" i="75"/>
  <c r="CH165" i="75" l="1"/>
  <c r="V366" i="75"/>
  <c r="P366" i="75"/>
  <c r="R366" i="75"/>
  <c r="Q366" i="75"/>
  <c r="U366" i="75"/>
  <c r="AC366" i="75"/>
  <c r="AE366" i="75"/>
  <c r="AG366" i="75"/>
  <c r="AI366" i="75"/>
  <c r="AH366" i="75"/>
  <c r="S366" i="75"/>
  <c r="Z366" i="75"/>
  <c r="W366" i="75"/>
  <c r="T366" i="75"/>
  <c r="AF366" i="75"/>
  <c r="X366" i="75"/>
  <c r="Y366" i="75"/>
  <c r="AB366" i="75"/>
  <c r="AA366" i="75"/>
  <c r="AD366" i="75"/>
  <c r="CY94" i="75" l="1"/>
  <c r="CF94" i="75"/>
  <c r="CP94" i="75"/>
  <c r="CH167" i="75"/>
  <c r="CH166" i="75"/>
  <c r="Y367" i="75"/>
  <c r="S367" i="75"/>
  <c r="U367" i="75"/>
  <c r="X367" i="75"/>
  <c r="AH367" i="75"/>
  <c r="Q367" i="75"/>
  <c r="AF367" i="75"/>
  <c r="AI367" i="75"/>
  <c r="R367" i="75"/>
  <c r="AD367" i="75"/>
  <c r="T367" i="75"/>
  <c r="AG367" i="75"/>
  <c r="P367" i="75"/>
  <c r="AA367" i="75"/>
  <c r="W367" i="75"/>
  <c r="AE367" i="75"/>
  <c r="V367" i="75"/>
  <c r="AB367" i="75"/>
  <c r="Z367" i="75"/>
  <c r="AC367" i="75"/>
  <c r="Z368" i="75" l="1"/>
  <c r="P368" i="75"/>
  <c r="AF368" i="75"/>
  <c r="Y368" i="75"/>
  <c r="AB368" i="75"/>
  <c r="AG368" i="75"/>
  <c r="Q368" i="75"/>
  <c r="V368" i="75"/>
  <c r="T368" i="75"/>
  <c r="AH368" i="75"/>
  <c r="AE368" i="75"/>
  <c r="X368" i="75"/>
  <c r="W368" i="75"/>
  <c r="R368" i="75"/>
  <c r="U368" i="75"/>
  <c r="AD368" i="75"/>
  <c r="AC368" i="75"/>
  <c r="AA368" i="75"/>
  <c r="AI368" i="75"/>
  <c r="S368" i="75"/>
  <c r="DB111" i="75" l="1"/>
  <c r="CS111" i="75"/>
  <c r="AD369" i="75"/>
  <c r="AH369" i="75"/>
  <c r="Y369" i="75"/>
  <c r="U369" i="75"/>
  <c r="T369" i="75"/>
  <c r="AF369" i="75"/>
  <c r="S369" i="75"/>
  <c r="R369" i="75"/>
  <c r="V369" i="75"/>
  <c r="P369" i="75"/>
  <c r="AI369" i="75"/>
  <c r="W369" i="75"/>
  <c r="Q369" i="75"/>
  <c r="Z369" i="75"/>
  <c r="AA369" i="75"/>
  <c r="X369" i="75"/>
  <c r="AG369" i="75"/>
  <c r="AC369" i="75"/>
  <c r="AE369" i="75"/>
  <c r="AB369" i="75"/>
  <c r="CX92" i="75" l="1"/>
  <c r="CE92" i="75"/>
  <c r="CO92" i="75"/>
  <c r="CT92" i="75" s="1"/>
  <c r="AE370" i="75"/>
  <c r="Q370" i="75"/>
  <c r="S370" i="75"/>
  <c r="AD370" i="75"/>
  <c r="AC370" i="75"/>
  <c r="W370" i="75"/>
  <c r="AF370" i="75"/>
  <c r="X370" i="75"/>
  <c r="P370" i="75"/>
  <c r="U370" i="75"/>
  <c r="AA370" i="75"/>
  <c r="V370" i="75"/>
  <c r="Y370" i="75"/>
  <c r="AB370" i="75"/>
  <c r="Z370" i="75"/>
  <c r="R370" i="75"/>
  <c r="AH370" i="75"/>
  <c r="AG370" i="75"/>
  <c r="AI370" i="75"/>
  <c r="T370" i="75"/>
  <c r="CJ92" i="75" l="1"/>
  <c r="CK92" i="75"/>
  <c r="CU92" i="75"/>
  <c r="CL92" i="75"/>
  <c r="T371" i="75"/>
  <c r="AB371" i="75"/>
  <c r="X371" i="75"/>
  <c r="Q371" i="75"/>
  <c r="AI371" i="75"/>
  <c r="Y371" i="75"/>
  <c r="AF371" i="75"/>
  <c r="AE371" i="75"/>
  <c r="AH371" i="75"/>
  <c r="AA371" i="75"/>
  <c r="AC371" i="75"/>
  <c r="R371" i="75"/>
  <c r="U371" i="75"/>
  <c r="AD371" i="75"/>
  <c r="Z371" i="75"/>
  <c r="P371" i="75"/>
  <c r="S371" i="75"/>
  <c r="AG371" i="75"/>
  <c r="V371" i="75"/>
  <c r="W371" i="75"/>
  <c r="V372" i="75" l="1"/>
  <c r="U372" i="75"/>
  <c r="AF372" i="75"/>
  <c r="T372" i="75"/>
  <c r="AG372" i="75"/>
  <c r="R372" i="75"/>
  <c r="Y372" i="75"/>
  <c r="AC372" i="75"/>
  <c r="AI372" i="75"/>
  <c r="S372" i="75"/>
  <c r="P372" i="75"/>
  <c r="AA372" i="75"/>
  <c r="Q372" i="75"/>
  <c r="W372" i="75"/>
  <c r="AD372" i="75"/>
  <c r="AE372" i="75"/>
  <c r="AB372" i="75"/>
  <c r="Z372" i="75"/>
  <c r="AH372" i="75"/>
  <c r="X372" i="75"/>
  <c r="AH373" i="75" l="1"/>
  <c r="Q373" i="75"/>
  <c r="Y373" i="75"/>
  <c r="V373" i="75"/>
  <c r="Z373" i="75"/>
  <c r="AA373" i="75"/>
  <c r="R373" i="75"/>
  <c r="AB373" i="75"/>
  <c r="P373" i="75"/>
  <c r="AG373" i="75"/>
  <c r="AE373" i="75"/>
  <c r="S373" i="75"/>
  <c r="T373" i="75"/>
  <c r="X373" i="75"/>
  <c r="AC373" i="75"/>
  <c r="U373" i="75"/>
  <c r="AD373" i="75"/>
  <c r="AI373" i="75"/>
  <c r="AF373" i="75"/>
  <c r="W373" i="75"/>
  <c r="W374" i="75" l="1"/>
  <c r="X374" i="75"/>
  <c r="AB374" i="75"/>
  <c r="Q374" i="75"/>
  <c r="Z374" i="75"/>
  <c r="AG374" i="75"/>
  <c r="AC374" i="75"/>
  <c r="AF374" i="75"/>
  <c r="T374" i="75"/>
  <c r="R374" i="75"/>
  <c r="AH374" i="75"/>
  <c r="AE374" i="75"/>
  <c r="AI374" i="75"/>
  <c r="S374" i="75"/>
  <c r="AA374" i="75"/>
  <c r="AD374" i="75"/>
  <c r="U374" i="75"/>
  <c r="V374" i="75"/>
  <c r="P374" i="75"/>
  <c r="Y374" i="75"/>
  <c r="Y375" i="75" l="1"/>
  <c r="S375" i="75"/>
  <c r="AF375" i="75"/>
  <c r="X375" i="75"/>
  <c r="AD375" i="75"/>
  <c r="R375" i="75"/>
  <c r="Q375" i="75"/>
  <c r="AA375" i="75"/>
  <c r="T375" i="75"/>
  <c r="AB375" i="75"/>
  <c r="P375" i="75"/>
  <c r="AI375" i="75"/>
  <c r="AC375" i="75"/>
  <c r="W375" i="75"/>
  <c r="V375" i="75"/>
  <c r="AE375" i="75"/>
  <c r="AG375" i="75"/>
  <c r="U375" i="75"/>
  <c r="AH375" i="75"/>
  <c r="Z375" i="75"/>
  <c r="Z376" i="75" l="1"/>
  <c r="W376" i="75"/>
  <c r="AA376" i="75"/>
  <c r="S376" i="75"/>
  <c r="AH376" i="75"/>
  <c r="AC376" i="75"/>
  <c r="Q376" i="75"/>
  <c r="Y376" i="75"/>
  <c r="U376" i="75"/>
  <c r="AI376" i="75"/>
  <c r="R376" i="75"/>
  <c r="AG376" i="75"/>
  <c r="P376" i="75"/>
  <c r="AD376" i="75"/>
  <c r="AB376" i="75"/>
  <c r="X376" i="75"/>
  <c r="AE376" i="75"/>
  <c r="V376" i="75"/>
  <c r="T376" i="75"/>
  <c r="AF376" i="75"/>
  <c r="AF377" i="75" l="1"/>
  <c r="AD377" i="75"/>
  <c r="Y377" i="75"/>
  <c r="W377" i="75"/>
  <c r="T377" i="75"/>
  <c r="P377" i="75"/>
  <c r="Q377" i="75"/>
  <c r="Z377" i="75"/>
  <c r="V377" i="75"/>
  <c r="AG377" i="75"/>
  <c r="AC377" i="75"/>
  <c r="AB377" i="75"/>
  <c r="AA377" i="75"/>
  <c r="AE377" i="75"/>
  <c r="R377" i="75"/>
  <c r="AH377" i="75"/>
  <c r="U377" i="75"/>
  <c r="X377" i="75"/>
  <c r="AI377" i="75"/>
  <c r="S377" i="75"/>
  <c r="S378" i="75" l="1"/>
  <c r="AE378" i="75"/>
  <c r="Z378" i="75"/>
  <c r="AD378" i="75"/>
  <c r="AI378" i="75"/>
  <c r="Q378" i="75"/>
  <c r="AF378" i="75"/>
  <c r="AA378" i="75"/>
  <c r="X378" i="75"/>
  <c r="AB378" i="75"/>
  <c r="P378" i="75"/>
  <c r="U378" i="75"/>
  <c r="AC378" i="75"/>
  <c r="T378" i="75"/>
  <c r="AH378" i="75"/>
  <c r="AG378" i="75"/>
  <c r="W378" i="75"/>
  <c r="R378" i="75"/>
  <c r="V378" i="75"/>
  <c r="Y378" i="75"/>
  <c r="Y379" i="75" l="1"/>
  <c r="T379" i="75"/>
  <c r="AA379" i="75"/>
  <c r="AE379" i="75"/>
  <c r="V379" i="75"/>
  <c r="AC379" i="75"/>
  <c r="AF379" i="75"/>
  <c r="S379" i="75"/>
  <c r="P379" i="75"/>
  <c r="AI379" i="75"/>
  <c r="R379" i="75"/>
  <c r="U379" i="75"/>
  <c r="Q379" i="75"/>
  <c r="W379" i="75"/>
  <c r="AG379" i="75"/>
  <c r="AB379" i="75"/>
  <c r="AD379" i="75"/>
  <c r="AH379" i="75"/>
  <c r="X379" i="75"/>
  <c r="Z379" i="75"/>
  <c r="Z380" i="75" l="1"/>
  <c r="W380" i="75"/>
  <c r="S380" i="75"/>
  <c r="T380" i="75"/>
  <c r="U380" i="75"/>
  <c r="X380" i="75"/>
  <c r="Q380" i="75"/>
  <c r="AF380" i="75"/>
  <c r="Y380" i="75"/>
  <c r="AD380" i="75"/>
  <c r="R380" i="75"/>
  <c r="V380" i="75"/>
  <c r="AB380" i="75"/>
  <c r="AI380" i="75"/>
  <c r="AE380" i="75"/>
  <c r="AG380" i="75"/>
  <c r="P380" i="75"/>
  <c r="AA380" i="75"/>
  <c r="AH380" i="75"/>
  <c r="AC380" i="75"/>
  <c r="AC381" i="75" l="1"/>
  <c r="AI381" i="75"/>
  <c r="AF381" i="75"/>
  <c r="W381" i="75"/>
  <c r="AH381" i="75"/>
  <c r="AB381" i="75"/>
  <c r="Q381" i="75"/>
  <c r="Z381" i="75"/>
  <c r="AA381" i="75"/>
  <c r="V381" i="75"/>
  <c r="X381" i="75"/>
  <c r="P381" i="75"/>
  <c r="R381" i="75"/>
  <c r="U381" i="75"/>
  <c r="AG381" i="75"/>
  <c r="AD381" i="75"/>
  <c r="T381" i="75"/>
  <c r="AE381" i="75"/>
  <c r="Y381" i="75"/>
  <c r="S381" i="75"/>
  <c r="Y382" i="75" l="1"/>
  <c r="R382" i="75"/>
  <c r="Q382" i="75"/>
  <c r="AC382" i="75"/>
  <c r="S382" i="75"/>
  <c r="U382" i="75"/>
  <c r="Z382" i="75"/>
  <c r="AI382" i="75"/>
  <c r="AE382" i="75"/>
  <c r="P382" i="75"/>
  <c r="AB382" i="75"/>
  <c r="T382" i="75"/>
  <c r="X382" i="75"/>
  <c r="AH382" i="75"/>
  <c r="V382" i="75"/>
  <c r="W382" i="75"/>
  <c r="AG382" i="75"/>
  <c r="AF382" i="75"/>
  <c r="AD382" i="75"/>
  <c r="AA382" i="75"/>
  <c r="AA383" i="75" l="1"/>
  <c r="AH383" i="75"/>
  <c r="AI383" i="75"/>
  <c r="R383" i="75"/>
  <c r="AD383" i="75"/>
  <c r="X383" i="75"/>
  <c r="Z383" i="75"/>
  <c r="Y383" i="75"/>
  <c r="AF383" i="75"/>
  <c r="T383" i="75"/>
  <c r="U383" i="75"/>
  <c r="AG383" i="75"/>
  <c r="AB383" i="75"/>
  <c r="V383" i="75"/>
  <c r="P383" i="75"/>
  <c r="AE383" i="75"/>
  <c r="S383" i="75"/>
  <c r="Q383" i="75"/>
  <c r="AC383" i="75"/>
  <c r="W383" i="75"/>
  <c r="S384" i="75" l="1"/>
  <c r="U384" i="75"/>
  <c r="AD384" i="75"/>
  <c r="AC384" i="75"/>
  <c r="AB384" i="75"/>
  <c r="Z384" i="75"/>
  <c r="AA384" i="75"/>
  <c r="AE384" i="75"/>
  <c r="T384" i="75"/>
  <c r="R384" i="75"/>
  <c r="P384" i="75"/>
  <c r="AF384" i="75"/>
  <c r="AI384" i="75"/>
  <c r="W384" i="75"/>
  <c r="V384" i="75"/>
  <c r="Y384" i="75"/>
  <c r="AH384" i="75"/>
  <c r="Q384" i="75"/>
  <c r="AG384" i="75"/>
  <c r="X384" i="75"/>
  <c r="AG385" i="75" l="1"/>
  <c r="AI385" i="75"/>
  <c r="AA385" i="75"/>
  <c r="S385" i="75"/>
  <c r="Q385" i="75"/>
  <c r="AF385" i="75"/>
  <c r="Z385" i="75"/>
  <c r="X385" i="75"/>
  <c r="W385" i="75"/>
  <c r="AE385" i="75"/>
  <c r="U385" i="75"/>
  <c r="AH385" i="75"/>
  <c r="P385" i="75"/>
  <c r="AB385" i="75"/>
  <c r="V385" i="75"/>
  <c r="Y385" i="75"/>
  <c r="R385" i="75"/>
  <c r="AC385" i="75"/>
  <c r="T385" i="75"/>
  <c r="AD385" i="75"/>
  <c r="AD386" i="75" l="1"/>
  <c r="AB386" i="75"/>
  <c r="X386" i="75"/>
  <c r="AI386" i="75"/>
  <c r="AC386" i="75"/>
  <c r="R386" i="75"/>
  <c r="U386" i="75"/>
  <c r="Q386" i="75"/>
  <c r="V386" i="75"/>
  <c r="W386" i="75"/>
  <c r="AA386" i="75"/>
  <c r="T386" i="75"/>
  <c r="P386" i="75"/>
  <c r="Z386" i="75"/>
  <c r="AG386" i="75"/>
  <c r="AH386" i="75"/>
  <c r="AF386" i="75"/>
  <c r="Y386" i="75"/>
  <c r="AE386" i="75"/>
  <c r="S386" i="75"/>
  <c r="CQ98" i="75" l="1"/>
  <c r="CG98" i="75"/>
  <c r="CZ98" i="75"/>
  <c r="AF387" i="75"/>
  <c r="AA387" i="75"/>
  <c r="AC387" i="75"/>
  <c r="AG387" i="75"/>
  <c r="V387" i="75"/>
  <c r="X387" i="75"/>
  <c r="S387" i="75"/>
  <c r="Q387" i="75"/>
  <c r="AB387" i="75"/>
  <c r="Y387" i="75"/>
  <c r="R387" i="75"/>
  <c r="Z387" i="75"/>
  <c r="AE387" i="75"/>
  <c r="P387" i="75"/>
  <c r="U387" i="75"/>
  <c r="AD387" i="75"/>
  <c r="T387" i="75"/>
  <c r="AH387" i="75"/>
  <c r="W387" i="75"/>
  <c r="AI387" i="75"/>
  <c r="AI388" i="75" l="1"/>
  <c r="P388" i="75"/>
  <c r="Q388" i="75"/>
  <c r="AA388" i="75"/>
  <c r="AD388" i="75"/>
  <c r="W388" i="75"/>
  <c r="AE388" i="75"/>
  <c r="S388" i="75"/>
  <c r="AF388" i="75"/>
  <c r="T388" i="75"/>
  <c r="R388" i="75"/>
  <c r="V388" i="75"/>
  <c r="AG388" i="75"/>
  <c r="AH388" i="75"/>
  <c r="Z388" i="75"/>
  <c r="X388" i="75"/>
  <c r="Y388" i="75"/>
  <c r="AB388" i="75"/>
  <c r="AC388" i="75"/>
  <c r="U388" i="75"/>
  <c r="DA103" i="75" l="1"/>
  <c r="CR103" i="75"/>
  <c r="Z389" i="75"/>
  <c r="AF389" i="75"/>
  <c r="Q389" i="75"/>
  <c r="U389" i="75"/>
  <c r="AH389" i="75"/>
  <c r="S389" i="75"/>
  <c r="P389" i="75"/>
  <c r="AC389" i="75"/>
  <c r="AG389" i="75"/>
  <c r="AE389" i="75"/>
  <c r="AI389" i="75"/>
  <c r="AB389" i="75"/>
  <c r="V389" i="75"/>
  <c r="W389" i="75"/>
  <c r="AD389" i="75"/>
  <c r="X389" i="75"/>
  <c r="T389" i="75"/>
  <c r="AA389" i="75"/>
  <c r="Y389" i="75"/>
  <c r="R389" i="75"/>
  <c r="T390" i="75" l="1"/>
  <c r="AI390" i="75"/>
  <c r="AH390" i="75"/>
  <c r="AC390" i="75"/>
  <c r="V390" i="75"/>
  <c r="P390" i="75"/>
  <c r="X390" i="75"/>
  <c r="AE390" i="75"/>
  <c r="U390" i="75"/>
  <c r="R390" i="75"/>
  <c r="W390" i="75"/>
  <c r="AF390" i="75"/>
  <c r="Y390" i="75"/>
  <c r="Z390" i="75"/>
  <c r="AA390" i="75"/>
  <c r="AB390" i="75"/>
  <c r="S390" i="75"/>
  <c r="AD390" i="75"/>
  <c r="AG390" i="75"/>
  <c r="Q390" i="75"/>
  <c r="AI391" i="75" l="1"/>
  <c r="AG391" i="75"/>
  <c r="Y391" i="75"/>
  <c r="X391" i="75"/>
  <c r="T391" i="75"/>
  <c r="AD391" i="75"/>
  <c r="AF391" i="75"/>
  <c r="P391" i="75"/>
  <c r="S391" i="75"/>
  <c r="W391" i="75"/>
  <c r="V391" i="75"/>
  <c r="AE391" i="75"/>
  <c r="AB391" i="75"/>
  <c r="R391" i="75"/>
  <c r="AC391" i="75"/>
  <c r="Z391" i="75"/>
  <c r="AA391" i="75"/>
  <c r="U391" i="75"/>
  <c r="AH391" i="75"/>
  <c r="Q391" i="75"/>
  <c r="AH392" i="75" l="1"/>
  <c r="AB392" i="75"/>
  <c r="AF392" i="75"/>
  <c r="AI392" i="75"/>
  <c r="U392" i="75"/>
  <c r="AE392" i="75"/>
  <c r="AD392" i="75"/>
  <c r="AA392" i="75"/>
  <c r="V392" i="75"/>
  <c r="Z392" i="75"/>
  <c r="W392" i="75"/>
  <c r="X392" i="75"/>
  <c r="T392" i="75"/>
  <c r="AC392" i="75"/>
  <c r="S392" i="75"/>
  <c r="Y392" i="75"/>
  <c r="Q392" i="75"/>
  <c r="R392" i="75"/>
  <c r="P392" i="75"/>
  <c r="AG392" i="75"/>
  <c r="CF95" i="75" l="1"/>
  <c r="CP95" i="75"/>
  <c r="CY95" i="75"/>
  <c r="Y393" i="75"/>
  <c r="Z393" i="75"/>
  <c r="AI393" i="75"/>
  <c r="S393" i="75"/>
  <c r="V393" i="75"/>
  <c r="AF393" i="75"/>
  <c r="AG393" i="75"/>
  <c r="AC393" i="75"/>
  <c r="AA393" i="75"/>
  <c r="AB393" i="75"/>
  <c r="Q393" i="75"/>
  <c r="U393" i="75"/>
  <c r="P393" i="75"/>
  <c r="T393" i="75"/>
  <c r="AD393" i="75"/>
  <c r="AH393" i="75"/>
  <c r="R393" i="75"/>
  <c r="X393" i="75"/>
  <c r="AE393" i="75"/>
  <c r="W393" i="75"/>
  <c r="AE394" i="75" l="1"/>
  <c r="P394" i="75"/>
  <c r="AG394" i="75"/>
  <c r="Y394" i="75"/>
  <c r="W394" i="75"/>
  <c r="X394" i="75"/>
  <c r="U394" i="75"/>
  <c r="AF394" i="75"/>
  <c r="T394" i="75"/>
  <c r="Z394" i="75"/>
  <c r="R394" i="75"/>
  <c r="Q394" i="75"/>
  <c r="V394" i="75"/>
  <c r="AC394" i="75"/>
  <c r="AH394" i="75"/>
  <c r="AB394" i="75"/>
  <c r="S394" i="75"/>
  <c r="AA394" i="75"/>
  <c r="AI394" i="75"/>
  <c r="AD394" i="75"/>
  <c r="DB112" i="75" l="1"/>
  <c r="CS112" i="75"/>
  <c r="AH395" i="75"/>
  <c r="T395" i="75"/>
  <c r="AG395" i="75"/>
  <c r="AD395" i="75"/>
  <c r="AC395" i="75"/>
  <c r="AF395" i="75"/>
  <c r="P395" i="75"/>
  <c r="R395" i="75"/>
  <c r="AI395" i="75"/>
  <c r="V395" i="75"/>
  <c r="U395" i="75"/>
  <c r="AE395" i="75"/>
  <c r="AA395" i="75"/>
  <c r="Q395" i="75"/>
  <c r="X395" i="75"/>
  <c r="W395" i="75"/>
  <c r="AB395" i="75"/>
  <c r="Z395" i="75"/>
  <c r="Y395" i="75"/>
  <c r="S395" i="75"/>
  <c r="CX93" i="75" l="1"/>
  <c r="CO93" i="75"/>
  <c r="CT93" i="75" s="1"/>
  <c r="CE93" i="75"/>
  <c r="CL93" i="75" s="1"/>
  <c r="AB396" i="75"/>
  <c r="U396" i="75"/>
  <c r="AC396" i="75"/>
  <c r="P396" i="75"/>
  <c r="W396" i="75"/>
  <c r="V396" i="75"/>
  <c r="AD396" i="75"/>
  <c r="X396" i="75"/>
  <c r="AI396" i="75"/>
  <c r="AG396" i="75"/>
  <c r="S396" i="75"/>
  <c r="Q396" i="75"/>
  <c r="R396" i="75"/>
  <c r="T396" i="75"/>
  <c r="Y396" i="75"/>
  <c r="AA396" i="75"/>
  <c r="AH396" i="75"/>
  <c r="Z396" i="75"/>
  <c r="AE396" i="75"/>
  <c r="AF396" i="75"/>
  <c r="CJ93" i="75" l="1"/>
  <c r="CK93" i="75"/>
  <c r="CU93" i="75"/>
  <c r="AF397" i="75"/>
  <c r="Z397" i="75"/>
  <c r="Q397" i="75"/>
  <c r="V397" i="75"/>
  <c r="X397" i="75"/>
  <c r="R397" i="75"/>
  <c r="AB397" i="75"/>
  <c r="AH397" i="75"/>
  <c r="S397" i="75"/>
  <c r="W397" i="75"/>
  <c r="T397" i="75"/>
  <c r="U397" i="75"/>
  <c r="AE397" i="75"/>
  <c r="AD397" i="75"/>
  <c r="AA397" i="75"/>
  <c r="AG397" i="75"/>
  <c r="P397" i="75"/>
  <c r="Y397" i="75"/>
  <c r="AI397" i="75"/>
  <c r="AC397" i="75"/>
  <c r="AC398" i="75" l="1"/>
  <c r="AD398" i="75"/>
  <c r="AH398" i="75"/>
  <c r="Z398" i="75"/>
  <c r="AG398" i="75"/>
  <c r="V398" i="75"/>
  <c r="AI398" i="75"/>
  <c r="AE398" i="75"/>
  <c r="AB398" i="75"/>
  <c r="AF398" i="75"/>
  <c r="Y398" i="75"/>
  <c r="U398" i="75"/>
  <c r="R398" i="75"/>
  <c r="P398" i="75"/>
  <c r="T398" i="75"/>
  <c r="X398" i="75"/>
  <c r="W398" i="75"/>
  <c r="AA398" i="75"/>
  <c r="S398" i="75"/>
  <c r="Q398" i="75"/>
  <c r="Q399" i="75" l="1"/>
  <c r="P399" i="75"/>
  <c r="AE399" i="75"/>
  <c r="AD399" i="75"/>
  <c r="S399" i="75"/>
  <c r="R399" i="75"/>
  <c r="AI399" i="75"/>
  <c r="AC399" i="75"/>
  <c r="W399" i="75"/>
  <c r="Y399" i="75"/>
  <c r="AG399" i="75"/>
  <c r="T399" i="75"/>
  <c r="AB399" i="75"/>
  <c r="AH399" i="75"/>
  <c r="AA399" i="75"/>
  <c r="U399" i="75"/>
  <c r="V399" i="75"/>
  <c r="X399" i="75"/>
  <c r="AF399" i="75"/>
  <c r="Z399" i="75"/>
  <c r="Z400" i="75" l="1"/>
  <c r="AH400" i="75"/>
  <c r="AC400" i="75"/>
  <c r="P400" i="75"/>
  <c r="AF400" i="75"/>
  <c r="AB400" i="75"/>
  <c r="AI400" i="75"/>
  <c r="Q400" i="75"/>
  <c r="X400" i="75"/>
  <c r="T400" i="75"/>
  <c r="R400" i="75"/>
  <c r="V400" i="75"/>
  <c r="AG400" i="75"/>
  <c r="S400" i="75"/>
  <c r="Y400" i="75"/>
  <c r="AD400" i="75"/>
  <c r="U400" i="75"/>
  <c r="AA400" i="75"/>
  <c r="W400" i="75"/>
  <c r="AE400" i="75"/>
  <c r="W401" i="75" l="1"/>
  <c r="AG401" i="75"/>
  <c r="AI401" i="75"/>
  <c r="Z401" i="75"/>
  <c r="AA401" i="75"/>
  <c r="V401" i="75"/>
  <c r="AB401" i="75"/>
  <c r="U401" i="75"/>
  <c r="R401" i="75"/>
  <c r="AF401" i="75"/>
  <c r="AD401" i="75"/>
  <c r="T401" i="75"/>
  <c r="P401" i="75"/>
  <c r="Y401" i="75"/>
  <c r="X401" i="75"/>
  <c r="AC401" i="75"/>
  <c r="AE401" i="75"/>
  <c r="S401" i="75"/>
  <c r="Q401" i="75"/>
  <c r="AH401" i="75"/>
  <c r="S402" i="75" l="1"/>
  <c r="T402" i="75"/>
  <c r="V402" i="75"/>
  <c r="AA402" i="75"/>
  <c r="AE402" i="75"/>
  <c r="AD402" i="75"/>
  <c r="AI402" i="75"/>
  <c r="AH402" i="75"/>
  <c r="Y402" i="75"/>
  <c r="AG402" i="75"/>
  <c r="Q402" i="75"/>
  <c r="AB402" i="75"/>
  <c r="W402" i="75"/>
  <c r="AC402" i="75"/>
  <c r="AF402" i="75"/>
  <c r="Z402" i="75"/>
  <c r="R402" i="75"/>
  <c r="X402" i="75"/>
  <c r="U402" i="75"/>
  <c r="P402" i="75"/>
  <c r="U403" i="75" l="1"/>
  <c r="W403" i="75"/>
  <c r="AI403" i="75"/>
  <c r="S403" i="75"/>
  <c r="X403" i="75"/>
  <c r="AB403" i="75"/>
  <c r="AD403" i="75"/>
  <c r="R403" i="75"/>
  <c r="Q403" i="75"/>
  <c r="AE403" i="75"/>
  <c r="Z403" i="75"/>
  <c r="AG403" i="75"/>
  <c r="AA403" i="75"/>
  <c r="AF403" i="75"/>
  <c r="Y403" i="75"/>
  <c r="V403" i="75"/>
  <c r="P403" i="75"/>
  <c r="AC403" i="75"/>
  <c r="AH403" i="75"/>
  <c r="T403" i="75"/>
  <c r="AH404" i="75" l="1"/>
  <c r="AA404" i="75"/>
  <c r="AD404" i="75"/>
  <c r="U404" i="75"/>
  <c r="P404" i="75"/>
  <c r="Z404" i="75"/>
  <c r="X404" i="75"/>
  <c r="V404" i="75"/>
  <c r="AE404" i="75"/>
  <c r="S404" i="75"/>
  <c r="AI404" i="75"/>
  <c r="T404" i="75"/>
  <c r="AF404" i="75"/>
  <c r="R404" i="75"/>
  <c r="W404" i="75"/>
  <c r="AC404" i="75"/>
  <c r="AG404" i="75"/>
  <c r="AB404" i="75"/>
  <c r="Y404" i="75"/>
  <c r="Q404" i="75"/>
  <c r="Q405" i="75" l="1"/>
  <c r="R405" i="75"/>
  <c r="V405" i="75"/>
  <c r="AA405" i="75"/>
  <c r="Y405" i="75"/>
  <c r="AF405" i="75"/>
  <c r="X405" i="75"/>
  <c r="AH405" i="75"/>
  <c r="AB405" i="75"/>
  <c r="T405" i="75"/>
  <c r="Z405" i="75"/>
  <c r="AG405" i="75"/>
  <c r="AI405" i="75"/>
  <c r="P405" i="75"/>
  <c r="U405" i="75"/>
  <c r="W405" i="75"/>
  <c r="AE405" i="75"/>
  <c r="AC405" i="75"/>
  <c r="S405" i="75"/>
  <c r="AD405" i="75"/>
  <c r="AD406" i="75" l="1"/>
  <c r="P406" i="75"/>
  <c r="AH406" i="75"/>
  <c r="R406" i="75"/>
  <c r="S406" i="75"/>
  <c r="AI406" i="75"/>
  <c r="X406" i="75"/>
  <c r="Q406" i="75"/>
  <c r="AE406" i="75"/>
  <c r="Z406" i="75"/>
  <c r="Y406" i="75"/>
  <c r="U406" i="75"/>
  <c r="AB406" i="75"/>
  <c r="V406" i="75"/>
  <c r="AF406" i="75"/>
  <c r="W406" i="75"/>
  <c r="T406" i="75"/>
  <c r="AA406" i="75"/>
  <c r="AC406" i="75"/>
  <c r="AG406" i="75"/>
  <c r="AG407" i="75" l="1"/>
  <c r="V407" i="75"/>
  <c r="Q407" i="75"/>
  <c r="P407" i="75"/>
  <c r="X407" i="75"/>
  <c r="AI407" i="75"/>
  <c r="AC407" i="75"/>
  <c r="AB407" i="75"/>
  <c r="AD407" i="75"/>
  <c r="T407" i="75"/>
  <c r="Y407" i="75"/>
  <c r="AA407" i="75"/>
  <c r="U407" i="75"/>
  <c r="S407" i="75"/>
  <c r="W407" i="75"/>
  <c r="Z407" i="75"/>
  <c r="R407" i="75"/>
  <c r="AF407" i="75"/>
  <c r="AE407" i="75"/>
  <c r="AH407" i="75"/>
  <c r="AH408" i="75" l="1"/>
  <c r="S408" i="75"/>
  <c r="AB408" i="75"/>
  <c r="V408" i="75"/>
  <c r="AE408" i="75"/>
  <c r="U408" i="75"/>
  <c r="AC408" i="75"/>
  <c r="AG408" i="75"/>
  <c r="AF408" i="75"/>
  <c r="AA408" i="75"/>
  <c r="AI408" i="75"/>
  <c r="Z408" i="75"/>
  <c r="T408" i="75"/>
  <c r="P408" i="75"/>
  <c r="Q408" i="75"/>
  <c r="R408" i="75"/>
  <c r="Y408" i="75"/>
  <c r="X408" i="75"/>
  <c r="W408" i="75"/>
  <c r="AD408" i="75"/>
  <c r="AD409" i="75" l="1"/>
  <c r="P409" i="75"/>
  <c r="AG409" i="75"/>
  <c r="S409" i="75"/>
  <c r="X409" i="75"/>
  <c r="U409" i="75"/>
  <c r="Y409" i="75"/>
  <c r="W409" i="75"/>
  <c r="T409" i="75"/>
  <c r="AC409" i="75"/>
  <c r="AH409" i="75"/>
  <c r="Z409" i="75"/>
  <c r="AI409" i="75"/>
  <c r="R409" i="75"/>
  <c r="AA409" i="75"/>
  <c r="V409" i="75"/>
  <c r="Q409" i="75"/>
  <c r="AF409" i="75"/>
  <c r="AB409" i="75"/>
  <c r="AE409" i="75"/>
  <c r="AE410" i="75" l="1"/>
  <c r="R410" i="75"/>
  <c r="W410" i="75"/>
  <c r="P410" i="75"/>
  <c r="U410" i="75"/>
  <c r="AB410" i="75"/>
  <c r="AI410" i="75"/>
  <c r="Y410" i="75"/>
  <c r="AD410" i="75"/>
  <c r="Z410" i="75"/>
  <c r="AH410" i="75"/>
  <c r="AF410" i="75"/>
  <c r="V410" i="75"/>
  <c r="AC410" i="75"/>
  <c r="S410" i="75"/>
  <c r="AA410" i="75"/>
  <c r="AG410" i="75"/>
  <c r="Q410" i="75"/>
  <c r="X410" i="75"/>
  <c r="T410" i="75"/>
  <c r="T411" i="75" l="1"/>
  <c r="AC411" i="75"/>
  <c r="Y411" i="75"/>
  <c r="R411" i="75"/>
  <c r="AH411" i="75"/>
  <c r="Z411" i="75"/>
  <c r="S411" i="75"/>
  <c r="W411" i="75"/>
  <c r="X411" i="75"/>
  <c r="V411" i="75"/>
  <c r="AI411" i="75"/>
  <c r="AE411" i="75"/>
  <c r="P411" i="75"/>
  <c r="AD411" i="75"/>
  <c r="Q411" i="75"/>
  <c r="AF411" i="75"/>
  <c r="AB411" i="75"/>
  <c r="AG411" i="75"/>
  <c r="U411" i="75"/>
  <c r="AA411" i="75"/>
  <c r="AA412" i="75" l="1"/>
  <c r="AD412" i="75"/>
  <c r="W412" i="75"/>
  <c r="AC412" i="75"/>
  <c r="AI412" i="75"/>
  <c r="AF412" i="75"/>
  <c r="R412" i="75"/>
  <c r="U412" i="75"/>
  <c r="P412" i="75"/>
  <c r="S412" i="75"/>
  <c r="T412" i="75"/>
  <c r="AG412" i="75"/>
  <c r="AE412" i="75"/>
  <c r="Z412" i="75"/>
  <c r="AH412" i="75"/>
  <c r="AB412" i="75"/>
  <c r="V412" i="75"/>
  <c r="Q412" i="75"/>
  <c r="X412" i="75"/>
  <c r="Y412" i="75"/>
  <c r="Y413" i="75" l="1"/>
  <c r="Z413" i="75"/>
  <c r="U413" i="75"/>
  <c r="AD413" i="75"/>
  <c r="X413" i="75"/>
  <c r="AE413" i="75"/>
  <c r="R413" i="75"/>
  <c r="AA413" i="75"/>
  <c r="T413" i="75"/>
  <c r="S413" i="75"/>
  <c r="AC413" i="75"/>
  <c r="W413" i="75"/>
  <c r="Q413" i="75"/>
  <c r="AG413" i="75"/>
  <c r="AF413" i="75"/>
  <c r="V413" i="75"/>
  <c r="AI413" i="75"/>
  <c r="AH413" i="75"/>
  <c r="P413" i="75"/>
  <c r="AB413" i="75"/>
  <c r="CZ99" i="75" l="1"/>
  <c r="CQ99" i="75"/>
  <c r="CG99" i="75"/>
  <c r="AI414" i="75"/>
  <c r="AC414" i="75"/>
  <c r="X414" i="75"/>
  <c r="AF414" i="75"/>
  <c r="T414" i="75"/>
  <c r="U414" i="75"/>
  <c r="AH414" i="75"/>
  <c r="V414" i="75"/>
  <c r="S414" i="75"/>
  <c r="AD414" i="75"/>
  <c r="AB414" i="75"/>
  <c r="AG414" i="75"/>
  <c r="AA414" i="75"/>
  <c r="Z414" i="75"/>
  <c r="Y414" i="75"/>
  <c r="W414" i="75"/>
  <c r="P414" i="75"/>
  <c r="Q414" i="75"/>
  <c r="R414" i="75"/>
  <c r="AE414" i="75"/>
  <c r="CG100" i="75" l="1"/>
  <c r="AE415" i="75"/>
  <c r="Z415" i="75"/>
  <c r="V415" i="75"/>
  <c r="AC415" i="75"/>
  <c r="R415" i="75"/>
  <c r="AA415" i="75"/>
  <c r="AH415" i="75"/>
  <c r="AI415" i="75"/>
  <c r="AB415" i="75"/>
  <c r="Q415" i="75"/>
  <c r="AG415" i="75"/>
  <c r="U415" i="75"/>
  <c r="P415" i="75"/>
  <c r="T415" i="75"/>
  <c r="AD415" i="75"/>
  <c r="AF415" i="75"/>
  <c r="Y415" i="75"/>
  <c r="S415" i="75"/>
  <c r="X415" i="75"/>
  <c r="W415" i="75"/>
  <c r="CG101" i="75" l="1"/>
  <c r="X416" i="75"/>
  <c r="P416" i="75"/>
  <c r="AH416" i="75"/>
  <c r="AE416" i="75"/>
  <c r="S416" i="75"/>
  <c r="U416" i="75"/>
  <c r="AA416" i="75"/>
  <c r="Y416" i="75"/>
  <c r="AG416" i="75"/>
  <c r="R416" i="75"/>
  <c r="V416" i="75"/>
  <c r="AF416" i="75"/>
  <c r="Q416" i="75"/>
  <c r="AC416" i="75"/>
  <c r="AD416" i="75"/>
  <c r="AB416" i="75"/>
  <c r="W416" i="75"/>
  <c r="T416" i="75"/>
  <c r="AI416" i="75"/>
  <c r="Z416" i="75"/>
  <c r="CG102" i="75" l="1"/>
  <c r="AI417" i="75"/>
  <c r="Q417" i="75"/>
  <c r="AA417" i="75"/>
  <c r="X417" i="75"/>
  <c r="T417" i="75"/>
  <c r="AF417" i="75"/>
  <c r="U417" i="75"/>
  <c r="AD417" i="75"/>
  <c r="AG417" i="75"/>
  <c r="AH417" i="75"/>
  <c r="Z417" i="75"/>
  <c r="AC417" i="75"/>
  <c r="Y417" i="75"/>
  <c r="P417" i="75"/>
  <c r="W417" i="75"/>
  <c r="V417" i="75"/>
  <c r="S417" i="75"/>
  <c r="AB417" i="75"/>
  <c r="R417" i="75"/>
  <c r="AE417" i="75"/>
  <c r="DA104" i="75" l="1"/>
  <c r="CR104" i="75"/>
  <c r="CG103" i="75"/>
  <c r="V418" i="75"/>
  <c r="AH418" i="75"/>
  <c r="X418" i="75"/>
  <c r="W418" i="75"/>
  <c r="AG418" i="75"/>
  <c r="AA418" i="75"/>
  <c r="R418" i="75"/>
  <c r="Y418" i="75"/>
  <c r="U418" i="75"/>
  <c r="AI418" i="75"/>
  <c r="T418" i="75"/>
  <c r="AB418" i="75"/>
  <c r="AC418" i="75"/>
  <c r="AF418" i="75"/>
  <c r="Z418" i="75"/>
  <c r="S418" i="75"/>
  <c r="AE418" i="75"/>
  <c r="P418" i="75"/>
  <c r="AD418" i="75"/>
  <c r="Q418" i="75"/>
  <c r="CG104" i="75" l="1"/>
  <c r="Q419" i="75"/>
  <c r="AF419" i="75"/>
  <c r="Y419" i="75"/>
  <c r="AH419" i="75"/>
  <c r="P419" i="75"/>
  <c r="AB419" i="75"/>
  <c r="AA419" i="75"/>
  <c r="AD419" i="75"/>
  <c r="AC419" i="75"/>
  <c r="R419" i="75"/>
  <c r="V419" i="75"/>
  <c r="AE419" i="75"/>
  <c r="T419" i="75"/>
  <c r="AG419" i="75"/>
  <c r="Z419" i="75"/>
  <c r="U419" i="75"/>
  <c r="X419" i="75"/>
  <c r="S419" i="75"/>
  <c r="AI419" i="75"/>
  <c r="W419" i="75"/>
  <c r="CP96" i="75" l="1"/>
  <c r="CY96" i="75"/>
  <c r="CF96" i="75"/>
  <c r="CG105" i="75"/>
  <c r="X420" i="75"/>
  <c r="V420" i="75"/>
  <c r="P420" i="75"/>
  <c r="Z420" i="75"/>
  <c r="AC420" i="75"/>
  <c r="Y420" i="75"/>
  <c r="T420" i="75"/>
  <c r="AA420" i="75"/>
  <c r="Q420" i="75"/>
  <c r="S420" i="75"/>
  <c r="AE420" i="75"/>
  <c r="AB420" i="75"/>
  <c r="U420" i="75"/>
  <c r="R420" i="75"/>
  <c r="AH420" i="75"/>
  <c r="W420" i="75"/>
  <c r="AG420" i="75"/>
  <c r="AD420" i="75"/>
  <c r="AF420" i="75"/>
  <c r="AI420" i="75"/>
  <c r="DB113" i="75" l="1"/>
  <c r="CS113" i="75"/>
  <c r="CG106" i="75"/>
  <c r="AH421" i="75"/>
  <c r="Q421" i="75"/>
  <c r="P421" i="75"/>
  <c r="AI421" i="75"/>
  <c r="R421" i="75"/>
  <c r="AA421" i="75"/>
  <c r="V421" i="75"/>
  <c r="AG421" i="75"/>
  <c r="AE421" i="75"/>
  <c r="AC421" i="75"/>
  <c r="W421" i="75"/>
  <c r="S421" i="75"/>
  <c r="Z421" i="75"/>
  <c r="AF421" i="75"/>
  <c r="U421" i="75"/>
  <c r="T421" i="75"/>
  <c r="X421" i="75"/>
  <c r="AD421" i="75"/>
  <c r="AB421" i="75"/>
  <c r="Y421" i="75"/>
  <c r="CG107" i="75" l="1"/>
  <c r="Y422" i="75"/>
  <c r="AD422" i="75"/>
  <c r="S422" i="75"/>
  <c r="AA422" i="75"/>
  <c r="X422" i="75"/>
  <c r="W422" i="75"/>
  <c r="R422" i="75"/>
  <c r="T422" i="75"/>
  <c r="AC422" i="75"/>
  <c r="AI422" i="75"/>
  <c r="AG422" i="75"/>
  <c r="AB422" i="75"/>
  <c r="Z422" i="75"/>
  <c r="V422" i="75"/>
  <c r="AH422" i="75"/>
  <c r="U422" i="75"/>
  <c r="AE422" i="75"/>
  <c r="P422" i="75"/>
  <c r="AF422" i="75"/>
  <c r="Q422" i="75"/>
  <c r="CE94" i="75" l="1"/>
  <c r="CL94" i="75" s="1"/>
  <c r="CO94" i="75"/>
  <c r="CT94" i="75" s="1"/>
  <c r="CX94" i="75"/>
  <c r="CG108" i="75"/>
  <c r="AE423" i="75"/>
  <c r="AG423" i="75"/>
  <c r="X423" i="75"/>
  <c r="U423" i="75"/>
  <c r="AI423" i="75"/>
  <c r="AA423" i="75"/>
  <c r="AD423" i="75"/>
  <c r="Z423" i="75"/>
  <c r="Y423" i="75"/>
  <c r="P423" i="75"/>
  <c r="AB423" i="75"/>
  <c r="W423" i="75"/>
  <c r="AH423" i="75"/>
  <c r="AC423" i="75"/>
  <c r="S423" i="75"/>
  <c r="Q423" i="75"/>
  <c r="V423" i="75"/>
  <c r="T423" i="75"/>
  <c r="AF423" i="75"/>
  <c r="R423" i="75"/>
  <c r="CJ94" i="75" l="1"/>
  <c r="CK94" i="75"/>
  <c r="CG109" i="75"/>
  <c r="CU94" i="75"/>
  <c r="R424" i="75"/>
  <c r="AC424" i="75"/>
  <c r="Z424" i="75"/>
  <c r="AG424" i="75"/>
  <c r="P424" i="75"/>
  <c r="AF424" i="75"/>
  <c r="AH424" i="75"/>
  <c r="AD424" i="75"/>
  <c r="AE424" i="75"/>
  <c r="T424" i="75"/>
  <c r="W424" i="75"/>
  <c r="AA424" i="75"/>
  <c r="V424" i="75"/>
  <c r="AB424" i="75"/>
  <c r="AI424" i="75"/>
  <c r="Q424" i="75"/>
  <c r="U424" i="75"/>
  <c r="S424" i="75"/>
  <c r="Y424" i="75"/>
  <c r="X424" i="75"/>
  <c r="CG110" i="75" l="1"/>
  <c r="Y425" i="75"/>
  <c r="V425" i="75"/>
  <c r="AH425" i="75"/>
  <c r="R425" i="75"/>
  <c r="S425" i="75"/>
  <c r="AA425" i="75"/>
  <c r="AF425" i="75"/>
  <c r="U425" i="75"/>
  <c r="W425" i="75"/>
  <c r="P425" i="75"/>
  <c r="Q425" i="75"/>
  <c r="T425" i="75"/>
  <c r="AG425" i="75"/>
  <c r="AI425" i="75"/>
  <c r="AE425" i="75"/>
  <c r="Z425" i="75"/>
  <c r="X425" i="75"/>
  <c r="AB425" i="75"/>
  <c r="AD425" i="75"/>
  <c r="AC425" i="75"/>
  <c r="CG111" i="75" l="1"/>
  <c r="AC426" i="75"/>
  <c r="AI426" i="75"/>
  <c r="U426" i="75"/>
  <c r="V426" i="75"/>
  <c r="AG426" i="75"/>
  <c r="Y426" i="75"/>
  <c r="Z426" i="75"/>
  <c r="P426" i="75"/>
  <c r="AD426" i="75"/>
  <c r="AF426" i="75"/>
  <c r="AB426" i="75"/>
  <c r="T426" i="75"/>
  <c r="AA426" i="75"/>
  <c r="Q426" i="75"/>
  <c r="X426" i="75"/>
  <c r="S426" i="75"/>
  <c r="R426" i="75"/>
  <c r="AE426" i="75"/>
  <c r="W426" i="75"/>
  <c r="AH426" i="75"/>
  <c r="CG112" i="75" l="1"/>
  <c r="W427" i="75"/>
  <c r="AA427" i="75"/>
  <c r="Z427" i="75"/>
  <c r="AC427" i="75"/>
  <c r="AG427" i="75"/>
  <c r="AF427" i="75"/>
  <c r="AD427" i="75"/>
  <c r="Q427" i="75"/>
  <c r="AI427" i="75"/>
  <c r="AE427" i="75"/>
  <c r="T427" i="75"/>
  <c r="Y427" i="75"/>
  <c r="V427" i="75"/>
  <c r="U427" i="75"/>
  <c r="P427" i="75"/>
  <c r="R427" i="75"/>
  <c r="AB427" i="75"/>
  <c r="S427" i="75"/>
  <c r="AH427" i="75"/>
  <c r="X427" i="75"/>
  <c r="CG113" i="75" l="1"/>
  <c r="AH428" i="75"/>
  <c r="V428" i="75"/>
  <c r="AD428" i="75"/>
  <c r="W428" i="75"/>
  <c r="T428" i="75"/>
  <c r="Z428" i="75"/>
  <c r="Q428" i="75"/>
  <c r="S428" i="75"/>
  <c r="Y428" i="75"/>
  <c r="AF428" i="75"/>
  <c r="AB428" i="75"/>
  <c r="AG428" i="75"/>
  <c r="AI428" i="75"/>
  <c r="U428" i="75"/>
  <c r="R428" i="75"/>
  <c r="AE428" i="75"/>
  <c r="AC428" i="75"/>
  <c r="X428" i="75"/>
  <c r="AA428" i="75"/>
  <c r="P428" i="75"/>
  <c r="CG114" i="75" l="1"/>
  <c r="P429" i="75"/>
  <c r="U429" i="75"/>
  <c r="S429" i="75"/>
  <c r="V429" i="75"/>
  <c r="X429" i="75"/>
  <c r="Z429" i="75"/>
  <c r="AC429" i="75"/>
  <c r="AB429" i="75"/>
  <c r="T429" i="75"/>
  <c r="AA429" i="75"/>
  <c r="AI429" i="75"/>
  <c r="Q429" i="75"/>
  <c r="AH429" i="75"/>
  <c r="AG429" i="75"/>
  <c r="AE429" i="75"/>
  <c r="AF429" i="75"/>
  <c r="W429" i="75"/>
  <c r="R429" i="75"/>
  <c r="Y429" i="75"/>
  <c r="AD429" i="75"/>
  <c r="CG115" i="75" l="1"/>
  <c r="Y430" i="75"/>
  <c r="AH430" i="75"/>
  <c r="AC430" i="75"/>
  <c r="P430" i="75"/>
  <c r="W430" i="75"/>
  <c r="X430" i="75"/>
  <c r="AF430" i="75"/>
  <c r="AA430" i="75"/>
  <c r="V430" i="75"/>
  <c r="AE430" i="75"/>
  <c r="T430" i="75"/>
  <c r="S430" i="75"/>
  <c r="AD430" i="75"/>
  <c r="AG430" i="75"/>
  <c r="AB430" i="75"/>
  <c r="U430" i="75"/>
  <c r="R430" i="75"/>
  <c r="Q430" i="75"/>
  <c r="Z430" i="75"/>
  <c r="AI430" i="75"/>
  <c r="CG116" i="75" l="1"/>
  <c r="AI431" i="75"/>
  <c r="AG431" i="75"/>
  <c r="AA431" i="75"/>
  <c r="AH431" i="75"/>
  <c r="S431" i="75"/>
  <c r="X431" i="75"/>
  <c r="W431" i="75"/>
  <c r="AB431" i="75"/>
  <c r="V431" i="75"/>
  <c r="Z431" i="75"/>
  <c r="AD431" i="75"/>
  <c r="AF431" i="75"/>
  <c r="Y431" i="75"/>
  <c r="Q431" i="75"/>
  <c r="R431" i="75"/>
  <c r="T431" i="75"/>
  <c r="U431" i="75"/>
  <c r="AE431" i="75"/>
  <c r="P431" i="75"/>
  <c r="AC431" i="75"/>
  <c r="CG117" i="75" l="1"/>
  <c r="P432" i="75"/>
  <c r="Y432" i="75"/>
  <c r="W432" i="75"/>
  <c r="AI432" i="75"/>
  <c r="R432" i="75"/>
  <c r="AB432" i="75"/>
  <c r="AE432" i="75"/>
  <c r="AF432" i="75"/>
  <c r="X432" i="75"/>
  <c r="U432" i="75"/>
  <c r="AD432" i="75"/>
  <c r="S432" i="75"/>
  <c r="AH432" i="75"/>
  <c r="V432" i="75"/>
  <c r="Q432" i="75"/>
  <c r="T432" i="75"/>
  <c r="Z432" i="75"/>
  <c r="AC432" i="75"/>
  <c r="AG432" i="75"/>
  <c r="AA432" i="75"/>
  <c r="CG118" i="75" l="1"/>
  <c r="AA433" i="75"/>
  <c r="V433" i="75"/>
  <c r="AF433" i="75"/>
  <c r="Y433" i="75"/>
  <c r="P433" i="75"/>
  <c r="AG433" i="75"/>
  <c r="AH433" i="75"/>
  <c r="AE433" i="75"/>
  <c r="AB433" i="75"/>
  <c r="Z433" i="75"/>
  <c r="R433" i="75"/>
  <c r="U433" i="75"/>
  <c r="AI433" i="75"/>
  <c r="X433" i="75"/>
  <c r="AC433" i="75"/>
  <c r="S433" i="75"/>
  <c r="AD433" i="75"/>
  <c r="T433" i="75"/>
  <c r="W433" i="75"/>
  <c r="Q433" i="75"/>
  <c r="CG119" i="75" l="1"/>
  <c r="Q434" i="75"/>
  <c r="X434" i="75"/>
  <c r="AE434" i="75"/>
  <c r="V434" i="75"/>
  <c r="AH434" i="75"/>
  <c r="AA434" i="75"/>
  <c r="AG434" i="75"/>
  <c r="P434" i="75"/>
  <c r="W434" i="75"/>
  <c r="AI434" i="75"/>
  <c r="R434" i="75"/>
  <c r="S434" i="75"/>
  <c r="AC434" i="75"/>
  <c r="T434" i="75"/>
  <c r="U434" i="75"/>
  <c r="Y434" i="75"/>
  <c r="AB434" i="75"/>
  <c r="AD434" i="75"/>
  <c r="AF434" i="75"/>
  <c r="Z434" i="75"/>
  <c r="CG120" i="75" l="1"/>
  <c r="Z435" i="75"/>
  <c r="T435" i="75"/>
  <c r="P435" i="75"/>
  <c r="X435" i="75"/>
  <c r="R435" i="75"/>
  <c r="W435" i="75"/>
  <c r="AF435" i="75"/>
  <c r="AC435" i="75"/>
  <c r="AG435" i="75"/>
  <c r="Q435" i="75"/>
  <c r="AA435" i="75"/>
  <c r="AH435" i="75"/>
  <c r="Y435" i="75"/>
  <c r="V435" i="75"/>
  <c r="U435" i="75"/>
  <c r="AD435" i="75"/>
  <c r="S435" i="75"/>
  <c r="AB435" i="75"/>
  <c r="AI435" i="75"/>
  <c r="AE435" i="75"/>
  <c r="CG121" i="75" l="1"/>
  <c r="AI436" i="75"/>
  <c r="Y436" i="75"/>
  <c r="AF436" i="75"/>
  <c r="Z436" i="75"/>
  <c r="S436" i="75"/>
  <c r="AA436" i="75"/>
  <c r="R436" i="75"/>
  <c r="P436" i="75"/>
  <c r="V436" i="75"/>
  <c r="T436" i="75"/>
  <c r="AB436" i="75"/>
  <c r="AH436" i="75"/>
  <c r="W436" i="75"/>
  <c r="AD436" i="75"/>
  <c r="Q436" i="75"/>
  <c r="X436" i="75"/>
  <c r="AG436" i="75"/>
  <c r="AE436" i="75"/>
  <c r="AC436" i="75"/>
  <c r="U436" i="75"/>
  <c r="CG122" i="75" l="1"/>
  <c r="AE437" i="75"/>
  <c r="AH437" i="75"/>
  <c r="AA437" i="75"/>
  <c r="AG437" i="75"/>
  <c r="AB437" i="75"/>
  <c r="S437" i="75"/>
  <c r="Q437" i="75"/>
  <c r="U437" i="75"/>
  <c r="Y437" i="75"/>
  <c r="W437" i="75"/>
  <c r="AI437" i="75"/>
  <c r="X437" i="75"/>
  <c r="T437" i="75"/>
  <c r="Z437" i="75"/>
  <c r="AF437" i="75"/>
  <c r="AD437" i="75"/>
  <c r="P437" i="75"/>
  <c r="AC437" i="75"/>
  <c r="R437" i="75"/>
  <c r="V437" i="75"/>
  <c r="CG123" i="75" l="1"/>
  <c r="V438" i="75"/>
  <c r="Z438" i="75"/>
  <c r="U438" i="75"/>
  <c r="AH438" i="75"/>
  <c r="R438" i="75"/>
  <c r="T438" i="75"/>
  <c r="Q438" i="75"/>
  <c r="AE438" i="75"/>
  <c r="AD438" i="75"/>
  <c r="W438" i="75"/>
  <c r="AG438" i="75"/>
  <c r="AC438" i="75"/>
  <c r="X438" i="75"/>
  <c r="S438" i="75"/>
  <c r="P438" i="75"/>
  <c r="AI438" i="75"/>
  <c r="AB438" i="75"/>
  <c r="AF438" i="75"/>
  <c r="Y438" i="75"/>
  <c r="AA438" i="75"/>
  <c r="CG124" i="75" l="1"/>
  <c r="AA439" i="75"/>
  <c r="S439" i="75"/>
  <c r="AE439" i="75"/>
  <c r="Z439" i="75"/>
  <c r="AF439" i="75"/>
  <c r="AC439" i="75"/>
  <c r="T439" i="75"/>
  <c r="AG439" i="75"/>
  <c r="R439" i="75"/>
  <c r="AB439" i="75"/>
  <c r="Q439" i="75"/>
  <c r="AI439" i="75"/>
  <c r="W439" i="75"/>
  <c r="AH439" i="75"/>
  <c r="AD439" i="75"/>
  <c r="X439" i="75"/>
  <c r="V439" i="75"/>
  <c r="P439" i="75"/>
  <c r="U439" i="75"/>
  <c r="Y439" i="75"/>
  <c r="CG125" i="75" l="1"/>
  <c r="Y440" i="75"/>
  <c r="U440" i="75"/>
  <c r="W440" i="75"/>
  <c r="T440" i="75"/>
  <c r="AA440" i="75"/>
  <c r="AB440" i="75"/>
  <c r="AD440" i="75"/>
  <c r="AE440" i="75"/>
  <c r="AG440" i="75"/>
  <c r="P440" i="75"/>
  <c r="AI440" i="75"/>
  <c r="AC440" i="75"/>
  <c r="Z440" i="75"/>
  <c r="R440" i="75"/>
  <c r="AH440" i="75"/>
  <c r="S440" i="75"/>
  <c r="V440" i="75"/>
  <c r="Q440" i="75"/>
  <c r="AF440" i="75"/>
  <c r="X440" i="75"/>
  <c r="CG126" i="75" l="1"/>
  <c r="X441" i="75"/>
  <c r="R441" i="75"/>
  <c r="AE441" i="75"/>
  <c r="U441" i="75"/>
  <c r="Z441" i="75"/>
  <c r="Y441" i="75"/>
  <c r="Q441" i="75"/>
  <c r="AB441" i="75"/>
  <c r="V441" i="75"/>
  <c r="AI441" i="75"/>
  <c r="AA441" i="75"/>
  <c r="P441" i="75"/>
  <c r="T441" i="75"/>
  <c r="AH441" i="75"/>
  <c r="AG441" i="75"/>
  <c r="W441" i="75"/>
  <c r="AF441" i="75"/>
  <c r="AD441" i="75"/>
  <c r="AC441" i="75"/>
  <c r="S441" i="75"/>
  <c r="CQ100" i="75" l="1"/>
  <c r="CZ100" i="75"/>
  <c r="CG127" i="75"/>
  <c r="AG442" i="75"/>
  <c r="V442" i="75"/>
  <c r="AE442" i="75"/>
  <c r="X442" i="75"/>
  <c r="AF442" i="75"/>
  <c r="S442" i="75"/>
  <c r="AH442" i="75"/>
  <c r="AB442" i="75"/>
  <c r="R442" i="75"/>
  <c r="Y442" i="75"/>
  <c r="AA442" i="75"/>
  <c r="AC442" i="75"/>
  <c r="T442" i="75"/>
  <c r="Q442" i="75"/>
  <c r="AD442" i="75"/>
  <c r="P442" i="75"/>
  <c r="Z442" i="75"/>
  <c r="W442" i="75"/>
  <c r="AI442" i="75"/>
  <c r="U442" i="75"/>
  <c r="CG128" i="75" l="1"/>
  <c r="U443" i="75"/>
  <c r="Q443" i="75"/>
  <c r="AB443" i="75"/>
  <c r="V443" i="75"/>
  <c r="AG443" i="75"/>
  <c r="AC443" i="75"/>
  <c r="AI443" i="75"/>
  <c r="T443" i="75"/>
  <c r="AH443" i="75"/>
  <c r="S443" i="75"/>
  <c r="X443" i="75"/>
  <c r="AE443" i="75"/>
  <c r="W443" i="75"/>
  <c r="AD443" i="75"/>
  <c r="Z443" i="75"/>
  <c r="AA443" i="75"/>
  <c r="AF443" i="75"/>
  <c r="Y443" i="75"/>
  <c r="R443" i="75"/>
  <c r="P443" i="75"/>
  <c r="CG129" i="75" l="1"/>
  <c r="P444" i="75"/>
  <c r="AD444" i="75"/>
  <c r="T444" i="75"/>
  <c r="Q444" i="75"/>
  <c r="Y444" i="75"/>
  <c r="AC444" i="75"/>
  <c r="X444" i="75"/>
  <c r="AG444" i="75"/>
  <c r="Z444" i="75"/>
  <c r="AB444" i="75"/>
  <c r="R444" i="75"/>
  <c r="W444" i="75"/>
  <c r="AI444" i="75"/>
  <c r="U444" i="75"/>
  <c r="AE444" i="75"/>
  <c r="AF444" i="75"/>
  <c r="AA444" i="75"/>
  <c r="S444" i="75"/>
  <c r="V444" i="75"/>
  <c r="AH444" i="75"/>
  <c r="CG130" i="75" l="1"/>
  <c r="AH445" i="75"/>
  <c r="U445" i="75"/>
  <c r="AG445" i="75"/>
  <c r="AD445" i="75"/>
  <c r="W445" i="75"/>
  <c r="AC445" i="75"/>
  <c r="AA445" i="75"/>
  <c r="R445" i="75"/>
  <c r="Y445" i="75"/>
  <c r="Z445" i="75"/>
  <c r="V445" i="75"/>
  <c r="AI445" i="75"/>
  <c r="X445" i="75"/>
  <c r="P445" i="75"/>
  <c r="S445" i="75"/>
  <c r="AF445" i="75"/>
  <c r="AB445" i="75"/>
  <c r="Q445" i="75"/>
  <c r="AE445" i="75"/>
  <c r="T445" i="75"/>
  <c r="CG131" i="75" l="1"/>
  <c r="T446" i="75"/>
  <c r="P446" i="75"/>
  <c r="R446" i="75"/>
  <c r="U446" i="75"/>
  <c r="AC446" i="75"/>
  <c r="V446" i="75"/>
  <c r="Z446" i="75"/>
  <c r="AD446" i="75"/>
  <c r="S446" i="75"/>
  <c r="AE446" i="75"/>
  <c r="X446" i="75"/>
  <c r="AA446" i="75"/>
  <c r="AH446" i="75"/>
  <c r="W446" i="75"/>
  <c r="AG446" i="75"/>
  <c r="Q446" i="75"/>
  <c r="AI446" i="75"/>
  <c r="AB446" i="75"/>
  <c r="Y446" i="75"/>
  <c r="AF446" i="75"/>
  <c r="CF97" i="75" l="1"/>
  <c r="CY97" i="75"/>
  <c r="CP97" i="75"/>
  <c r="CG132" i="75"/>
  <c r="AI447" i="75"/>
  <c r="X447" i="75"/>
  <c r="AC447" i="75"/>
  <c r="Q447" i="75"/>
  <c r="AE447" i="75"/>
  <c r="U447" i="75"/>
  <c r="AG447" i="75"/>
  <c r="S447" i="75"/>
  <c r="R447" i="75"/>
  <c r="AD447" i="75"/>
  <c r="Y447" i="75"/>
  <c r="Z447" i="75"/>
  <c r="AB447" i="75"/>
  <c r="V447" i="75"/>
  <c r="AF447" i="75"/>
  <c r="W447" i="75"/>
  <c r="P447" i="75"/>
  <c r="AH447" i="75"/>
  <c r="AA447" i="75"/>
  <c r="T447" i="75"/>
  <c r="CS114" i="75" l="1"/>
  <c r="DB114" i="75"/>
  <c r="CG133" i="75"/>
  <c r="W448" i="75"/>
  <c r="AD448" i="75"/>
  <c r="Q448" i="75"/>
  <c r="V448" i="75"/>
  <c r="X448" i="75"/>
  <c r="AH448" i="75"/>
  <c r="AF448" i="75"/>
  <c r="R448" i="75"/>
  <c r="AC448" i="75"/>
  <c r="T448" i="75"/>
  <c r="S448" i="75"/>
  <c r="AI448" i="75"/>
  <c r="Z448" i="75"/>
  <c r="AE448" i="75"/>
  <c r="AA448" i="75"/>
  <c r="AB448" i="75"/>
  <c r="AG448" i="75"/>
  <c r="U448" i="75"/>
  <c r="P448" i="75"/>
  <c r="Y448" i="75"/>
  <c r="CG134" i="75" l="1"/>
  <c r="U449" i="75"/>
  <c r="AI449" i="75"/>
  <c r="AH449" i="75"/>
  <c r="AG449" i="75"/>
  <c r="S449" i="75"/>
  <c r="X449" i="75"/>
  <c r="AC449" i="75"/>
  <c r="Y449" i="75"/>
  <c r="AD449" i="75"/>
  <c r="Z449" i="75"/>
  <c r="W449" i="75"/>
  <c r="AB449" i="75"/>
  <c r="T449" i="75"/>
  <c r="V449" i="75"/>
  <c r="AA449" i="75"/>
  <c r="Q449" i="75"/>
  <c r="AE449" i="75"/>
  <c r="P449" i="75"/>
  <c r="AF449" i="75"/>
  <c r="R449" i="75"/>
  <c r="DA105" i="75" l="1"/>
  <c r="CR105" i="75"/>
  <c r="CG135" i="75"/>
  <c r="AA450" i="75"/>
  <c r="AD450" i="75"/>
  <c r="AH450" i="75"/>
  <c r="AB450" i="75"/>
  <c r="W450" i="75"/>
  <c r="S450" i="75"/>
  <c r="Q450" i="75"/>
  <c r="AG450" i="75"/>
  <c r="R450" i="75"/>
  <c r="V450" i="75"/>
  <c r="Y450" i="75"/>
  <c r="AI450" i="75"/>
  <c r="AC450" i="75"/>
  <c r="X450" i="75"/>
  <c r="AE450" i="75"/>
  <c r="AF450" i="75"/>
  <c r="T450" i="75"/>
  <c r="U450" i="75"/>
  <c r="P450" i="75"/>
  <c r="Z450" i="75"/>
  <c r="CG136" i="75" l="1"/>
  <c r="Z451" i="75"/>
  <c r="P451" i="75"/>
  <c r="AC451" i="75"/>
  <c r="Q451" i="75"/>
  <c r="AA451" i="75"/>
  <c r="W451" i="75"/>
  <c r="AB451" i="75"/>
  <c r="AE451" i="75"/>
  <c r="AH451" i="75"/>
  <c r="AG451" i="75"/>
  <c r="U451" i="75"/>
  <c r="AI451" i="75"/>
  <c r="S451" i="75"/>
  <c r="V451" i="75"/>
  <c r="R451" i="75"/>
  <c r="X451" i="75"/>
  <c r="AD451" i="75"/>
  <c r="T451" i="75"/>
  <c r="Y451" i="75"/>
  <c r="AF451" i="75"/>
  <c r="CG137" i="75" l="1"/>
  <c r="AF452" i="75"/>
  <c r="V452" i="75"/>
  <c r="AE452" i="75"/>
  <c r="P452" i="75"/>
  <c r="S452" i="75"/>
  <c r="AB452" i="75"/>
  <c r="Z452" i="75"/>
  <c r="T452" i="75"/>
  <c r="AI452" i="75"/>
  <c r="X452" i="75"/>
  <c r="AG452" i="75"/>
  <c r="Q452" i="75"/>
  <c r="R452" i="75"/>
  <c r="AH452" i="75"/>
  <c r="AC452" i="75"/>
  <c r="Y452" i="75"/>
  <c r="W452" i="75"/>
  <c r="AD452" i="75"/>
  <c r="U452" i="75"/>
  <c r="AA452" i="75"/>
  <c r="CO95" i="75" l="1"/>
  <c r="CT95" i="75" s="1"/>
  <c r="CX95" i="75"/>
  <c r="CE95" i="75"/>
  <c r="CL95" i="75" s="1"/>
  <c r="CG138" i="75"/>
  <c r="W453" i="75"/>
  <c r="AG453" i="75"/>
  <c r="S453" i="75"/>
  <c r="Y453" i="75"/>
  <c r="X453" i="75"/>
  <c r="P453" i="75"/>
  <c r="U453" i="75"/>
  <c r="Z453" i="75"/>
  <c r="AB453" i="75"/>
  <c r="AC453" i="75"/>
  <c r="AI453" i="75"/>
  <c r="AE453" i="75"/>
  <c r="AH453" i="75"/>
  <c r="T453" i="75"/>
  <c r="V453" i="75"/>
  <c r="R453" i="75"/>
  <c r="AF453" i="75"/>
  <c r="Q453" i="75"/>
  <c r="AA453" i="75"/>
  <c r="AD453" i="75"/>
  <c r="CU95" i="75" l="1"/>
  <c r="CG139" i="75"/>
  <c r="CJ95" i="75"/>
  <c r="CK95" i="75"/>
  <c r="AD454" i="75"/>
  <c r="T454" i="75"/>
  <c r="Z454" i="75"/>
  <c r="AG454" i="75"/>
  <c r="W454" i="75"/>
  <c r="P454" i="75"/>
  <c r="AA454" i="75"/>
  <c r="AH454" i="75"/>
  <c r="U454" i="75"/>
  <c r="AI454" i="75"/>
  <c r="X454" i="75"/>
  <c r="AC454" i="75"/>
  <c r="Y454" i="75"/>
  <c r="S454" i="75"/>
  <c r="Q454" i="75"/>
  <c r="AE454" i="75"/>
  <c r="AF454" i="75"/>
  <c r="AB454" i="75"/>
  <c r="R454" i="75"/>
  <c r="V454" i="75"/>
  <c r="CG140" i="75" l="1"/>
  <c r="R455" i="75"/>
  <c r="Y455" i="75"/>
  <c r="AA455" i="75"/>
  <c r="AD455" i="75"/>
  <c r="X455" i="75"/>
  <c r="W455" i="75"/>
  <c r="AB455" i="75"/>
  <c r="AC455" i="75"/>
  <c r="P455" i="75"/>
  <c r="AF455" i="75"/>
  <c r="AE455" i="75"/>
  <c r="AI455" i="75"/>
  <c r="AG455" i="75"/>
  <c r="Q455" i="75"/>
  <c r="U455" i="75"/>
  <c r="Z455" i="75"/>
  <c r="V455" i="75"/>
  <c r="S455" i="75"/>
  <c r="AH455" i="75"/>
  <c r="T455" i="75"/>
  <c r="CG141" i="75" l="1"/>
  <c r="AH456" i="75"/>
  <c r="AG456" i="75"/>
  <c r="AB456" i="75"/>
  <c r="R456" i="75"/>
  <c r="AC456" i="75"/>
  <c r="S456" i="75"/>
  <c r="AI456" i="75"/>
  <c r="W456" i="75"/>
  <c r="V456" i="75"/>
  <c r="AE456" i="75"/>
  <c r="X456" i="75"/>
  <c r="P456" i="75"/>
  <c r="T456" i="75"/>
  <c r="Z456" i="75"/>
  <c r="AF456" i="75"/>
  <c r="AD456" i="75"/>
  <c r="U456" i="75"/>
  <c r="AA456" i="75"/>
  <c r="Q456" i="75"/>
  <c r="Y456" i="75"/>
  <c r="CG142" i="75" l="1"/>
  <c r="Y457" i="75"/>
  <c r="Z457" i="75"/>
  <c r="W457" i="75"/>
  <c r="AG457" i="75"/>
  <c r="Q457" i="75"/>
  <c r="T457" i="75"/>
  <c r="AI457" i="75"/>
  <c r="AH457" i="75"/>
  <c r="AA457" i="75"/>
  <c r="P457" i="75"/>
  <c r="S457" i="75"/>
  <c r="U457" i="75"/>
  <c r="X457" i="75"/>
  <c r="AC457" i="75"/>
  <c r="AD457" i="75"/>
  <c r="AE457" i="75"/>
  <c r="R457" i="75"/>
  <c r="AF457" i="75"/>
  <c r="V457" i="75"/>
  <c r="AB457" i="75"/>
  <c r="CG143" i="75" l="1"/>
  <c r="AB458" i="75"/>
  <c r="AC458" i="75"/>
  <c r="AH458" i="75"/>
  <c r="Z458" i="75"/>
  <c r="V458" i="75"/>
  <c r="X458" i="75"/>
  <c r="AI458" i="75"/>
  <c r="Y458" i="75"/>
  <c r="AF458" i="75"/>
  <c r="U458" i="75"/>
  <c r="T458" i="75"/>
  <c r="R458" i="75"/>
  <c r="S458" i="75"/>
  <c r="Q458" i="75"/>
  <c r="AE458" i="75"/>
  <c r="P458" i="75"/>
  <c r="AG458" i="75"/>
  <c r="AD458" i="75"/>
  <c r="AA458" i="75"/>
  <c r="W458" i="75"/>
  <c r="CG144" i="75" l="1"/>
  <c r="AA459" i="75"/>
  <c r="S459" i="75"/>
  <c r="AI459" i="75"/>
  <c r="AB459" i="75"/>
  <c r="U459" i="75"/>
  <c r="AE459" i="75"/>
  <c r="AH459" i="75"/>
  <c r="W459" i="75"/>
  <c r="Y459" i="75"/>
  <c r="AD459" i="75"/>
  <c r="R459" i="75"/>
  <c r="X459" i="75"/>
  <c r="P459" i="75"/>
  <c r="Z459" i="75"/>
  <c r="AF459" i="75"/>
  <c r="Q459" i="75"/>
  <c r="AC459" i="75"/>
  <c r="AG459" i="75"/>
  <c r="T459" i="75"/>
  <c r="V459" i="75"/>
  <c r="CG145" i="75" l="1"/>
  <c r="V460" i="75"/>
  <c r="Z460" i="75"/>
  <c r="W460" i="75"/>
  <c r="S460" i="75"/>
  <c r="T460" i="75"/>
  <c r="P460" i="75"/>
  <c r="AH460" i="75"/>
  <c r="AA460" i="75"/>
  <c r="U460" i="75"/>
  <c r="Q460" i="75"/>
  <c r="AD460" i="75"/>
  <c r="AB460" i="75"/>
  <c r="AF460" i="75"/>
  <c r="Y460" i="75"/>
  <c r="AI460" i="75"/>
  <c r="AG460" i="75"/>
  <c r="X460" i="75"/>
  <c r="AE460" i="75"/>
  <c r="AC460" i="75"/>
  <c r="R460" i="75"/>
  <c r="CG146" i="75" l="1"/>
  <c r="R461" i="75"/>
  <c r="Y461" i="75"/>
  <c r="AA461" i="75"/>
  <c r="Z461" i="75"/>
  <c r="AC461" i="75"/>
  <c r="AF461" i="75"/>
  <c r="AH461" i="75"/>
  <c r="V461" i="75"/>
  <c r="AE461" i="75"/>
  <c r="AB461" i="75"/>
  <c r="P461" i="75"/>
  <c r="X461" i="75"/>
  <c r="AD461" i="75"/>
  <c r="T461" i="75"/>
  <c r="AG461" i="75"/>
  <c r="Q461" i="75"/>
  <c r="S461" i="75"/>
  <c r="AI461" i="75"/>
  <c r="U461" i="75"/>
  <c r="W461" i="75"/>
  <c r="CG147" i="75" l="1"/>
  <c r="U462" i="75"/>
  <c r="AD462" i="75"/>
  <c r="AH462" i="75"/>
  <c r="R462" i="75"/>
  <c r="P462" i="75"/>
  <c r="Z462" i="75"/>
  <c r="AG462" i="75"/>
  <c r="AE462" i="75"/>
  <c r="AA462" i="75"/>
  <c r="AI462" i="75"/>
  <c r="X462" i="75"/>
  <c r="AF462" i="75"/>
  <c r="S462" i="75"/>
  <c r="AC462" i="75"/>
  <c r="Q462" i="75"/>
  <c r="AB462" i="75"/>
  <c r="W462" i="75"/>
  <c r="T462" i="75"/>
  <c r="V462" i="75"/>
  <c r="Y462" i="75"/>
  <c r="CG148" i="75" l="1"/>
  <c r="V463" i="75"/>
  <c r="S463" i="75"/>
  <c r="AG463" i="75"/>
  <c r="U463" i="75"/>
  <c r="T463" i="75"/>
  <c r="AF463" i="75"/>
  <c r="Z463" i="75"/>
  <c r="W463" i="75"/>
  <c r="X463" i="75"/>
  <c r="P463" i="75"/>
  <c r="AB463" i="75"/>
  <c r="AI463" i="75"/>
  <c r="R463" i="75"/>
  <c r="AC463" i="75"/>
  <c r="AE463" i="75"/>
  <c r="Q463" i="75"/>
  <c r="AA463" i="75"/>
  <c r="AH463" i="75"/>
  <c r="Y463" i="75"/>
  <c r="AD463" i="75"/>
  <c r="CG149" i="75" l="1"/>
  <c r="AH464" i="75"/>
  <c r="AI464" i="75"/>
  <c r="AF464" i="75"/>
  <c r="Z464" i="75"/>
  <c r="AA464" i="75"/>
  <c r="AB464" i="75"/>
  <c r="T464" i="75"/>
  <c r="Q464" i="75"/>
  <c r="P464" i="75"/>
  <c r="U464" i="75"/>
  <c r="AG464" i="75"/>
  <c r="AD464" i="75"/>
  <c r="W464" i="75"/>
  <c r="AE464" i="75"/>
  <c r="X464" i="75"/>
  <c r="AC464" i="75"/>
  <c r="S464" i="75"/>
  <c r="Y464" i="75"/>
  <c r="R464" i="75"/>
  <c r="V464" i="75"/>
  <c r="CG150" i="75" l="1"/>
  <c r="V465" i="75"/>
  <c r="AE465" i="75"/>
  <c r="Q465" i="75"/>
  <c r="AI465" i="75"/>
  <c r="AH465" i="75"/>
  <c r="AF465" i="75"/>
  <c r="R465" i="75"/>
  <c r="W465" i="75"/>
  <c r="T465" i="75"/>
  <c r="X465" i="75"/>
  <c r="Y465" i="75"/>
  <c r="AD465" i="75"/>
  <c r="AB465" i="75"/>
  <c r="S465" i="75"/>
  <c r="AG465" i="75"/>
  <c r="AA465" i="75"/>
  <c r="U465" i="75"/>
  <c r="Z465" i="75"/>
  <c r="P465" i="75"/>
  <c r="AC465" i="75"/>
  <c r="CG151" i="75" l="1"/>
  <c r="AC466" i="75"/>
  <c r="S466" i="75"/>
  <c r="W466" i="75"/>
  <c r="AE466" i="75"/>
  <c r="P466" i="75"/>
  <c r="AB466" i="75"/>
  <c r="V466" i="75"/>
  <c r="Z466" i="75"/>
  <c r="AD466" i="75"/>
  <c r="AF466" i="75"/>
  <c r="R466" i="75"/>
  <c r="Y466" i="75"/>
  <c r="AH466" i="75"/>
  <c r="AA466" i="75"/>
  <c r="X466" i="75"/>
  <c r="AI466" i="75"/>
  <c r="AG466" i="75"/>
  <c r="T466" i="75"/>
  <c r="Q466" i="75"/>
  <c r="U466" i="75"/>
  <c r="CG152" i="75" l="1"/>
  <c r="U467" i="75"/>
  <c r="AA467" i="75"/>
  <c r="Z467" i="75"/>
  <c r="S467" i="75"/>
  <c r="Y467" i="75"/>
  <c r="AB467" i="75"/>
  <c r="AG467" i="75"/>
  <c r="R467" i="75"/>
  <c r="Q467" i="75"/>
  <c r="AH467" i="75"/>
  <c r="V467" i="75"/>
  <c r="AC467" i="75"/>
  <c r="T467" i="75"/>
  <c r="P467" i="75"/>
  <c r="AF467" i="75"/>
  <c r="AE467" i="75"/>
  <c r="X467" i="75"/>
  <c r="AD467" i="75"/>
  <c r="W467" i="75"/>
  <c r="AI467" i="75"/>
  <c r="CG153" i="75" l="1"/>
  <c r="W468" i="75"/>
  <c r="T468" i="75"/>
  <c r="AG468" i="75"/>
  <c r="U468" i="75"/>
  <c r="AD468" i="75"/>
  <c r="AC468" i="75"/>
  <c r="AB468" i="75"/>
  <c r="AA468" i="75"/>
  <c r="X468" i="75"/>
  <c r="V468" i="75"/>
  <c r="Y468" i="75"/>
  <c r="AE468" i="75"/>
  <c r="AH468" i="75"/>
  <c r="S468" i="75"/>
  <c r="AI468" i="75"/>
  <c r="P468" i="75"/>
  <c r="R468" i="75"/>
  <c r="AF468" i="75"/>
  <c r="Q468" i="75"/>
  <c r="Z468" i="75"/>
  <c r="CG154" i="75" l="1"/>
  <c r="AF469" i="75"/>
  <c r="AE469" i="75"/>
  <c r="AC469" i="75"/>
  <c r="R469" i="75"/>
  <c r="Y469" i="75"/>
  <c r="AD469" i="75"/>
  <c r="AA469" i="75"/>
  <c r="Q469" i="75"/>
  <c r="AB469" i="75"/>
  <c r="P469" i="75"/>
  <c r="V469" i="75"/>
  <c r="U469" i="75"/>
  <c r="AI469" i="75"/>
  <c r="X469" i="75"/>
  <c r="AG469" i="75"/>
  <c r="Z469" i="75"/>
  <c r="S469" i="75"/>
  <c r="T469" i="75"/>
  <c r="AH469" i="75"/>
  <c r="W469" i="75"/>
  <c r="CG155" i="75" l="1"/>
  <c r="W470" i="75"/>
  <c r="X470" i="75"/>
  <c r="Q470" i="75"/>
  <c r="AE470" i="75"/>
  <c r="Z470" i="75"/>
  <c r="P470" i="75"/>
  <c r="AH470" i="75"/>
  <c r="AI470" i="75"/>
  <c r="AA470" i="75"/>
  <c r="AF470" i="75"/>
  <c r="T470" i="75"/>
  <c r="U470" i="75"/>
  <c r="AD470" i="75"/>
  <c r="S470" i="75"/>
  <c r="V470" i="75"/>
  <c r="Y470" i="75"/>
  <c r="AG470" i="75"/>
  <c r="AB470" i="75"/>
  <c r="AC470" i="75"/>
  <c r="R470" i="75"/>
  <c r="CG156" i="75" l="1"/>
  <c r="AC471" i="75"/>
  <c r="AD471" i="75"/>
  <c r="AH471" i="75"/>
  <c r="W471" i="75"/>
  <c r="AF471" i="75"/>
  <c r="AA471" i="75"/>
  <c r="S471" i="75"/>
  <c r="AB471" i="75"/>
  <c r="U471" i="75"/>
  <c r="P471" i="75"/>
  <c r="T471" i="75"/>
  <c r="AG471" i="75"/>
  <c r="Z471" i="75"/>
  <c r="V471" i="75"/>
  <c r="R471" i="75"/>
  <c r="Y471" i="75"/>
  <c r="AE471" i="75"/>
  <c r="Q471" i="75"/>
  <c r="AI471" i="75"/>
  <c r="X471" i="75"/>
  <c r="CG157" i="75" l="1"/>
  <c r="AI472" i="75"/>
  <c r="Z472" i="75"/>
  <c r="S472" i="75"/>
  <c r="AC472" i="75"/>
  <c r="T472" i="75"/>
  <c r="Q472" i="75"/>
  <c r="AG472" i="75"/>
  <c r="AA472" i="75"/>
  <c r="U472" i="75"/>
  <c r="AB472" i="75"/>
  <c r="AE472" i="75"/>
  <c r="AF472" i="75"/>
  <c r="W472" i="75"/>
  <c r="AH472" i="75"/>
  <c r="V472" i="75"/>
  <c r="Y472" i="75"/>
  <c r="P472" i="75"/>
  <c r="X472" i="75"/>
  <c r="AD472" i="75"/>
  <c r="R472" i="75"/>
  <c r="CQ101" i="75" l="1"/>
  <c r="CZ101" i="75"/>
  <c r="CG158" i="75"/>
  <c r="V473" i="75"/>
  <c r="U473" i="75"/>
  <c r="S473" i="75"/>
  <c r="R473" i="75"/>
  <c r="AH473" i="75"/>
  <c r="AA473" i="75"/>
  <c r="Z473" i="75"/>
  <c r="X473" i="75"/>
  <c r="Q473" i="75"/>
  <c r="P473" i="75"/>
  <c r="AE473" i="75"/>
  <c r="T473" i="75"/>
  <c r="Y473" i="75"/>
  <c r="AB473" i="75"/>
  <c r="AC473" i="75"/>
  <c r="AD473" i="75"/>
  <c r="W473" i="75"/>
  <c r="AG473" i="75"/>
  <c r="AI473" i="75"/>
  <c r="AF473" i="75"/>
  <c r="CG159" i="75" l="1"/>
  <c r="AF474" i="75"/>
  <c r="AB474" i="75"/>
  <c r="X474" i="75"/>
  <c r="U474" i="75"/>
  <c r="Y474" i="75"/>
  <c r="V474" i="75"/>
  <c r="T474" i="75"/>
  <c r="AA474" i="75"/>
  <c r="AE474" i="75"/>
  <c r="P474" i="75"/>
  <c r="AI474" i="75"/>
  <c r="Z474" i="75"/>
  <c r="R474" i="75"/>
  <c r="Q474" i="75"/>
  <c r="AG474" i="75"/>
  <c r="W474" i="75"/>
  <c r="AH474" i="75"/>
  <c r="AC474" i="75"/>
  <c r="AD474" i="75"/>
  <c r="S474" i="75"/>
  <c r="CG160" i="75" l="1"/>
  <c r="AD475" i="75"/>
  <c r="R475" i="75"/>
  <c r="T475" i="75"/>
  <c r="AF475" i="75"/>
  <c r="V475" i="75"/>
  <c r="AI475" i="75"/>
  <c r="AC475" i="75"/>
  <c r="Z475" i="75"/>
  <c r="P475" i="75"/>
  <c r="AE475" i="75"/>
  <c r="S475" i="75"/>
  <c r="AB475" i="75"/>
  <c r="AH475" i="75"/>
  <c r="Y475" i="75"/>
  <c r="U475" i="75"/>
  <c r="X475" i="75"/>
  <c r="AA475" i="75"/>
  <c r="W475" i="75"/>
  <c r="Q475" i="75"/>
  <c r="AG475" i="75"/>
  <c r="CG161" i="75" l="1"/>
  <c r="Q476" i="75"/>
  <c r="AH476" i="75"/>
  <c r="AC476" i="75"/>
  <c r="AD476" i="75"/>
  <c r="AB476" i="75"/>
  <c r="AE476" i="75"/>
  <c r="Y476" i="75"/>
  <c r="W476" i="75"/>
  <c r="AI476" i="75"/>
  <c r="V476" i="75"/>
  <c r="AF476" i="75"/>
  <c r="P476" i="75"/>
  <c r="T476" i="75"/>
  <c r="R476" i="75"/>
  <c r="AA476" i="75"/>
  <c r="S476" i="75"/>
  <c r="X476" i="75"/>
  <c r="AG476" i="75"/>
  <c r="Z476" i="75"/>
  <c r="U476" i="75"/>
  <c r="CG162" i="75" l="1"/>
  <c r="Z477" i="75"/>
  <c r="T477" i="75"/>
  <c r="Y477" i="75"/>
  <c r="Q477" i="75"/>
  <c r="AE477" i="75"/>
  <c r="AG477" i="75"/>
  <c r="P477" i="75"/>
  <c r="X477" i="75"/>
  <c r="AF477" i="75"/>
  <c r="AB477" i="75"/>
  <c r="AC477" i="75"/>
  <c r="R477" i="75"/>
  <c r="W477" i="75"/>
  <c r="S477" i="75"/>
  <c r="V477" i="75"/>
  <c r="AD477" i="75"/>
  <c r="AI477" i="75"/>
  <c r="U477" i="75"/>
  <c r="AH477" i="75"/>
  <c r="AA477" i="75"/>
  <c r="CY98" i="75" l="1"/>
  <c r="CP98" i="75"/>
  <c r="CF98" i="75"/>
  <c r="CG163" i="75"/>
  <c r="AD478" i="75"/>
  <c r="AB478" i="75"/>
  <c r="Q478" i="75"/>
  <c r="V478" i="75"/>
  <c r="AF478" i="75"/>
  <c r="Y478" i="75"/>
  <c r="AH478" i="75"/>
  <c r="W478" i="75"/>
  <c r="P478" i="75"/>
  <c r="Z478" i="75"/>
  <c r="R478" i="75"/>
  <c r="AG478" i="75"/>
  <c r="U478" i="75"/>
  <c r="AI478" i="75"/>
  <c r="AC478" i="75"/>
  <c r="AE478" i="75"/>
  <c r="AA478" i="75"/>
  <c r="S478" i="75"/>
  <c r="X478" i="75"/>
  <c r="T478" i="75"/>
  <c r="CS115" i="75" l="1"/>
  <c r="DB115" i="75"/>
  <c r="CG164" i="75"/>
  <c r="AE479" i="75"/>
  <c r="V479" i="75"/>
  <c r="AC479" i="75"/>
  <c r="P479" i="75"/>
  <c r="Q479" i="75"/>
  <c r="AB479" i="75"/>
  <c r="U479" i="75"/>
  <c r="AD479" i="75"/>
  <c r="AG479" i="75"/>
  <c r="Z479" i="75"/>
  <c r="T479" i="75"/>
  <c r="AI479" i="75"/>
  <c r="W479" i="75"/>
  <c r="X479" i="75"/>
  <c r="AH479" i="75"/>
  <c r="S479" i="75"/>
  <c r="Y479" i="75"/>
  <c r="AA479" i="75"/>
  <c r="R479" i="75"/>
  <c r="AF479" i="75"/>
  <c r="CG165" i="75" l="1"/>
  <c r="R480" i="75"/>
  <c r="W480" i="75"/>
  <c r="U480" i="75"/>
  <c r="AE480" i="75"/>
  <c r="P480" i="75"/>
  <c r="AC480" i="75"/>
  <c r="AD480" i="75"/>
  <c r="AA480" i="75"/>
  <c r="AI480" i="75"/>
  <c r="AB480" i="75"/>
  <c r="Q480" i="75"/>
  <c r="Z480" i="75"/>
  <c r="AG480" i="75"/>
  <c r="X480" i="75"/>
  <c r="V480" i="75"/>
  <c r="Y480" i="75"/>
  <c r="T480" i="75"/>
  <c r="S480" i="75"/>
  <c r="AF480" i="75"/>
  <c r="AH480" i="75"/>
  <c r="CG166" i="75" l="1"/>
  <c r="CG167" i="75"/>
  <c r="AH481" i="75"/>
  <c r="X481" i="75"/>
  <c r="AA481" i="75"/>
  <c r="W481" i="75"/>
  <c r="AF481" i="75"/>
  <c r="AG481" i="75"/>
  <c r="AD481" i="75"/>
  <c r="R481" i="75"/>
  <c r="T481" i="75"/>
  <c r="Q481" i="75"/>
  <c r="P481" i="75"/>
  <c r="AE481" i="75"/>
  <c r="V481" i="75"/>
  <c r="U481" i="75"/>
  <c r="S481" i="75"/>
  <c r="Z481" i="75"/>
  <c r="AC481" i="75"/>
  <c r="Y481" i="75"/>
  <c r="AB481" i="75"/>
  <c r="AI481" i="75"/>
  <c r="AB482" i="75" l="1"/>
  <c r="V482" i="75"/>
  <c r="AD482" i="75"/>
  <c r="AH482" i="75"/>
  <c r="AF482" i="75"/>
  <c r="W482" i="75"/>
  <c r="T482" i="75"/>
  <c r="Y482" i="75"/>
  <c r="AE482" i="75"/>
  <c r="AG482" i="75"/>
  <c r="AC482" i="75"/>
  <c r="P482" i="75"/>
  <c r="Z482" i="75"/>
  <c r="Q482" i="75"/>
  <c r="AA482" i="75"/>
  <c r="AI482" i="75"/>
  <c r="R482" i="75"/>
  <c r="X482" i="75"/>
  <c r="S482" i="75"/>
  <c r="U482" i="75"/>
  <c r="U483" i="75" l="1"/>
  <c r="Q483" i="75"/>
  <c r="Y483" i="75"/>
  <c r="V483" i="75"/>
  <c r="S483" i="75"/>
  <c r="Z483" i="75"/>
  <c r="T483" i="75"/>
  <c r="AB483" i="75"/>
  <c r="X483" i="75"/>
  <c r="P483" i="75"/>
  <c r="W483" i="75"/>
  <c r="AD483" i="75"/>
  <c r="R483" i="75"/>
  <c r="AC483" i="75"/>
  <c r="AF483" i="75"/>
  <c r="AA483" i="75"/>
  <c r="AI483" i="75"/>
  <c r="AG483" i="75"/>
  <c r="AH483" i="75"/>
  <c r="AE483" i="75"/>
  <c r="DA106" i="75" l="1"/>
  <c r="CR106" i="75"/>
  <c r="V484" i="75"/>
  <c r="AE484" i="75"/>
  <c r="AC484" i="75"/>
  <c r="AB484" i="75"/>
  <c r="Q484" i="75"/>
  <c r="S484" i="75"/>
  <c r="AA484" i="75"/>
  <c r="AH484" i="75"/>
  <c r="R484" i="75"/>
  <c r="T484" i="75"/>
  <c r="U484" i="75"/>
  <c r="W484" i="75"/>
  <c r="P484" i="75"/>
  <c r="X484" i="75"/>
  <c r="AG484" i="75"/>
  <c r="AD484" i="75"/>
  <c r="Z484" i="75"/>
  <c r="AI484" i="75"/>
  <c r="AF484" i="75"/>
  <c r="Y484" i="75"/>
  <c r="CX96" i="75" l="1"/>
  <c r="CE96" i="75"/>
  <c r="CL96" i="75" s="1"/>
  <c r="CO96" i="75"/>
  <c r="CT96" i="75" s="1"/>
  <c r="AF485" i="75"/>
  <c r="P485" i="75"/>
  <c r="AA485" i="75"/>
  <c r="V485" i="75"/>
  <c r="AI485" i="75"/>
  <c r="W485" i="75"/>
  <c r="S485" i="75"/>
  <c r="Z485" i="75"/>
  <c r="U485" i="75"/>
  <c r="Q485" i="75"/>
  <c r="AD485" i="75"/>
  <c r="T485" i="75"/>
  <c r="AB485" i="75"/>
  <c r="AG485" i="75"/>
  <c r="R485" i="75"/>
  <c r="AC485" i="75"/>
  <c r="X485" i="75"/>
  <c r="Y485" i="75"/>
  <c r="AH485" i="75"/>
  <c r="AE485" i="75"/>
  <c r="CU96" i="75" l="1"/>
  <c r="CK96" i="75"/>
  <c r="CJ96" i="75"/>
  <c r="AH486" i="75"/>
  <c r="AB486" i="75"/>
  <c r="S486" i="75"/>
  <c r="AF486" i="75"/>
  <c r="X486" i="75"/>
  <c r="AD486" i="75"/>
  <c r="AI486" i="75"/>
  <c r="Q486" i="75"/>
  <c r="V486" i="75"/>
  <c r="U486" i="75"/>
  <c r="AA486" i="75"/>
  <c r="AE486" i="75"/>
  <c r="P486" i="75"/>
  <c r="Y486" i="75"/>
  <c r="T486" i="75"/>
  <c r="W486" i="75"/>
  <c r="R486" i="75"/>
  <c r="AG486" i="75"/>
  <c r="AC486" i="75"/>
  <c r="Z486" i="75"/>
  <c r="Z487" i="75" l="1"/>
  <c r="Y487" i="75"/>
  <c r="Q487" i="75"/>
  <c r="AB487" i="75"/>
  <c r="AE487" i="75"/>
  <c r="X487" i="75"/>
  <c r="U487" i="75"/>
  <c r="T487" i="75"/>
  <c r="S487" i="75"/>
  <c r="AC487" i="75"/>
  <c r="P487" i="75"/>
  <c r="AI487" i="75"/>
  <c r="AH487" i="75"/>
  <c r="AG487" i="75"/>
  <c r="AD487" i="75"/>
  <c r="R487" i="75"/>
  <c r="AA487" i="75"/>
  <c r="W487" i="75"/>
  <c r="AF487" i="75"/>
  <c r="V487" i="75"/>
  <c r="AF488" i="75" l="1"/>
  <c r="AH488" i="75"/>
  <c r="U488" i="75"/>
  <c r="Z488" i="75"/>
  <c r="W488" i="75"/>
  <c r="AI488" i="75"/>
  <c r="X488" i="75"/>
  <c r="AA488" i="75"/>
  <c r="P488" i="75"/>
  <c r="AE488" i="75"/>
  <c r="S488" i="75"/>
  <c r="V488" i="75"/>
  <c r="T488" i="75"/>
  <c r="R488" i="75"/>
  <c r="AC488" i="75"/>
  <c r="AB488" i="75"/>
  <c r="AD488" i="75"/>
  <c r="Q488" i="75"/>
  <c r="AG488" i="75"/>
  <c r="Y488" i="75"/>
  <c r="Y489" i="75" l="1"/>
  <c r="R489" i="75"/>
  <c r="AA489" i="75"/>
  <c r="AH489" i="75"/>
  <c r="Q489" i="75"/>
  <c r="AI489" i="75"/>
  <c r="U489" i="75"/>
  <c r="AG489" i="75"/>
  <c r="T489" i="75"/>
  <c r="X489" i="75"/>
  <c r="AF489" i="75"/>
  <c r="V489" i="75"/>
  <c r="AD489" i="75"/>
  <c r="S489" i="75"/>
  <c r="W489" i="75"/>
  <c r="AB489" i="75"/>
  <c r="AE489" i="75"/>
  <c r="Z489" i="75"/>
  <c r="AC489" i="75"/>
  <c r="P489" i="75"/>
  <c r="P490" i="75" l="1"/>
  <c r="S490" i="75"/>
  <c r="AG490" i="75"/>
  <c r="R490" i="75"/>
  <c r="AC490" i="75"/>
  <c r="AD490" i="75"/>
  <c r="U490" i="75"/>
  <c r="Y490" i="75"/>
  <c r="AI490" i="75"/>
  <c r="AF490" i="75"/>
  <c r="Q490" i="75"/>
  <c r="X490" i="75"/>
  <c r="T490" i="75"/>
  <c r="Z490" i="75"/>
  <c r="V490" i="75"/>
  <c r="AH490" i="75"/>
  <c r="AA490" i="75"/>
  <c r="AE490" i="75"/>
  <c r="W490" i="75"/>
  <c r="AB490" i="75"/>
  <c r="AB491" i="75" l="1"/>
  <c r="Z491" i="75"/>
  <c r="Y491" i="75"/>
  <c r="S491" i="75"/>
  <c r="X491" i="75"/>
  <c r="AA491" i="75"/>
  <c r="AC491" i="75"/>
  <c r="AF491" i="75"/>
  <c r="R491" i="75"/>
  <c r="AG491" i="75"/>
  <c r="W491" i="75"/>
  <c r="T491" i="75"/>
  <c r="U491" i="75"/>
  <c r="P491" i="75"/>
  <c r="AD491" i="75"/>
  <c r="Q491" i="75"/>
  <c r="AH491" i="75"/>
  <c r="V491" i="75"/>
  <c r="AE491" i="75"/>
  <c r="AI491" i="75"/>
  <c r="AE492" i="75" l="1"/>
  <c r="U492" i="75"/>
  <c r="AC492" i="75"/>
  <c r="AB492" i="75"/>
  <c r="W492" i="75"/>
  <c r="Q492" i="75"/>
  <c r="AD492" i="75"/>
  <c r="AI492" i="75"/>
  <c r="V492" i="75"/>
  <c r="T492" i="75"/>
  <c r="AA492" i="75"/>
  <c r="X492" i="75"/>
  <c r="S492" i="75"/>
  <c r="R492" i="75"/>
  <c r="AF492" i="75"/>
  <c r="AH492" i="75"/>
  <c r="AG492" i="75"/>
  <c r="Y492" i="75"/>
  <c r="P492" i="75"/>
  <c r="Z492" i="75"/>
  <c r="Z493" i="75" l="1"/>
  <c r="R493" i="75"/>
  <c r="AI493" i="75"/>
  <c r="U493" i="75"/>
  <c r="AD493" i="75"/>
  <c r="X493" i="75"/>
  <c r="AA493" i="75"/>
  <c r="T493" i="75"/>
  <c r="V493" i="75"/>
  <c r="P493" i="75"/>
  <c r="S493" i="75"/>
  <c r="AE493" i="75"/>
  <c r="Q493" i="75"/>
  <c r="AG493" i="75"/>
  <c r="W493" i="75"/>
  <c r="AH493" i="75"/>
  <c r="AF493" i="75"/>
  <c r="Y493" i="75"/>
  <c r="AB493" i="75"/>
  <c r="AC493" i="75"/>
  <c r="AC494" i="75" l="1"/>
  <c r="AG494" i="75"/>
  <c r="T494" i="75"/>
  <c r="R494" i="75"/>
  <c r="AE494" i="75"/>
  <c r="AD494" i="75"/>
  <c r="V494" i="75"/>
  <c r="AB494" i="75"/>
  <c r="Q494" i="75"/>
  <c r="AA494" i="75"/>
  <c r="Z494" i="75"/>
  <c r="S494" i="75"/>
  <c r="W494" i="75"/>
  <c r="Y494" i="75"/>
  <c r="X494" i="75"/>
  <c r="P494" i="75"/>
  <c r="U494" i="75"/>
  <c r="AI494" i="75"/>
  <c r="AF494" i="75"/>
  <c r="AH494" i="75"/>
  <c r="AF495" i="75" l="1"/>
  <c r="W495" i="75"/>
  <c r="V495" i="75"/>
  <c r="AC495" i="75"/>
  <c r="Z495" i="75"/>
  <c r="Q495" i="75"/>
  <c r="AB495" i="75"/>
  <c r="AI495" i="75"/>
  <c r="S495" i="75"/>
  <c r="AD495" i="75"/>
  <c r="U495" i="75"/>
  <c r="AE495" i="75"/>
  <c r="R495" i="75"/>
  <c r="T495" i="75"/>
  <c r="AH495" i="75"/>
  <c r="AG495" i="75"/>
  <c r="P495" i="75"/>
  <c r="AA495" i="75"/>
  <c r="Y495" i="75"/>
  <c r="X495" i="75"/>
  <c r="X496" i="75" l="1"/>
  <c r="T496" i="75"/>
  <c r="AI496" i="75"/>
  <c r="W496" i="75"/>
  <c r="AA496" i="75"/>
  <c r="Q496" i="75"/>
  <c r="Z496" i="75"/>
  <c r="AG496" i="75"/>
  <c r="AD496" i="75"/>
  <c r="AH496" i="75"/>
  <c r="V496" i="75"/>
  <c r="Y496" i="75"/>
  <c r="R496" i="75"/>
  <c r="AB496" i="75"/>
  <c r="AF496" i="75"/>
  <c r="U496" i="75"/>
  <c r="AE496" i="75"/>
  <c r="AC496" i="75"/>
  <c r="S496" i="75"/>
  <c r="P496" i="75"/>
  <c r="P497" i="75" l="1"/>
  <c r="AB497" i="75"/>
  <c r="AG497" i="75"/>
  <c r="T497" i="75"/>
  <c r="X497" i="75"/>
  <c r="AC497" i="75"/>
  <c r="Q497" i="75"/>
  <c r="AA497" i="75"/>
  <c r="U497" i="75"/>
  <c r="W497" i="75"/>
  <c r="AI497" i="75"/>
  <c r="S497" i="75"/>
  <c r="R497" i="75"/>
  <c r="Z497" i="75"/>
  <c r="Y497" i="75"/>
  <c r="V497" i="75"/>
  <c r="AH497" i="75"/>
  <c r="AF497" i="75"/>
  <c r="AE497" i="75"/>
  <c r="AD497" i="75"/>
  <c r="AD498" i="75" l="1"/>
  <c r="Z498" i="75"/>
  <c r="AA498" i="75"/>
  <c r="AB498" i="75"/>
  <c r="AF498" i="75"/>
  <c r="AC498" i="75"/>
  <c r="AI498" i="75"/>
  <c r="AE498" i="75"/>
  <c r="R498" i="75"/>
  <c r="Q498" i="75"/>
  <c r="P498" i="75"/>
  <c r="S498" i="75"/>
  <c r="AH498" i="75"/>
  <c r="X498" i="75"/>
  <c r="T498" i="75"/>
  <c r="V498" i="75"/>
  <c r="W498" i="75"/>
  <c r="Y498" i="75"/>
  <c r="U498" i="75"/>
  <c r="AG498" i="75"/>
  <c r="AG499" i="75" l="1"/>
  <c r="X499" i="75"/>
  <c r="AE499" i="75"/>
  <c r="Z499" i="75"/>
  <c r="AI499" i="75"/>
  <c r="AC499" i="75"/>
  <c r="U499" i="75"/>
  <c r="AH499" i="75"/>
  <c r="AD499" i="75"/>
  <c r="P499" i="75"/>
  <c r="T499" i="75"/>
  <c r="R499" i="75"/>
  <c r="AA499" i="75"/>
  <c r="Y499" i="75"/>
  <c r="S499" i="75"/>
  <c r="AF499" i="75"/>
  <c r="W499" i="75"/>
  <c r="Q499" i="75"/>
  <c r="AB499" i="75"/>
  <c r="V499" i="75"/>
  <c r="V500" i="75" l="1"/>
  <c r="Y500" i="75"/>
  <c r="AH500" i="75"/>
  <c r="X500" i="75"/>
  <c r="AG500" i="75"/>
  <c r="AC500" i="75"/>
  <c r="T500" i="75"/>
  <c r="AB500" i="75"/>
  <c r="AA500" i="75"/>
  <c r="U500" i="75"/>
  <c r="Q500" i="75"/>
  <c r="R500" i="75"/>
  <c r="AI500" i="75"/>
  <c r="AF500" i="75"/>
  <c r="P500" i="75"/>
  <c r="S500" i="75"/>
  <c r="AE500" i="75"/>
  <c r="W500" i="75"/>
  <c r="AD500" i="75"/>
  <c r="Z500" i="75"/>
  <c r="AD501" i="75" l="1"/>
  <c r="AI501" i="75"/>
  <c r="T501" i="75"/>
  <c r="V501" i="75"/>
  <c r="W501" i="75"/>
  <c r="R501" i="75"/>
  <c r="AC501" i="75"/>
  <c r="AE501" i="75"/>
  <c r="Q501" i="75"/>
  <c r="AG501" i="75"/>
  <c r="P501" i="75"/>
  <c r="Z501" i="75"/>
  <c r="AB501" i="75"/>
  <c r="S501" i="75"/>
  <c r="U501" i="75"/>
  <c r="X501" i="75"/>
  <c r="AA501" i="75"/>
  <c r="AF501" i="75"/>
  <c r="Y501" i="75"/>
  <c r="AH501" i="75"/>
  <c r="AH502" i="75" l="1"/>
  <c r="S502" i="75"/>
  <c r="AE502" i="75"/>
  <c r="AI502" i="75"/>
  <c r="AF502" i="75"/>
  <c r="R502" i="75"/>
  <c r="P502" i="75"/>
  <c r="X502" i="75"/>
  <c r="V502" i="75"/>
  <c r="Y502" i="75"/>
  <c r="AB502" i="75"/>
  <c r="AC502" i="75"/>
  <c r="AD502" i="75"/>
  <c r="Z502" i="75"/>
  <c r="AA502" i="75"/>
  <c r="W502" i="75"/>
  <c r="AG502" i="75"/>
  <c r="U502" i="75"/>
  <c r="Q502" i="75"/>
  <c r="T502" i="75"/>
  <c r="T503" i="75" l="1"/>
  <c r="Z503" i="75"/>
  <c r="X503" i="75"/>
  <c r="S503" i="75"/>
  <c r="AH503" i="75"/>
  <c r="U503" i="75"/>
  <c r="AG503" i="75"/>
  <c r="AF503" i="75"/>
  <c r="AI503" i="75"/>
  <c r="V503" i="75"/>
  <c r="Q503" i="75"/>
  <c r="AD503" i="75"/>
  <c r="P503" i="75"/>
  <c r="AC503" i="75"/>
  <c r="R503" i="75"/>
  <c r="AB503" i="75"/>
  <c r="Y503" i="75"/>
  <c r="AA503" i="75"/>
  <c r="AE503" i="75"/>
  <c r="W503" i="75"/>
  <c r="W504" i="75" l="1"/>
  <c r="AC504" i="75"/>
  <c r="AF504" i="75"/>
  <c r="Z504" i="75"/>
  <c r="AA504" i="75"/>
  <c r="Q504" i="75"/>
  <c r="V504" i="75"/>
  <c r="S504" i="75"/>
  <c r="X504" i="75"/>
  <c r="AE504" i="75"/>
  <c r="P504" i="75"/>
  <c r="AG504" i="75"/>
  <c r="T504" i="75"/>
  <c r="AD504" i="75"/>
  <c r="U504" i="75"/>
  <c r="AH504" i="75"/>
  <c r="AB504" i="75"/>
  <c r="AI504" i="75"/>
  <c r="Y504" i="75"/>
  <c r="R504" i="75"/>
  <c r="CZ102" i="75" l="1"/>
  <c r="CQ102" i="75"/>
  <c r="AH505" i="75"/>
  <c r="AE505" i="75"/>
  <c r="Z505" i="75"/>
  <c r="U505" i="75"/>
  <c r="X505" i="75"/>
  <c r="AF505" i="75"/>
  <c r="R505" i="75"/>
  <c r="AD505" i="75"/>
  <c r="S505" i="75"/>
  <c r="AC505" i="75"/>
  <c r="Y505" i="75"/>
  <c r="T505" i="75"/>
  <c r="V505" i="75"/>
  <c r="W505" i="75"/>
  <c r="AI505" i="75"/>
  <c r="AG505" i="75"/>
  <c r="Q505" i="75"/>
  <c r="AB505" i="75"/>
  <c r="P505" i="75"/>
  <c r="AA505" i="75"/>
  <c r="AA506" i="75" l="1"/>
  <c r="W506" i="75"/>
  <c r="AD506" i="75"/>
  <c r="AE506" i="75"/>
  <c r="P506" i="75"/>
  <c r="V506" i="75"/>
  <c r="R506" i="75"/>
  <c r="AH506" i="75"/>
  <c r="T506" i="75"/>
  <c r="AF506" i="75"/>
  <c r="Y506" i="75"/>
  <c r="AG506" i="75"/>
  <c r="AC506" i="75"/>
  <c r="U506" i="75"/>
  <c r="AI506" i="75"/>
  <c r="S506" i="75"/>
  <c r="Z506" i="75"/>
  <c r="AB506" i="75"/>
  <c r="Q506" i="75"/>
  <c r="X506" i="75"/>
  <c r="X507" i="75" l="1"/>
  <c r="U507" i="75"/>
  <c r="AH507" i="75"/>
  <c r="W507" i="75"/>
  <c r="Y507" i="75"/>
  <c r="T507" i="75"/>
  <c r="Q507" i="75"/>
  <c r="AC507" i="75"/>
  <c r="R507" i="75"/>
  <c r="AA507" i="75"/>
  <c r="AF507" i="75"/>
  <c r="AD507" i="75"/>
  <c r="AB507" i="75"/>
  <c r="AG507" i="75"/>
  <c r="V507" i="75"/>
  <c r="P507" i="75"/>
  <c r="AE507" i="75"/>
  <c r="Z507" i="75"/>
  <c r="AI507" i="75"/>
  <c r="S507" i="75"/>
  <c r="AI508" i="75" l="1"/>
  <c r="AB508" i="75"/>
  <c r="Q508" i="75"/>
  <c r="X508" i="75"/>
  <c r="T508" i="75"/>
  <c r="Y508" i="75"/>
  <c r="W508" i="75"/>
  <c r="S508" i="75"/>
  <c r="Z508" i="75"/>
  <c r="AD508" i="75"/>
  <c r="AA508" i="75"/>
  <c r="AH508" i="75"/>
  <c r="AC508" i="75"/>
  <c r="AE508" i="75"/>
  <c r="AF508" i="75"/>
  <c r="R508" i="75"/>
  <c r="AG508" i="75"/>
  <c r="P508" i="75"/>
  <c r="U508" i="75"/>
  <c r="V508" i="75"/>
  <c r="U509" i="75" l="1"/>
  <c r="AC509" i="75"/>
  <c r="W509" i="75"/>
  <c r="AI509" i="75"/>
  <c r="AA509" i="75"/>
  <c r="X509" i="75"/>
  <c r="Z509" i="75"/>
  <c r="S509" i="75"/>
  <c r="P509" i="75"/>
  <c r="AH509" i="75"/>
  <c r="Y509" i="75"/>
  <c r="AD509" i="75"/>
  <c r="Q509" i="75"/>
  <c r="AE509" i="75"/>
  <c r="AG509" i="75"/>
  <c r="T509" i="75"/>
  <c r="AF509" i="75"/>
  <c r="AB509" i="75"/>
  <c r="R509" i="75"/>
  <c r="V509" i="75"/>
  <c r="R510" i="75" l="1"/>
  <c r="Q510" i="75"/>
  <c r="Z510" i="75"/>
  <c r="U510" i="75"/>
  <c r="AD510" i="75"/>
  <c r="X510" i="75"/>
  <c r="T510" i="75"/>
  <c r="AG510" i="75"/>
  <c r="V510" i="75"/>
  <c r="AC510" i="75"/>
  <c r="AB510" i="75"/>
  <c r="AH510" i="75"/>
  <c r="W510" i="75"/>
  <c r="AE510" i="75"/>
  <c r="AF510" i="75"/>
  <c r="Y510" i="75"/>
  <c r="AA510" i="75"/>
  <c r="AI510" i="75"/>
  <c r="P510" i="75"/>
  <c r="S510" i="75"/>
  <c r="CY99" i="75" l="1"/>
  <c r="CP99" i="75"/>
  <c r="CF99" i="75"/>
  <c r="AA511" i="75"/>
  <c r="AB511" i="75"/>
  <c r="AD511" i="75"/>
  <c r="Y511" i="75"/>
  <c r="AC511" i="75"/>
  <c r="U511" i="75"/>
  <c r="AF511" i="75"/>
  <c r="V511" i="75"/>
  <c r="Z511" i="75"/>
  <c r="S511" i="75"/>
  <c r="AE511" i="75"/>
  <c r="AG511" i="75"/>
  <c r="Q511" i="75"/>
  <c r="W511" i="75"/>
  <c r="T511" i="75"/>
  <c r="R511" i="75"/>
  <c r="AI511" i="75"/>
  <c r="AH511" i="75"/>
  <c r="P511" i="75"/>
  <c r="X511" i="75"/>
  <c r="CS116" i="75" l="1"/>
  <c r="DB116" i="75"/>
  <c r="CF100" i="75"/>
  <c r="T512" i="75"/>
  <c r="Z512" i="75"/>
  <c r="AD512" i="75"/>
  <c r="X512" i="75"/>
  <c r="W512" i="75"/>
  <c r="V512" i="75"/>
  <c r="AB512" i="75"/>
  <c r="AA512" i="75"/>
  <c r="P512" i="75"/>
  <c r="Q512" i="75"/>
  <c r="AF512" i="75"/>
  <c r="AE512" i="75"/>
  <c r="AH512" i="75"/>
  <c r="AG512" i="75"/>
  <c r="U512" i="75"/>
  <c r="AC512" i="75"/>
  <c r="R512" i="75"/>
  <c r="S512" i="75"/>
  <c r="Y512" i="75"/>
  <c r="AI512" i="75"/>
  <c r="CF101" i="75" l="1"/>
  <c r="Y513" i="75"/>
  <c r="AH513" i="75"/>
  <c r="AB513" i="75"/>
  <c r="T513" i="75"/>
  <c r="V513" i="75"/>
  <c r="Q513" i="75"/>
  <c r="AD513" i="75"/>
  <c r="AG513" i="75"/>
  <c r="S513" i="75"/>
  <c r="AE513" i="75"/>
  <c r="R513" i="75"/>
  <c r="AF513" i="75"/>
  <c r="W513" i="75"/>
  <c r="X513" i="75"/>
  <c r="P513" i="75"/>
  <c r="AA513" i="75"/>
  <c r="AC513" i="75"/>
  <c r="U513" i="75"/>
  <c r="AI513" i="75"/>
  <c r="Z513" i="75"/>
  <c r="CF102" i="75" l="1"/>
  <c r="AI514" i="75"/>
  <c r="W514" i="75"/>
  <c r="AD514" i="75"/>
  <c r="Y514" i="75"/>
  <c r="AF514" i="75"/>
  <c r="Q514" i="75"/>
  <c r="T514" i="75"/>
  <c r="X514" i="75"/>
  <c r="AH514" i="75"/>
  <c r="U514" i="75"/>
  <c r="S514" i="75"/>
  <c r="AG514" i="75"/>
  <c r="AC514" i="75"/>
  <c r="R514" i="75"/>
  <c r="V514" i="75"/>
  <c r="AA514" i="75"/>
  <c r="AE514" i="75"/>
  <c r="Z514" i="75"/>
  <c r="P514" i="75"/>
  <c r="AB514" i="75"/>
  <c r="CF103" i="75" l="1"/>
  <c r="P515" i="75"/>
  <c r="AC515" i="75"/>
  <c r="T515" i="75"/>
  <c r="AI515" i="75"/>
  <c r="Z515" i="75"/>
  <c r="AG515" i="75"/>
  <c r="Q515" i="75"/>
  <c r="AH515" i="75"/>
  <c r="AB515" i="75"/>
  <c r="X515" i="75"/>
  <c r="AE515" i="75"/>
  <c r="S515" i="75"/>
  <c r="AF515" i="75"/>
  <c r="AA515" i="75"/>
  <c r="U515" i="75"/>
  <c r="Y515" i="75"/>
  <c r="AD515" i="75"/>
  <c r="R515" i="75"/>
  <c r="W515" i="75"/>
  <c r="V515" i="75"/>
  <c r="CF104" i="75" l="1"/>
  <c r="W516" i="75"/>
  <c r="AF516" i="75"/>
  <c r="Q516" i="75"/>
  <c r="P516" i="75"/>
  <c r="R516" i="75"/>
  <c r="S516" i="75"/>
  <c r="AG516" i="75"/>
  <c r="AD516" i="75"/>
  <c r="AE516" i="75"/>
  <c r="Z516" i="75"/>
  <c r="T516" i="75"/>
  <c r="AA516" i="75"/>
  <c r="AC516" i="75"/>
  <c r="Y516" i="75"/>
  <c r="X516" i="75"/>
  <c r="AI516" i="75"/>
  <c r="AB516" i="75"/>
  <c r="V516" i="75"/>
  <c r="AH516" i="75"/>
  <c r="U516" i="75"/>
  <c r="CR107" i="75" l="1"/>
  <c r="DA107" i="75"/>
  <c r="CF105" i="75"/>
  <c r="X517" i="75"/>
  <c r="AE517" i="75"/>
  <c r="Q517" i="75"/>
  <c r="AH517" i="75"/>
  <c r="AG517" i="75"/>
  <c r="S517" i="75"/>
  <c r="T517" i="75"/>
  <c r="AI517" i="75"/>
  <c r="Z517" i="75"/>
  <c r="U517" i="75"/>
  <c r="Y517" i="75"/>
  <c r="AD517" i="75"/>
  <c r="AF517" i="75"/>
  <c r="AC517" i="75"/>
  <c r="W517" i="75"/>
  <c r="AB517" i="75"/>
  <c r="R517" i="75"/>
  <c r="P517" i="75"/>
  <c r="V517" i="75"/>
  <c r="AA517" i="75"/>
  <c r="CF106" i="75" l="1"/>
  <c r="V518" i="75"/>
  <c r="AF518" i="75"/>
  <c r="T518" i="75"/>
  <c r="X518" i="75"/>
  <c r="S518" i="75"/>
  <c r="R518" i="75"/>
  <c r="Y518" i="75"/>
  <c r="AG518" i="75"/>
  <c r="P518" i="75"/>
  <c r="AD518" i="75"/>
  <c r="AB518" i="75"/>
  <c r="U518" i="75"/>
  <c r="AH518" i="75"/>
  <c r="W518" i="75"/>
  <c r="Z518" i="75"/>
  <c r="Q518" i="75"/>
  <c r="AA518" i="75"/>
  <c r="AC518" i="75"/>
  <c r="AI518" i="75"/>
  <c r="AE518" i="75"/>
  <c r="CF107" i="75" l="1"/>
  <c r="AI519" i="75"/>
  <c r="AH519" i="75"/>
  <c r="Y519" i="75"/>
  <c r="V519" i="75"/>
  <c r="AC519" i="75"/>
  <c r="U519" i="75"/>
  <c r="R519" i="75"/>
  <c r="AD519" i="75"/>
  <c r="X519" i="75"/>
  <c r="Z519" i="75"/>
  <c r="P519" i="75"/>
  <c r="T519" i="75"/>
  <c r="AE519" i="75"/>
  <c r="W519" i="75"/>
  <c r="AG519" i="75"/>
  <c r="AF519" i="75"/>
  <c r="AA519" i="75"/>
  <c r="AB519" i="75"/>
  <c r="S519" i="75"/>
  <c r="Q519" i="75"/>
  <c r="CE97" i="75" l="1"/>
  <c r="CX97" i="75"/>
  <c r="CO97" i="75"/>
  <c r="CT97" i="75" s="1"/>
  <c r="CU97" i="75"/>
  <c r="CF108" i="75"/>
  <c r="AB520" i="75"/>
  <c r="T520" i="75"/>
  <c r="U520" i="75"/>
  <c r="AA520" i="75"/>
  <c r="P520" i="75"/>
  <c r="AC520" i="75"/>
  <c r="AF520" i="75"/>
  <c r="Z520" i="75"/>
  <c r="V520" i="75"/>
  <c r="W520" i="75"/>
  <c r="AH520" i="75"/>
  <c r="AE520" i="75"/>
  <c r="R520" i="75"/>
  <c r="AG520" i="75"/>
  <c r="X520" i="75"/>
  <c r="Y520" i="75"/>
  <c r="AD520" i="75"/>
  <c r="Q520" i="75"/>
  <c r="S520" i="75"/>
  <c r="AI520" i="75"/>
  <c r="CK97" i="75" l="1"/>
  <c r="CJ97" i="75"/>
  <c r="CF109" i="75"/>
  <c r="CL97" i="75"/>
  <c r="S521" i="75"/>
  <c r="R521" i="75"/>
  <c r="AF521" i="75"/>
  <c r="AB521" i="75"/>
  <c r="Q521" i="75"/>
  <c r="AE521" i="75"/>
  <c r="AC521" i="75"/>
  <c r="V521" i="75"/>
  <c r="AG521" i="75"/>
  <c r="AD521" i="75"/>
  <c r="AH521" i="75"/>
  <c r="P521" i="75"/>
  <c r="U521" i="75"/>
  <c r="AI521" i="75"/>
  <c r="T521" i="75"/>
  <c r="Y521" i="75"/>
  <c r="W521" i="75"/>
  <c r="AA521" i="75"/>
  <c r="X521" i="75"/>
  <c r="Z521" i="75"/>
  <c r="CF110" i="75" l="1"/>
  <c r="X522" i="75"/>
  <c r="U522" i="75"/>
  <c r="AC522" i="75"/>
  <c r="S522" i="75"/>
  <c r="AA522" i="75"/>
  <c r="P522" i="75"/>
  <c r="AE522" i="75"/>
  <c r="AG522" i="75"/>
  <c r="AI522" i="75"/>
  <c r="R522" i="75"/>
  <c r="W522" i="75"/>
  <c r="AH522" i="75"/>
  <c r="Q522" i="75"/>
  <c r="Y522" i="75"/>
  <c r="AD522" i="75"/>
  <c r="AB522" i="75"/>
  <c r="AF522" i="75"/>
  <c r="Z522" i="75"/>
  <c r="V522" i="75"/>
  <c r="T522" i="75"/>
  <c r="CF111" i="75" l="1"/>
  <c r="Z523" i="75"/>
  <c r="AH523" i="75"/>
  <c r="P523" i="75"/>
  <c r="AF523" i="75"/>
  <c r="W523" i="75"/>
  <c r="AA523" i="75"/>
  <c r="AB523" i="75"/>
  <c r="R523" i="75"/>
  <c r="S523" i="75"/>
  <c r="V523" i="75"/>
  <c r="AE523" i="75"/>
  <c r="AD523" i="75"/>
  <c r="AI523" i="75"/>
  <c r="AC523" i="75"/>
  <c r="T523" i="75"/>
  <c r="Y523" i="75"/>
  <c r="AG523" i="75"/>
  <c r="U523" i="75"/>
  <c r="Q523" i="75"/>
  <c r="X523" i="75"/>
  <c r="CF112" i="75" l="1"/>
  <c r="U524" i="75"/>
  <c r="AD524" i="75"/>
  <c r="AA524" i="75"/>
  <c r="S524" i="75"/>
  <c r="X524" i="75"/>
  <c r="R524" i="75"/>
  <c r="AI524" i="75"/>
  <c r="Z524" i="75"/>
  <c r="AG524" i="75"/>
  <c r="AE524" i="75"/>
  <c r="W524" i="75"/>
  <c r="Y524" i="75"/>
  <c r="V524" i="75"/>
  <c r="AF524" i="75"/>
  <c r="P524" i="75"/>
  <c r="AC524" i="75"/>
  <c r="AH524" i="75"/>
  <c r="AB524" i="75"/>
  <c r="T524" i="75"/>
  <c r="Q524" i="75"/>
  <c r="CF113" i="75" l="1"/>
  <c r="AB525" i="75"/>
  <c r="Y525" i="75"/>
  <c r="R525" i="75"/>
  <c r="AG525" i="75"/>
  <c r="Q525" i="75"/>
  <c r="AD525" i="75"/>
  <c r="T525" i="75"/>
  <c r="AI525" i="75"/>
  <c r="AH525" i="75"/>
  <c r="W525" i="75"/>
  <c r="X525" i="75"/>
  <c r="AC525" i="75"/>
  <c r="AE525" i="75"/>
  <c r="S525" i="75"/>
  <c r="AA525" i="75"/>
  <c r="AF525" i="75"/>
  <c r="Z525" i="75"/>
  <c r="V525" i="75"/>
  <c r="U525" i="75"/>
  <c r="P525" i="75"/>
  <c r="CF114" i="75" l="1"/>
  <c r="P526" i="75"/>
  <c r="S526" i="75"/>
  <c r="AI526" i="75"/>
  <c r="Y526" i="75"/>
  <c r="AC526" i="75"/>
  <c r="AD526" i="75"/>
  <c r="AA526" i="75"/>
  <c r="U526" i="75"/>
  <c r="AE526" i="75"/>
  <c r="T526" i="75"/>
  <c r="AB526" i="75"/>
  <c r="V526" i="75"/>
  <c r="Z526" i="75"/>
  <c r="X526" i="75"/>
  <c r="Q526" i="75"/>
  <c r="R526" i="75"/>
  <c r="AF526" i="75"/>
  <c r="W526" i="75"/>
  <c r="AG526" i="75"/>
  <c r="AH526" i="75"/>
  <c r="CF115" i="75" l="1"/>
  <c r="AG527" i="75"/>
  <c r="Z527" i="75"/>
  <c r="AA527" i="75"/>
  <c r="P527" i="75"/>
  <c r="W527" i="75"/>
  <c r="V527" i="75"/>
  <c r="AD527" i="75"/>
  <c r="AF527" i="75"/>
  <c r="AB527" i="75"/>
  <c r="AC527" i="75"/>
  <c r="T527" i="75"/>
  <c r="Y527" i="75"/>
  <c r="Q527" i="75"/>
  <c r="AE527" i="75"/>
  <c r="AI527" i="75"/>
  <c r="AH527" i="75"/>
  <c r="X527" i="75"/>
  <c r="U527" i="75"/>
  <c r="S527" i="75"/>
  <c r="R527" i="75"/>
  <c r="CF116" i="75" l="1"/>
  <c r="S528" i="75"/>
  <c r="Q528" i="75"/>
  <c r="AD528" i="75"/>
  <c r="AG528" i="75"/>
  <c r="U528" i="75"/>
  <c r="Y528" i="75"/>
  <c r="V528" i="75"/>
  <c r="Z528" i="75"/>
  <c r="X528" i="75"/>
  <c r="T528" i="75"/>
  <c r="W528" i="75"/>
  <c r="AH528" i="75"/>
  <c r="AC528" i="75"/>
  <c r="P528" i="75"/>
  <c r="AB528" i="75"/>
  <c r="AA528" i="75"/>
  <c r="R528" i="75"/>
  <c r="AF528" i="75"/>
  <c r="AI528" i="75"/>
  <c r="AE528" i="75"/>
  <c r="CF117" i="75" l="1"/>
  <c r="AF529" i="75"/>
  <c r="AH529" i="75"/>
  <c r="Y529" i="75"/>
  <c r="T529" i="75"/>
  <c r="AG529" i="75"/>
  <c r="AB529" i="75"/>
  <c r="X529" i="75"/>
  <c r="AD529" i="75"/>
  <c r="AE529" i="75"/>
  <c r="P529" i="75"/>
  <c r="Q529" i="75"/>
  <c r="AI529" i="75"/>
  <c r="V529" i="75"/>
  <c r="R529" i="75"/>
  <c r="W529" i="75"/>
  <c r="U529" i="75"/>
  <c r="AA529" i="75"/>
  <c r="Z529" i="75"/>
  <c r="AC529" i="75"/>
  <c r="S529" i="75"/>
  <c r="CF118" i="75" l="1"/>
  <c r="S530" i="75"/>
  <c r="R530" i="75"/>
  <c r="AD530" i="75"/>
  <c r="AH530" i="75"/>
  <c r="AB530" i="75"/>
  <c r="AA530" i="75"/>
  <c r="AG530" i="75"/>
  <c r="P530" i="75"/>
  <c r="Y530" i="75"/>
  <c r="AC530" i="75"/>
  <c r="V530" i="75"/>
  <c r="X530" i="75"/>
  <c r="AF530" i="75"/>
  <c r="Q530" i="75"/>
  <c r="Z530" i="75"/>
  <c r="AI530" i="75"/>
  <c r="T530" i="75"/>
  <c r="U530" i="75"/>
  <c r="W530" i="75"/>
  <c r="AE530" i="75"/>
  <c r="CF119" i="75" l="1"/>
  <c r="W531" i="75"/>
  <c r="AF531" i="75"/>
  <c r="AG531" i="75"/>
  <c r="S531" i="75"/>
  <c r="V531" i="75"/>
  <c r="U531" i="75"/>
  <c r="X531" i="75"/>
  <c r="AA531" i="75"/>
  <c r="AH531" i="75"/>
  <c r="Y531" i="75"/>
  <c r="Q531" i="75"/>
  <c r="R531" i="75"/>
  <c r="T531" i="75"/>
  <c r="AB531" i="75"/>
  <c r="AD531" i="75"/>
  <c r="P531" i="75"/>
  <c r="AI531" i="75"/>
  <c r="AC531" i="75"/>
  <c r="AE531" i="75"/>
  <c r="Z531" i="75"/>
  <c r="CF120" i="75" l="1"/>
  <c r="Z532" i="75"/>
  <c r="AB532" i="75"/>
  <c r="AA532" i="75"/>
  <c r="AF532" i="75"/>
  <c r="U532" i="75"/>
  <c r="V532" i="75"/>
  <c r="P532" i="75"/>
  <c r="Y532" i="75"/>
  <c r="AD532" i="75"/>
  <c r="AE532" i="75"/>
  <c r="T532" i="75"/>
  <c r="X532" i="75"/>
  <c r="W532" i="75"/>
  <c r="Q532" i="75"/>
  <c r="AH532" i="75"/>
  <c r="AC532" i="75"/>
  <c r="R532" i="75"/>
  <c r="AI532" i="75"/>
  <c r="S532" i="75"/>
  <c r="AG532" i="75"/>
  <c r="CF121" i="75" l="1"/>
  <c r="AG533" i="75"/>
  <c r="Q533" i="75"/>
  <c r="Y533" i="75"/>
  <c r="AB533" i="75"/>
  <c r="X533" i="75"/>
  <c r="T533" i="75"/>
  <c r="S533" i="75"/>
  <c r="W533" i="75"/>
  <c r="P533" i="75"/>
  <c r="Z533" i="75"/>
  <c r="U533" i="75"/>
  <c r="AE533" i="75"/>
  <c r="AH533" i="75"/>
  <c r="AA533" i="75"/>
  <c r="AI533" i="75"/>
  <c r="V533" i="75"/>
  <c r="AF533" i="75"/>
  <c r="R533" i="75"/>
  <c r="AD533" i="75"/>
  <c r="AC533" i="75"/>
  <c r="CF122" i="75" l="1"/>
  <c r="AD534" i="75"/>
  <c r="AH534" i="75"/>
  <c r="S534" i="75"/>
  <c r="AG534" i="75"/>
  <c r="R534" i="75"/>
  <c r="AE534" i="75"/>
  <c r="T534" i="75"/>
  <c r="AF534" i="75"/>
  <c r="U534" i="75"/>
  <c r="X534" i="75"/>
  <c r="P534" i="75"/>
  <c r="AC534" i="75"/>
  <c r="W534" i="75"/>
  <c r="V534" i="75"/>
  <c r="Z534" i="75"/>
  <c r="AB534" i="75"/>
  <c r="Y534" i="75"/>
  <c r="AA534" i="75"/>
  <c r="AI534" i="75"/>
  <c r="Q534" i="75"/>
  <c r="CF123" i="75" l="1"/>
  <c r="AI535" i="75"/>
  <c r="W535" i="75"/>
  <c r="T535" i="75"/>
  <c r="AD535" i="75"/>
  <c r="AA535" i="75"/>
  <c r="AC535" i="75"/>
  <c r="AE535" i="75"/>
  <c r="Y535" i="75"/>
  <c r="AB535" i="75"/>
  <c r="X535" i="75"/>
  <c r="AG535" i="75"/>
  <c r="Z535" i="75"/>
  <c r="U535" i="75"/>
  <c r="S535" i="75"/>
  <c r="Q535" i="75"/>
  <c r="V535" i="75"/>
  <c r="AF535" i="75"/>
  <c r="AH535" i="75"/>
  <c r="P535" i="75"/>
  <c r="R535" i="75"/>
  <c r="CF124" i="75" l="1"/>
  <c r="P536" i="75"/>
  <c r="U536" i="75"/>
  <c r="AE536" i="75"/>
  <c r="AI536" i="75"/>
  <c r="AH536" i="75"/>
  <c r="Z536" i="75"/>
  <c r="AC536" i="75"/>
  <c r="V536" i="75"/>
  <c r="X536" i="75"/>
  <c r="AD536" i="75"/>
  <c r="S536" i="75"/>
  <c r="W536" i="75"/>
  <c r="AG536" i="75"/>
  <c r="Q536" i="75"/>
  <c r="AB536" i="75"/>
  <c r="T536" i="75"/>
  <c r="R536" i="75"/>
  <c r="Y536" i="75"/>
  <c r="AF536" i="75"/>
  <c r="AA536" i="75"/>
  <c r="CF125" i="75" l="1"/>
  <c r="AA537" i="75"/>
  <c r="Q537" i="75"/>
  <c r="V537" i="75"/>
  <c r="U537" i="75"/>
  <c r="AF537" i="75"/>
  <c r="AG537" i="75"/>
  <c r="AC537" i="75"/>
  <c r="P537" i="75"/>
  <c r="Y537" i="75"/>
  <c r="W537" i="75"/>
  <c r="Z537" i="75"/>
  <c r="R537" i="75"/>
  <c r="S537" i="75"/>
  <c r="AH537" i="75"/>
  <c r="T537" i="75"/>
  <c r="AD537" i="75"/>
  <c r="AI537" i="75"/>
  <c r="AB537" i="75"/>
  <c r="X537" i="75"/>
  <c r="AE537" i="75"/>
  <c r="CZ103" i="75" l="1"/>
  <c r="CQ103" i="75"/>
  <c r="CF126" i="75"/>
  <c r="X538" i="75"/>
  <c r="S538" i="75"/>
  <c r="AC538" i="75"/>
  <c r="AA538" i="75"/>
  <c r="AI538" i="75"/>
  <c r="AF538" i="75"/>
  <c r="AD538" i="75"/>
  <c r="W538" i="75"/>
  <c r="U538" i="75"/>
  <c r="T538" i="75"/>
  <c r="Y538" i="75"/>
  <c r="V538" i="75"/>
  <c r="AE538" i="75"/>
  <c r="AH538" i="75"/>
  <c r="P538" i="75"/>
  <c r="Q538" i="75"/>
  <c r="AB538" i="75"/>
  <c r="R538" i="75"/>
  <c r="AG538" i="75"/>
  <c r="Z538" i="75"/>
  <c r="CF127" i="75" l="1"/>
  <c r="AB539" i="75"/>
  <c r="Y539" i="75"/>
  <c r="AI539" i="75"/>
  <c r="Q539" i="75"/>
  <c r="T539" i="75"/>
  <c r="AA539" i="75"/>
  <c r="AE539" i="75"/>
  <c r="X539" i="75"/>
  <c r="V539" i="75"/>
  <c r="P539" i="75"/>
  <c r="U539" i="75"/>
  <c r="AC539" i="75"/>
  <c r="Z539" i="75"/>
  <c r="AH539" i="75"/>
  <c r="W539" i="75"/>
  <c r="S539" i="75"/>
  <c r="AG539" i="75"/>
  <c r="AD539" i="75"/>
  <c r="R539" i="75"/>
  <c r="AF539" i="75"/>
  <c r="CF128" i="75" l="1"/>
  <c r="AF540" i="75"/>
  <c r="AH540" i="75"/>
  <c r="X540" i="75"/>
  <c r="Y540" i="75"/>
  <c r="R540" i="75"/>
  <c r="Z540" i="75"/>
  <c r="AE540" i="75"/>
  <c r="AB540" i="75"/>
  <c r="AD540" i="75"/>
  <c r="AC540" i="75"/>
  <c r="AA540" i="75"/>
  <c r="AG540" i="75"/>
  <c r="U540" i="75"/>
  <c r="T540" i="75"/>
  <c r="S540" i="75"/>
  <c r="Q540" i="75"/>
  <c r="W540" i="75"/>
  <c r="V540" i="75"/>
  <c r="AI540" i="75"/>
  <c r="P540" i="75"/>
  <c r="CF129" i="75" l="1"/>
  <c r="V541" i="75"/>
  <c r="AG541" i="75"/>
  <c r="Z541" i="75"/>
  <c r="W541" i="75"/>
  <c r="AA541" i="75"/>
  <c r="R541" i="75"/>
  <c r="T541" i="75"/>
  <c r="AH541" i="75"/>
  <c r="U541" i="75"/>
  <c r="AF541" i="75"/>
  <c r="Q541" i="75"/>
  <c r="AC541" i="75"/>
  <c r="Y541" i="75"/>
  <c r="S541" i="75"/>
  <c r="AD541" i="75"/>
  <c r="X541" i="75"/>
  <c r="P541" i="75"/>
  <c r="AB541" i="75"/>
  <c r="AI541" i="75"/>
  <c r="AE541" i="75"/>
  <c r="CF130" i="75" l="1"/>
  <c r="AE542" i="75"/>
  <c r="S542" i="75"/>
  <c r="AH542" i="75"/>
  <c r="AG542" i="75"/>
  <c r="AI542" i="75"/>
  <c r="Y542" i="75"/>
  <c r="T542" i="75"/>
  <c r="V542" i="75"/>
  <c r="AB542" i="75"/>
  <c r="AC542" i="75"/>
  <c r="R542" i="75"/>
  <c r="P542" i="75"/>
  <c r="Q542" i="75"/>
  <c r="AA542" i="75"/>
  <c r="X542" i="75"/>
  <c r="AF542" i="75"/>
  <c r="W542" i="75"/>
  <c r="AD542" i="75"/>
  <c r="U542" i="75"/>
  <c r="Z542" i="75"/>
  <c r="CF131" i="75" l="1"/>
  <c r="Z543" i="75"/>
  <c r="AA543" i="75"/>
  <c r="V543" i="75"/>
  <c r="S543" i="75"/>
  <c r="P543" i="75"/>
  <c r="Y543" i="75"/>
  <c r="U543" i="75"/>
  <c r="Q543" i="75"/>
  <c r="T543" i="75"/>
  <c r="AE543" i="75"/>
  <c r="AD543" i="75"/>
  <c r="W543" i="75"/>
  <c r="R543" i="75"/>
  <c r="AI543" i="75"/>
  <c r="AB543" i="75"/>
  <c r="AF543" i="75"/>
  <c r="AC543" i="75"/>
  <c r="AG543" i="75"/>
  <c r="X543" i="75"/>
  <c r="AH543" i="75"/>
  <c r="CF132" i="75" l="1"/>
  <c r="AH544" i="75"/>
  <c r="AI544" i="75"/>
  <c r="Q544" i="75"/>
  <c r="AA544" i="75"/>
  <c r="X544" i="75"/>
  <c r="R544" i="75"/>
  <c r="U544" i="75"/>
  <c r="Z544" i="75"/>
  <c r="AE544" i="75"/>
  <c r="S544" i="75"/>
  <c r="T544" i="75"/>
  <c r="AG544" i="75"/>
  <c r="W544" i="75"/>
  <c r="Y544" i="75"/>
  <c r="AF544" i="75"/>
  <c r="AB544" i="75"/>
  <c r="V544" i="75"/>
  <c r="AC544" i="75"/>
  <c r="AD544" i="75"/>
  <c r="P544" i="75"/>
  <c r="CF133" i="75" l="1"/>
  <c r="P545" i="75"/>
  <c r="Y545" i="75"/>
  <c r="Z545" i="75"/>
  <c r="AI545" i="75"/>
  <c r="AD545" i="75"/>
  <c r="W545" i="75"/>
  <c r="U545" i="75"/>
  <c r="AH545" i="75"/>
  <c r="AC545" i="75"/>
  <c r="AG545" i="75"/>
  <c r="R545" i="75"/>
  <c r="X545" i="75"/>
  <c r="S545" i="75"/>
  <c r="AF545" i="75"/>
  <c r="AE545" i="75"/>
  <c r="V545" i="75"/>
  <c r="T545" i="75"/>
  <c r="Q545" i="75"/>
  <c r="AB545" i="75"/>
  <c r="AA545" i="75"/>
  <c r="CF134" i="75" l="1"/>
  <c r="AA546" i="75"/>
  <c r="AF546" i="75"/>
  <c r="AH546" i="75"/>
  <c r="Y546" i="75"/>
  <c r="AB546" i="75"/>
  <c r="S546" i="75"/>
  <c r="U546" i="75"/>
  <c r="P546" i="75"/>
  <c r="AC546" i="75"/>
  <c r="Q546" i="75"/>
  <c r="X546" i="75"/>
  <c r="W546" i="75"/>
  <c r="Z546" i="75"/>
  <c r="T546" i="75"/>
  <c r="R546" i="75"/>
  <c r="AD546" i="75"/>
  <c r="V546" i="75"/>
  <c r="AG546" i="75"/>
  <c r="AI546" i="75"/>
  <c r="AE546" i="75"/>
  <c r="CP100" i="75" l="1"/>
  <c r="CY100" i="75"/>
  <c r="CF135" i="75"/>
  <c r="AD547" i="75"/>
  <c r="Q547" i="75"/>
  <c r="Y547" i="75"/>
  <c r="R547" i="75"/>
  <c r="AC547" i="75"/>
  <c r="AH547" i="75"/>
  <c r="AE547" i="75"/>
  <c r="T547" i="75"/>
  <c r="P547" i="75"/>
  <c r="AF547" i="75"/>
  <c r="AI547" i="75"/>
  <c r="Z547" i="75"/>
  <c r="U547" i="75"/>
  <c r="AA547" i="75"/>
  <c r="AG547" i="75"/>
  <c r="W547" i="75"/>
  <c r="S547" i="75"/>
  <c r="V547" i="75"/>
  <c r="X547" i="75"/>
  <c r="AB547" i="75"/>
  <c r="CF136" i="75" l="1"/>
  <c r="X548" i="75"/>
  <c r="U548" i="75"/>
  <c r="AE548" i="75"/>
  <c r="AD548" i="75"/>
  <c r="T548" i="75"/>
  <c r="V548" i="75"/>
  <c r="Z548" i="75"/>
  <c r="AH548" i="75"/>
  <c r="S548" i="75"/>
  <c r="AI548" i="75"/>
  <c r="AC548" i="75"/>
  <c r="Q548" i="75"/>
  <c r="W548" i="75"/>
  <c r="AF548" i="75"/>
  <c r="R548" i="75"/>
  <c r="AA548" i="75"/>
  <c r="AG548" i="75"/>
  <c r="P548" i="75"/>
  <c r="Y548" i="75"/>
  <c r="AB548" i="75"/>
  <c r="CF137" i="75" l="1"/>
  <c r="AB549" i="75"/>
  <c r="AF549" i="75"/>
  <c r="AH549" i="75"/>
  <c r="U549" i="75"/>
  <c r="P549" i="75"/>
  <c r="Q549" i="75"/>
  <c r="V549" i="75"/>
  <c r="Y549" i="75"/>
  <c r="X549" i="75"/>
  <c r="AG549" i="75"/>
  <c r="AC549" i="75"/>
  <c r="T549" i="75"/>
  <c r="AA549" i="75"/>
  <c r="AI549" i="75"/>
  <c r="AD549" i="75"/>
  <c r="R549" i="75"/>
  <c r="S549" i="75"/>
  <c r="AE549" i="75"/>
  <c r="W549" i="75"/>
  <c r="Z549" i="75"/>
  <c r="DB117" i="75" l="1"/>
  <c r="DA108" i="75"/>
  <c r="CR108" i="75"/>
  <c r="CS117" i="75"/>
  <c r="CF138" i="75"/>
  <c r="AE550" i="75"/>
  <c r="T550" i="75"/>
  <c r="Q550" i="75"/>
  <c r="R550" i="75"/>
  <c r="S550" i="75"/>
  <c r="AC550" i="75"/>
  <c r="P550" i="75"/>
  <c r="AD550" i="75"/>
  <c r="X550" i="75"/>
  <c r="AH550" i="75"/>
  <c r="AA550" i="75"/>
  <c r="V550" i="75"/>
  <c r="U550" i="75"/>
  <c r="Z550" i="75"/>
  <c r="AI550" i="75"/>
  <c r="Y550" i="75"/>
  <c r="AF550" i="75"/>
  <c r="W550" i="75"/>
  <c r="AB550" i="75"/>
  <c r="AG550" i="75"/>
  <c r="CF139" i="75" l="1"/>
  <c r="AB551" i="75"/>
  <c r="U551" i="75"/>
  <c r="P551" i="75"/>
  <c r="AE551" i="75"/>
  <c r="AG551" i="75"/>
  <c r="T551" i="75"/>
  <c r="W551" i="75"/>
  <c r="V551" i="75"/>
  <c r="AC551" i="75"/>
  <c r="Q551" i="75"/>
  <c r="AD551" i="75"/>
  <c r="AF551" i="75"/>
  <c r="AA551" i="75"/>
  <c r="S551" i="75"/>
  <c r="Y551" i="75"/>
  <c r="AH551" i="75"/>
  <c r="R551" i="75"/>
  <c r="Z551" i="75"/>
  <c r="AI551" i="75"/>
  <c r="X551" i="75"/>
  <c r="CF140" i="75" l="1"/>
  <c r="X552" i="75"/>
  <c r="S552" i="75"/>
  <c r="V552" i="75"/>
  <c r="U552" i="75"/>
  <c r="AI552" i="75"/>
  <c r="AA552" i="75"/>
  <c r="W552" i="75"/>
  <c r="AB552" i="75"/>
  <c r="AD552" i="75"/>
  <c r="Z552" i="75"/>
  <c r="AF552" i="75"/>
  <c r="T552" i="75"/>
  <c r="R552" i="75"/>
  <c r="AG552" i="75"/>
  <c r="AH552" i="75"/>
  <c r="Q552" i="75"/>
  <c r="AE552" i="75"/>
  <c r="Y552" i="75"/>
  <c r="AC552" i="75"/>
  <c r="P552" i="75"/>
  <c r="CF141" i="75" l="1"/>
  <c r="P553" i="75"/>
  <c r="AG553" i="75"/>
  <c r="AB553" i="75"/>
  <c r="S553" i="75"/>
  <c r="AC553" i="75"/>
  <c r="R553" i="75"/>
  <c r="W553" i="75"/>
  <c r="X553" i="75"/>
  <c r="Y553" i="75"/>
  <c r="T553" i="75"/>
  <c r="AA553" i="75"/>
  <c r="AE553" i="75"/>
  <c r="AF553" i="75"/>
  <c r="AI553" i="75"/>
  <c r="AD553" i="75"/>
  <c r="Q553" i="75"/>
  <c r="Z553" i="75"/>
  <c r="U553" i="75"/>
  <c r="AH553" i="75"/>
  <c r="V553" i="75"/>
  <c r="CF142" i="75" l="1"/>
  <c r="V554" i="75"/>
  <c r="AI554" i="75"/>
  <c r="AG554" i="75"/>
  <c r="W554" i="75"/>
  <c r="U554" i="75"/>
  <c r="AE554" i="75"/>
  <c r="R554" i="75"/>
  <c r="Z554" i="75"/>
  <c r="AA554" i="75"/>
  <c r="AC554" i="75"/>
  <c r="Q554" i="75"/>
  <c r="T554" i="75"/>
  <c r="S554" i="75"/>
  <c r="AD554" i="75"/>
  <c r="Y554" i="75"/>
  <c r="AB554" i="75"/>
  <c r="X554" i="75"/>
  <c r="AH554" i="75"/>
  <c r="AF554" i="75"/>
  <c r="P554" i="75"/>
  <c r="CF143" i="75" l="1"/>
  <c r="AF555" i="75"/>
  <c r="S555" i="75"/>
  <c r="R555" i="75"/>
  <c r="V555" i="75"/>
  <c r="AC555" i="75"/>
  <c r="AA555" i="75"/>
  <c r="AG555" i="75"/>
  <c r="Z555" i="75"/>
  <c r="AI555" i="75"/>
  <c r="AH555" i="75"/>
  <c r="T555" i="75"/>
  <c r="AE555" i="75"/>
  <c r="W555" i="75"/>
  <c r="Y555" i="75"/>
  <c r="AD555" i="75"/>
  <c r="X555" i="75"/>
  <c r="Q555" i="75"/>
  <c r="U555" i="75"/>
  <c r="AB555" i="75"/>
  <c r="P555" i="75"/>
  <c r="CE98" i="75" l="1"/>
  <c r="CO98" i="75"/>
  <c r="CT98" i="75" s="1"/>
  <c r="CU98" i="75"/>
  <c r="CX98" i="75"/>
  <c r="CF144" i="75"/>
  <c r="AB556" i="75"/>
  <c r="W556" i="75"/>
  <c r="AG556" i="75"/>
  <c r="AF556" i="75"/>
  <c r="AH556" i="75"/>
  <c r="U556" i="75"/>
  <c r="AE556" i="75"/>
  <c r="AA556" i="75"/>
  <c r="X556" i="75"/>
  <c r="Q556" i="75"/>
  <c r="T556" i="75"/>
  <c r="AC556" i="75"/>
  <c r="V556" i="75"/>
  <c r="AD556" i="75"/>
  <c r="AI556" i="75"/>
  <c r="R556" i="75"/>
  <c r="P556" i="75"/>
  <c r="Y556" i="75"/>
  <c r="Z556" i="75"/>
  <c r="S556" i="75"/>
  <c r="CF145" i="75" l="1"/>
  <c r="CJ98" i="75"/>
  <c r="CK98" i="75"/>
  <c r="CL98" i="75"/>
  <c r="Z557" i="75"/>
  <c r="V557" i="75"/>
  <c r="AE557" i="75"/>
  <c r="AB557" i="75"/>
  <c r="S557" i="75"/>
  <c r="Y557" i="75"/>
  <c r="AC557" i="75"/>
  <c r="U557" i="75"/>
  <c r="AD557" i="75"/>
  <c r="P557" i="75"/>
  <c r="T557" i="75"/>
  <c r="AH557" i="75"/>
  <c r="AA557" i="75"/>
  <c r="R557" i="75"/>
  <c r="Q557" i="75"/>
  <c r="AF557" i="75"/>
  <c r="W557" i="75"/>
  <c r="AI557" i="75"/>
  <c r="X557" i="75"/>
  <c r="AG557" i="75"/>
  <c r="CF146" i="75" l="1"/>
  <c r="AG558" i="75"/>
  <c r="R558" i="75"/>
  <c r="U558" i="75"/>
  <c r="V558" i="75"/>
  <c r="X558" i="75"/>
  <c r="AA558" i="75"/>
  <c r="AC558" i="75"/>
  <c r="Z558" i="75"/>
  <c r="P558" i="75"/>
  <c r="AD558" i="75"/>
  <c r="AI558" i="75"/>
  <c r="AH558" i="75"/>
  <c r="Y558" i="75"/>
  <c r="S558" i="75"/>
  <c r="AF558" i="75"/>
  <c r="AB558" i="75"/>
  <c r="Q558" i="75"/>
  <c r="AE558" i="75"/>
  <c r="W558" i="75"/>
  <c r="T558" i="75"/>
  <c r="CF147" i="75" l="1"/>
  <c r="T559" i="75"/>
  <c r="S559" i="75"/>
  <c r="Z559" i="75"/>
  <c r="R559" i="75"/>
  <c r="AH559" i="75"/>
  <c r="W559" i="75"/>
  <c r="Y559" i="75"/>
  <c r="AC559" i="75"/>
  <c r="AG559" i="75"/>
  <c r="AE559" i="75"/>
  <c r="AA559" i="75"/>
  <c r="Q559" i="75"/>
  <c r="AI559" i="75"/>
  <c r="X559" i="75"/>
  <c r="AF559" i="75"/>
  <c r="U559" i="75"/>
  <c r="AB559" i="75"/>
  <c r="AD559" i="75"/>
  <c r="V559" i="75"/>
  <c r="P559" i="75"/>
  <c r="CF148" i="75" l="1"/>
  <c r="V560" i="75"/>
  <c r="AI560" i="75"/>
  <c r="Y560" i="75"/>
  <c r="T560" i="75"/>
  <c r="S560" i="75"/>
  <c r="AD560" i="75"/>
  <c r="Q560" i="75"/>
  <c r="W560" i="75"/>
  <c r="AB560" i="75"/>
  <c r="AA560" i="75"/>
  <c r="AH560" i="75"/>
  <c r="X560" i="75"/>
  <c r="U560" i="75"/>
  <c r="AE560" i="75"/>
  <c r="R560" i="75"/>
  <c r="P560" i="75"/>
  <c r="AF560" i="75"/>
  <c r="AG560" i="75"/>
  <c r="Z560" i="75"/>
  <c r="AC560" i="75"/>
  <c r="CF149" i="75" l="1"/>
  <c r="AC561" i="75"/>
  <c r="AE561" i="75"/>
  <c r="W561" i="75"/>
  <c r="AI561" i="75"/>
  <c r="Z561" i="75"/>
  <c r="U561" i="75"/>
  <c r="Q561" i="75"/>
  <c r="V561" i="75"/>
  <c r="AG561" i="75"/>
  <c r="X561" i="75"/>
  <c r="AD561" i="75"/>
  <c r="Y561" i="75"/>
  <c r="AF561" i="75"/>
  <c r="AH561" i="75"/>
  <c r="S561" i="75"/>
  <c r="P561" i="75"/>
  <c r="AA561" i="75"/>
  <c r="T561" i="75"/>
  <c r="R561" i="75"/>
  <c r="AB561" i="75"/>
  <c r="CF150" i="75" l="1"/>
  <c r="AB562" i="75"/>
  <c r="AH562" i="75"/>
  <c r="V562" i="75"/>
  <c r="AE562" i="75"/>
  <c r="AF562" i="75"/>
  <c r="T562" i="75"/>
  <c r="Y562" i="75"/>
  <c r="U562" i="75"/>
  <c r="AA562" i="75"/>
  <c r="AD562" i="75"/>
  <c r="Z562" i="75"/>
  <c r="AC562" i="75"/>
  <c r="P562" i="75"/>
  <c r="X562" i="75"/>
  <c r="AI562" i="75"/>
  <c r="Q562" i="75"/>
  <c r="S562" i="75"/>
  <c r="AG562" i="75"/>
  <c r="W562" i="75"/>
  <c r="R562" i="75"/>
  <c r="CF151" i="75" l="1"/>
  <c r="R563" i="75"/>
  <c r="X563" i="75"/>
  <c r="U563" i="75"/>
  <c r="AH563" i="75"/>
  <c r="AF563" i="75"/>
  <c r="AA563" i="75"/>
  <c r="W563" i="75"/>
  <c r="P563" i="75"/>
  <c r="Y563" i="75"/>
  <c r="AB563" i="75"/>
  <c r="Z563" i="75"/>
  <c r="AD563" i="75"/>
  <c r="AE563" i="75"/>
  <c r="V563" i="75"/>
  <c r="AG563" i="75"/>
  <c r="AC563" i="75"/>
  <c r="T563" i="75"/>
  <c r="S563" i="75"/>
  <c r="AI563" i="75"/>
  <c r="Q563" i="75"/>
  <c r="CF152" i="75" l="1"/>
  <c r="AI564" i="75"/>
  <c r="AE564" i="75"/>
  <c r="W564" i="75"/>
  <c r="R564" i="75"/>
  <c r="Y564" i="75"/>
  <c r="V564" i="75"/>
  <c r="X564" i="75"/>
  <c r="S564" i="75"/>
  <c r="AD564" i="75"/>
  <c r="AA564" i="75"/>
  <c r="AF564" i="75"/>
  <c r="AB564" i="75"/>
  <c r="AH564" i="75"/>
  <c r="U564" i="75"/>
  <c r="P564" i="75"/>
  <c r="T564" i="75"/>
  <c r="Z564" i="75"/>
  <c r="AC564" i="75"/>
  <c r="Q564" i="75"/>
  <c r="AG564" i="75"/>
  <c r="CF153" i="75" l="1"/>
  <c r="AG565" i="75"/>
  <c r="Q565" i="75"/>
  <c r="AH565" i="75"/>
  <c r="X565" i="75"/>
  <c r="AI565" i="75"/>
  <c r="AC565" i="75"/>
  <c r="AB565" i="75"/>
  <c r="V565" i="75"/>
  <c r="Z565" i="75"/>
  <c r="AF565" i="75"/>
  <c r="Y565" i="75"/>
  <c r="AE565" i="75"/>
  <c r="T565" i="75"/>
  <c r="AA565" i="75"/>
  <c r="R565" i="75"/>
  <c r="S565" i="75"/>
  <c r="P565" i="75"/>
  <c r="AD565" i="75"/>
  <c r="W565" i="75"/>
  <c r="U565" i="75"/>
  <c r="CF154" i="75" l="1"/>
  <c r="U566" i="75"/>
  <c r="AA566" i="75"/>
  <c r="V566" i="75"/>
  <c r="Q566" i="75"/>
  <c r="W566" i="75"/>
  <c r="T566" i="75"/>
  <c r="AB566" i="75"/>
  <c r="AG566" i="75"/>
  <c r="AD566" i="75"/>
  <c r="AE566" i="75"/>
  <c r="AC566" i="75"/>
  <c r="P566" i="75"/>
  <c r="Y566" i="75"/>
  <c r="AI566" i="75"/>
  <c r="S566" i="75"/>
  <c r="AF566" i="75"/>
  <c r="X566" i="75"/>
  <c r="R566" i="75"/>
  <c r="Z566" i="75"/>
  <c r="AH566" i="75"/>
  <c r="CF155" i="75" l="1"/>
  <c r="AH567" i="75"/>
  <c r="AI567" i="75"/>
  <c r="AG567" i="75"/>
  <c r="AA567" i="75"/>
  <c r="AC567" i="75"/>
  <c r="W567" i="75"/>
  <c r="AF567" i="75"/>
  <c r="AE567" i="75"/>
  <c r="Q567" i="75"/>
  <c r="S567" i="75"/>
  <c r="Z567" i="75"/>
  <c r="Y567" i="75"/>
  <c r="AB567" i="75"/>
  <c r="U567" i="75"/>
  <c r="AD567" i="75"/>
  <c r="R567" i="75"/>
  <c r="P567" i="75"/>
  <c r="T567" i="75"/>
  <c r="X567" i="75"/>
  <c r="V567" i="75"/>
  <c r="CF156" i="75" l="1"/>
  <c r="V568" i="75"/>
  <c r="U568" i="75"/>
  <c r="AE568" i="75"/>
  <c r="AI568" i="75"/>
  <c r="Y568" i="75"/>
  <c r="W568" i="75"/>
  <c r="X568" i="75"/>
  <c r="AB568" i="75"/>
  <c r="AF568" i="75"/>
  <c r="AH568" i="75"/>
  <c r="T568" i="75"/>
  <c r="P568" i="75"/>
  <c r="Z568" i="75"/>
  <c r="AC568" i="75"/>
  <c r="Q568" i="75"/>
  <c r="AG568" i="75"/>
  <c r="R568" i="75"/>
  <c r="S568" i="75"/>
  <c r="AA568" i="75"/>
  <c r="AD568" i="75"/>
  <c r="CF157" i="75" l="1"/>
  <c r="AD569" i="75"/>
  <c r="AC569" i="75"/>
  <c r="AB569" i="75"/>
  <c r="U569" i="75"/>
  <c r="AA569" i="75"/>
  <c r="Z569" i="75"/>
  <c r="X569" i="75"/>
  <c r="V569" i="75"/>
  <c r="S569" i="75"/>
  <c r="P569" i="75"/>
  <c r="W569" i="75"/>
  <c r="R569" i="75"/>
  <c r="T569" i="75"/>
  <c r="Y569" i="75"/>
  <c r="AG569" i="75"/>
  <c r="AH569" i="75"/>
  <c r="AI569" i="75"/>
  <c r="Q569" i="75"/>
  <c r="AF569" i="75"/>
  <c r="AE569" i="75"/>
  <c r="CF158" i="75" l="1"/>
  <c r="AE570" i="75"/>
  <c r="Y570" i="75"/>
  <c r="V570" i="75"/>
  <c r="AC570" i="75"/>
  <c r="AF570" i="75"/>
  <c r="T570" i="75"/>
  <c r="X570" i="75"/>
  <c r="AD570" i="75"/>
  <c r="AI570" i="75"/>
  <c r="W570" i="75"/>
  <c r="AA570" i="75"/>
  <c r="Q570" i="75"/>
  <c r="R570" i="75"/>
  <c r="Z570" i="75"/>
  <c r="AH570" i="75"/>
  <c r="P570" i="75"/>
  <c r="U570" i="75"/>
  <c r="AG570" i="75"/>
  <c r="AB570" i="75"/>
  <c r="S570" i="75"/>
  <c r="CF159" i="75" l="1"/>
  <c r="S571" i="75"/>
  <c r="Z571" i="75"/>
  <c r="AD571" i="75"/>
  <c r="Y571" i="75"/>
  <c r="AE571" i="75"/>
  <c r="Q571" i="75"/>
  <c r="AA571" i="75"/>
  <c r="AB571" i="75"/>
  <c r="R571" i="75"/>
  <c r="X571" i="75"/>
  <c r="P571" i="75"/>
  <c r="AC571" i="75"/>
  <c r="AI571" i="75"/>
  <c r="AG571" i="75"/>
  <c r="T571" i="75"/>
  <c r="AF571" i="75"/>
  <c r="W571" i="75"/>
  <c r="V571" i="75"/>
  <c r="U571" i="75"/>
  <c r="AH571" i="75"/>
  <c r="CF160" i="75" l="1"/>
  <c r="AH572" i="75"/>
  <c r="AG572" i="75"/>
  <c r="AB572" i="75"/>
  <c r="Z572" i="75"/>
  <c r="AA572" i="75"/>
  <c r="AC572" i="75"/>
  <c r="AF572" i="75"/>
  <c r="Y572" i="75"/>
  <c r="AD572" i="75"/>
  <c r="U572" i="75"/>
  <c r="AI572" i="75"/>
  <c r="S572" i="75"/>
  <c r="P572" i="75"/>
  <c r="AE572" i="75"/>
  <c r="X572" i="75"/>
  <c r="R572" i="75"/>
  <c r="V572" i="75"/>
  <c r="Q572" i="75"/>
  <c r="W572" i="75"/>
  <c r="T572" i="75"/>
  <c r="CF161" i="75" l="1"/>
  <c r="T573" i="75"/>
  <c r="AE573" i="75"/>
  <c r="Y573" i="75"/>
  <c r="AG573" i="75"/>
  <c r="Q573" i="75"/>
  <c r="AC573" i="75"/>
  <c r="AA573" i="75"/>
  <c r="Z573" i="75"/>
  <c r="X573" i="75"/>
  <c r="AB573" i="75"/>
  <c r="W573" i="75"/>
  <c r="P573" i="75"/>
  <c r="AF573" i="75"/>
  <c r="AH573" i="75"/>
  <c r="S573" i="75"/>
  <c r="V573" i="75"/>
  <c r="AI573" i="75"/>
  <c r="R573" i="75"/>
  <c r="U573" i="75"/>
  <c r="AD573" i="75"/>
  <c r="CF162" i="75" l="1"/>
  <c r="U574" i="75"/>
  <c r="AF574" i="75"/>
  <c r="AA574" i="75"/>
  <c r="T574" i="75"/>
  <c r="R574" i="75"/>
  <c r="P574" i="75"/>
  <c r="AC574" i="75"/>
  <c r="AI574" i="75"/>
  <c r="W574" i="75"/>
  <c r="Q574" i="75"/>
  <c r="X574" i="75"/>
  <c r="AH574" i="75"/>
  <c r="V574" i="75"/>
  <c r="AB574" i="75"/>
  <c r="AG574" i="75"/>
  <c r="Y574" i="75"/>
  <c r="AD574" i="75"/>
  <c r="AE574" i="75"/>
  <c r="S574" i="75"/>
  <c r="Z574" i="75"/>
  <c r="CF163" i="75" l="1"/>
  <c r="S575" i="75"/>
  <c r="V575" i="75"/>
  <c r="AC575" i="75"/>
  <c r="U575" i="75"/>
  <c r="AE575" i="75"/>
  <c r="AH575" i="75"/>
  <c r="P575" i="75"/>
  <c r="AD575" i="75"/>
  <c r="X575" i="75"/>
  <c r="R575" i="75"/>
  <c r="Y575" i="75"/>
  <c r="Q575" i="75"/>
  <c r="T575" i="75"/>
  <c r="AA575" i="75"/>
  <c r="Z575" i="75"/>
  <c r="AB575" i="75"/>
  <c r="AF575" i="75"/>
  <c r="AG575" i="75"/>
  <c r="W575" i="75"/>
  <c r="AI575" i="75"/>
  <c r="CF164" i="75" l="1"/>
  <c r="W576" i="75"/>
  <c r="T576" i="75"/>
  <c r="P576" i="75"/>
  <c r="S576" i="75"/>
  <c r="AG576" i="75"/>
  <c r="Q576" i="75"/>
  <c r="AH576" i="75"/>
  <c r="AF576" i="75"/>
  <c r="Y576" i="75"/>
  <c r="AE576" i="75"/>
  <c r="AB576" i="75"/>
  <c r="R576" i="75"/>
  <c r="U576" i="75"/>
  <c r="AA576" i="75"/>
  <c r="V576" i="75"/>
  <c r="Z576" i="75"/>
  <c r="X576" i="75"/>
  <c r="AC576" i="75"/>
  <c r="AI576" i="75"/>
  <c r="AD576" i="75"/>
  <c r="CZ104" i="75" l="1"/>
  <c r="CQ104" i="75"/>
  <c r="CF165" i="75"/>
  <c r="V577" i="75"/>
  <c r="Y577" i="75"/>
  <c r="P577" i="75"/>
  <c r="AG577" i="75"/>
  <c r="AE577" i="75"/>
  <c r="S577" i="75"/>
  <c r="AD577" i="75"/>
  <c r="AA577" i="75"/>
  <c r="AF577" i="75"/>
  <c r="T577" i="75"/>
  <c r="AB577" i="75"/>
  <c r="AI577" i="75"/>
  <c r="U577" i="75"/>
  <c r="AH577" i="75"/>
  <c r="W577" i="75"/>
  <c r="AC577" i="75"/>
  <c r="R577" i="75"/>
  <c r="Q577" i="75"/>
  <c r="Z577" i="75"/>
  <c r="X577" i="75"/>
  <c r="CF166" i="75" l="1"/>
  <c r="CF167" i="75"/>
  <c r="Z578" i="75"/>
  <c r="U578" i="75"/>
  <c r="AD578" i="75"/>
  <c r="V578" i="75"/>
  <c r="R578" i="75"/>
  <c r="AB578" i="75"/>
  <c r="AE578" i="75"/>
  <c r="X578" i="75"/>
  <c r="Y578" i="75"/>
  <c r="Q578" i="75"/>
  <c r="AI578" i="75"/>
  <c r="S578" i="75"/>
  <c r="AC578" i="75"/>
  <c r="T578" i="75"/>
  <c r="AG578" i="75"/>
  <c r="AA578" i="75"/>
  <c r="W578" i="75"/>
  <c r="AF578" i="75"/>
  <c r="P578" i="75"/>
  <c r="AH578" i="75"/>
  <c r="AH579" i="75" l="1"/>
  <c r="T579" i="75"/>
  <c r="X579" i="75"/>
  <c r="U579" i="75"/>
  <c r="W579" i="75"/>
  <c r="R579" i="75"/>
  <c r="V579" i="75"/>
  <c r="AD579" i="75"/>
  <c r="P579" i="75"/>
  <c r="AC579" i="75"/>
  <c r="AE579" i="75"/>
  <c r="Z579" i="75"/>
  <c r="AF579" i="75"/>
  <c r="S579" i="75"/>
  <c r="AB579" i="75"/>
  <c r="AI579" i="75"/>
  <c r="Q579" i="75"/>
  <c r="AG579" i="75"/>
  <c r="Y579" i="75"/>
  <c r="AA579" i="75"/>
  <c r="AA580" i="75" l="1"/>
  <c r="S580" i="75"/>
  <c r="AD580" i="75"/>
  <c r="T580" i="75"/>
  <c r="Y580" i="75"/>
  <c r="AF580" i="75"/>
  <c r="V580" i="75"/>
  <c r="AH580" i="75"/>
  <c r="AG580" i="75"/>
  <c r="Z580" i="75"/>
  <c r="R580" i="75"/>
  <c r="X580" i="75"/>
  <c r="Q580" i="75"/>
  <c r="AE580" i="75"/>
  <c r="W580" i="75"/>
  <c r="P580" i="75"/>
  <c r="AI580" i="75"/>
  <c r="AC580" i="75"/>
  <c r="U580" i="75"/>
  <c r="AB580" i="75"/>
  <c r="AB581" i="75" l="1"/>
  <c r="AE581" i="75"/>
  <c r="AH581" i="75"/>
  <c r="S581" i="75"/>
  <c r="X581" i="75"/>
  <c r="U581" i="75"/>
  <c r="Q581" i="75"/>
  <c r="V581" i="75"/>
  <c r="AA581" i="75"/>
  <c r="AC581" i="75"/>
  <c r="AI581" i="75"/>
  <c r="R581" i="75"/>
  <c r="Y581" i="75"/>
  <c r="P581" i="75"/>
  <c r="Z581" i="75"/>
  <c r="T581" i="75"/>
  <c r="W581" i="75"/>
  <c r="AG581" i="75"/>
  <c r="AD581" i="75"/>
  <c r="AF581" i="75"/>
  <c r="AF582" i="75" l="1"/>
  <c r="P582" i="75"/>
  <c r="V582" i="75"/>
  <c r="AE582" i="75"/>
  <c r="AD582" i="75"/>
  <c r="Y582" i="75"/>
  <c r="Q582" i="75"/>
  <c r="AB582" i="75"/>
  <c r="S582" i="75"/>
  <c r="Z582" i="75"/>
  <c r="AG582" i="75"/>
  <c r="R582" i="75"/>
  <c r="U582" i="75"/>
  <c r="T582" i="75"/>
  <c r="AA582" i="75"/>
  <c r="W582" i="75"/>
  <c r="AI582" i="75"/>
  <c r="X582" i="75"/>
  <c r="AC582" i="75"/>
  <c r="AH582" i="75"/>
  <c r="AH583" i="75" l="1"/>
  <c r="T583" i="75"/>
  <c r="AB583" i="75"/>
  <c r="P583" i="75"/>
  <c r="X583" i="75"/>
  <c r="AC583" i="75"/>
  <c r="U583" i="75"/>
  <c r="Q583" i="75"/>
  <c r="AF583" i="75"/>
  <c r="R583" i="75"/>
  <c r="AI583" i="75"/>
  <c r="AG583" i="75"/>
  <c r="AD583" i="75"/>
  <c r="W583" i="75"/>
  <c r="Z583" i="75"/>
  <c r="AE583" i="75"/>
  <c r="AA583" i="75"/>
  <c r="S583" i="75"/>
  <c r="V583" i="75"/>
  <c r="Y583" i="75"/>
  <c r="Y584" i="75" l="1"/>
  <c r="W584" i="75"/>
  <c r="Q584" i="75"/>
  <c r="T584" i="75"/>
  <c r="V584" i="75"/>
  <c r="AD584" i="75"/>
  <c r="U584" i="75"/>
  <c r="AH584" i="75"/>
  <c r="AB584" i="75"/>
  <c r="S584" i="75"/>
  <c r="AG584" i="75"/>
  <c r="AC584" i="75"/>
  <c r="AA584" i="75"/>
  <c r="AI584" i="75"/>
  <c r="X584" i="75"/>
  <c r="Z584" i="75"/>
  <c r="AE584" i="75"/>
  <c r="R584" i="75"/>
  <c r="P584" i="75"/>
  <c r="AF584" i="75"/>
  <c r="CY101" i="75" l="1"/>
  <c r="CP101" i="75"/>
  <c r="Z585" i="75"/>
  <c r="S585" i="75"/>
  <c r="T585" i="75"/>
  <c r="X585" i="75"/>
  <c r="AB585" i="75"/>
  <c r="Q585" i="75"/>
  <c r="AF585" i="75"/>
  <c r="AI585" i="75"/>
  <c r="AH585" i="75"/>
  <c r="W585" i="75"/>
  <c r="P585" i="75"/>
  <c r="AA585" i="75"/>
  <c r="U585" i="75"/>
  <c r="Y585" i="75"/>
  <c r="R585" i="75"/>
  <c r="AC585" i="75"/>
  <c r="AD585" i="75"/>
  <c r="AE585" i="75"/>
  <c r="AG585" i="75"/>
  <c r="V585" i="75"/>
  <c r="DA109" i="75" l="1"/>
  <c r="CR109" i="75"/>
  <c r="AC586" i="75"/>
  <c r="W586" i="75"/>
  <c r="X586" i="75"/>
  <c r="AB586" i="75"/>
  <c r="R586" i="75"/>
  <c r="AH586" i="75"/>
  <c r="T586" i="75"/>
  <c r="V586" i="75"/>
  <c r="Y586" i="75"/>
  <c r="AI586" i="75"/>
  <c r="S586" i="75"/>
  <c r="AG586" i="75"/>
  <c r="U586" i="75"/>
  <c r="AF586" i="75"/>
  <c r="Z586" i="75"/>
  <c r="P586" i="75"/>
  <c r="AE586" i="75"/>
  <c r="AA586" i="75"/>
  <c r="Q586" i="75"/>
  <c r="AD586" i="75"/>
  <c r="AD587" i="75" l="1"/>
  <c r="AF587" i="75"/>
  <c r="V587" i="75"/>
  <c r="W587" i="75"/>
  <c r="Q587" i="75"/>
  <c r="U587" i="75"/>
  <c r="T587" i="75"/>
  <c r="AC587" i="75"/>
  <c r="AA587" i="75"/>
  <c r="AG587" i="75"/>
  <c r="AH587" i="75"/>
  <c r="AE587" i="75"/>
  <c r="S587" i="75"/>
  <c r="R587" i="75"/>
  <c r="P587" i="75"/>
  <c r="AI587" i="75"/>
  <c r="AB587" i="75"/>
  <c r="Z587" i="75"/>
  <c r="Y587" i="75"/>
  <c r="X587" i="75"/>
  <c r="X588" i="75" l="1"/>
  <c r="R588" i="75"/>
  <c r="AC588" i="75"/>
  <c r="AF588" i="75"/>
  <c r="Y588" i="75"/>
  <c r="S588" i="75"/>
  <c r="T588" i="75"/>
  <c r="AD588" i="75"/>
  <c r="Z588" i="75"/>
  <c r="AE588" i="75"/>
  <c r="U588" i="75"/>
  <c r="V588" i="75"/>
  <c r="AB588" i="75"/>
  <c r="AH588" i="75"/>
  <c r="Q588" i="75"/>
  <c r="P588" i="75"/>
  <c r="AI588" i="75"/>
  <c r="AG588" i="75"/>
  <c r="W588" i="75"/>
  <c r="AA588" i="75"/>
  <c r="W589" i="75" l="1"/>
  <c r="AB589" i="75"/>
  <c r="T589" i="75"/>
  <c r="X589" i="75"/>
  <c r="AG589" i="75"/>
  <c r="V589" i="75"/>
  <c r="S589" i="75"/>
  <c r="AA589" i="75"/>
  <c r="AD589" i="75"/>
  <c r="AI589" i="75"/>
  <c r="U589" i="75"/>
  <c r="Y589" i="75"/>
  <c r="P589" i="75"/>
  <c r="AE589" i="75"/>
  <c r="AF589" i="75"/>
  <c r="AH589" i="75"/>
  <c r="R589" i="75"/>
  <c r="Q589" i="75"/>
  <c r="Z589" i="75"/>
  <c r="AC589" i="75"/>
  <c r="Z590" i="75" l="1"/>
  <c r="P590" i="75"/>
  <c r="S590" i="75"/>
  <c r="W590" i="75"/>
  <c r="R590" i="75"/>
  <c r="AG590" i="75"/>
  <c r="AC590" i="75"/>
  <c r="Q590" i="75"/>
  <c r="Y590" i="75"/>
  <c r="V590" i="75"/>
  <c r="U590" i="75"/>
  <c r="T590" i="75"/>
  <c r="AA590" i="75"/>
  <c r="AB590" i="75"/>
  <c r="AH590" i="75"/>
  <c r="AI590" i="75"/>
  <c r="X590" i="75"/>
  <c r="AD590" i="75"/>
  <c r="AE590" i="75"/>
  <c r="AF590" i="75"/>
  <c r="AE591" i="75" l="1"/>
  <c r="AA591" i="75"/>
  <c r="AC591" i="75"/>
  <c r="Z591" i="75"/>
  <c r="AG591" i="75"/>
  <c r="X591" i="75"/>
  <c r="R591" i="75"/>
  <c r="W591" i="75"/>
  <c r="Y591" i="75"/>
  <c r="AF591" i="75"/>
  <c r="AD591" i="75"/>
  <c r="T591" i="75"/>
  <c r="U591" i="75"/>
  <c r="V591" i="75"/>
  <c r="AH591" i="75"/>
  <c r="AB591" i="75"/>
  <c r="AI591" i="75"/>
  <c r="S591" i="75"/>
  <c r="Q591" i="75"/>
  <c r="P591" i="75"/>
  <c r="DB118" i="75" l="1"/>
  <c r="CS118" i="75"/>
  <c r="AB592" i="75"/>
  <c r="P592" i="75"/>
  <c r="V592" i="75"/>
  <c r="W592" i="75"/>
  <c r="AA592" i="75"/>
  <c r="Q592" i="75"/>
  <c r="U592" i="75"/>
  <c r="R592" i="75"/>
  <c r="AE592" i="75"/>
  <c r="AF592" i="75"/>
  <c r="AH592" i="75"/>
  <c r="Y592" i="75"/>
  <c r="AC592" i="75"/>
  <c r="S592" i="75"/>
  <c r="T592" i="75"/>
  <c r="X592" i="75"/>
  <c r="AI592" i="75"/>
  <c r="AD592" i="75"/>
  <c r="AG592" i="75"/>
  <c r="Z592" i="75"/>
  <c r="AD593" i="75" l="1"/>
  <c r="Y593" i="75"/>
  <c r="Q593" i="75"/>
  <c r="X593" i="75"/>
  <c r="W593" i="75"/>
  <c r="AE593" i="75"/>
  <c r="Z593" i="75"/>
  <c r="R593" i="75"/>
  <c r="AG593" i="75"/>
  <c r="U593" i="75"/>
  <c r="AI593" i="75"/>
  <c r="AH593" i="75"/>
  <c r="AA593" i="75"/>
  <c r="AF593" i="75"/>
  <c r="T593" i="75"/>
  <c r="V593" i="75"/>
  <c r="S593" i="75"/>
  <c r="P593" i="75"/>
  <c r="AC593" i="75"/>
  <c r="AB593" i="75"/>
  <c r="AC594" i="75" l="1"/>
  <c r="AA594" i="75"/>
  <c r="Z594" i="75"/>
  <c r="AD594" i="75"/>
  <c r="P594" i="75"/>
  <c r="AH594" i="75"/>
  <c r="AE594" i="75"/>
  <c r="AG594" i="75"/>
  <c r="Q594" i="75"/>
  <c r="AF594" i="75"/>
  <c r="Y594" i="75"/>
  <c r="S594" i="75"/>
  <c r="AI594" i="75"/>
  <c r="W594" i="75"/>
  <c r="V594" i="75"/>
  <c r="U594" i="75"/>
  <c r="X594" i="75"/>
  <c r="T594" i="75"/>
  <c r="AB594" i="75"/>
  <c r="R594" i="75"/>
  <c r="AB595" i="75" l="1"/>
  <c r="AI595" i="75"/>
  <c r="AE595" i="75"/>
  <c r="AC595" i="75"/>
  <c r="Y595" i="75"/>
  <c r="AF595" i="75"/>
  <c r="Q595" i="75"/>
  <c r="W595" i="75"/>
  <c r="T595" i="75"/>
  <c r="S595" i="75"/>
  <c r="AH595" i="75"/>
  <c r="X595" i="75"/>
  <c r="P595" i="75"/>
  <c r="AD595" i="75"/>
  <c r="R595" i="75"/>
  <c r="AA595" i="75"/>
  <c r="U595" i="75"/>
  <c r="Z595" i="75"/>
  <c r="AG595" i="75"/>
  <c r="V595" i="75"/>
  <c r="CX99" i="75" l="1"/>
  <c r="CO99" i="75"/>
  <c r="CT99" i="75" s="1"/>
  <c r="CE99" i="75"/>
  <c r="AG596" i="75"/>
  <c r="P596" i="75"/>
  <c r="Q596" i="75"/>
  <c r="AB596" i="75"/>
  <c r="X596" i="75"/>
  <c r="AF596" i="75"/>
  <c r="Z596" i="75"/>
  <c r="U596" i="75"/>
  <c r="AH596" i="75"/>
  <c r="Y596" i="75"/>
  <c r="S596" i="75"/>
  <c r="AC596" i="75"/>
  <c r="T596" i="75"/>
  <c r="AD596" i="75"/>
  <c r="AA596" i="75"/>
  <c r="AE596" i="75"/>
  <c r="V596" i="75"/>
  <c r="W596" i="75"/>
  <c r="AI596" i="75"/>
  <c r="R596" i="75"/>
  <c r="CK99" i="75" l="1"/>
  <c r="CJ99" i="75"/>
  <c r="CL99" i="75"/>
  <c r="CE100" i="75"/>
  <c r="CL100" i="75" s="1"/>
  <c r="CU99" i="75"/>
  <c r="R597" i="75"/>
  <c r="AD597" i="75"/>
  <c r="U597" i="75"/>
  <c r="P597" i="75"/>
  <c r="AI597" i="75"/>
  <c r="T597" i="75"/>
  <c r="Z597" i="75"/>
  <c r="AG597" i="75"/>
  <c r="W597" i="75"/>
  <c r="AC597" i="75"/>
  <c r="AF597" i="75"/>
  <c r="V597" i="75"/>
  <c r="S597" i="75"/>
  <c r="X597" i="75"/>
  <c r="AE597" i="75"/>
  <c r="Y597" i="75"/>
  <c r="AB597" i="75"/>
  <c r="AA597" i="75"/>
  <c r="AH597" i="75"/>
  <c r="Q597" i="75"/>
  <c r="CE101" i="75" l="1"/>
  <c r="CK100" i="75"/>
  <c r="CJ100" i="75"/>
  <c r="AH598" i="75"/>
  <c r="S598" i="75"/>
  <c r="Z598" i="75"/>
  <c r="R598" i="75"/>
  <c r="AD598" i="75"/>
  <c r="AA598" i="75"/>
  <c r="V598" i="75"/>
  <c r="T598" i="75"/>
  <c r="AB598" i="75"/>
  <c r="AF598" i="75"/>
  <c r="AI598" i="75"/>
  <c r="Y598" i="75"/>
  <c r="AC598" i="75"/>
  <c r="P598" i="75"/>
  <c r="X598" i="75"/>
  <c r="AE598" i="75"/>
  <c r="W598" i="75"/>
  <c r="U598" i="75"/>
  <c r="Q598" i="75"/>
  <c r="AG598" i="75"/>
  <c r="CE102" i="75" l="1"/>
  <c r="CL102" i="75" s="1"/>
  <c r="CJ101" i="75"/>
  <c r="CK101" i="75"/>
  <c r="CL101" i="75"/>
  <c r="AG599" i="75"/>
  <c r="P599" i="75"/>
  <c r="T599" i="75"/>
  <c r="S599" i="75"/>
  <c r="Q599" i="75"/>
  <c r="AC599" i="75"/>
  <c r="V599" i="75"/>
  <c r="AH599" i="75"/>
  <c r="U599" i="75"/>
  <c r="Y599" i="75"/>
  <c r="AA599" i="75"/>
  <c r="W599" i="75"/>
  <c r="AI599" i="75"/>
  <c r="AD599" i="75"/>
  <c r="AE599" i="75"/>
  <c r="AF599" i="75"/>
  <c r="R599" i="75"/>
  <c r="X599" i="75"/>
  <c r="AB599" i="75"/>
  <c r="Z599" i="75"/>
  <c r="CE103" i="75" l="1"/>
  <c r="CL103" i="75" s="1"/>
  <c r="CK102" i="75"/>
  <c r="CJ102" i="75"/>
  <c r="Z600" i="75"/>
  <c r="AD600" i="75"/>
  <c r="AH600" i="75"/>
  <c r="P600" i="75"/>
  <c r="AB600" i="75"/>
  <c r="AI600" i="75"/>
  <c r="V600" i="75"/>
  <c r="AG600" i="75"/>
  <c r="X600" i="75"/>
  <c r="W600" i="75"/>
  <c r="AC600" i="75"/>
  <c r="R600" i="75"/>
  <c r="AA600" i="75"/>
  <c r="Q600" i="75"/>
  <c r="AF600" i="75"/>
  <c r="Y600" i="75"/>
  <c r="S600" i="75"/>
  <c r="AE600" i="75"/>
  <c r="U600" i="75"/>
  <c r="T600" i="75"/>
  <c r="CE104" i="75" l="1"/>
  <c r="CL104" i="75" s="1"/>
  <c r="CK103" i="75"/>
  <c r="CJ103" i="75"/>
  <c r="T601" i="75"/>
  <c r="Q601" i="75"/>
  <c r="AG601" i="75"/>
  <c r="AD601" i="75"/>
  <c r="U601" i="75"/>
  <c r="AA601" i="75"/>
  <c r="V601" i="75"/>
  <c r="Z601" i="75"/>
  <c r="AE601" i="75"/>
  <c r="R601" i="75"/>
  <c r="AI601" i="75"/>
  <c r="AH601" i="75"/>
  <c r="S601" i="75"/>
  <c r="AC601" i="75"/>
  <c r="AB601" i="75"/>
  <c r="X601" i="75"/>
  <c r="Y601" i="75"/>
  <c r="W601" i="75"/>
  <c r="P601" i="75"/>
  <c r="AF601" i="75"/>
  <c r="CE105" i="75" l="1"/>
  <c r="CL105" i="75" s="1"/>
  <c r="CK104" i="75"/>
  <c r="CJ104" i="75"/>
  <c r="AF602" i="75"/>
  <c r="AC602" i="75"/>
  <c r="Z602" i="75"/>
  <c r="Q602" i="75"/>
  <c r="P602" i="75"/>
  <c r="S602" i="75"/>
  <c r="V602" i="75"/>
  <c r="T602" i="75"/>
  <c r="AG602" i="75"/>
  <c r="W602" i="75"/>
  <c r="AH602" i="75"/>
  <c r="AA602" i="75"/>
  <c r="Y602" i="75"/>
  <c r="AI602" i="75"/>
  <c r="U602" i="75"/>
  <c r="AE602" i="75"/>
  <c r="X602" i="75"/>
  <c r="R602" i="75"/>
  <c r="AD602" i="75"/>
  <c r="AB602" i="75"/>
  <c r="CJ105" i="75" l="1"/>
  <c r="CK105" i="75"/>
  <c r="CE106" i="75"/>
  <c r="CL106" i="75" s="1"/>
  <c r="AB603" i="75"/>
  <c r="AI603" i="75"/>
  <c r="T603" i="75"/>
  <c r="AC603" i="75"/>
  <c r="AD603" i="75"/>
  <c r="Y603" i="75"/>
  <c r="V603" i="75"/>
  <c r="AF603" i="75"/>
  <c r="Z603" i="75"/>
  <c r="R603" i="75"/>
  <c r="AA603" i="75"/>
  <c r="S603" i="75"/>
  <c r="X603" i="75"/>
  <c r="AH603" i="75"/>
  <c r="P603" i="75"/>
  <c r="AG603" i="75"/>
  <c r="AE603" i="75"/>
  <c r="W603" i="75"/>
  <c r="Q603" i="75"/>
  <c r="U603" i="75"/>
  <c r="CE107" i="75" l="1"/>
  <c r="CL107" i="75" s="1"/>
  <c r="CK106" i="75"/>
  <c r="CJ106" i="75"/>
  <c r="U604" i="75"/>
  <c r="AH604" i="75"/>
  <c r="AF604" i="75"/>
  <c r="AI604" i="75"/>
  <c r="Q604" i="75"/>
  <c r="X604" i="75"/>
  <c r="V604" i="75"/>
  <c r="AB604" i="75"/>
  <c r="W604" i="75"/>
  <c r="S604" i="75"/>
  <c r="Y604" i="75"/>
  <c r="T604" i="75"/>
  <c r="AE604" i="75"/>
  <c r="AA604" i="75"/>
  <c r="AD604" i="75"/>
  <c r="Z604" i="75"/>
  <c r="AG604" i="75"/>
  <c r="R604" i="75"/>
  <c r="AC604" i="75"/>
  <c r="P604" i="75"/>
  <c r="CE108" i="75" l="1"/>
  <c r="CJ107" i="75"/>
  <c r="CK107" i="75"/>
  <c r="P605" i="75"/>
  <c r="AA605" i="75"/>
  <c r="AB605" i="75"/>
  <c r="AH605" i="75"/>
  <c r="AC605" i="75"/>
  <c r="AE605" i="75"/>
  <c r="V605" i="75"/>
  <c r="U605" i="75"/>
  <c r="R605" i="75"/>
  <c r="T605" i="75"/>
  <c r="X605" i="75"/>
  <c r="AG605" i="75"/>
  <c r="Y605" i="75"/>
  <c r="Q605" i="75"/>
  <c r="Z605" i="75"/>
  <c r="S605" i="75"/>
  <c r="AI605" i="75"/>
  <c r="AD605" i="75"/>
  <c r="W605" i="75"/>
  <c r="AF605" i="75"/>
  <c r="CE109" i="75" l="1"/>
  <c r="CL109" i="75" s="1"/>
  <c r="CJ108" i="75"/>
  <c r="CK108" i="75"/>
  <c r="CL108" i="75"/>
  <c r="AF606" i="75"/>
  <c r="Q606" i="75"/>
  <c r="U606" i="75"/>
  <c r="AA606" i="75"/>
  <c r="W606" i="75"/>
  <c r="Y606" i="75"/>
  <c r="V606" i="75"/>
  <c r="P606" i="75"/>
  <c r="AD606" i="75"/>
  <c r="AG606" i="75"/>
  <c r="AE606" i="75"/>
  <c r="AB606" i="75"/>
  <c r="AI606" i="75"/>
  <c r="X606" i="75"/>
  <c r="AC606" i="75"/>
  <c r="R606" i="75"/>
  <c r="S606" i="75"/>
  <c r="T606" i="75"/>
  <c r="AH606" i="75"/>
  <c r="Z606" i="75"/>
  <c r="CJ109" i="75" l="1"/>
  <c r="CK109" i="75"/>
  <c r="CE110" i="75"/>
  <c r="Z607" i="75"/>
  <c r="X607" i="75"/>
  <c r="P607" i="75"/>
  <c r="Q607" i="75"/>
  <c r="AH607" i="75"/>
  <c r="AI607" i="75"/>
  <c r="V607" i="75"/>
  <c r="AF607" i="75"/>
  <c r="T607" i="75"/>
  <c r="AB607" i="75"/>
  <c r="Y607" i="75"/>
  <c r="S607" i="75"/>
  <c r="AE607" i="75"/>
  <c r="W607" i="75"/>
  <c r="R607" i="75"/>
  <c r="AG607" i="75"/>
  <c r="AA607" i="75"/>
  <c r="AC607" i="75"/>
  <c r="AD607" i="75"/>
  <c r="U607" i="75"/>
  <c r="CO127" i="75" l="1"/>
  <c r="CT127" i="75" s="1"/>
  <c r="CO105" i="75"/>
  <c r="CT105" i="75" s="1"/>
  <c r="CO164" i="75"/>
  <c r="CT164" i="75" s="1"/>
  <c r="CO160" i="75"/>
  <c r="CT160" i="75" s="1"/>
  <c r="CO148" i="75"/>
  <c r="CT148" i="75" s="1"/>
  <c r="CO136" i="75"/>
  <c r="CT136" i="75" s="1"/>
  <c r="CO124" i="75"/>
  <c r="CT124" i="75" s="1"/>
  <c r="CO112" i="75"/>
  <c r="CT112" i="75" s="1"/>
  <c r="CO100" i="75"/>
  <c r="CT100" i="75" s="1"/>
  <c r="CO115" i="75"/>
  <c r="CT115" i="75" s="1"/>
  <c r="CO153" i="75"/>
  <c r="CT153" i="75" s="1"/>
  <c r="CO117" i="75"/>
  <c r="CT117" i="75" s="1"/>
  <c r="CO165" i="75"/>
  <c r="CT165" i="75" s="1"/>
  <c r="CO157" i="75"/>
  <c r="CT157" i="75" s="1"/>
  <c r="CO145" i="75"/>
  <c r="CT145" i="75" s="1"/>
  <c r="CU145" i="75"/>
  <c r="CO133" i="75"/>
  <c r="CT133" i="75" s="1"/>
  <c r="CO121" i="75"/>
  <c r="CT121" i="75" s="1"/>
  <c r="CO109" i="75"/>
  <c r="CT109" i="75" s="1"/>
  <c r="CU109" i="75"/>
  <c r="CO162" i="75"/>
  <c r="CT162" i="75" s="1"/>
  <c r="CO141" i="75"/>
  <c r="CT141" i="75" s="1"/>
  <c r="CO166" i="75"/>
  <c r="CT166" i="75" s="1"/>
  <c r="CO159" i="75"/>
  <c r="CT159" i="75" s="1"/>
  <c r="CO147" i="75"/>
  <c r="CT147" i="75" s="1"/>
  <c r="CO135" i="75"/>
  <c r="CT135" i="75" s="1"/>
  <c r="CO123" i="75"/>
  <c r="CT123" i="75" s="1"/>
  <c r="CO111" i="75"/>
  <c r="CT111" i="75" s="1"/>
  <c r="CO151" i="75"/>
  <c r="CT151" i="75" s="1"/>
  <c r="CO139" i="75"/>
  <c r="CT139" i="75" s="1"/>
  <c r="CO103" i="75"/>
  <c r="CT103" i="75" s="1"/>
  <c r="CO163" i="75"/>
  <c r="CT163" i="75" s="1"/>
  <c r="CO129" i="75"/>
  <c r="CT129" i="75" s="1"/>
  <c r="CO167" i="75"/>
  <c r="CT167" i="75" s="1"/>
  <c r="CO161" i="75"/>
  <c r="CT161" i="75" s="1"/>
  <c r="CO154" i="75"/>
  <c r="CT154" i="75" s="1"/>
  <c r="CO142" i="75"/>
  <c r="CT142" i="75" s="1"/>
  <c r="CO130" i="75"/>
  <c r="CT130" i="75" s="1"/>
  <c r="CU130" i="75"/>
  <c r="CO118" i="75"/>
  <c r="CT118" i="75" s="1"/>
  <c r="CO106" i="75"/>
  <c r="CT106" i="75" s="1"/>
  <c r="CO155" i="75"/>
  <c r="CT155" i="75" s="1"/>
  <c r="CO149" i="75"/>
  <c r="CT149" i="75" s="1"/>
  <c r="CO143" i="75"/>
  <c r="CT143" i="75" s="1"/>
  <c r="CO137" i="75"/>
  <c r="CT137" i="75" s="1"/>
  <c r="CO131" i="75"/>
  <c r="CT131" i="75" s="1"/>
  <c r="CO125" i="75"/>
  <c r="CT125" i="75" s="1"/>
  <c r="CO119" i="75"/>
  <c r="CT119" i="75" s="1"/>
  <c r="CO113" i="75"/>
  <c r="CT113" i="75" s="1"/>
  <c r="CO107" i="75"/>
  <c r="CT107" i="75" s="1"/>
  <c r="CO101" i="75"/>
  <c r="CT101" i="75" s="1"/>
  <c r="CO156" i="75"/>
  <c r="CT156" i="75" s="1"/>
  <c r="CO150" i="75"/>
  <c r="CT150" i="75" s="1"/>
  <c r="CO144" i="75"/>
  <c r="CT144" i="75" s="1"/>
  <c r="CO138" i="75"/>
  <c r="CT138" i="75" s="1"/>
  <c r="CO132" i="75"/>
  <c r="CT132" i="75" s="1"/>
  <c r="CO126" i="75"/>
  <c r="CT126" i="75" s="1"/>
  <c r="CO120" i="75"/>
  <c r="CT120" i="75" s="1"/>
  <c r="CO114" i="75"/>
  <c r="CT114" i="75" s="1"/>
  <c r="CO108" i="75"/>
  <c r="CT108" i="75" s="1"/>
  <c r="CU108" i="75"/>
  <c r="CO102" i="75"/>
  <c r="CT102" i="75" s="1"/>
  <c r="CO158" i="75"/>
  <c r="CT158" i="75" s="1"/>
  <c r="CO152" i="75"/>
  <c r="CT152" i="75" s="1"/>
  <c r="CO146" i="75"/>
  <c r="CT146" i="75" s="1"/>
  <c r="CO140" i="75"/>
  <c r="CT140" i="75" s="1"/>
  <c r="CO134" i="75"/>
  <c r="CT134" i="75" s="1"/>
  <c r="CU134" i="75"/>
  <c r="CO128" i="75"/>
  <c r="CT128" i="75" s="1"/>
  <c r="CO122" i="75"/>
  <c r="CT122" i="75" s="1"/>
  <c r="CO116" i="75"/>
  <c r="CT116" i="75" s="1"/>
  <c r="CU116" i="75"/>
  <c r="CO110" i="75"/>
  <c r="CT110" i="75" s="1"/>
  <c r="CO104" i="75"/>
  <c r="CT104" i="75" s="1"/>
  <c r="DB167" i="75"/>
  <c r="DB119" i="75"/>
  <c r="DB128" i="75"/>
  <c r="DB164" i="75"/>
  <c r="DB137" i="75"/>
  <c r="DB146" i="75"/>
  <c r="DB161" i="75"/>
  <c r="DB155" i="75"/>
  <c r="DB156" i="75"/>
  <c r="DB147" i="75"/>
  <c r="DB138" i="75"/>
  <c r="DB129" i="75"/>
  <c r="DB120" i="75"/>
  <c r="DB162" i="75"/>
  <c r="DB152" i="75"/>
  <c r="DB143" i="75"/>
  <c r="DB134" i="75"/>
  <c r="DB125" i="75"/>
  <c r="DB163" i="75"/>
  <c r="DB159" i="75"/>
  <c r="DB150" i="75"/>
  <c r="DB141" i="75"/>
  <c r="DB132" i="75"/>
  <c r="DB123" i="75"/>
  <c r="DB165" i="75"/>
  <c r="DB153" i="75"/>
  <c r="DB144" i="75"/>
  <c r="DB135" i="75"/>
  <c r="DB126" i="75"/>
  <c r="DB166" i="75"/>
  <c r="DB158" i="75"/>
  <c r="DB149" i="75"/>
  <c r="DB140" i="75"/>
  <c r="DB131" i="75"/>
  <c r="DB122" i="75"/>
  <c r="DB160" i="75"/>
  <c r="DB154" i="75"/>
  <c r="DB148" i="75"/>
  <c r="DB142" i="75"/>
  <c r="DB136" i="75"/>
  <c r="DB130" i="75"/>
  <c r="DB124" i="75"/>
  <c r="DB157" i="75"/>
  <c r="DB151" i="75"/>
  <c r="DB145" i="75"/>
  <c r="DB139" i="75"/>
  <c r="DB133" i="75"/>
  <c r="DB127" i="75"/>
  <c r="DB121" i="75"/>
  <c r="DA121" i="75"/>
  <c r="DA130" i="75"/>
  <c r="DA163" i="75"/>
  <c r="DA139" i="75"/>
  <c r="DA166" i="75"/>
  <c r="DA158" i="75"/>
  <c r="DA148" i="75"/>
  <c r="DA157" i="75"/>
  <c r="DA149" i="75"/>
  <c r="DA140" i="75"/>
  <c r="DA131" i="75"/>
  <c r="DA122" i="75"/>
  <c r="DA112" i="75"/>
  <c r="DA167" i="75"/>
  <c r="DA161" i="75"/>
  <c r="DA154" i="75"/>
  <c r="DA145" i="75"/>
  <c r="DA136" i="75"/>
  <c r="DA127" i="75"/>
  <c r="DA118" i="75"/>
  <c r="DA162" i="75"/>
  <c r="DA152" i="75"/>
  <c r="DA143" i="75"/>
  <c r="DA134" i="75"/>
  <c r="DA125" i="75"/>
  <c r="DA116" i="75"/>
  <c r="DA164" i="75"/>
  <c r="DA155" i="75"/>
  <c r="DA146" i="75"/>
  <c r="DA137" i="75"/>
  <c r="DA128" i="75"/>
  <c r="DA119" i="75"/>
  <c r="DA115" i="75"/>
  <c r="DA165" i="75"/>
  <c r="DA160" i="75"/>
  <c r="DA151" i="75"/>
  <c r="DA142" i="75"/>
  <c r="DA133" i="75"/>
  <c r="DA124" i="75"/>
  <c r="DA110" i="75"/>
  <c r="DA159" i="75"/>
  <c r="DA153" i="75"/>
  <c r="DA147" i="75"/>
  <c r="DA141" i="75"/>
  <c r="DA135" i="75"/>
  <c r="DA129" i="75"/>
  <c r="DA123" i="75"/>
  <c r="DA117" i="75"/>
  <c r="DA111" i="75"/>
  <c r="DA113" i="75"/>
  <c r="DA156" i="75"/>
  <c r="DA150" i="75"/>
  <c r="DA144" i="75"/>
  <c r="DA138" i="75"/>
  <c r="DA132" i="75"/>
  <c r="DA126" i="75"/>
  <c r="DA120" i="75"/>
  <c r="DA114" i="75"/>
  <c r="CY164" i="75"/>
  <c r="CY152" i="75"/>
  <c r="CY161" i="75"/>
  <c r="CY167" i="75"/>
  <c r="CY104" i="75"/>
  <c r="CY143" i="75"/>
  <c r="CY116" i="75"/>
  <c r="CY125" i="75"/>
  <c r="CY134" i="75"/>
  <c r="CY153" i="75"/>
  <c r="CY144" i="75"/>
  <c r="CY135" i="75"/>
  <c r="CY126" i="75"/>
  <c r="CY117" i="75"/>
  <c r="CY110" i="75"/>
  <c r="CY165" i="75"/>
  <c r="CY158" i="75"/>
  <c r="CY149" i="75"/>
  <c r="CY140" i="75"/>
  <c r="CY131" i="75"/>
  <c r="CY122" i="75"/>
  <c r="CY107" i="75"/>
  <c r="CY166" i="75"/>
  <c r="CY156" i="75"/>
  <c r="CY147" i="75"/>
  <c r="CY138" i="75"/>
  <c r="CY129" i="75"/>
  <c r="CY120" i="75"/>
  <c r="CY114" i="75"/>
  <c r="CY102" i="75"/>
  <c r="CY162" i="75"/>
  <c r="CY159" i="75"/>
  <c r="CY150" i="75"/>
  <c r="CY141" i="75"/>
  <c r="CY132" i="75"/>
  <c r="CY123" i="75"/>
  <c r="CY113" i="75"/>
  <c r="CY163" i="75"/>
  <c r="CY155" i="75"/>
  <c r="CY146" i="75"/>
  <c r="CY137" i="75"/>
  <c r="CY128" i="75"/>
  <c r="CY119" i="75"/>
  <c r="CY108" i="75"/>
  <c r="CY157" i="75"/>
  <c r="CY151" i="75"/>
  <c r="CY145" i="75"/>
  <c r="CY139" i="75"/>
  <c r="CY133" i="75"/>
  <c r="CY127" i="75"/>
  <c r="CY121" i="75"/>
  <c r="CY115" i="75"/>
  <c r="CY109" i="75"/>
  <c r="CY103" i="75"/>
  <c r="CY111" i="75"/>
  <c r="CY105" i="75"/>
  <c r="CY160" i="75"/>
  <c r="CY154" i="75"/>
  <c r="CY148" i="75"/>
  <c r="CY142" i="75"/>
  <c r="CY136" i="75"/>
  <c r="CY130" i="75"/>
  <c r="CY124" i="75"/>
  <c r="CY118" i="75"/>
  <c r="CY112" i="75"/>
  <c r="CY106" i="75"/>
  <c r="CQ117" i="75"/>
  <c r="CQ155" i="75"/>
  <c r="CQ166" i="75"/>
  <c r="CQ150" i="75"/>
  <c r="CQ138" i="75"/>
  <c r="CQ126" i="75"/>
  <c r="CQ114" i="75"/>
  <c r="CQ164" i="75"/>
  <c r="CQ105" i="75"/>
  <c r="CQ143" i="75"/>
  <c r="CQ107" i="75"/>
  <c r="CQ167" i="75"/>
  <c r="CQ161" i="75"/>
  <c r="CQ159" i="75"/>
  <c r="CQ147" i="75"/>
  <c r="CQ135" i="75"/>
  <c r="CQ123" i="75"/>
  <c r="CQ111" i="75"/>
  <c r="CQ153" i="75"/>
  <c r="CQ141" i="75"/>
  <c r="CQ131" i="75"/>
  <c r="CQ162" i="75"/>
  <c r="CQ149" i="75"/>
  <c r="CQ137" i="75"/>
  <c r="CQ125" i="75"/>
  <c r="CQ113" i="75"/>
  <c r="CQ129" i="75"/>
  <c r="CQ165" i="75"/>
  <c r="CQ119" i="75"/>
  <c r="CQ163" i="75"/>
  <c r="CQ156" i="75"/>
  <c r="CQ144" i="75"/>
  <c r="CQ132" i="75"/>
  <c r="CQ120" i="75"/>
  <c r="CQ108" i="75"/>
  <c r="CQ157" i="75"/>
  <c r="CQ151" i="75"/>
  <c r="CQ145" i="75"/>
  <c r="CQ139" i="75"/>
  <c r="CQ133" i="75"/>
  <c r="CQ127" i="75"/>
  <c r="CQ121" i="75"/>
  <c r="CQ115" i="75"/>
  <c r="CQ109" i="75"/>
  <c r="CQ158" i="75"/>
  <c r="CQ152" i="75"/>
  <c r="CQ146" i="75"/>
  <c r="CQ140" i="75"/>
  <c r="CQ134" i="75"/>
  <c r="CQ128" i="75"/>
  <c r="CQ122" i="75"/>
  <c r="CQ116" i="75"/>
  <c r="CQ110" i="75"/>
  <c r="CQ160" i="75"/>
  <c r="CQ154" i="75"/>
  <c r="CQ148" i="75"/>
  <c r="CQ142" i="75"/>
  <c r="CQ136" i="75"/>
  <c r="CQ130" i="75"/>
  <c r="CQ124" i="75"/>
  <c r="CQ118" i="75"/>
  <c r="CQ112" i="75"/>
  <c r="CQ106" i="75"/>
  <c r="CS145" i="75"/>
  <c r="CS162" i="75"/>
  <c r="CS152" i="75"/>
  <c r="CS140" i="75"/>
  <c r="CS128" i="75"/>
  <c r="CS155" i="75"/>
  <c r="CS143" i="75"/>
  <c r="CS133" i="75"/>
  <c r="CS163" i="75"/>
  <c r="CS149" i="75"/>
  <c r="CS137" i="75"/>
  <c r="CS125" i="75"/>
  <c r="CS131" i="75"/>
  <c r="CS167" i="75"/>
  <c r="CS161" i="75"/>
  <c r="CS121" i="75"/>
  <c r="CS164" i="75"/>
  <c r="CS151" i="75"/>
  <c r="CS139" i="75"/>
  <c r="CS127" i="75"/>
  <c r="CS166" i="75"/>
  <c r="CS119" i="75"/>
  <c r="CS157" i="75"/>
  <c r="CS165" i="75"/>
  <c r="CS158" i="75"/>
  <c r="CS146" i="75"/>
  <c r="CS134" i="75"/>
  <c r="CS122" i="75"/>
  <c r="CS159" i="75"/>
  <c r="CS153" i="75"/>
  <c r="CS147" i="75"/>
  <c r="CS141" i="75"/>
  <c r="CS135" i="75"/>
  <c r="CS129" i="75"/>
  <c r="CS123" i="75"/>
  <c r="CS160" i="75"/>
  <c r="CS154" i="75"/>
  <c r="CS148" i="75"/>
  <c r="CS142" i="75"/>
  <c r="CS136" i="75"/>
  <c r="CS130" i="75"/>
  <c r="CS124" i="75"/>
  <c r="CS156" i="75"/>
  <c r="CS150" i="75"/>
  <c r="CS144" i="75"/>
  <c r="CS138" i="75"/>
  <c r="CS132" i="75"/>
  <c r="CS126" i="75"/>
  <c r="CS120" i="75"/>
  <c r="CZ160" i="75"/>
  <c r="CZ132" i="75"/>
  <c r="CZ159" i="75"/>
  <c r="CZ150" i="75"/>
  <c r="CZ141" i="75"/>
  <c r="CZ162" i="75"/>
  <c r="CZ165" i="75"/>
  <c r="CZ123" i="75"/>
  <c r="CZ111" i="75"/>
  <c r="CZ151" i="75"/>
  <c r="CZ142" i="75"/>
  <c r="CZ133" i="75"/>
  <c r="CZ124" i="75"/>
  <c r="CZ105" i="75"/>
  <c r="CZ166" i="75"/>
  <c r="CZ156" i="75"/>
  <c r="CZ147" i="75"/>
  <c r="CZ138" i="75"/>
  <c r="CZ129" i="75"/>
  <c r="CZ120" i="75"/>
  <c r="CZ114" i="75"/>
  <c r="CZ167" i="75"/>
  <c r="CZ161" i="75"/>
  <c r="CZ154" i="75"/>
  <c r="CZ145" i="75"/>
  <c r="CZ136" i="75"/>
  <c r="CZ127" i="75"/>
  <c r="CZ118" i="75"/>
  <c r="CZ109" i="75"/>
  <c r="CZ163" i="75"/>
  <c r="CZ157" i="75"/>
  <c r="CZ148" i="75"/>
  <c r="CZ139" i="75"/>
  <c r="CZ130" i="75"/>
  <c r="CZ121" i="75"/>
  <c r="CZ108" i="75"/>
  <c r="CZ164" i="75"/>
  <c r="CZ153" i="75"/>
  <c r="CZ144" i="75"/>
  <c r="CZ135" i="75"/>
  <c r="CZ126" i="75"/>
  <c r="CZ117" i="75"/>
  <c r="CZ115" i="75"/>
  <c r="CZ158" i="75"/>
  <c r="CZ152" i="75"/>
  <c r="CZ146" i="75"/>
  <c r="CZ140" i="75"/>
  <c r="CZ134" i="75"/>
  <c r="CZ128" i="75"/>
  <c r="CZ122" i="75"/>
  <c r="CZ116" i="75"/>
  <c r="CZ110" i="75"/>
  <c r="CZ112" i="75"/>
  <c r="CZ106" i="75"/>
  <c r="CZ155" i="75"/>
  <c r="CZ149" i="75"/>
  <c r="CZ143" i="75"/>
  <c r="CZ137" i="75"/>
  <c r="CZ131" i="75"/>
  <c r="CZ125" i="75"/>
  <c r="CZ119" i="75"/>
  <c r="CZ113" i="75"/>
  <c r="CZ107" i="75"/>
  <c r="CP164" i="75"/>
  <c r="CP136" i="75"/>
  <c r="CP124" i="75"/>
  <c r="CP165" i="75"/>
  <c r="CP155" i="75"/>
  <c r="CP143" i="75"/>
  <c r="CP131" i="75"/>
  <c r="CP119" i="75"/>
  <c r="CP107" i="75"/>
  <c r="CP134" i="75"/>
  <c r="CP160" i="75"/>
  <c r="CP166" i="75"/>
  <c r="CP152" i="75"/>
  <c r="CP140" i="75"/>
  <c r="CP128" i="75"/>
  <c r="CP116" i="75"/>
  <c r="CP104" i="75"/>
  <c r="CP122" i="75"/>
  <c r="CP110" i="75"/>
  <c r="CP112" i="75"/>
  <c r="CP167" i="75"/>
  <c r="CP161" i="75"/>
  <c r="CP154" i="75"/>
  <c r="CP142" i="75"/>
  <c r="CP130" i="75"/>
  <c r="CP118" i="75"/>
  <c r="CP106" i="75"/>
  <c r="CP163" i="75"/>
  <c r="CP158" i="75"/>
  <c r="CP146" i="75"/>
  <c r="CP148" i="75"/>
  <c r="CP162" i="75"/>
  <c r="CP149" i="75"/>
  <c r="CP137" i="75"/>
  <c r="CP125" i="75"/>
  <c r="CP113" i="75"/>
  <c r="CP156" i="75"/>
  <c r="CP150" i="75"/>
  <c r="CP144" i="75"/>
  <c r="CP138" i="75"/>
  <c r="CP132" i="75"/>
  <c r="CP126" i="75"/>
  <c r="CP120" i="75"/>
  <c r="CP114" i="75"/>
  <c r="CP108" i="75"/>
  <c r="CP102" i="75"/>
  <c r="CP157" i="75"/>
  <c r="CP151" i="75"/>
  <c r="CP145" i="75"/>
  <c r="CP139" i="75"/>
  <c r="CP133" i="75"/>
  <c r="CP127" i="75"/>
  <c r="CP121" i="75"/>
  <c r="CP115" i="75"/>
  <c r="CP109" i="75"/>
  <c r="CP103" i="75"/>
  <c r="CP159" i="75"/>
  <c r="CP153" i="75"/>
  <c r="CP147" i="75"/>
  <c r="CP141" i="75"/>
  <c r="CP135" i="75"/>
  <c r="CP129" i="75"/>
  <c r="CP123" i="75"/>
  <c r="CP117" i="75"/>
  <c r="CP111" i="75"/>
  <c r="CP105" i="75"/>
  <c r="CR165" i="75"/>
  <c r="CR160" i="75"/>
  <c r="CR148" i="75"/>
  <c r="CR136" i="75"/>
  <c r="CR114" i="75"/>
  <c r="CR167" i="75"/>
  <c r="CR161" i="75"/>
  <c r="CR157" i="75"/>
  <c r="CR145" i="75"/>
  <c r="CR133" i="75"/>
  <c r="CR121" i="75"/>
  <c r="CR124" i="75"/>
  <c r="CR166" i="75"/>
  <c r="CR126" i="75"/>
  <c r="CR162" i="75"/>
  <c r="CR154" i="75"/>
  <c r="CR142" i="75"/>
  <c r="CR130" i="75"/>
  <c r="CR118" i="75"/>
  <c r="CR150" i="75"/>
  <c r="CR163" i="75"/>
  <c r="CR156" i="75"/>
  <c r="CR144" i="75"/>
  <c r="CR132" i="75"/>
  <c r="CR120" i="75"/>
  <c r="CR112" i="75"/>
  <c r="CR138" i="75"/>
  <c r="CR164" i="75"/>
  <c r="CR151" i="75"/>
  <c r="CR139" i="75"/>
  <c r="CR127" i="75"/>
  <c r="CR115" i="75"/>
  <c r="CR158" i="75"/>
  <c r="CR152" i="75"/>
  <c r="CR146" i="75"/>
  <c r="CR140" i="75"/>
  <c r="CR134" i="75"/>
  <c r="CR128" i="75"/>
  <c r="CR122" i="75"/>
  <c r="CR116" i="75"/>
  <c r="CR110" i="75"/>
  <c r="CR159" i="75"/>
  <c r="CR153" i="75"/>
  <c r="CR147" i="75"/>
  <c r="CR141" i="75"/>
  <c r="CR135" i="75"/>
  <c r="CR129" i="75"/>
  <c r="CR123" i="75"/>
  <c r="CR117" i="75"/>
  <c r="CR111" i="75"/>
  <c r="CR155" i="75"/>
  <c r="CR149" i="75"/>
  <c r="CR143" i="75"/>
  <c r="CR137" i="75"/>
  <c r="CR131" i="75"/>
  <c r="CR125" i="75"/>
  <c r="CR119" i="75"/>
  <c r="CR113" i="75"/>
  <c r="CX154" i="75"/>
  <c r="CX118" i="75"/>
  <c r="CX109" i="75"/>
  <c r="CX163" i="75"/>
  <c r="CX127" i="75"/>
  <c r="CX166" i="75"/>
  <c r="CX136" i="75"/>
  <c r="CX145" i="75"/>
  <c r="CX155" i="75"/>
  <c r="CX146" i="75"/>
  <c r="CX137" i="75"/>
  <c r="CX128" i="75"/>
  <c r="CX119" i="75"/>
  <c r="CX115" i="75"/>
  <c r="CX103" i="75"/>
  <c r="CX164" i="75"/>
  <c r="CX160" i="75"/>
  <c r="CX151" i="75"/>
  <c r="CX142" i="75"/>
  <c r="CX133" i="75"/>
  <c r="CX124" i="75"/>
  <c r="CX112" i="75"/>
  <c r="CX100" i="75"/>
  <c r="CX165" i="75"/>
  <c r="CX158" i="75"/>
  <c r="CX149" i="75"/>
  <c r="CX140" i="75"/>
  <c r="CX131" i="75"/>
  <c r="CX122" i="75"/>
  <c r="CX107" i="75"/>
  <c r="CX167" i="75"/>
  <c r="CX161" i="75"/>
  <c r="CX152" i="75"/>
  <c r="CX143" i="75"/>
  <c r="CX134" i="75"/>
  <c r="CX125" i="75"/>
  <c r="CX106" i="75"/>
  <c r="CX162" i="75"/>
  <c r="CX157" i="75"/>
  <c r="CX148" i="75"/>
  <c r="CX139" i="75"/>
  <c r="CX130" i="75"/>
  <c r="CX121" i="75"/>
  <c r="CX113" i="75"/>
  <c r="CX101" i="75"/>
  <c r="CX156" i="75"/>
  <c r="CX150" i="75"/>
  <c r="CX144" i="75"/>
  <c r="CX138" i="75"/>
  <c r="CX132" i="75"/>
  <c r="CX126" i="75"/>
  <c r="CX120" i="75"/>
  <c r="CX114" i="75"/>
  <c r="CX108" i="75"/>
  <c r="CX102" i="75"/>
  <c r="CX116" i="75"/>
  <c r="CX110" i="75"/>
  <c r="CX104" i="75"/>
  <c r="CX159" i="75"/>
  <c r="CX153" i="75"/>
  <c r="CX147" i="75"/>
  <c r="CX141" i="75"/>
  <c r="CX135" i="75"/>
  <c r="CX129" i="75"/>
  <c r="CX123" i="75"/>
  <c r="CX117" i="75"/>
  <c r="CX111" i="75"/>
  <c r="CX105" i="75"/>
  <c r="CJ110" i="75"/>
  <c r="CK110" i="75"/>
  <c r="CL110" i="75"/>
  <c r="CE111" i="75"/>
  <c r="CL111" i="75" s="1"/>
  <c r="CU155" i="75" l="1"/>
  <c r="CU103" i="75"/>
  <c r="CU164" i="75"/>
  <c r="CU126" i="75"/>
  <c r="CU136" i="75"/>
  <c r="CU102" i="75"/>
  <c r="CU152" i="75"/>
  <c r="CU166" i="75"/>
  <c r="CU144" i="75"/>
  <c r="CU163" i="75"/>
  <c r="CU127" i="75"/>
  <c r="CE112" i="75"/>
  <c r="CL112" i="75" s="1"/>
  <c r="CU101" i="75"/>
  <c r="CU119" i="75"/>
  <c r="CU137" i="75"/>
  <c r="CU161" i="75"/>
  <c r="CU151" i="75"/>
  <c r="CU135" i="75"/>
  <c r="CU117" i="75"/>
  <c r="CU100" i="75"/>
  <c r="CU104" i="75"/>
  <c r="CU122" i="75"/>
  <c r="CU140" i="75"/>
  <c r="CU158" i="75"/>
  <c r="CU114" i="75"/>
  <c r="CU132" i="75"/>
  <c r="CU150" i="75"/>
  <c r="CU107" i="75"/>
  <c r="CU125" i="75"/>
  <c r="CU143" i="75"/>
  <c r="CU106" i="75"/>
  <c r="CU142" i="75"/>
  <c r="CU167" i="75"/>
  <c r="CU111" i="75"/>
  <c r="CU147" i="75"/>
  <c r="CU141" i="75"/>
  <c r="CU121" i="75"/>
  <c r="CU157" i="75"/>
  <c r="CU153" i="75"/>
  <c r="CU112" i="75"/>
  <c r="CU148" i="75"/>
  <c r="CU105" i="75"/>
  <c r="CU110" i="75"/>
  <c r="CU128" i="75"/>
  <c r="CU146" i="75"/>
  <c r="CU120" i="75"/>
  <c r="CU138" i="75"/>
  <c r="CU156" i="75"/>
  <c r="CU113" i="75"/>
  <c r="CU131" i="75"/>
  <c r="CU149" i="75"/>
  <c r="CU118" i="75"/>
  <c r="CU154" i="75"/>
  <c r="CU129" i="75"/>
  <c r="CU139" i="75"/>
  <c r="CU123" i="75"/>
  <c r="CU159" i="75"/>
  <c r="CU162" i="75"/>
  <c r="CU133" i="75"/>
  <c r="CU165" i="75"/>
  <c r="CU115" i="75"/>
  <c r="CU124" i="75"/>
  <c r="CU160" i="75"/>
  <c r="CJ111" i="75"/>
  <c r="CK111" i="75"/>
  <c r="CJ112" i="75" l="1"/>
  <c r="CK112" i="75"/>
  <c r="CE113" i="75"/>
  <c r="CL113" i="75" s="1"/>
  <c r="CE114" i="75" l="1"/>
  <c r="CL114" i="75" s="1"/>
  <c r="CK113" i="75"/>
  <c r="CJ113" i="75"/>
  <c r="CJ114" i="75" l="1"/>
  <c r="CK114" i="75"/>
  <c r="CE115" i="75"/>
  <c r="CJ115" i="75" l="1"/>
  <c r="CK115" i="75"/>
  <c r="CL115" i="75"/>
  <c r="CE116" i="75"/>
  <c r="CE117" i="75" l="1"/>
  <c r="CL117" i="75" s="1"/>
  <c r="CK116" i="75"/>
  <c r="CJ116" i="75"/>
  <c r="CL116" i="75"/>
  <c r="CE118" i="75" l="1"/>
  <c r="CL118" i="75" s="1"/>
  <c r="CK117" i="75"/>
  <c r="CJ117" i="75"/>
  <c r="CJ118" i="75" l="1"/>
  <c r="CK118" i="75"/>
  <c r="CE119" i="75"/>
  <c r="CL119" i="75" s="1"/>
  <c r="CK119" i="75" l="1"/>
  <c r="CJ119" i="75"/>
  <c r="CE120" i="75"/>
  <c r="CK120" i="75" l="1"/>
  <c r="CJ120" i="75"/>
  <c r="CE121" i="75"/>
  <c r="CL120" i="75"/>
  <c r="CE122" i="75" l="1"/>
  <c r="CK121" i="75"/>
  <c r="CJ121" i="75"/>
  <c r="CL121" i="75"/>
  <c r="CK122" i="75" l="1"/>
  <c r="CJ122" i="75"/>
  <c r="CL122" i="75"/>
  <c r="CE123" i="75"/>
  <c r="CK123" i="75" l="1"/>
  <c r="CJ123" i="75"/>
  <c r="CE124" i="75"/>
  <c r="CL124" i="75" s="1"/>
  <c r="CL123" i="75"/>
  <c r="CE125" i="75" l="1"/>
  <c r="CK124" i="75"/>
  <c r="CJ124" i="75"/>
  <c r="CE126" i="75" l="1"/>
  <c r="CL126" i="75" s="1"/>
  <c r="CJ125" i="75"/>
  <c r="CK125" i="75"/>
  <c r="CL125" i="75"/>
  <c r="CE127" i="75" l="1"/>
  <c r="CK126" i="75"/>
  <c r="CJ126" i="75"/>
  <c r="CJ127" i="75" l="1"/>
  <c r="CK127" i="75"/>
  <c r="CE128" i="75"/>
  <c r="CL128" i="75" s="1"/>
  <c r="CL127" i="75"/>
  <c r="CE129" i="75" l="1"/>
  <c r="CL129" i="75" s="1"/>
  <c r="CK128" i="75"/>
  <c r="CJ128" i="75"/>
  <c r="CE130" i="75" l="1"/>
  <c r="CJ129" i="75"/>
  <c r="CK129" i="75"/>
  <c r="CJ130" i="75" l="1"/>
  <c r="CK130" i="75"/>
  <c r="CL130" i="75"/>
  <c r="CE131" i="75"/>
  <c r="CL131" i="75" s="1"/>
  <c r="CE132" i="75" l="1"/>
  <c r="CK131" i="75"/>
  <c r="CJ131" i="75"/>
  <c r="CK132" i="75" l="1"/>
  <c r="CJ132" i="75"/>
  <c r="CE133" i="75"/>
  <c r="CL133" i="75" s="1"/>
  <c r="CL132" i="75"/>
  <c r="CK133" i="75" l="1"/>
  <c r="CJ133" i="75"/>
  <c r="CE134" i="75"/>
  <c r="CL134" i="75" s="1"/>
  <c r="CE135" i="75" l="1"/>
  <c r="CJ134" i="75"/>
  <c r="CK134" i="75"/>
  <c r="CJ135" i="75" l="1"/>
  <c r="CK135" i="75"/>
  <c r="CL135" i="75"/>
  <c r="CE136" i="75"/>
  <c r="CL136" i="75" s="1"/>
  <c r="CJ136" i="75" l="1"/>
  <c r="CK136" i="75"/>
  <c r="CE137" i="75"/>
  <c r="CL137" i="75"/>
  <c r="CJ137" i="75" l="1"/>
  <c r="CK137" i="75"/>
  <c r="CE138" i="75"/>
  <c r="CL138" i="75" s="1"/>
  <c r="CE139" i="75" l="1"/>
  <c r="CJ138" i="75"/>
  <c r="CK138" i="75"/>
  <c r="CE140" i="75" l="1"/>
  <c r="CJ139" i="75"/>
  <c r="CK139" i="75"/>
  <c r="CL139" i="75"/>
  <c r="CE141" i="75" l="1"/>
  <c r="CL141" i="75" s="1"/>
  <c r="CK140" i="75"/>
  <c r="CJ140" i="75"/>
  <c r="CL140" i="75"/>
  <c r="CJ141" i="75" l="1"/>
  <c r="CK141" i="75"/>
  <c r="CE142" i="75"/>
  <c r="CL142" i="75" s="1"/>
  <c r="CK142" i="75" l="1"/>
  <c r="CJ142" i="75"/>
  <c r="CE143" i="75"/>
  <c r="CL143" i="75" s="1"/>
  <c r="CE144" i="75" l="1"/>
  <c r="CL144" i="75" s="1"/>
  <c r="CJ143" i="75"/>
  <c r="CK143" i="75"/>
  <c r="CE145" i="75" l="1"/>
  <c r="CL145" i="75" s="1"/>
  <c r="CK144" i="75"/>
  <c r="CJ144" i="75"/>
  <c r="CE146" i="75" l="1"/>
  <c r="CK145" i="75"/>
  <c r="CJ145" i="75"/>
  <c r="CJ146" i="75" l="1"/>
  <c r="CK146" i="75"/>
  <c r="CE147" i="75"/>
  <c r="CL146" i="75"/>
  <c r="CE148" i="75" l="1"/>
  <c r="CL148" i="75" s="1"/>
  <c r="CJ147" i="75"/>
  <c r="CK147" i="75"/>
  <c r="CL147" i="75"/>
  <c r="CJ148" i="75" l="1"/>
  <c r="CK148" i="75"/>
  <c r="CE149" i="75"/>
  <c r="CK149" i="75" l="1"/>
  <c r="CJ149" i="75"/>
  <c r="CE150" i="75"/>
  <c r="CL150" i="75" s="1"/>
  <c r="CL149" i="75"/>
  <c r="CE151" i="75" l="1"/>
  <c r="CL151" i="75" s="1"/>
  <c r="CK150" i="75"/>
  <c r="CJ150" i="75"/>
  <c r="CK151" i="75" l="1"/>
  <c r="CJ151" i="75"/>
  <c r="CE152" i="75"/>
  <c r="CL152" i="75" s="1"/>
  <c r="CE153" i="75" l="1"/>
  <c r="CL153" i="75" s="1"/>
  <c r="CK152" i="75"/>
  <c r="CJ152" i="75"/>
  <c r="CK153" i="75" l="1"/>
  <c r="CJ153" i="75"/>
  <c r="CE154" i="75"/>
  <c r="CE155" i="75" l="1"/>
  <c r="CL155" i="75" s="1"/>
  <c r="CK154" i="75"/>
  <c r="CJ154" i="75"/>
  <c r="CL154" i="75"/>
  <c r="CE156" i="75" l="1"/>
  <c r="CL156" i="75" s="1"/>
  <c r="CK155" i="75"/>
  <c r="CJ155" i="75"/>
  <c r="CE157" i="75" l="1"/>
  <c r="CL157" i="75" s="1"/>
  <c r="CK156" i="75"/>
  <c r="CJ156" i="75"/>
  <c r="CJ157" i="75" l="1"/>
  <c r="CK157" i="75"/>
  <c r="CE158" i="75"/>
  <c r="CK158" i="75" l="1"/>
  <c r="CJ158" i="75"/>
  <c r="CE159" i="75"/>
  <c r="CL159" i="75" s="1"/>
  <c r="CL158" i="75"/>
  <c r="CK159" i="75" l="1"/>
  <c r="CJ159" i="75"/>
  <c r="CE160" i="75"/>
  <c r="CK160" i="75" l="1"/>
  <c r="CJ160" i="75"/>
  <c r="CE161" i="75"/>
  <c r="CL161" i="75" s="1"/>
  <c r="CL160" i="75"/>
  <c r="CE162" i="75" l="1"/>
  <c r="CL162" i="75" s="1"/>
  <c r="CK161" i="75"/>
  <c r="CJ161" i="75"/>
  <c r="CE163" i="75" l="1"/>
  <c r="CL163" i="75" s="1"/>
  <c r="CJ162" i="75"/>
  <c r="CK162" i="75"/>
  <c r="CK163" i="75" l="1"/>
  <c r="CJ163" i="75"/>
  <c r="CE164" i="75"/>
  <c r="CL164" i="75" s="1"/>
  <c r="CK164" i="75" l="1"/>
  <c r="CJ164" i="75"/>
  <c r="CE165" i="75"/>
  <c r="CL165" i="75" s="1"/>
  <c r="CK165" i="75" l="1"/>
  <c r="CJ165" i="75"/>
  <c r="CE166" i="75"/>
  <c r="CL166" i="75" s="1"/>
  <c r="CE167" i="75" l="1"/>
  <c r="CK166" i="75"/>
  <c r="CJ166" i="75"/>
  <c r="CJ167" i="75" l="1"/>
  <c r="CK167" i="75"/>
  <c r="CL167" i="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EW3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对于玩家来说，守城优势极大
首先攻城单位优先打城墙，玩家的士兵就可以以更好的状态输出，使攻城单位更快减员
然后若不计算该修正，在攻守方实力五五开的时候，攻城方基本需要极限输出才能有机会打完城防，这时候只要玩家有两手控制或者爆发高点，怪物的攻城能力就不足以打完城防
所以计算玩家城防值的时候，需要有系数修正，暂定80%，可根据体验修正</t>
        </r>
      </text>
    </comment>
    <comment ref="CL4" authorId="0" shapeId="0" xr:uid="{00000000-0006-0000-0300-000002000000}">
      <text>
        <r>
          <rPr>
            <b/>
            <sz val="9"/>
            <color indexed="81"/>
            <rFont val="宋体"/>
            <family val="3"/>
            <charset val="134"/>
          </rPr>
          <t>预估难度的各关卡按比例分配消耗的总战力，预估难度的上一个难度按比例分配75%消耗的总战力，再前一个则是50%，以此类推</t>
        </r>
      </text>
    </comment>
    <comment ref="O5" authorId="0" shapeId="0" xr:uid="{00000000-0006-0000-0300-000003000000}">
      <text>
        <r>
          <rPr>
            <sz val="9"/>
            <color indexed="81"/>
            <rFont val="宋体"/>
            <family val="3"/>
            <charset val="134"/>
          </rPr>
          <t xml:space="preserve">保证重置时不升等级都能往前走
</t>
        </r>
      </text>
    </comment>
    <comment ref="EZ5" authorId="0" shapeId="0" xr:uid="{00000000-0006-0000-0300-000004000000}">
      <text>
        <r>
          <rPr>
            <b/>
            <sz val="9"/>
            <color indexed="81"/>
            <rFont val="宋体"/>
            <family val="3"/>
            <charset val="134"/>
          </rPr>
          <t xml:space="preserve">武将ai不会主动选择攻城，故没有武将攻城
</t>
        </r>
      </text>
    </comment>
    <comment ref="D7" authorId="0" shapeId="0" xr:uid="{00000000-0006-0000-0300-000005000000}">
      <text>
        <r>
          <rPr>
            <b/>
            <sz val="9"/>
            <color indexed="81"/>
            <rFont val="宋体"/>
            <family val="3"/>
            <charset val="134"/>
          </rPr>
          <t>注意这里不是跟原有技能叠加，而是叠乘</t>
        </r>
      </text>
    </comment>
  </commentList>
</comments>
</file>

<file path=xl/sharedStrings.xml><?xml version="1.0" encoding="utf-8"?>
<sst xmlns="http://schemas.openxmlformats.org/spreadsheetml/2006/main" count="588" uniqueCount="233">
  <si>
    <t>非r</t>
    <phoneticPr fontId="1" type="noConversion"/>
  </si>
  <si>
    <t>中r</t>
    <phoneticPr fontId="1" type="noConversion"/>
  </si>
  <si>
    <t>超r</t>
    <phoneticPr fontId="1" type="noConversion"/>
  </si>
  <si>
    <t>小r</t>
    <phoneticPr fontId="1" type="noConversion"/>
  </si>
  <si>
    <t>大r</t>
    <phoneticPr fontId="1" type="noConversion"/>
  </si>
  <si>
    <t>累积停留天数(标准）</t>
    <phoneticPr fontId="1" type="noConversion"/>
  </si>
  <si>
    <t>大殿等级</t>
  </si>
  <si>
    <t>调整系数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</si>
  <si>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</si>
  <si>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</si>
  <si>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</si>
  <si>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天数</t>
    <phoneticPr fontId="1" type="noConversion"/>
  </si>
  <si>
    <t>累积天数</t>
    <phoneticPr fontId="1" type="noConversion"/>
  </si>
  <si>
    <t>调整值</t>
    <phoneticPr fontId="1" type="noConversion"/>
  </si>
  <si>
    <t>非r累积时长大殿等级标准</t>
  </si>
  <si>
    <t>难度</t>
    <phoneticPr fontId="1" type="noConversion"/>
  </si>
  <si>
    <t>难度1</t>
    <phoneticPr fontId="1" type="noConversion"/>
  </si>
  <si>
    <t>难度2</t>
  </si>
  <si>
    <t>难度3</t>
  </si>
  <si>
    <t>难度4</t>
  </si>
  <si>
    <t>城防币</t>
    <phoneticPr fontId="1" type="noConversion"/>
  </si>
  <si>
    <t>阶段奖励</t>
    <phoneticPr fontId="1" type="noConversion"/>
  </si>
  <si>
    <t>累计奖励</t>
    <phoneticPr fontId="1" type="noConversion"/>
  </si>
  <si>
    <t>银币</t>
    <phoneticPr fontId="1" type="noConversion"/>
  </si>
  <si>
    <t>1城防币钻石数量</t>
    <phoneticPr fontId="1" type="noConversion"/>
  </si>
  <si>
    <t>常规通关奖励</t>
    <phoneticPr fontId="1" type="noConversion"/>
  </si>
  <si>
    <t>难度首通奖励</t>
    <phoneticPr fontId="1" type="noConversion"/>
  </si>
  <si>
    <t>按等级的通关进度</t>
    <phoneticPr fontId="1" type="noConversion"/>
  </si>
  <si>
    <t>波次</t>
    <phoneticPr fontId="1" type="noConversion"/>
  </si>
  <si>
    <t>对应难度系数</t>
    <phoneticPr fontId="1" type="noConversion"/>
  </si>
  <si>
    <t>普通</t>
    <phoneticPr fontId="1" type="noConversion"/>
  </si>
  <si>
    <t>对应难度</t>
    <phoneticPr fontId="1" type="noConversion"/>
  </si>
  <si>
    <t>能够达到的难度系数</t>
    <phoneticPr fontId="1" type="noConversion"/>
  </si>
  <si>
    <t>能够达到的波次进度</t>
    <phoneticPr fontId="1" type="noConversion"/>
  </si>
  <si>
    <t>对应波次</t>
    <phoneticPr fontId="1" type="noConversion"/>
  </si>
  <si>
    <t>难度系数</t>
    <phoneticPr fontId="1" type="noConversion"/>
  </si>
  <si>
    <t>最大进度</t>
    <phoneticPr fontId="1" type="noConversion"/>
  </si>
  <si>
    <t>强化系数</t>
    <phoneticPr fontId="1" type="noConversion"/>
  </si>
  <si>
    <t>对应波次</t>
    <phoneticPr fontId="1" type="noConversion"/>
  </si>
  <si>
    <t>功能内有给与玩家额外技能的影响</t>
    <phoneticPr fontId="1" type="noConversion"/>
  </si>
  <si>
    <t>波次</t>
    <phoneticPr fontId="1" type="noConversion"/>
  </si>
  <si>
    <t>当天最终等级</t>
    <phoneticPr fontId="1" type="noConversion"/>
  </si>
  <si>
    <t>武将基础属性战力</t>
    <phoneticPr fontId="1" type="noConversion"/>
  </si>
  <si>
    <t>武将技能兵法影响</t>
    <phoneticPr fontId="1" type="noConversion"/>
  </si>
  <si>
    <t>士兵技能兵法影响</t>
    <phoneticPr fontId="1" type="noConversion"/>
  </si>
  <si>
    <t>士兵基础属性战力</t>
    <phoneticPr fontId="1" type="noConversion"/>
  </si>
  <si>
    <t>带兵数</t>
    <phoneticPr fontId="1" type="noConversion"/>
  </si>
  <si>
    <t>部队战力</t>
    <phoneticPr fontId="1" type="noConversion"/>
  </si>
  <si>
    <t>对应波次部队战力</t>
    <phoneticPr fontId="1" type="noConversion"/>
  </si>
  <si>
    <t>保底</t>
    <phoneticPr fontId="1" type="noConversion"/>
  </si>
  <si>
    <t>每个节点波数</t>
    <phoneticPr fontId="1" type="noConversion"/>
  </si>
  <si>
    <t>每个难度节点数</t>
    <phoneticPr fontId="1" type="noConversion"/>
  </si>
  <si>
    <t>难度数</t>
    <phoneticPr fontId="1" type="noConversion"/>
  </si>
  <si>
    <t>节点组</t>
    <phoneticPr fontId="1" type="noConversion"/>
  </si>
  <si>
    <t>基础强化系数</t>
    <phoneticPr fontId="1" type="noConversion"/>
  </si>
  <si>
    <t>额外锦囊影响</t>
    <phoneticPr fontId="1" type="noConversion"/>
  </si>
  <si>
    <t>武将</t>
    <phoneticPr fontId="1" type="noConversion"/>
  </si>
  <si>
    <t>npc部队攻城值</t>
    <phoneticPr fontId="1" type="noConversion"/>
  </si>
  <si>
    <t>士兵</t>
    <phoneticPr fontId="1" type="noConversion"/>
  </si>
  <si>
    <t>部队合计</t>
    <phoneticPr fontId="1" type="noConversion"/>
  </si>
  <si>
    <t>参考部队攻城值</t>
    <phoneticPr fontId="1" type="noConversion"/>
  </si>
  <si>
    <t>士兵战场修正</t>
    <phoneticPr fontId="1" type="noConversion"/>
  </si>
  <si>
    <t>攻城有效时长</t>
    <phoneticPr fontId="1" type="noConversion"/>
  </si>
  <si>
    <t>城防值</t>
    <phoneticPr fontId="1" type="noConversion"/>
  </si>
  <si>
    <t>攻城伤害/次战斗</t>
    <phoneticPr fontId="1" type="noConversion"/>
  </si>
  <si>
    <t>npc攻城力修正系数</t>
    <phoneticPr fontId="1" type="noConversion"/>
  </si>
  <si>
    <t>城防币</t>
    <phoneticPr fontId="1" type="noConversion"/>
  </si>
  <si>
    <t>银币</t>
    <phoneticPr fontId="1" type="noConversion"/>
  </si>
  <si>
    <t>装备经验</t>
    <phoneticPr fontId="1" type="noConversion"/>
  </si>
  <si>
    <t>按等级的通关波次/天</t>
    <phoneticPr fontId="1" type="noConversion"/>
  </si>
  <si>
    <t>波次</t>
    <phoneticPr fontId="1" type="noConversion"/>
  </si>
  <si>
    <t>对应波次</t>
    <phoneticPr fontId="1" type="noConversion"/>
  </si>
  <si>
    <t>城防币</t>
    <phoneticPr fontId="1" type="noConversion"/>
  </si>
  <si>
    <t>累积奖励</t>
    <phoneticPr fontId="1" type="noConversion"/>
  </si>
  <si>
    <t>累积产出钻石价值</t>
    <phoneticPr fontId="1" type="noConversion"/>
  </si>
  <si>
    <t>非r日均</t>
    <phoneticPr fontId="1" type="noConversion"/>
  </si>
  <si>
    <t>首通</t>
    <phoneticPr fontId="1" type="noConversion"/>
  </si>
  <si>
    <t>每日</t>
    <phoneticPr fontId="1" type="noConversion"/>
  </si>
  <si>
    <t>非r累产占比</t>
    <phoneticPr fontId="1" type="noConversion"/>
  </si>
  <si>
    <t>银币</t>
    <phoneticPr fontId="1" type="noConversion"/>
  </si>
  <si>
    <t>银币</t>
    <phoneticPr fontId="1" type="noConversion"/>
  </si>
  <si>
    <t>钻石价值</t>
    <phoneticPr fontId="1" type="noConversion"/>
  </si>
  <si>
    <t>银币</t>
    <phoneticPr fontId="1" type="noConversion"/>
  </si>
  <si>
    <t>累积产出银币</t>
    <phoneticPr fontId="1" type="noConversion"/>
  </si>
  <si>
    <t>武将经验</t>
    <phoneticPr fontId="1" type="noConversion"/>
  </si>
  <si>
    <t>累积产出武将经验</t>
    <phoneticPr fontId="1" type="noConversion"/>
  </si>
  <si>
    <t>,</t>
    <phoneticPr fontId="1" type="noConversion"/>
  </si>
  <si>
    <t>模板1</t>
    <phoneticPr fontId="1" type="noConversion"/>
  </si>
  <si>
    <t>赵武灵王</t>
    <phoneticPr fontId="1" type="noConversion"/>
  </si>
  <si>
    <t>芈月</t>
    <phoneticPr fontId="1" type="noConversion"/>
  </si>
  <si>
    <t>专诸</t>
  </si>
  <si>
    <t>荆轲</t>
    <phoneticPr fontId="1" type="noConversion"/>
  </si>
  <si>
    <t>欧冶子</t>
    <phoneticPr fontId="1" type="noConversion"/>
  </si>
  <si>
    <t>庞涓</t>
    <phoneticPr fontId="1" type="noConversion"/>
  </si>
  <si>
    <t>模板2</t>
  </si>
  <si>
    <t>邹衍</t>
    <phoneticPr fontId="1" type="noConversion"/>
  </si>
  <si>
    <t>孙膑</t>
    <phoneticPr fontId="1" type="noConversion"/>
  </si>
  <si>
    <t>吕不韦</t>
    <phoneticPr fontId="1" type="noConversion"/>
  </si>
  <si>
    <t>田单</t>
    <phoneticPr fontId="1" type="noConversion"/>
  </si>
  <si>
    <t>吴起</t>
    <phoneticPr fontId="1" type="noConversion"/>
  </si>
  <si>
    <t>模板3</t>
  </si>
  <si>
    <t>西施</t>
    <phoneticPr fontId="1" type="noConversion"/>
  </si>
  <si>
    <t>扁鹊</t>
    <phoneticPr fontId="1" type="noConversion"/>
  </si>
  <si>
    <t>春申君</t>
    <phoneticPr fontId="1" type="noConversion"/>
  </si>
  <si>
    <t>项燕</t>
    <phoneticPr fontId="1" type="noConversion"/>
  </si>
  <si>
    <t>司马错</t>
    <phoneticPr fontId="1" type="noConversion"/>
  </si>
  <si>
    <t>模板4</t>
  </si>
  <si>
    <t>苏秦</t>
    <phoneticPr fontId="1" type="noConversion"/>
  </si>
  <si>
    <t>伍子胥</t>
    <phoneticPr fontId="1" type="noConversion"/>
  </si>
  <si>
    <t>李牧</t>
    <phoneticPr fontId="1" type="noConversion"/>
  </si>
  <si>
    <t>赵奢</t>
    <phoneticPr fontId="1" type="noConversion"/>
  </si>
  <si>
    <t>模板5</t>
  </si>
  <si>
    <t>白起</t>
    <phoneticPr fontId="1" type="noConversion"/>
  </si>
  <si>
    <t>模板6</t>
  </si>
  <si>
    <t>秦开</t>
    <phoneticPr fontId="1" type="noConversion"/>
  </si>
  <si>
    <t>田忌</t>
    <phoneticPr fontId="1" type="noConversion"/>
  </si>
  <si>
    <t>模板7</t>
  </si>
  <si>
    <t>信陵君</t>
    <phoneticPr fontId="1" type="noConversion"/>
  </si>
  <si>
    <t>钟无艳</t>
    <phoneticPr fontId="1" type="noConversion"/>
  </si>
  <si>
    <t>莫邪</t>
    <phoneticPr fontId="1" type="noConversion"/>
  </si>
  <si>
    <t>骊姬</t>
    <phoneticPr fontId="1" type="noConversion"/>
  </si>
  <si>
    <t>模板8</t>
  </si>
  <si>
    <t>聂荌</t>
    <phoneticPr fontId="1" type="noConversion"/>
  </si>
  <si>
    <t>模板9</t>
  </si>
  <si>
    <t>模板10</t>
  </si>
  <si>
    <t>屈原</t>
    <phoneticPr fontId="1" type="noConversion"/>
  </si>
  <si>
    <t>阵容特点</t>
    <phoneticPr fontId="1" type="noConversion"/>
  </si>
  <si>
    <t>阵型设计</t>
    <phoneticPr fontId="1" type="noConversion"/>
  </si>
  <si>
    <t>武将调用</t>
    <phoneticPr fontId="1" type="noConversion"/>
  </si>
  <si>
    <t>武将单体能力较高，适合单兵作战</t>
    <phoneticPr fontId="1" type="noConversion"/>
  </si>
  <si>
    <t>弩兵</t>
  </si>
  <si>
    <t>弩兵</t>
    <phoneticPr fontId="1" type="noConversion"/>
  </si>
  <si>
    <t>阵容设计</t>
    <phoneticPr fontId="1" type="noConversion"/>
  </si>
  <si>
    <t>枪兵</t>
  </si>
  <si>
    <t>枪兵</t>
    <phoneticPr fontId="1" type="noConversion"/>
  </si>
  <si>
    <t>刀兵</t>
  </si>
  <si>
    <t>刀兵</t>
    <phoneticPr fontId="1" type="noConversion"/>
  </si>
  <si>
    <t>车兵</t>
  </si>
  <si>
    <t>车兵</t>
    <phoneticPr fontId="1" type="noConversion"/>
  </si>
  <si>
    <t>远程器械</t>
  </si>
  <si>
    <t>远程器械</t>
    <phoneticPr fontId="1" type="noConversion"/>
  </si>
  <si>
    <t>骑兵</t>
  </si>
  <si>
    <t>骑兵</t>
    <phoneticPr fontId="1" type="noConversion"/>
  </si>
  <si>
    <t>弓兵</t>
  </si>
  <si>
    <t>近战器械</t>
  </si>
  <si>
    <t>近战器械</t>
    <phoneticPr fontId="1" type="noConversion"/>
  </si>
  <si>
    <t>突出武将群攻怒气技，火力压制</t>
    <phoneticPr fontId="1" type="noConversion"/>
  </si>
  <si>
    <t>车兵抵挡刀兵，骑兵切后排</t>
    <phoneticPr fontId="1" type="noConversion"/>
  </si>
  <si>
    <t>控制向攻城部队</t>
    <phoneticPr fontId="1" type="noConversion"/>
  </si>
  <si>
    <t>生存输出向攻城部队</t>
    <phoneticPr fontId="1" type="noConversion"/>
  </si>
  <si>
    <t>刀兵</t>
    <phoneticPr fontId="1" type="noConversion"/>
  </si>
  <si>
    <t>弓兵</t>
    <phoneticPr fontId="1" type="noConversion"/>
  </si>
  <si>
    <t>弩兵</t>
    <phoneticPr fontId="1" type="noConversion"/>
  </si>
  <si>
    <t>车兵</t>
    <phoneticPr fontId="1" type="noConversion"/>
  </si>
  <si>
    <t>枪兵</t>
    <phoneticPr fontId="1" type="noConversion"/>
  </si>
  <si>
    <t>克制后排为骑，枪的阵容，被后排为弓，弩的阵容克制</t>
    <phoneticPr fontId="1" type="noConversion"/>
  </si>
  <si>
    <t>刀兵抗输出，弩兵稳定输出，惧怕骑兵切后排</t>
    <phoneticPr fontId="1" type="noConversion"/>
  </si>
  <si>
    <t>刀兵抗输出，弓兵稳定输出，惧怕骑兵切后排</t>
    <phoneticPr fontId="1" type="noConversion"/>
  </si>
  <si>
    <t>刀兵抗输出，枪兵极限输出且克制骑兵，惧怕弓弩的输出</t>
    <phoneticPr fontId="1" type="noConversion"/>
  </si>
  <si>
    <t>骑兵</t>
    <phoneticPr fontId="1" type="noConversion"/>
  </si>
  <si>
    <t>士兵特长阵容</t>
    <phoneticPr fontId="1" type="noConversion"/>
  </si>
  <si>
    <t>武将特长阵容</t>
    <phoneticPr fontId="1" type="noConversion"/>
  </si>
  <si>
    <t>攻城特长阵容</t>
    <phoneticPr fontId="1" type="noConversion"/>
  </si>
  <si>
    <t>信陵君</t>
  </si>
  <si>
    <t>孙膑</t>
  </si>
  <si>
    <t>孙膑</t>
    <phoneticPr fontId="1" type="noConversion"/>
  </si>
  <si>
    <t>骊姬</t>
  </si>
  <si>
    <t>义渠骇</t>
  </si>
  <si>
    <t>白起</t>
  </si>
  <si>
    <t>西施</t>
  </si>
  <si>
    <t>李牧</t>
  </si>
  <si>
    <t>吴起</t>
  </si>
  <si>
    <t>聂荌</t>
  </si>
  <si>
    <t>芈月</t>
  </si>
  <si>
    <t>赵武灵王</t>
  </si>
  <si>
    <t>田单</t>
  </si>
  <si>
    <t>司马错</t>
  </si>
  <si>
    <t>吕不韦</t>
  </si>
  <si>
    <t>嫪毐</t>
  </si>
  <si>
    <t>钟无艳</t>
  </si>
  <si>
    <t>邹衍</t>
  </si>
  <si>
    <t>扁鹊</t>
  </si>
  <si>
    <t>田忌</t>
  </si>
  <si>
    <t>屈原</t>
  </si>
  <si>
    <t>项燕</t>
  </si>
  <si>
    <t>春申君</t>
  </si>
  <si>
    <t>莫邪</t>
  </si>
  <si>
    <t>赵奢</t>
  </si>
  <si>
    <t>庞涓</t>
  </si>
  <si>
    <t>朱亥</t>
  </si>
  <si>
    <t>暴鸢</t>
  </si>
  <si>
    <t>荆轲</t>
  </si>
  <si>
    <t>苏秦</t>
  </si>
  <si>
    <t>秦开</t>
  </si>
  <si>
    <t>伍子胥</t>
  </si>
  <si>
    <t>欧冶子</t>
  </si>
  <si>
    <t>勾践</t>
  </si>
  <si>
    <t>集中兵力突破一路，一旦突破不够快自己会很快崩盘</t>
    <phoneticPr fontId="1" type="noConversion"/>
  </si>
  <si>
    <t>义渠骇</t>
    <phoneticPr fontId="1" type="noConversion"/>
  </si>
  <si>
    <t>朱亥</t>
    <phoneticPr fontId="1" type="noConversion"/>
  </si>
  <si>
    <t>暴鸢</t>
    <phoneticPr fontId="1" type="noConversion"/>
  </si>
  <si>
    <t>专诸</t>
    <phoneticPr fontId="1" type="noConversion"/>
  </si>
  <si>
    <t>嫪毐</t>
    <phoneticPr fontId="1" type="noConversion"/>
  </si>
  <si>
    <t>勾践</t>
    <phoneticPr fontId="1" type="noConversion"/>
  </si>
  <si>
    <t>聂荌</t>
    <phoneticPr fontId="1" type="noConversion"/>
  </si>
  <si>
    <t>现有武将</t>
    <phoneticPr fontId="1" type="noConversion"/>
  </si>
  <si>
    <t>使用频率</t>
    <phoneticPr fontId="1" type="noConversion"/>
  </si>
  <si>
    <t>我方阵容区域</t>
    <phoneticPr fontId="1" type="noConversion"/>
  </si>
  <si>
    <t>攻城修正系数</t>
    <phoneticPr fontId="1" type="noConversion"/>
  </si>
  <si>
    <t>回复关卡提供的额外战力</t>
    <phoneticPr fontId="1" type="noConversion"/>
  </si>
  <si>
    <t>技能回复提供的额外战力</t>
    <phoneticPr fontId="1" type="noConversion"/>
  </si>
  <si>
    <t>替补武将提供的额外战力</t>
    <phoneticPr fontId="1" type="noConversion"/>
  </si>
  <si>
    <t>达到预估关卡消耗掉的总战力</t>
    <phoneticPr fontId="1" type="noConversion"/>
  </si>
  <si>
    <t>基础攻血系数（不计血模式算法）</t>
    <phoneticPr fontId="1" type="noConversion"/>
  </si>
  <si>
    <t>锦囊提供的额外战力</t>
    <phoneticPr fontId="1" type="noConversion"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</si>
  <si>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</si>
  <si>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</si>
  <si>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</si>
  <si>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</si>
  <si>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</si>
  <si>
    <t>按定义等级对应预期进度来匹配难度，当波次超出进度后做大幅难度提升</t>
  </si>
  <si>
    <t>重置时定义等级</t>
  </si>
  <si>
    <t>基础攻血系数（计血修正）</t>
    <phoneticPr fontId="1" type="noConversion"/>
  </si>
  <si>
    <t>木石铜粮资源</t>
  </si>
  <si>
    <t>玩家守城修正</t>
    <phoneticPr fontId="1" type="noConversion"/>
  </si>
  <si>
    <t>每波奖励</t>
    <phoneticPr fontId="1" type="noConversion"/>
  </si>
  <si>
    <t>按天数的通关波次</t>
    <phoneticPr fontId="1" type="noConversion"/>
  </si>
  <si>
    <t>天数对应累计获得奖励</t>
    <phoneticPr fontId="1" type="noConversion"/>
  </si>
  <si>
    <t>定义等级</t>
    <phoneticPr fontId="1" type="noConversion"/>
  </si>
  <si>
    <t>定义等级对应累积获得奖励</t>
    <phoneticPr fontId="1" type="noConversion"/>
  </si>
  <si>
    <t>新增关卡</t>
    <phoneticPr fontId="1" type="noConversion"/>
  </si>
  <si>
    <t>新增高难度关卡</t>
    <phoneticPr fontId="1" type="noConversion"/>
  </si>
  <si>
    <t>难度5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</si>
</sst>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rgb="FFFF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rgb="FFFF0000"/>
      <name val="宋体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82">
    <xf numFmtId="0" fontId="0" fillId="0" borderId="0" xfId="0"/>
    <xf numFmtId="0" fontId="3" fillId="2" borderId="0" xfId="0" applyFont="1" applyFill="1" applyAlignment="1">
      <alignment horizontal="center"/>
    </xf>
    <xf numFmtId="0" fontId="3" fillId="0" borderId="0" xfId="0" applyFont="1"/>
    <xf numFmtId="9" fontId="3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2" borderId="0" xfId="0" applyFont="1" applyFill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9" fontId="3" fillId="6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</cellXfs>
  <cellStyles count="2">
    <cellStyle name="百分比" xfId="1" builtinId="5"/>
    <cellStyle name="常规" xfId="0" builtinId="0"/>
  </cellStyles>
  <dxfs count="8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15;&#2247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</sheetNames>
    <sheetDataSet>
      <sheetData sheetId="0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  <cell r="N3" t="str">
            <v>对应玩家等级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F53">
            <v>51</v>
          </cell>
          <cell r="G53">
            <v>33.296750801161366</v>
          </cell>
          <cell r="I53">
            <v>51</v>
          </cell>
          <cell r="J53">
            <v>681.65492699983838</v>
          </cell>
          <cell r="K53">
            <v>1.1599999999999999</v>
          </cell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F54">
            <v>52</v>
          </cell>
          <cell r="G54">
            <v>35.758347359905123</v>
          </cell>
          <cell r="I54">
            <v>52</v>
          </cell>
          <cell r="J54">
            <v>789.85301886939453</v>
          </cell>
          <cell r="K54">
            <v>1.17</v>
          </cell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</row>
        <row r="55">
          <cell r="F55">
            <v>53</v>
          </cell>
          <cell r="G55">
            <v>38.396621227037308</v>
          </cell>
          <cell r="I55">
            <v>53</v>
          </cell>
          <cell r="J55">
            <v>915.14532082292135</v>
          </cell>
          <cell r="K55">
            <v>1.18</v>
          </cell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</row>
        <row r="56">
          <cell r="F56">
            <v>54</v>
          </cell>
          <cell r="G56">
            <v>41.224253144732614</v>
          </cell>
          <cell r="I56">
            <v>54</v>
          </cell>
          <cell r="J56">
            <v>1060.2230944101252</v>
          </cell>
          <cell r="K56">
            <v>1.19</v>
          </cell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</row>
        <row r="57">
          <cell r="F57">
            <v>55</v>
          </cell>
          <cell r="G57">
            <v>44.254833995939045</v>
          </cell>
          <cell r="I57">
            <v>55</v>
          </cell>
          <cell r="J57">
            <v>1228.2</v>
          </cell>
          <cell r="K57">
            <v>1.2</v>
          </cell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</row>
        <row r="58">
          <cell r="F58">
            <v>56</v>
          </cell>
          <cell r="G58">
            <v>47.502930128332721</v>
          </cell>
          <cell r="I58">
            <v>56</v>
          </cell>
          <cell r="J58">
            <v>1422.6782097755249</v>
          </cell>
          <cell r="K58">
            <v>1.21</v>
          </cell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</row>
        <row r="59">
          <cell r="F59">
            <v>57</v>
          </cell>
          <cell r="G59">
            <v>50.984153366799077</v>
          </cell>
          <cell r="I59">
            <v>57</v>
          </cell>
          <cell r="J59">
            <v>1647.8248427703616</v>
          </cell>
          <cell r="K59">
            <v>1.22</v>
          </cell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</row>
        <row r="60">
          <cell r="F60">
            <v>58</v>
          </cell>
          <cell r="G60">
            <v>54.715236050951923</v>
          </cell>
          <cell r="I60">
            <v>58</v>
          </cell>
          <cell r="J60">
            <v>1908.4603298511749</v>
          </cell>
          <cell r="K60">
            <v>1.23</v>
          </cell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</row>
        <row r="61">
          <cell r="F61">
            <v>59</v>
          </cell>
          <cell r="G61">
            <v>58.714111458355703</v>
          </cell>
          <cell r="I61">
            <v>59</v>
          </cell>
          <cell r="J61">
            <v>2210.1605665017755</v>
          </cell>
          <cell r="K61">
            <v>1.24</v>
          </cell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</row>
        <row r="62">
          <cell r="F62">
            <v>60</v>
          </cell>
          <cell r="G62">
            <v>63</v>
          </cell>
          <cell r="I62">
            <v>60</v>
          </cell>
          <cell r="J62">
            <v>2559.375</v>
          </cell>
          <cell r="K62">
            <v>1.25</v>
          </cell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</row>
        <row r="63">
          <cell r="F63">
            <v>61</v>
          </cell>
          <cell r="G63">
            <v>67.593501602322732</v>
          </cell>
          <cell r="I63">
            <v>61</v>
          </cell>
          <cell r="J63">
            <v>2963.5631311027469</v>
          </cell>
          <cell r="K63">
            <v>1.26</v>
          </cell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</row>
        <row r="64">
          <cell r="F64">
            <v>62</v>
          </cell>
          <cell r="G64">
            <v>72.516694719810218</v>
          </cell>
          <cell r="I64">
            <v>62</v>
          </cell>
          <cell r="J64">
            <v>3431.3522956038646</v>
          </cell>
          <cell r="K64">
            <v>1.27</v>
          </cell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</row>
        <row r="65">
          <cell r="F65">
            <v>63</v>
          </cell>
          <cell r="G65">
            <v>77.793242454074615</v>
          </cell>
          <cell r="I65">
            <v>63</v>
          </cell>
          <cell r="J65">
            <v>3972.7200361130153</v>
          </cell>
          <cell r="K65">
            <v>1.28</v>
          </cell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</row>
        <row r="66">
          <cell r="F66">
            <v>64</v>
          </cell>
          <cell r="G66">
            <v>83.4485062894652</v>
          </cell>
          <cell r="I66">
            <v>64</v>
          </cell>
          <cell r="J66">
            <v>4599.2048883665893</v>
          </cell>
          <cell r="K66">
            <v>1.29</v>
          </cell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</row>
        <row r="67">
          <cell r="F67">
            <v>65</v>
          </cell>
          <cell r="G67">
            <v>89.509667991878061</v>
          </cell>
          <cell r="I67">
            <v>65</v>
          </cell>
          <cell r="J67">
            <v>5324.1500000000005</v>
          </cell>
          <cell r="K67">
            <v>1.3</v>
          </cell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</row>
        <row r="68">
          <cell r="F68">
            <v>66</v>
          </cell>
          <cell r="G68">
            <v>96.005860256665443</v>
          </cell>
          <cell r="I68">
            <v>66</v>
          </cell>
          <cell r="J68">
            <v>6162.9846853088866</v>
          </cell>
          <cell r="K68">
            <v>1.31</v>
          </cell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</row>
        <row r="69">
          <cell r="F69">
            <v>67</v>
          </cell>
          <cell r="G69">
            <v>102.96830673359811</v>
          </cell>
          <cell r="I69">
            <v>67</v>
          </cell>
          <cell r="J69">
            <v>7133.5498113340191</v>
          </cell>
          <cell r="K69">
            <v>1.32</v>
          </cell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</row>
        <row r="70">
          <cell r="F70">
            <v>68</v>
          </cell>
          <cell r="G70">
            <v>110.43047210190386</v>
          </cell>
          <cell r="I70">
            <v>68</v>
          </cell>
          <cell r="J70">
            <v>8256.4738250473602</v>
          </cell>
          <cell r="K70">
            <v>1.33</v>
          </cell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</row>
        <row r="71">
          <cell r="F71">
            <v>69</v>
          </cell>
          <cell r="G71">
            <v>118.42822291671132</v>
          </cell>
          <cell r="I71">
            <v>69</v>
          </cell>
          <cell r="J71">
            <v>9555.6072874592737</v>
          </cell>
          <cell r="K71">
            <v>1.34</v>
          </cell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</row>
        <row r="72">
          <cell r="F72">
            <v>70</v>
          </cell>
          <cell r="G72">
            <v>127</v>
          </cell>
          <cell r="I72">
            <v>70</v>
          </cell>
          <cell r="J72">
            <v>11058.525000000001</v>
          </cell>
          <cell r="K72">
            <v>1.35</v>
          </cell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</row>
        <row r="73">
          <cell r="F73">
            <v>71</v>
          </cell>
          <cell r="G73">
            <v>136.18700320464549</v>
          </cell>
          <cell r="I73">
            <v>71</v>
          </cell>
          <cell r="J73">
            <v>12797.106216824561</v>
          </cell>
          <cell r="K73">
            <v>1.36</v>
          </cell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</row>
        <row r="74">
          <cell r="F74">
            <v>72</v>
          </cell>
          <cell r="G74">
            <v>146.03338943962044</v>
          </cell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</row>
        <row r="75">
          <cell r="F75">
            <v>73</v>
          </cell>
          <cell r="G75">
            <v>156.58648490814926</v>
          </cell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</row>
        <row r="76">
          <cell r="F76">
            <v>74</v>
          </cell>
          <cell r="G76">
            <v>167.89701257893043</v>
          </cell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</row>
        <row r="77">
          <cell r="F77">
            <v>75</v>
          </cell>
          <cell r="G77">
            <v>180.01933598375612</v>
          </cell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</row>
        <row r="78">
          <cell r="F78">
            <v>76</v>
          </cell>
          <cell r="G78">
            <v>193.01172051333091</v>
          </cell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</row>
        <row r="79">
          <cell r="F79">
            <v>77</v>
          </cell>
          <cell r="G79">
            <v>206.93661346719625</v>
          </cell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</row>
        <row r="80">
          <cell r="F80">
            <v>78</v>
          </cell>
          <cell r="G80">
            <v>221.86094420380775</v>
          </cell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</row>
        <row r="81">
          <cell r="F81">
            <v>79</v>
          </cell>
          <cell r="G81">
            <v>237.85644583342264</v>
          </cell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</row>
        <row r="82">
          <cell r="F82">
            <v>80</v>
          </cell>
          <cell r="G82">
            <v>255</v>
          </cell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</row>
        <row r="92">
          <cell r="F92">
            <v>90</v>
          </cell>
          <cell r="G92">
            <v>511</v>
          </cell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P93">
            <v>511</v>
          </cell>
          <cell r="Q93">
            <v>438.13140000000004</v>
          </cell>
          <cell r="R93">
            <v>353.76530000000002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21.162715484042053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P94">
            <v>547.74801281858208</v>
          </cell>
          <cell r="Q94">
            <v>469.42004698552483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31.288646985524792</v>
          </cell>
          <cell r="Y94">
            <v>24.67380205635834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158.23249381591074</v>
          </cell>
          <cell r="W95">
            <v>39.385544939899319</v>
          </cell>
          <cell r="X95">
            <v>32.872711676855999</v>
          </cell>
          <cell r="Y95">
            <v>26.683052796993763</v>
          </cell>
          <cell r="Z95">
            <v>18.956338803053598</v>
          </cell>
          <cell r="AA95">
            <v>10.340530354893559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P96">
            <v>629.34593963259704</v>
          </cell>
          <cell r="Q96">
            <v>538.1537129798337</v>
          </cell>
          <cell r="R96">
            <v>433.68228700082267</v>
          </cell>
          <cell r="S96">
            <v>312.34438983965794</v>
          </cell>
          <cell r="T96">
            <v>168.664711821536</v>
          </cell>
          <cell r="W96">
            <v>42.212381874115636</v>
          </cell>
          <cell r="X96">
            <v>35.860954317452865</v>
          </cell>
          <cell r="Y96">
            <v>28.56013214747054</v>
          </cell>
          <cell r="Z96">
            <v>20.773865056796069</v>
          </cell>
          <cell r="AA96">
            <v>10.432218005625259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P97">
            <v>674.58805031572183</v>
          </cell>
          <cell r="Q97">
            <v>576.57040660484745</v>
          </cell>
          <cell r="R97">
            <v>464.31895503231135</v>
          </cell>
          <cell r="S97">
            <v>332.97666163584029</v>
          </cell>
          <cell r="T97">
            <v>179.77771540913989</v>
          </cell>
          <cell r="W97">
            <v>45.242110683124793</v>
          </cell>
          <cell r="X97">
            <v>38.41669362501375</v>
          </cell>
          <cell r="Y97">
            <v>30.636668031488682</v>
          </cell>
          <cell r="Z97">
            <v>20.632271796182351</v>
          </cell>
          <cell r="AA97">
            <v>11.113003587603885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P98">
            <v>723.0773439350246</v>
          </cell>
          <cell r="Q98">
            <v>618.44805226762651</v>
          </cell>
          <cell r="R98">
            <v>496.24798114260739</v>
          </cell>
          <cell r="S98">
            <v>355.68174548163859</v>
          </cell>
          <cell r="T98">
            <v>192.70011215868408</v>
          </cell>
          <cell r="W98">
            <v>48.489293619302771</v>
          </cell>
          <cell r="X98">
            <v>41.877645662779059</v>
          </cell>
          <cell r="Y98">
            <v>31.929026110296036</v>
          </cell>
          <cell r="Z98">
            <v>22.705083845798299</v>
          </cell>
          <cell r="AA98">
            <v>12.922396749544191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P99">
            <v>775.04688205332377</v>
          </cell>
          <cell r="Q99">
            <v>661.0374857032798</v>
          </cell>
          <cell r="R99">
            <v>529.6670391952415</v>
          </cell>
          <cell r="S99">
            <v>380.3930097117713</v>
          </cell>
          <cell r="T99">
            <v>206.5499940672108</v>
          </cell>
          <cell r="W99">
            <v>51.96953811829917</v>
          </cell>
          <cell r="X99">
            <v>42.589433435653291</v>
          </cell>
          <cell r="Y99">
            <v>33.419058052634114</v>
          </cell>
          <cell r="Z99">
            <v>24.711264230132713</v>
          </cell>
          <cell r="AA99">
            <v>13.849881908526726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P100">
            <v>830.74645386878444</v>
          </cell>
          <cell r="Q100">
            <v>707.38060546926999</v>
          </cell>
          <cell r="R100">
            <v>568.64594767318295</v>
          </cell>
          <cell r="S100">
            <v>409.14262853037633</v>
          </cell>
          <cell r="T100">
            <v>222.64004963683425</v>
          </cell>
          <cell r="W100">
            <v>55.699571815460672</v>
          </cell>
          <cell r="X100">
            <v>46.343119765990195</v>
          </cell>
          <cell r="Y100">
            <v>38.978908477941445</v>
          </cell>
          <cell r="Z100">
            <v>28.749618818605029</v>
          </cell>
          <cell r="AA100">
            <v>16.090055569623445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P101">
            <v>890.4437768152311</v>
          </cell>
          <cell r="Q101">
            <v>759.6375860010736</v>
          </cell>
          <cell r="R101">
            <v>612.26914093815287</v>
          </cell>
          <cell r="S101">
            <v>441.21489141194701</v>
          </cell>
          <cell r="T101">
            <v>240.41981974011242</v>
          </cell>
          <cell r="W101">
            <v>59.697322946446661</v>
          </cell>
          <cell r="X101">
            <v>52.256980531803606</v>
          </cell>
          <cell r="Y101">
            <v>43.623193264969927</v>
          </cell>
          <cell r="Z101">
            <v>32.07226288157068</v>
          </cell>
          <cell r="AA101">
            <v>17.779770103278167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P102">
            <v>954.42578333369079</v>
          </cell>
          <cell r="Q102">
            <v>815.74771701530551</v>
          </cell>
          <cell r="R102">
            <v>658.26746276524648</v>
          </cell>
          <cell r="S102">
            <v>475.39948267851139</v>
          </cell>
          <cell r="T102">
            <v>257.2177486084297</v>
          </cell>
          <cell r="W102">
            <v>63.982006518459684</v>
          </cell>
          <cell r="X102">
            <v>56.110131014231911</v>
          </cell>
          <cell r="Y102">
            <v>45.998321827093605</v>
          </cell>
          <cell r="Z102">
            <v>34.184591266564382</v>
          </cell>
          <cell r="AA102">
            <v>16.797928868317285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P103">
            <v>1023</v>
          </cell>
          <cell r="Q103">
            <v>874.97189999999989</v>
          </cell>
          <cell r="R103">
            <v>706.6884</v>
          </cell>
          <cell r="S103">
            <v>508.22640000000001</v>
          </cell>
          <cell r="T103">
            <v>274.16400000000004</v>
          </cell>
          <cell r="W103">
            <v>68.574216666309212</v>
          </cell>
          <cell r="X103">
            <v>59.22418298469438</v>
          </cell>
          <cell r="Y103">
            <v>48.420937234753524</v>
          </cell>
          <cell r="Z103">
            <v>32.826917321488622</v>
          </cell>
          <cell r="AA103">
            <v>16.946251391570343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P104">
            <v>1096.4960256371633</v>
          </cell>
          <cell r="Q104">
            <v>939.58744436848519</v>
          </cell>
          <cell r="R104">
            <v>756.47260808707892</v>
          </cell>
          <cell r="S104">
            <v>541.34008785706749</v>
          </cell>
          <cell r="T104">
            <v>292.76443884512258</v>
          </cell>
          <cell r="W104">
            <v>73.496025637163257</v>
          </cell>
          <cell r="X104">
            <v>64.615544368485303</v>
          </cell>
          <cell r="Y104">
            <v>49.784208087078923</v>
          </cell>
          <cell r="Z104">
            <v>33.113687857067475</v>
          </cell>
          <cell r="AA104">
            <v>18.60043884512254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577.05615371882868</v>
          </cell>
          <cell r="T105">
            <v>312.62105272751211</v>
          </cell>
          <cell r="W105">
            <v>78.771089879799547</v>
          </cell>
          <cell r="X105">
            <v>64.678305840759549</v>
          </cell>
          <cell r="Y105">
            <v>49.760633157557663</v>
          </cell>
          <cell r="Z105">
            <v>35.716065861761194</v>
          </cell>
          <cell r="AA105">
            <v>19.856613882389524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P106">
            <v>1259.6918792651943</v>
          </cell>
          <cell r="Q106">
            <v>1073.383450321872</v>
          </cell>
          <cell r="R106">
            <v>860.49552272605433</v>
          </cell>
          <cell r="S106">
            <v>618.00483596750428</v>
          </cell>
          <cell r="T106">
            <v>335.07803988454168</v>
          </cell>
          <cell r="W106">
            <v>84.424763748231499</v>
          </cell>
          <cell r="X106">
            <v>69.11770011262729</v>
          </cell>
          <cell r="Y106">
            <v>54.262281481417745</v>
          </cell>
          <cell r="Z106">
            <v>40.948682248675595</v>
          </cell>
          <cell r="AA106">
            <v>22.456987157029573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P107">
            <v>1350.1761006314437</v>
          </cell>
          <cell r="Q107">
            <v>1149.9449849078005</v>
          </cell>
          <cell r="R107">
            <v>925.14066415266529</v>
          </cell>
          <cell r="S107">
            <v>664.55667673079665</v>
          </cell>
          <cell r="T107">
            <v>360.49701886859549</v>
          </cell>
          <cell r="W107">
            <v>90.484221366249358</v>
          </cell>
          <cell r="X107">
            <v>76.561534585928484</v>
          </cell>
          <cell r="Y107">
            <v>64.645141426610962</v>
          </cell>
          <cell r="Z107">
            <v>46.551840763292375</v>
          </cell>
          <cell r="AA107">
            <v>25.418978984053808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714.74970033901741</v>
          </cell>
          <cell r="T108">
            <v>386.39030166130323</v>
          </cell>
          <cell r="W108">
            <v>96.978587238605769</v>
          </cell>
          <cell r="X108">
            <v>84.912110251712647</v>
          </cell>
          <cell r="Y108">
            <v>68.041598132549666</v>
          </cell>
          <cell r="Z108">
            <v>50.193023608220756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764.999444457398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50.24974411838059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P110">
            <v>1662.4929077375689</v>
          </cell>
          <cell r="Q110">
            <v>1418.9376967540152</v>
          </cell>
          <cell r="R110">
            <v>1142.9638740695787</v>
          </cell>
          <cell r="S110">
            <v>817.11526415301512</v>
          </cell>
          <cell r="T110">
            <v>439.89562338736073</v>
          </cell>
          <cell r="W110">
            <v>111.39914363092248</v>
          </cell>
          <cell r="X110">
            <v>94.458731583349845</v>
          </cell>
          <cell r="Y110">
            <v>78.293114386776551</v>
          </cell>
          <cell r="Z110">
            <v>52.11581969561712</v>
          </cell>
          <cell r="AA110">
            <v>27.304682134992788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P111">
            <v>1781.8875536304624</v>
          </cell>
          <cell r="Q111">
            <v>1521.9101595557779</v>
          </cell>
          <cell r="R111">
            <v>1218.0983316617842</v>
          </cell>
          <cell r="S111">
            <v>870.98663621457001</v>
          </cell>
          <cell r="T111">
            <v>470.41831415844212</v>
          </cell>
          <cell r="W111">
            <v>119.39464589289355</v>
          </cell>
          <cell r="X111">
            <v>102.97246280176273</v>
          </cell>
          <cell r="Y111">
            <v>75.134457592205536</v>
          </cell>
          <cell r="Z111">
            <v>53.871372061554894</v>
          </cell>
          <cell r="AA111">
            <v>30.522690771081386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P112">
            <v>1909.8515666673818</v>
          </cell>
          <cell r="Q112">
            <v>1624.7107277639418</v>
          </cell>
          <cell r="R112">
            <v>1300.0359614304869</v>
          </cell>
          <cell r="S112">
            <v>930.28869812368168</v>
          </cell>
          <cell r="T112">
            <v>503.05490266018842</v>
          </cell>
          <cell r="W112">
            <v>127.96401303691937</v>
          </cell>
          <cell r="X112">
            <v>102.8005682081639</v>
          </cell>
          <cell r="Y112">
            <v>81.937629768702664</v>
          </cell>
          <cell r="Z112">
            <v>59.302061909111671</v>
          </cell>
          <cell r="AA112">
            <v>32.636588501746303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P113">
            <v>2047</v>
          </cell>
          <cell r="Q113">
            <v>1740.5640999999998</v>
          </cell>
          <cell r="R113">
            <v>1395.6445999999999</v>
          </cell>
          <cell r="S113">
            <v>999.75480000000005</v>
          </cell>
          <cell r="T113">
            <v>541.22680000000003</v>
          </cell>
          <cell r="W113">
            <v>137.1484333326182</v>
          </cell>
          <cell r="X113">
            <v>115.85337223605802</v>
          </cell>
          <cell r="Y113">
            <v>95.608638569513005</v>
          </cell>
          <cell r="Z113">
            <v>69.466101876318362</v>
          </cell>
          <cell r="AA113">
            <v>38.171897339811608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583.60188563897088</v>
          </cell>
          <cell r="W114">
            <v>146.99205127432651</v>
          </cell>
          <cell r="X114">
            <v>128.49772848059888</v>
          </cell>
          <cell r="Y114">
            <v>104.82656386651183</v>
          </cell>
          <cell r="Z114">
            <v>76.83709956031214</v>
          </cell>
          <cell r="AA114">
            <v>42.375085638970859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39.554685585019456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P116">
            <v>2520.3837585303886</v>
          </cell>
          <cell r="Q116">
            <v>2150.1393844022746</v>
          </cell>
          <cell r="R116">
            <v>1727.7230664725814</v>
          </cell>
          <cell r="S116">
            <v>1235.7441568074496</v>
          </cell>
          <cell r="T116">
            <v>664.12112037275745</v>
          </cell>
          <cell r="W116">
            <v>168.849527496463</v>
          </cell>
          <cell r="X116">
            <v>145.45645244585285</v>
          </cell>
          <cell r="Y116">
            <v>118.33303875296269</v>
          </cell>
          <cell r="Z116">
            <v>80.435389100481871</v>
          </cell>
          <cell r="AA116">
            <v>40.964549148767105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P117">
            <v>2701.3522012628878</v>
          </cell>
          <cell r="Q117">
            <v>2306.1443742181273</v>
          </cell>
          <cell r="R117">
            <v>1846.3742295631837</v>
          </cell>
          <cell r="S117">
            <v>1317.1793333357841</v>
          </cell>
          <cell r="T117">
            <v>708.83481761138182</v>
          </cell>
          <cell r="W117">
            <v>180.96844273249917</v>
          </cell>
          <cell r="X117">
            <v>156.0049898158527</v>
          </cell>
          <cell r="Y117">
            <v>118.65116309060227</v>
          </cell>
          <cell r="Z117">
            <v>81.435176528334523</v>
          </cell>
          <cell r="AA117">
            <v>44.713697238624377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P118">
            <v>2895.3093757400989</v>
          </cell>
          <cell r="Q118">
            <v>2461.8815621918061</v>
          </cell>
          <cell r="R118">
            <v>1967.6522517529711</v>
          </cell>
          <cell r="S118">
            <v>1404.8041091090961</v>
          </cell>
          <cell r="T118">
            <v>756.54433988088772</v>
          </cell>
          <cell r="W118">
            <v>193.95717447721108</v>
          </cell>
          <cell r="X118">
            <v>155.73718797367883</v>
          </cell>
          <cell r="Y118">
            <v>121.27802218978741</v>
          </cell>
          <cell r="Z118">
            <v>87.624775773311967</v>
          </cell>
          <cell r="AA118">
            <v>47.709522269505896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P119">
            <v>3103.1875282132928</v>
          </cell>
          <cell r="Q119">
            <v>2634.2958927002642</v>
          </cell>
          <cell r="R119">
            <v>2106.4436941511831</v>
          </cell>
          <cell r="S119">
            <v>1506.5975449475536</v>
          </cell>
          <cell r="T119">
            <v>811.48353862777606</v>
          </cell>
          <cell r="W119">
            <v>207.87815247319395</v>
          </cell>
          <cell r="X119">
            <v>172.41433050845808</v>
          </cell>
          <cell r="Y119">
            <v>138.79144239821198</v>
          </cell>
          <cell r="Z119">
            <v>101.79343583845753</v>
          </cell>
          <cell r="AA119">
            <v>54.939198746888337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P120">
            <v>3325.985815475135</v>
          </cell>
          <cell r="Q120">
            <v>2825.4249502461275</v>
          </cell>
          <cell r="R120">
            <v>2260.0073616153541</v>
          </cell>
          <cell r="S120">
            <v>1618.0920992286531</v>
          </cell>
          <cell r="T120">
            <v>872.40607939912786</v>
          </cell>
          <cell r="W120">
            <v>222.79828726184223</v>
          </cell>
          <cell r="X120">
            <v>191.12905754586336</v>
          </cell>
          <cell r="Y120">
            <v>153.56366746417098</v>
          </cell>
          <cell r="Z120">
            <v>111.49455428109945</v>
          </cell>
          <cell r="AA120">
            <v>60.922540771351805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1738.8972973218808</v>
          </cell>
          <cell r="T121">
            <v>936.10994316671975</v>
          </cell>
          <cell r="W121">
            <v>238.78929178579301</v>
          </cell>
          <cell r="X121">
            <v>204.99036843638714</v>
          </cell>
          <cell r="Y121">
            <v>166.17857638643363</v>
          </cell>
          <cell r="Z121">
            <v>120.80519809322777</v>
          </cell>
          <cell r="AA121">
            <v>63.703863767591884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1864.8851993806979</v>
          </cell>
          <cell r="T122">
            <v>998.73179905370728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125.9879020588171</v>
          </cell>
          <cell r="AA122">
            <v>62.621855886987532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1987.713</v>
          </cell>
          <cell r="T123">
            <v>1066.3380000000002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122.82780061930202</v>
          </cell>
          <cell r="AA123">
            <v>67.606200946292915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P124">
            <v>4388.9841025486576</v>
          </cell>
          <cell r="Q124">
            <v>3731.5142839868686</v>
          </cell>
          <cell r="R124">
            <v>2975.2923231177347</v>
          </cell>
          <cell r="S124">
            <v>2118.5626263002373</v>
          </cell>
          <cell r="T124">
            <v>1139.8191714318864</v>
          </cell>
          <cell r="W124">
            <v>293.98410254865757</v>
          </cell>
          <cell r="X124">
            <v>245.44078398686861</v>
          </cell>
          <cell r="Y124">
            <v>183.32132311773466</v>
          </cell>
          <cell r="Z124">
            <v>130.84962630023733</v>
          </cell>
          <cell r="AA124">
            <v>73.481171431886196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P125">
            <v>4704.0684620678521</v>
          </cell>
          <cell r="Q125">
            <v>3986.6980216025049</v>
          </cell>
          <cell r="R125">
            <v>3179.9502803578685</v>
          </cell>
          <cell r="S125">
            <v>2267.3609987167047</v>
          </cell>
          <cell r="T125">
            <v>1221.1761727528144</v>
          </cell>
          <cell r="W125">
            <v>315.08435951919455</v>
          </cell>
          <cell r="X125">
            <v>255.18373761563635</v>
          </cell>
          <cell r="Y125">
            <v>204.65795724013378</v>
          </cell>
          <cell r="Z125">
            <v>148.79837241646737</v>
          </cell>
          <cell r="AA125">
            <v>81.357001320928021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P126">
            <v>5041.7675170607781</v>
          </cell>
          <cell r="Q126">
            <v>4270.8812637021847</v>
          </cell>
          <cell r="R126">
            <v>3414.7891393052651</v>
          </cell>
          <cell r="S126">
            <v>2441.7280085125349</v>
          </cell>
          <cell r="T126">
            <v>1313.3804381943328</v>
          </cell>
          <cell r="W126">
            <v>337.69905499292599</v>
          </cell>
          <cell r="X126">
            <v>284.18324209967977</v>
          </cell>
          <cell r="Y126">
            <v>234.8388589473966</v>
          </cell>
          <cell r="Z126">
            <v>174.3670097958302</v>
          </cell>
          <cell r="AA126">
            <v>92.204265441518373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P127">
            <v>5403.704402525771</v>
          </cell>
          <cell r="Q127">
            <v>4591.5276308261473</v>
          </cell>
          <cell r="R127">
            <v>3670.1960301955037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320.64636712396259</v>
          </cell>
          <cell r="Y127">
            <v>255.40689089023863</v>
          </cell>
          <cell r="Z127">
            <v>182.31084935397939</v>
          </cell>
          <cell r="AA127">
            <v>102.39011526741933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2819.9391700957085</v>
          </cell>
          <cell r="T128">
            <v>1508.7166847605918</v>
          </cell>
          <cell r="W128">
            <v>387.91434895442762</v>
          </cell>
          <cell r="X128">
            <v>327.29417480598568</v>
          </cell>
          <cell r="Y128">
            <v>269.84220643647541</v>
          </cell>
          <cell r="Z128">
            <v>195.90031222919424</v>
          </cell>
          <cell r="AA128">
            <v>92.946131298839646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P129">
            <v>6207.3750564265865</v>
          </cell>
          <cell r="Q129">
            <v>5281.855435513382</v>
          </cell>
          <cell r="R129">
            <v>4229.7053634490758</v>
          </cell>
          <cell r="S129">
            <v>3005.6110023217534</v>
          </cell>
          <cell r="T129">
            <v>1607.710139614486</v>
          </cell>
          <cell r="W129">
            <v>415.7563049463879</v>
          </cell>
          <cell r="X129">
            <v>363.033629881249</v>
          </cell>
          <cell r="Y129">
            <v>289.66712681709669</v>
          </cell>
          <cell r="Z129">
            <v>185.6718322260449</v>
          </cell>
          <cell r="AA129">
            <v>98.993454853894264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P130">
            <v>6652.971630950271</v>
          </cell>
          <cell r="Q130">
            <v>5658.3523721232059</v>
          </cell>
          <cell r="R130">
            <v>4507.3882799688081</v>
          </cell>
          <cell r="S130">
            <v>3196.752868671605</v>
          </cell>
          <cell r="T130">
            <v>1713.1401949696949</v>
          </cell>
          <cell r="W130">
            <v>445.59657452368447</v>
          </cell>
          <cell r="X130">
            <v>376.49693660982393</v>
          </cell>
          <cell r="Y130">
            <v>277.68291651973232</v>
          </cell>
          <cell r="Z130">
            <v>191.14186634985163</v>
          </cell>
          <cell r="AA130">
            <v>105.43005535520888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P131">
            <v>7130.5502145218443</v>
          </cell>
          <cell r="Q131">
            <v>6033.1585365069323</v>
          </cell>
          <cell r="R131">
            <v>4796.0080742873924</v>
          </cell>
          <cell r="S131">
            <v>3409.1160575628937</v>
          </cell>
          <cell r="T131">
            <v>1828.9861300248531</v>
          </cell>
          <cell r="W131">
            <v>477.57858357157329</v>
          </cell>
          <cell r="X131">
            <v>374.80616438372635</v>
          </cell>
          <cell r="Y131">
            <v>288.61979431858435</v>
          </cell>
          <cell r="Z131">
            <v>212.3631888912887</v>
          </cell>
          <cell r="AA131">
            <v>115.84593505515818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P132">
            <v>7642.4062666695281</v>
          </cell>
          <cell r="Q132">
            <v>6463.18297972242</v>
          </cell>
          <cell r="R132">
            <v>5148.6891018552606</v>
          </cell>
          <cell r="S132">
            <v>3666.0622861213728</v>
          </cell>
          <cell r="T132">
            <v>1967.9196136674036</v>
          </cell>
          <cell r="W132">
            <v>511.85605214768384</v>
          </cell>
          <cell r="X132">
            <v>430.02444321548774</v>
          </cell>
          <cell r="Y132">
            <v>352.68102756786811</v>
          </cell>
          <cell r="Z132">
            <v>256.94622855847911</v>
          </cell>
          <cell r="AA132">
            <v>138.93348364255053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P133">
            <v>8191</v>
          </cell>
          <cell r="Q133">
            <v>6940.2343000000001</v>
          </cell>
          <cell r="R133">
            <v>5535.4777999999997</v>
          </cell>
          <cell r="S133">
            <v>3951.3384000000001</v>
          </cell>
          <cell r="T133">
            <v>2123.1071999999999</v>
          </cell>
          <cell r="W133">
            <v>548.59373333047188</v>
          </cell>
          <cell r="X133">
            <v>477.05132027758009</v>
          </cell>
          <cell r="Y133">
            <v>386.7886981447391</v>
          </cell>
          <cell r="Z133">
            <v>285.27611387862726</v>
          </cell>
          <cell r="AA133">
            <v>155.18758633259631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P134">
            <v>8778.9682050973151</v>
          </cell>
          <cell r="Q134">
            <v>7443.6871411020138</v>
          </cell>
          <cell r="R134">
            <v>5941.6056812098623</v>
          </cell>
          <cell r="S134">
            <v>4246.3869208055712</v>
          </cell>
          <cell r="T134">
            <v>2275.5085587612239</v>
          </cell>
          <cell r="W134">
            <v>587.96820509731515</v>
          </cell>
          <cell r="X134">
            <v>503.45284110201374</v>
          </cell>
          <cell r="Y134">
            <v>406.12788120986261</v>
          </cell>
          <cell r="Z134">
            <v>295.04852080557112</v>
          </cell>
          <cell r="AA134">
            <v>152.40135876122395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P135">
            <v>9409.1369241357042</v>
          </cell>
          <cell r="Q135">
            <v>7983.6526801291457</v>
          </cell>
          <cell r="R135">
            <v>6387.8630577957292</v>
          </cell>
          <cell r="S135">
            <v>4544.6131343575453</v>
          </cell>
          <cell r="T135">
            <v>2427.557326427012</v>
          </cell>
          <cell r="W135">
            <v>630.1687190383891</v>
          </cell>
          <cell r="X135">
            <v>539.96553902713185</v>
          </cell>
          <cell r="Y135">
            <v>446.25737658586695</v>
          </cell>
          <cell r="Z135">
            <v>298.22621355197407</v>
          </cell>
          <cell r="AA135">
            <v>152.04876766578809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4843.6021768885839</v>
          </cell>
          <cell r="T136">
            <v>2583.6578757419425</v>
          </cell>
          <cell r="W136">
            <v>675.39810998585199</v>
          </cell>
          <cell r="X136">
            <v>579.12601734346754</v>
          </cell>
          <cell r="Y136">
            <v>439.367160304565</v>
          </cell>
          <cell r="Z136">
            <v>298.98904253103865</v>
          </cell>
          <cell r="AA136">
            <v>156.1005493149305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P137">
            <v>10808.408805051544</v>
          </cell>
          <cell r="Q137">
            <v>9151.4797352371424</v>
          </cell>
          <cell r="R137">
            <v>7268.654921397163</v>
          </cell>
          <cell r="S137">
            <v>5162.0960452926174</v>
          </cell>
          <cell r="T137">
            <v>2762.6292905711744</v>
          </cell>
          <cell r="W137">
            <v>723.87377092998759</v>
          </cell>
          <cell r="X137">
            <v>588.70103776452925</v>
          </cell>
          <cell r="Y137">
            <v>441.42470329686876</v>
          </cell>
          <cell r="Z137">
            <v>318.49386840403349</v>
          </cell>
          <cell r="AA137">
            <v>178.97141482923189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P138">
            <v>11584.237502960397</v>
          </cell>
          <cell r="Q138">
            <v>9780.5717237494646</v>
          </cell>
          <cell r="R138">
            <v>7779.9739069882025</v>
          </cell>
          <cell r="S138">
            <v>5532.6318314138862</v>
          </cell>
          <cell r="T138">
            <v>2965.5648007578616</v>
          </cell>
          <cell r="W138">
            <v>775.82869790885343</v>
          </cell>
          <cell r="X138">
            <v>629.09198851232213</v>
          </cell>
          <cell r="Y138">
            <v>511.31898559103956</v>
          </cell>
          <cell r="Z138">
            <v>370.53578612126876</v>
          </cell>
          <cell r="AA138">
            <v>202.93551018668722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P139">
            <v>12415.750112853173</v>
          </cell>
          <cell r="Q139">
            <v>10502.4830204625</v>
          </cell>
          <cell r="R139">
            <v>8371.9403010968945</v>
          </cell>
          <cell r="S139">
            <v>5949.627454079241</v>
          </cell>
          <cell r="T139">
            <v>3194.5725040371212</v>
          </cell>
          <cell r="W139">
            <v>831.5126098927758</v>
          </cell>
          <cell r="X139">
            <v>721.91129671303497</v>
          </cell>
          <cell r="Y139">
            <v>591.96639410869193</v>
          </cell>
          <cell r="Z139">
            <v>416.99562266535486</v>
          </cell>
          <cell r="AA139">
            <v>229.00770327925966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P140">
            <v>13306.943261900544</v>
          </cell>
          <cell r="Q140">
            <v>11264.327471198811</v>
          </cell>
          <cell r="R140">
            <v>8987.5094790876265</v>
          </cell>
          <cell r="S140">
            <v>6407.293180605112</v>
          </cell>
          <cell r="T140">
            <v>3433.1913615703402</v>
          </cell>
          <cell r="W140">
            <v>891.19314904737075</v>
          </cell>
          <cell r="X140">
            <v>761.84445073631105</v>
          </cell>
          <cell r="Y140">
            <v>615.56917799073199</v>
          </cell>
          <cell r="Z140">
            <v>457.66572652587092</v>
          </cell>
          <cell r="AA140">
            <v>238.61885753321894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P141">
            <v>14262.10042904369</v>
          </cell>
          <cell r="Q141">
            <v>12081.42527344291</v>
          </cell>
          <cell r="R141">
            <v>9648.3109402480568</v>
          </cell>
          <cell r="S141">
            <v>6871.4799867132497</v>
          </cell>
          <cell r="T141">
            <v>3665.3598102642286</v>
          </cell>
          <cell r="W141">
            <v>955.15716714314658</v>
          </cell>
          <cell r="X141">
            <v>817.09780224409951</v>
          </cell>
          <cell r="Y141">
            <v>660.80146116043034</v>
          </cell>
          <cell r="Z141">
            <v>464.18680610813772</v>
          </cell>
          <cell r="AA141">
            <v>232.16844869388842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7323.4327847227432</v>
          </cell>
          <cell r="T142">
            <v>3902.4679397614618</v>
          </cell>
          <cell r="W142">
            <v>1023.7121042953677</v>
          </cell>
          <cell r="X142">
            <v>876.3580110686089</v>
          </cell>
          <cell r="Y142">
            <v>694.06981980915043</v>
          </cell>
          <cell r="Z142">
            <v>451.95279800949356</v>
          </cell>
          <cell r="AA142">
            <v>237.10812949723322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P143">
            <v>16383</v>
          </cell>
          <cell r="Q143">
            <v>13881.315900000001</v>
          </cell>
          <cell r="R143">
            <v>11020.8441</v>
          </cell>
          <cell r="S143">
            <v>7804.8612000000003</v>
          </cell>
          <cell r="T143">
            <v>4169.4735000000001</v>
          </cell>
          <cell r="W143">
            <v>1097.1874666609419</v>
          </cell>
          <cell r="X143">
            <v>923.53261548848241</v>
          </cell>
          <cell r="Y143">
            <v>678.46333994279303</v>
          </cell>
          <cell r="Z143">
            <v>481.42841527725705</v>
          </cell>
          <cell r="AA143">
            <v>267.00556023853824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P144">
            <v>17558.936410194601</v>
          </cell>
          <cell r="Q144">
            <v>14817.986436563224</v>
          </cell>
          <cell r="R144">
            <v>11760.975607548344</v>
          </cell>
          <cell r="S144">
            <v>8352.7860503295724</v>
          </cell>
          <cell r="T144">
            <v>4465.2375291124872</v>
          </cell>
          <cell r="W144">
            <v>1175.9364101946012</v>
          </cell>
          <cell r="X144">
            <v>936.67053656322241</v>
          </cell>
          <cell r="Y144">
            <v>740.13150754834351</v>
          </cell>
          <cell r="Z144">
            <v>547.92485032957211</v>
          </cell>
          <cell r="AA144">
            <v>295.76402911248715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P145">
            <v>18819.273848271412</v>
          </cell>
          <cell r="Q145">
            <v>15892.876764865208</v>
          </cell>
          <cell r="R145">
            <v>12644.670098653563</v>
          </cell>
          <cell r="S145">
            <v>8976.7936256254634</v>
          </cell>
          <cell r="T145">
            <v>4804.5606134636919</v>
          </cell>
          <cell r="W145">
            <v>1260.3374380768109</v>
          </cell>
          <cell r="X145">
            <v>1074.8903283019845</v>
          </cell>
          <cell r="Y145">
            <v>883.69449110521964</v>
          </cell>
          <cell r="Z145">
            <v>624.007575295891</v>
          </cell>
          <cell r="AA145">
            <v>339.32308435120467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P146">
            <v>20170.070068243116</v>
          </cell>
          <cell r="Q146">
            <v>17065.896284740498</v>
          </cell>
          <cell r="R146">
            <v>13574.457155927617</v>
          </cell>
          <cell r="S146">
            <v>9653.3955346611565</v>
          </cell>
          <cell r="T146">
            <v>5173.6229725043595</v>
          </cell>
          <cell r="W146">
            <v>1350.796219971704</v>
          </cell>
          <cell r="X146">
            <v>1173.0195198752899</v>
          </cell>
          <cell r="Y146">
            <v>929.78705727405395</v>
          </cell>
          <cell r="Z146">
            <v>676.6019090356931</v>
          </cell>
          <cell r="AA146">
            <v>369.06235904066762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P147">
            <v>21617.817610103088</v>
          </cell>
          <cell r="Q147">
            <v>18282.188352864181</v>
          </cell>
          <cell r="R147">
            <v>14572.570850970493</v>
          </cell>
          <cell r="S147">
            <v>10367.905325805441</v>
          </cell>
          <cell r="T147">
            <v>5534.1613081863907</v>
          </cell>
          <cell r="W147">
            <v>1447.7475418599715</v>
          </cell>
          <cell r="X147">
            <v>1216.2920681236828</v>
          </cell>
          <cell r="Y147">
            <v>998.11369504287541</v>
          </cell>
          <cell r="Z147">
            <v>714.50979114428446</v>
          </cell>
          <cell r="AA147">
            <v>360.53833568203117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11095.86158033547</v>
          </cell>
          <cell r="T148">
            <v>5908.2161265098039</v>
          </cell>
          <cell r="W148">
            <v>1551.6573958177105</v>
          </cell>
          <cell r="X148">
            <v>1349.307819652513</v>
          </cell>
          <cell r="Y148">
            <v>1078.409515529007</v>
          </cell>
          <cell r="Z148">
            <v>727.95625453002867</v>
          </cell>
          <cell r="AA148">
            <v>374.0548183234132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P149">
            <v>24832.50022570635</v>
          </cell>
          <cell r="Q149">
            <v>21030.644441150707</v>
          </cell>
          <cell r="R149">
            <v>16694.889901742379</v>
          </cell>
          <cell r="S149">
            <v>11807.853857323369</v>
          </cell>
          <cell r="T149">
            <v>6290.0723071714192</v>
          </cell>
          <cell r="W149">
            <v>1663.0252197855516</v>
          </cell>
          <cell r="X149">
            <v>1399.1482686340132</v>
          </cell>
          <cell r="Y149">
            <v>1043.9095352428794</v>
          </cell>
          <cell r="Z149">
            <v>711.99227698789946</v>
          </cell>
          <cell r="AA149">
            <v>381.85618066161533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P150">
            <v>26614.886523801088</v>
          </cell>
          <cell r="Q150">
            <v>22449.65678282622</v>
          </cell>
          <cell r="R150">
            <v>17789.390152508648</v>
          </cell>
          <cell r="S150">
            <v>12583.518348453154</v>
          </cell>
          <cell r="T150">
            <v>6706.951403997874</v>
          </cell>
          <cell r="W150">
            <v>1782.3862980947379</v>
          </cell>
          <cell r="X150">
            <v>1419.0123416755123</v>
          </cell>
          <cell r="Y150">
            <v>1094.5002507662684</v>
          </cell>
          <cell r="Z150">
            <v>775.66449112978444</v>
          </cell>
          <cell r="AA150">
            <v>416.87909682645477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P151">
            <v>28525.200858087381</v>
          </cell>
          <cell r="Q151">
            <v>24049.59684345347</v>
          </cell>
          <cell r="R151">
            <v>19077.65433388884</v>
          </cell>
          <cell r="S151">
            <v>13515.240166561802</v>
          </cell>
          <cell r="T151">
            <v>7202.6132166670641</v>
          </cell>
          <cell r="W151">
            <v>1910.3143342862932</v>
          </cell>
          <cell r="X151">
            <v>1599.9400606272502</v>
          </cell>
          <cell r="Y151">
            <v>1288.2641813801929</v>
          </cell>
          <cell r="Z151">
            <v>931.72181810864822</v>
          </cell>
          <cell r="AA151">
            <v>495.66181266919011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91.01044787213759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P152">
            <v>30572.62506667812</v>
          </cell>
          <cell r="Q152">
            <v>25794.12376875633</v>
          </cell>
          <cell r="R152">
            <v>20471.429744647667</v>
          </cell>
          <cell r="S152">
            <v>14525.054169178775</v>
          </cell>
          <cell r="T152">
            <v>7744.0459293895683</v>
          </cell>
          <cell r="W152">
            <v>2047.424208590739</v>
          </cell>
          <cell r="X152">
            <v>1744.52692530286</v>
          </cell>
          <cell r="Y152">
            <v>1393.7754107588262</v>
          </cell>
          <cell r="Z152">
            <v>1009.8140026169731</v>
          </cell>
          <cell r="AA152">
            <v>541.43271272250422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91.10715471073091</v>
          </cell>
        </row>
        <row r="153">
          <cell r="F153">
            <v>151</v>
          </cell>
          <cell r="G153">
            <v>35118.87282038921</v>
          </cell>
          <cell r="N153">
            <v>160</v>
          </cell>
          <cell r="P153">
            <v>32767</v>
          </cell>
          <cell r="Q153">
            <v>27665.178100000001</v>
          </cell>
          <cell r="R153">
            <v>21976.8269</v>
          </cell>
          <cell r="S153">
            <v>15577.4318</v>
          </cell>
          <cell r="T153">
            <v>8355.5850000000009</v>
          </cell>
          <cell r="W153">
            <v>2194.3749333218802</v>
          </cell>
          <cell r="X153">
            <v>1871.0543312436712</v>
          </cell>
          <cell r="Y153">
            <v>1505.3971553523334</v>
          </cell>
          <cell r="Z153">
            <v>1052.3776308212255</v>
          </cell>
          <cell r="AA153">
            <v>611.53907061043265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91.20386154932423</v>
          </cell>
        </row>
        <row r="154">
          <cell r="F154">
            <v>152</v>
          </cell>
          <cell r="G154">
            <v>37639.547696542824</v>
          </cell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16825.451968248472</v>
          </cell>
          <cell r="T154">
            <v>9211.6803407880889</v>
          </cell>
          <cell r="W154">
            <v>2351.8728203892097</v>
          </cell>
          <cell r="X154">
            <v>2006.7575459468426</v>
          </cell>
          <cell r="Y154">
            <v>1616.0318607374684</v>
          </cell>
          <cell r="Z154">
            <v>1248.0201682484712</v>
          </cell>
          <cell r="AA154">
            <v>856.09534078808792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91.300568387917551</v>
          </cell>
        </row>
        <row r="155">
          <cell r="F155">
            <v>153</v>
          </cell>
          <cell r="G155">
            <v>40341.140136486232</v>
          </cell>
          <cell r="N155">
            <v>162</v>
          </cell>
          <cell r="P155">
            <v>37639.547696542824</v>
          </cell>
          <cell r="Q155">
            <v>31786.598029730416</v>
          </cell>
          <cell r="R155">
            <v>25478.209835789836</v>
          </cell>
          <cell r="S155">
            <v>18481.017919002526</v>
          </cell>
          <cell r="T155">
            <v>16185.005509513414</v>
          </cell>
          <cell r="W155">
            <v>2520.6748761536146</v>
          </cell>
          <cell r="X155">
            <v>2114.6623837835723</v>
          </cell>
          <cell r="Y155">
            <v>1885.3510750523674</v>
          </cell>
          <cell r="Z155">
            <v>1655.5659507540549</v>
          </cell>
          <cell r="AA155">
            <v>6973.3251687253251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91.397275226510871</v>
          </cell>
        </row>
        <row r="156">
          <cell r="F156">
            <v>154</v>
          </cell>
          <cell r="G156">
            <v>43236.635220206183</v>
          </cell>
          <cell r="N156">
            <v>163</v>
          </cell>
          <cell r="P156">
            <v>40341.140136486232</v>
          </cell>
          <cell r="Q156">
            <v>34471.50424662749</v>
          </cell>
          <cell r="R156">
            <v>27916.06897444847</v>
          </cell>
          <cell r="S156">
            <v>26221.741088716051</v>
          </cell>
          <cell r="T156">
            <v>26423.446789398484</v>
          </cell>
          <cell r="W156">
            <v>2701.592439943408</v>
          </cell>
          <cell r="X156">
            <v>2684.906216897074</v>
          </cell>
          <cell r="Y156">
            <v>2437.859138658634</v>
          </cell>
          <cell r="Z156">
            <v>7740.7231697135248</v>
          </cell>
          <cell r="AA156">
            <v>10238.44127988507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91.493982065104177</v>
          </cell>
        </row>
        <row r="157">
          <cell r="F157">
            <v>155</v>
          </cell>
          <cell r="G157">
            <v>46339.950011841604</v>
          </cell>
          <cell r="N157">
            <v>164</v>
          </cell>
          <cell r="P157">
            <v>43236.635220206183</v>
          </cell>
          <cell r="Q157">
            <v>37140.269654157113</v>
          </cell>
          <cell r="R157">
            <v>35237.857704468035</v>
          </cell>
          <cell r="S157">
            <v>35367.567610128652</v>
          </cell>
          <cell r="T157">
            <v>35454.040880569068</v>
          </cell>
          <cell r="W157">
            <v>2895.4950837199503</v>
          </cell>
          <cell r="X157">
            <v>2668.7654075296232</v>
          </cell>
          <cell r="Y157">
            <v>7321.7887300195653</v>
          </cell>
          <cell r="Z157">
            <v>9145.8265214126004</v>
          </cell>
          <cell r="AA157">
            <v>9030.5940911705839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91.590688903697497</v>
          </cell>
        </row>
        <row r="158">
          <cell r="F158">
            <v>156</v>
          </cell>
          <cell r="G158">
            <v>49666.000451412707</v>
          </cell>
          <cell r="N158">
            <v>165</v>
          </cell>
          <cell r="P158">
            <v>46339.950011841604</v>
          </cell>
          <cell r="Q158">
            <v>44161.972361285043</v>
          </cell>
          <cell r="R158">
            <v>44486.352011367941</v>
          </cell>
          <cell r="S158">
            <v>44486.352011367941</v>
          </cell>
          <cell r="T158">
            <v>44625.371861403466</v>
          </cell>
          <cell r="W158">
            <v>3103.314791635421</v>
          </cell>
          <cell r="X158">
            <v>7021.7027071279299</v>
          </cell>
          <cell r="Y158">
            <v>9248.4943068999055</v>
          </cell>
          <cell r="Z158">
            <v>9118.7844012392889</v>
          </cell>
          <cell r="AA158">
            <v>9171.3309808343984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91.687395742290818</v>
          </cell>
        </row>
        <row r="159">
          <cell r="F159">
            <v>157</v>
          </cell>
          <cell r="G159">
            <v>53230.773047602182</v>
          </cell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5504.0280901276637</v>
          </cell>
          <cell r="Y159">
            <v>5676.3084445588902</v>
          </cell>
          <cell r="Z159">
            <v>5676.3084445588902</v>
          </cell>
          <cell r="AA159">
            <v>5686.2865958776019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91.784102580884138</v>
          </cell>
        </row>
        <row r="160">
          <cell r="F160">
            <v>158</v>
          </cell>
          <cell r="G160">
            <v>57051.401716174769</v>
          </cell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91.880809419477458</v>
          </cell>
        </row>
        <row r="161">
          <cell r="F161">
            <v>159</v>
          </cell>
          <cell r="G161">
            <v>61146.25013335624</v>
          </cell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91.977516258070779</v>
          </cell>
        </row>
        <row r="162">
          <cell r="F162">
            <v>160</v>
          </cell>
          <cell r="G162">
            <v>65535</v>
          </cell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92.073570757788559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92.169427650297976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92.265284542807379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92.361141435316796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92.456998327826213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92.55285522033563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92.648712112845047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92.744569005354464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92.840425897863867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92.936282790373284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93.030170797284541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93.1201554708354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93.210140144386244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93.300124817937103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93.390109491487962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93.480094165038807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93.570078838589666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93.660063512140525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93.750048185691369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93.840032859242228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93.930017532793073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94.01720149869783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94.094586524044246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94.171971549390676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94.249356574737092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94.326741600083523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94.404126625429939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94.481511650776355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94.558896676122785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94.636281701469201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94.713666726815632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94.791051752162048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94.868436777508478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94.945821802854894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95.021652736340755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95.093855518039874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95.166058299739007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95.238261081438125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95.310463863137244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95.382666644836377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95.454869426535495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95.527072208234628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95.599274989933747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95.671477771632865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95.743680553331998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95.815883335031117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95.888086116730236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95.960288898429368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96.027967953922968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96.09011814325406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96.152268332585166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96.214418521916258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96.276568711247364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96.338718900578456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96.400869089909563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96.463019279240655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96.525169468571761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96.587319657902853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96.649469847233959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96.711620036565051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96.773770225896158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96.83592041522725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96.898070604558356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96.960220793889448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97.020244939111976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97.076488635975949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97.132732332839936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97.188976029703909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97.245219726567882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97.301463423431869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97.357707120295842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97.413950817159815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97.470194514023802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97.526438210887775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97.582681907751748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97.638925604615736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97.695169301479709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97.751412998343696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97.807656695207669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97.863900392071642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97.920144088935629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97.976387785799602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98.03453879727887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98.09406994590077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98.153601094522671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98.213132243144585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98.272663391766486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98.3321945403884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98.3917256890103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98.451256837632201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98.510787986254115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98.570319134876016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98.629850283497916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98.689381432119831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98.748912580741731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98.808443729363646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98.867974877985546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98.927506026607446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98.987037175229361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99.046160733338311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99.105170833973162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99.164180934608012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99.223191035242863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99.282201135877699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99.341211236512549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99.4002213371474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99.45923143778225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99.518241538417101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99.577251639051951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99.636261739686788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99.695271840321638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99.754281940956488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99.813292041591339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99.872302142226189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99.93131224286104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99.990322343495876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100.04494517613057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100.09870734853557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100.15246952094056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100.20623169334554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100.25999386575054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100.31375603815553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100.36751821056053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100.42128038296552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100.47504255537051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100.52880472777551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100.5825669001805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100.6363290725855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100.69009124499048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100.74385341739547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100.79761558980047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100.85137776220546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100.90513993461046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92.020673823381642</v>
          </cell>
          <cell r="AH295">
            <v>100.95890210701545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92.068811230516317</v>
          </cell>
          <cell r="AH296">
            <v>101.01186310799378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92.116948637651006</v>
          </cell>
          <cell r="AH297">
            <v>101.06222416179293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92.165086044785696</v>
          </cell>
          <cell r="AH298">
            <v>101.11258521559208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92.213223451920371</v>
          </cell>
          <cell r="AH299">
            <v>101.16294626939123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92.26136085905506</v>
          </cell>
          <cell r="AH300">
            <v>101.21330732319038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92.309498266189749</v>
          </cell>
          <cell r="AH301">
            <v>101.26366837698953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92.357635673324438</v>
          </cell>
          <cell r="AH302">
            <v>101.31402943078868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92.405773080459113</v>
          </cell>
          <cell r="AH303">
            <v>101.36439048458783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92.453910487593802</v>
          </cell>
          <cell r="AH304">
            <v>101.41475153838698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92.502047894728491</v>
          </cell>
          <cell r="AH305">
            <v>101.46511259218613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92.550185301863166</v>
          </cell>
          <cell r="AH306">
            <v>101.51547364598528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92.598322708997856</v>
          </cell>
          <cell r="AH307">
            <v>101.56583469978445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92.646460116132545</v>
          </cell>
          <cell r="AH308">
            <v>101.6161957535836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92.69459752326722</v>
          </cell>
          <cell r="AH309">
            <v>101.66655680738275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92.742734930401909</v>
          </cell>
          <cell r="AH310">
            <v>101.7169178611819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92.790872337536598</v>
          </cell>
          <cell r="AH311">
            <v>101.76727891498105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92.839009744671287</v>
          </cell>
          <cell r="AH312">
            <v>101.8176399687802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92.887147151805962</v>
          </cell>
          <cell r="AH313">
            <v>101.86800102257935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92.935284558940651</v>
          </cell>
          <cell r="AH314">
            <v>101.9183620763785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92.98342196607534</v>
          </cell>
          <cell r="AH315">
            <v>101.96872313017765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93.031775955978986</v>
          </cell>
          <cell r="AH316">
            <v>102.01687435940708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93.080243716091815</v>
          </cell>
          <cell r="AH317">
            <v>102.0614039302265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93.128711476204643</v>
          </cell>
          <cell r="AH318">
            <v>102.10593350104594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93.177179236317471</v>
          </cell>
          <cell r="AH319">
            <v>102.15046307186537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93.225646996430299</v>
          </cell>
          <cell r="AH320">
            <v>102.19499264268481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93.274114756543128</v>
          </cell>
          <cell r="AH321">
            <v>102.23952221350423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93.322582516655956</v>
          </cell>
          <cell r="AH322">
            <v>102.28405178432367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93.37105027676877</v>
          </cell>
          <cell r="AH323">
            <v>102.3285813551431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93.419518036881598</v>
          </cell>
          <cell r="AH324">
            <v>102.37311092596252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93.467985796994427</v>
          </cell>
          <cell r="AH325">
            <v>102.41764049678196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93.516453557107255</v>
          </cell>
          <cell r="AH326">
            <v>102.46217006760139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93.564921317220083</v>
          </cell>
          <cell r="AH327">
            <v>102.50669963842083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93.613389077332911</v>
          </cell>
          <cell r="AH328">
            <v>102.55122920924025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93.66185683744574</v>
          </cell>
          <cell r="AH329">
            <v>102.59575878005968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93.710324597558554</v>
          </cell>
          <cell r="AH330">
            <v>102.64028835087912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93.758792357671382</v>
          </cell>
          <cell r="AH331">
            <v>102.68481792169854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93.80726011778421</v>
          </cell>
          <cell r="AH332">
            <v>102.72934749251797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93.855727877897039</v>
          </cell>
          <cell r="AH333">
            <v>102.77387706333741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93.904195638009867</v>
          </cell>
          <cell r="AH334">
            <v>102.81840663415684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93.952663398122695</v>
          </cell>
          <cell r="AH335">
            <v>102.86293620497626</v>
          </cell>
        </row>
        <row r="336">
          <cell r="AD336">
            <v>83.832279038242305</v>
          </cell>
          <cell r="AE336">
            <v>85.955062395728859</v>
          </cell>
          <cell r="AF336">
            <v>89.018779040163423</v>
          </cell>
          <cell r="AG336">
            <v>94.001027891564647</v>
          </cell>
          <cell r="AH336">
            <v>102.9074657757957</v>
          </cell>
        </row>
        <row r="337">
          <cell r="AD337">
            <v>83.876485640670907</v>
          </cell>
          <cell r="AE337">
            <v>85.999944812310858</v>
          </cell>
          <cell r="AF337">
            <v>89.066031955355442</v>
          </cell>
          <cell r="AG337">
            <v>94.045070891220206</v>
          </cell>
          <cell r="AH337">
            <v>102.95199534661513</v>
          </cell>
        </row>
        <row r="338">
          <cell r="AD338">
            <v>83.920692243099523</v>
          </cell>
          <cell r="AE338">
            <v>86.041129946887025</v>
          </cell>
          <cell r="AF338">
            <v>89.113284870547446</v>
          </cell>
          <cell r="AG338">
            <v>94.089113890875765</v>
          </cell>
          <cell r="AH338">
            <v>102.99652491743456</v>
          </cell>
        </row>
        <row r="339">
          <cell r="AD339">
            <v>83.964898845528126</v>
          </cell>
          <cell r="AE339">
            <v>86.082310529666103</v>
          </cell>
          <cell r="AF339">
            <v>89.16053778573945</v>
          </cell>
          <cell r="AG339">
            <v>94.133156890531339</v>
          </cell>
          <cell r="AH339">
            <v>103.03627054084417</v>
          </cell>
        </row>
        <row r="340">
          <cell r="AD340">
            <v>84.008495683346354</v>
          </cell>
          <cell r="AE340">
            <v>86.12349111244518</v>
          </cell>
          <cell r="AF340">
            <v>89.207790700931454</v>
          </cell>
          <cell r="AG340">
            <v>94.177199890186898</v>
          </cell>
          <cell r="AH340">
            <v>103.07561122406466</v>
          </cell>
        </row>
        <row r="341">
          <cell r="AD341">
            <v>84.049741901856009</v>
          </cell>
          <cell r="AE341">
            <v>86.164671695224243</v>
          </cell>
          <cell r="AF341">
            <v>89.255043616123459</v>
          </cell>
          <cell r="AG341">
            <v>94.221242889842458</v>
          </cell>
          <cell r="AH341">
            <v>103.11495190728516</v>
          </cell>
        </row>
        <row r="342">
          <cell r="AD342">
            <v>84.090988120365651</v>
          </cell>
          <cell r="AE342">
            <v>86.20585227800332</v>
          </cell>
          <cell r="AF342">
            <v>89.302296531315463</v>
          </cell>
          <cell r="AG342">
            <v>94.265285889498017</v>
          </cell>
          <cell r="AH342">
            <v>103.15429259050565</v>
          </cell>
        </row>
        <row r="343">
          <cell r="AD343">
            <v>84.132234338875293</v>
          </cell>
          <cell r="AE343">
            <v>86.247032860782397</v>
          </cell>
          <cell r="AF343">
            <v>89.349549446507467</v>
          </cell>
          <cell r="AG343">
            <v>94.309328889153576</v>
          </cell>
          <cell r="AH343">
            <v>103.19363327372614</v>
          </cell>
        </row>
        <row r="344">
          <cell r="AD344">
            <v>84.173480557384934</v>
          </cell>
          <cell r="AE344">
            <v>86.288213443561474</v>
          </cell>
          <cell r="AF344">
            <v>89.396802361699486</v>
          </cell>
          <cell r="AG344">
            <v>94.35337188880915</v>
          </cell>
          <cell r="AH344">
            <v>103.23297395694664</v>
          </cell>
        </row>
        <row r="345">
          <cell r="AD345">
            <v>84.214726775894576</v>
          </cell>
          <cell r="AE345">
            <v>86.329394026340537</v>
          </cell>
          <cell r="AF345">
            <v>89.44405527689149</v>
          </cell>
          <cell r="AG345">
            <v>94.397414888464709</v>
          </cell>
          <cell r="AH345">
            <v>103.27231464016712</v>
          </cell>
        </row>
        <row r="346">
          <cell r="AD346">
            <v>84.255972994404218</v>
          </cell>
          <cell r="AE346">
            <v>86.370574609119615</v>
          </cell>
          <cell r="AF346">
            <v>89.491308192083494</v>
          </cell>
          <cell r="AG346">
            <v>94.441457888120269</v>
          </cell>
          <cell r="AH346">
            <v>103.31165532338761</v>
          </cell>
        </row>
        <row r="347">
          <cell r="AD347">
            <v>84.297219212913859</v>
          </cell>
          <cell r="AE347">
            <v>86.411755191898692</v>
          </cell>
          <cell r="AF347">
            <v>89.538561107275498</v>
          </cell>
          <cell r="AG347">
            <v>94.485500887775828</v>
          </cell>
          <cell r="AH347">
            <v>103.35099600660811</v>
          </cell>
        </row>
        <row r="348">
          <cell r="AD348">
            <v>84.338465431423501</v>
          </cell>
          <cell r="AE348">
            <v>86.452935774677769</v>
          </cell>
          <cell r="AF348">
            <v>89.585814022467503</v>
          </cell>
          <cell r="AG348">
            <v>94.529543887431387</v>
          </cell>
          <cell r="AH348">
            <v>103.3903366898286</v>
          </cell>
        </row>
        <row r="349">
          <cell r="AD349">
            <v>84.379711649933142</v>
          </cell>
          <cell r="AE349">
            <v>86.494116357456846</v>
          </cell>
          <cell r="AF349">
            <v>89.633066937659507</v>
          </cell>
          <cell r="AG349">
            <v>94.573586887086947</v>
          </cell>
          <cell r="AH349">
            <v>103.42967737304909</v>
          </cell>
        </row>
        <row r="350">
          <cell r="AD350">
            <v>84.420957868442784</v>
          </cell>
          <cell r="AE350">
            <v>86.535296940235909</v>
          </cell>
          <cell r="AF350">
            <v>89.680319852851511</v>
          </cell>
          <cell r="AG350">
            <v>94.61762988674252</v>
          </cell>
          <cell r="AH350">
            <v>103.46901805626959</v>
          </cell>
        </row>
        <row r="351">
          <cell r="AD351">
            <v>84.462204086952426</v>
          </cell>
          <cell r="AE351">
            <v>86.576477523014987</v>
          </cell>
          <cell r="AF351">
            <v>89.72757276804353</v>
          </cell>
          <cell r="AG351">
            <v>94.66167288639808</v>
          </cell>
          <cell r="AH351">
            <v>103.50835873949008</v>
          </cell>
        </row>
        <row r="352">
          <cell r="AD352">
            <v>84.503450305462081</v>
          </cell>
          <cell r="AE352">
            <v>86.617658105794064</v>
          </cell>
          <cell r="AF352">
            <v>89.774825683235534</v>
          </cell>
          <cell r="AG352">
            <v>94.705715886053639</v>
          </cell>
          <cell r="AH352">
            <v>103.54769942271056</v>
          </cell>
        </row>
        <row r="353">
          <cell r="AD353">
            <v>84.544696523971723</v>
          </cell>
          <cell r="AE353">
            <v>86.658838688573141</v>
          </cell>
          <cell r="AF353">
            <v>89.822078598427538</v>
          </cell>
          <cell r="AG353">
            <v>94.749758885709198</v>
          </cell>
          <cell r="AH353">
            <v>103.58704010593105</v>
          </cell>
        </row>
        <row r="354">
          <cell r="AD354">
            <v>84.585942742481365</v>
          </cell>
          <cell r="AE354">
            <v>86.700019271352204</v>
          </cell>
          <cell r="AF354">
            <v>89.869331513619542</v>
          </cell>
          <cell r="AG354">
            <v>94.793801885364758</v>
          </cell>
          <cell r="AH354">
            <v>103.62638078915155</v>
          </cell>
        </row>
        <row r="355">
          <cell r="AD355">
            <v>84.627188960991006</v>
          </cell>
          <cell r="AE355">
            <v>86.741199854131281</v>
          </cell>
          <cell r="AF355">
            <v>89.916584428811547</v>
          </cell>
          <cell r="AG355">
            <v>94.837844885020331</v>
          </cell>
          <cell r="AH355">
            <v>103.66572147237204</v>
          </cell>
        </row>
        <row r="356">
          <cell r="AD356">
            <v>84.668435179500648</v>
          </cell>
          <cell r="AE356">
            <v>86.782380436910358</v>
          </cell>
          <cell r="AF356">
            <v>89.963837344003551</v>
          </cell>
          <cell r="AG356">
            <v>94.881887884675891</v>
          </cell>
          <cell r="AH356">
            <v>103.70506215559253</v>
          </cell>
        </row>
        <row r="357">
          <cell r="AD357">
            <v>84.709681398010289</v>
          </cell>
          <cell r="AE357">
            <v>86.823561019689436</v>
          </cell>
          <cell r="AF357">
            <v>90.009512113271555</v>
          </cell>
          <cell r="AG357">
            <v>94.92593088433145</v>
          </cell>
          <cell r="AH357">
            <v>103.74440283881303</v>
          </cell>
        </row>
        <row r="358">
          <cell r="AD358">
            <v>84.750927616519931</v>
          </cell>
          <cell r="AE358">
            <v>86.864741602468499</v>
          </cell>
          <cell r="AF358">
            <v>90.050040929937737</v>
          </cell>
          <cell r="AG358">
            <v>94.969973883987009</v>
          </cell>
          <cell r="AH358">
            <v>103.78374352203352</v>
          </cell>
        </row>
        <row r="359">
          <cell r="AD359">
            <v>84.792173835029573</v>
          </cell>
          <cell r="AE359">
            <v>86.905922185247576</v>
          </cell>
          <cell r="AF359">
            <v>90.090569746603933</v>
          </cell>
          <cell r="AG359">
            <v>95.012878924987305</v>
          </cell>
          <cell r="AH359">
            <v>103.82308420525401</v>
          </cell>
        </row>
        <row r="360">
          <cell r="AD360">
            <v>84.833420053539214</v>
          </cell>
          <cell r="AE360">
            <v>86.947102768026653</v>
          </cell>
          <cell r="AF360">
            <v>90.131098563270129</v>
          </cell>
          <cell r="AG360">
            <v>95.053346300136027</v>
          </cell>
          <cell r="AH360">
            <v>103.86242488847451</v>
          </cell>
        </row>
        <row r="361">
          <cell r="AD361">
            <v>84.874666272048856</v>
          </cell>
          <cell r="AE361">
            <v>86.98828335080573</v>
          </cell>
          <cell r="AF361">
            <v>90.171627379936311</v>
          </cell>
          <cell r="AG361">
            <v>95.09381367528475</v>
          </cell>
          <cell r="AH361">
            <v>103.90176557169499</v>
          </cell>
        </row>
        <row r="362">
          <cell r="AD362">
            <v>84.915912490558497</v>
          </cell>
          <cell r="AE362">
            <v>87.027010646912942</v>
          </cell>
          <cell r="AF362">
            <v>90.212156196602507</v>
          </cell>
          <cell r="AG362">
            <v>95.134281050433472</v>
          </cell>
          <cell r="AH362">
            <v>103.94110625491548</v>
          </cell>
        </row>
        <row r="363">
          <cell r="AD363">
            <v>84.957158709068153</v>
          </cell>
          <cell r="AE363">
            <v>87.064762367263285</v>
          </cell>
          <cell r="AF363">
            <v>90.252685013268689</v>
          </cell>
          <cell r="AG363">
            <v>95.174748425582194</v>
          </cell>
          <cell r="AH363">
            <v>103.98044693813598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25">
          <cell r="I25">
            <v>0.1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0</v>
          </cell>
        </row>
      </sheetData>
      <sheetData sheetId="8">
        <row r="5">
          <cell r="AV5">
            <v>1.2402098837099819E-2</v>
          </cell>
        </row>
      </sheetData>
      <sheetData sheetId="9">
        <row r="5">
          <cell r="BG5">
            <v>1.2402098837099819E-2</v>
          </cell>
        </row>
      </sheetData>
      <sheetData sheetId="10">
        <row r="4">
          <cell r="AB4">
            <v>0.7</v>
          </cell>
        </row>
      </sheetData>
      <sheetData sheetId="11">
        <row r="5">
          <cell r="AC5">
            <v>3.5</v>
          </cell>
          <cell r="AJ5">
            <v>400</v>
          </cell>
        </row>
        <row r="6">
          <cell r="AC6">
            <v>7</v>
          </cell>
          <cell r="AJ6">
            <v>405.20119731647145</v>
          </cell>
        </row>
        <row r="7">
          <cell r="AC7">
            <v>10.5</v>
          </cell>
          <cell r="AJ7">
            <v>410.40239463294284</v>
          </cell>
        </row>
        <row r="8">
          <cell r="AC8">
            <v>14</v>
          </cell>
          <cell r="AJ8">
            <v>415.60359194941429</v>
          </cell>
        </row>
        <row r="9">
          <cell r="AC9">
            <v>17.5</v>
          </cell>
          <cell r="AJ9">
            <v>420.80478926588569</v>
          </cell>
        </row>
        <row r="10">
          <cell r="AC10">
            <v>21</v>
          </cell>
          <cell r="AJ10">
            <v>426.00598658235714</v>
          </cell>
        </row>
        <row r="11">
          <cell r="AC11">
            <v>24.5</v>
          </cell>
          <cell r="AJ11">
            <v>431.20718389882859</v>
          </cell>
        </row>
        <row r="12">
          <cell r="AC12">
            <v>28</v>
          </cell>
          <cell r="AJ12">
            <v>436.40838121529998</v>
          </cell>
        </row>
        <row r="13">
          <cell r="AC13">
            <v>31.5</v>
          </cell>
          <cell r="AJ13">
            <v>441.60957853177143</v>
          </cell>
        </row>
        <row r="14">
          <cell r="AC14">
            <v>35.875</v>
          </cell>
          <cell r="AJ14">
            <v>457.98104524444892</v>
          </cell>
        </row>
        <row r="15">
          <cell r="AC15">
            <v>38.148536157277114</v>
          </cell>
          <cell r="AJ15">
            <v>464.78692996755456</v>
          </cell>
        </row>
        <row r="16">
          <cell r="AC16">
            <v>40.444953432540174</v>
          </cell>
          <cell r="AJ16">
            <v>471.73381094019408</v>
          </cell>
        </row>
        <row r="17">
          <cell r="AC17">
            <v>42.766421103233867</v>
          </cell>
          <cell r="AJ17">
            <v>478.83311325472818</v>
          </cell>
        </row>
        <row r="18">
          <cell r="AC18">
            <v>45.115301969433801</v>
          </cell>
          <cell r="AJ18">
            <v>486.09717570809551</v>
          </cell>
        </row>
        <row r="19">
          <cell r="AC19">
            <v>47.494168958544357</v>
          </cell>
          <cell r="AJ19">
            <v>493.53932310573288</v>
          </cell>
        </row>
        <row r="20">
          <cell r="AC20">
            <v>49.905823116631595</v>
          </cell>
          <cell r="AJ20">
            <v>501.17394423761488</v>
          </cell>
        </row>
        <row r="21">
          <cell r="AC21">
            <v>52.339287008242074</v>
          </cell>
          <cell r="AJ21">
            <v>508.88020421387472</v>
          </cell>
        </row>
        <row r="22">
          <cell r="AC22">
            <v>54.802459931561593</v>
          </cell>
          <cell r="AJ22">
            <v>516.73044209787349</v>
          </cell>
        </row>
        <row r="23">
          <cell r="AC23">
            <v>57.304831520319503</v>
          </cell>
          <cell r="AJ23">
            <v>524.80333682311311</v>
          </cell>
        </row>
        <row r="24">
          <cell r="AC24">
            <v>59.850000000000009</v>
          </cell>
          <cell r="AJ24">
            <v>533.11681300759801</v>
          </cell>
        </row>
        <row r="25">
          <cell r="AC25">
            <v>62.33440506892542</v>
          </cell>
          <cell r="AJ25">
            <v>541.98811956459917</v>
          </cell>
        </row>
        <row r="26">
          <cell r="AC26">
            <v>64.794793419988139</v>
          </cell>
          <cell r="AJ26">
            <v>550.60520952426066</v>
          </cell>
        </row>
        <row r="27">
          <cell r="AC27">
            <v>67.295396908492307</v>
          </cell>
          <cell r="AJ27">
            <v>559.4419166249013</v>
          </cell>
        </row>
        <row r="28">
          <cell r="AC28">
            <v>69.843233752631022</v>
          </cell>
          <cell r="AJ28">
            <v>568.54526227978533</v>
          </cell>
        </row>
        <row r="29">
          <cell r="AC29">
            <v>72.442539674441619</v>
          </cell>
          <cell r="AJ29">
            <v>577.93673466421114</v>
          </cell>
        </row>
        <row r="30">
          <cell r="AC30">
            <v>74.914582731351473</v>
          </cell>
          <cell r="AJ30">
            <v>586.20496118332358</v>
          </cell>
        </row>
        <row r="31">
          <cell r="AC31">
            <v>83.342089141135958</v>
          </cell>
          <cell r="AJ31">
            <v>640.13627342081065</v>
          </cell>
        </row>
        <row r="32">
          <cell r="AC32">
            <v>85.921865057408951</v>
          </cell>
          <cell r="AJ32">
            <v>648.25356488322041</v>
          </cell>
        </row>
        <row r="33">
          <cell r="AC33">
            <v>88.528471381031551</v>
          </cell>
          <cell r="AJ33">
            <v>656.51868256420335</v>
          </cell>
        </row>
        <row r="34">
          <cell r="AC34">
            <v>91.164952442919201</v>
          </cell>
          <cell r="AJ34">
            <v>664.94804903009754</v>
          </cell>
        </row>
        <row r="35">
          <cell r="AC35">
            <v>97.82035402299644</v>
          </cell>
          <cell r="AJ35">
            <v>702.16939575186291</v>
          </cell>
        </row>
        <row r="36">
          <cell r="AC36">
            <v>100.6159053285924</v>
          </cell>
          <cell r="AJ36">
            <v>711.17252613360301</v>
          </cell>
        </row>
        <row r="37">
          <cell r="AC37">
            <v>103.49605918756141</v>
          </cell>
          <cell r="AJ37">
            <v>720.70468558707603</v>
          </cell>
        </row>
        <row r="38">
          <cell r="AC38">
            <v>106.60991262214431</v>
          </cell>
          <cell r="AJ38">
            <v>731.76828332807395</v>
          </cell>
        </row>
        <row r="39">
          <cell r="AC39">
            <v>109.79516251556612</v>
          </cell>
          <cell r="AJ39">
            <v>743.20316801673562</v>
          </cell>
        </row>
        <row r="40">
          <cell r="AC40">
            <v>113.04852083400299</v>
          </cell>
          <cell r="AJ40">
            <v>754.97559764664709</v>
          </cell>
        </row>
        <row r="41">
          <cell r="AC41">
            <v>115.92880440996399</v>
          </cell>
          <cell r="AJ41">
            <v>764.16754505617382</v>
          </cell>
        </row>
        <row r="42">
          <cell r="AC42">
            <v>118.84872611399884</v>
          </cell>
          <cell r="AJ42">
            <v>773.56594607373586</v>
          </cell>
        </row>
        <row r="43">
          <cell r="AC43">
            <v>121.8113074530736</v>
          </cell>
          <cell r="AJ43">
            <v>783.18408254056965</v>
          </cell>
        </row>
        <row r="44">
          <cell r="AC44">
            <v>124.81949049942494</v>
          </cell>
          <cell r="AJ44">
            <v>793.03432470957466</v>
          </cell>
        </row>
        <row r="45">
          <cell r="AC45">
            <v>127.87956372019569</v>
          </cell>
          <cell r="AJ45">
            <v>803.14971771289595</v>
          </cell>
        </row>
        <row r="46">
          <cell r="AC46">
            <v>131.17709735268687</v>
          </cell>
          <cell r="AJ46">
            <v>814.67549110354912</v>
          </cell>
        </row>
        <row r="47">
          <cell r="AC47">
            <v>134.78538400852062</v>
          </cell>
          <cell r="AJ47">
            <v>828.01776287265659</v>
          </cell>
        </row>
        <row r="48">
          <cell r="AC48">
            <v>138.4990021043368</v>
          </cell>
          <cell r="AJ48">
            <v>841.87290526854645</v>
          </cell>
        </row>
        <row r="49">
          <cell r="AC49">
            <v>145.14178954455895</v>
          </cell>
          <cell r="AJ49">
            <v>873.21753631283923</v>
          </cell>
        </row>
        <row r="50">
          <cell r="AC50">
            <v>148.41689665899111</v>
          </cell>
          <cell r="AJ50">
            <v>884.02600035762271</v>
          </cell>
        </row>
        <row r="51">
          <cell r="AC51">
            <v>151.7551581709331</v>
          </cell>
          <cell r="AJ51">
            <v>895.14500499096107</v>
          </cell>
        </row>
        <row r="52">
          <cell r="AC52">
            <v>155.16194001684795</v>
          </cell>
          <cell r="AJ52">
            <v>909.9277503669507</v>
          </cell>
        </row>
        <row r="53">
          <cell r="AC53">
            <v>159.01645896059182</v>
          </cell>
          <cell r="AJ53">
            <v>928.1552260836296</v>
          </cell>
        </row>
        <row r="54">
          <cell r="AC54">
            <v>163.31763166085167</v>
          </cell>
          <cell r="AJ54">
            <v>948.44733266154003</v>
          </cell>
        </row>
        <row r="55">
          <cell r="AC55">
            <v>167.79776348119435</v>
          </cell>
          <cell r="AJ55">
            <v>969.14978288634256</v>
          </cell>
        </row>
        <row r="56">
          <cell r="AC56">
            <v>172.40793711226527</v>
          </cell>
          <cell r="AJ56">
            <v>990.50819844875105</v>
          </cell>
        </row>
        <row r="57">
          <cell r="AC57">
            <v>177.10198199856919</v>
          </cell>
          <cell r="AJ57">
            <v>1012.251920350096</v>
          </cell>
        </row>
        <row r="58">
          <cell r="AC58">
            <v>181.92689267952491</v>
          </cell>
          <cell r="AJ58">
            <v>1034.7780159337108</v>
          </cell>
        </row>
        <row r="59">
          <cell r="AC59">
            <v>186.80112185740751</v>
          </cell>
          <cell r="AJ59">
            <v>1057.6619820862941</v>
          </cell>
        </row>
        <row r="60">
          <cell r="AC60">
            <v>191.42818653005517</v>
          </cell>
          <cell r="AJ60">
            <v>1079.0611924785696</v>
          </cell>
        </row>
        <row r="61">
          <cell r="AC61">
            <v>195.50123877832036</v>
          </cell>
          <cell r="AJ61">
            <v>1097.2758006560859</v>
          </cell>
        </row>
        <row r="62">
          <cell r="AC62">
            <v>199.67730643406372</v>
          </cell>
          <cell r="AJ62">
            <v>1116.020625256429</v>
          </cell>
        </row>
        <row r="63">
          <cell r="AC63">
            <v>203.92979685287477</v>
          </cell>
          <cell r="AJ63">
            <v>1135.1427154748249</v>
          </cell>
        </row>
        <row r="64">
          <cell r="AC64">
            <v>208.21404890765854</v>
          </cell>
          <cell r="AJ64">
            <v>1154.3953740509564</v>
          </cell>
        </row>
        <row r="65">
          <cell r="AC65">
            <v>212.6199769077233</v>
          </cell>
          <cell r="AJ65">
            <v>1174.2732178899732</v>
          </cell>
        </row>
        <row r="66">
          <cell r="AC66">
            <v>216.31643676995191</v>
          </cell>
          <cell r="AJ66">
            <v>1190.1961517455409</v>
          </cell>
        </row>
        <row r="67">
          <cell r="AC67">
            <v>219.44625525506754</v>
          </cell>
          <cell r="AJ67">
            <v>1202.9922990597618</v>
          </cell>
        </row>
        <row r="68">
          <cell r="AC68">
            <v>222.57191683652047</v>
          </cell>
          <cell r="AJ68">
            <v>1215.7683255957272</v>
          </cell>
        </row>
        <row r="69">
          <cell r="AC69">
            <v>225.69717662510095</v>
          </cell>
          <cell r="AJ69">
            <v>1228.5447992372467</v>
          </cell>
        </row>
        <row r="70">
          <cell r="AC70">
            <v>228.86924388863832</v>
          </cell>
          <cell r="AJ70">
            <v>1241.3081029911609</v>
          </cell>
        </row>
        <row r="71">
          <cell r="AC71">
            <v>243.74815063124504</v>
          </cell>
          <cell r="AJ71">
            <v>1317.3210350272686</v>
          </cell>
        </row>
        <row r="72">
          <cell r="AC72">
            <v>247.0486494783222</v>
          </cell>
          <cell r="AJ72">
            <v>1330.5407520104754</v>
          </cell>
        </row>
        <row r="73">
          <cell r="AC73">
            <v>250.34448191179382</v>
          </cell>
          <cell r="AJ73">
            <v>1343.7393440513188</v>
          </cell>
        </row>
        <row r="74">
          <cell r="AC74">
            <v>253.68572807883046</v>
          </cell>
          <cell r="AJ74">
            <v>1356.9402099679144</v>
          </cell>
        </row>
        <row r="75">
          <cell r="AC75">
            <v>257.03037739509119</v>
          </cell>
          <cell r="AJ75">
            <v>1372.2676506967603</v>
          </cell>
        </row>
        <row r="76">
          <cell r="AC76">
            <v>260.37685476951089</v>
          </cell>
          <cell r="AJ76">
            <v>1389.6611731128455</v>
          </cell>
        </row>
        <row r="77">
          <cell r="AC77">
            <v>263.65293168336422</v>
          </cell>
          <cell r="AJ77">
            <v>1407.0064668275099</v>
          </cell>
        </row>
        <row r="78">
          <cell r="AC78">
            <v>266.89627416860935</v>
          </cell>
          <cell r="AJ78">
            <v>1424.3740759071404</v>
          </cell>
        </row>
        <row r="79">
          <cell r="AC79">
            <v>270.1284692146308</v>
          </cell>
          <cell r="AJ79">
            <v>1441.6822564634983</v>
          </cell>
        </row>
        <row r="80">
          <cell r="AC80">
            <v>273.35328821178075</v>
          </cell>
          <cell r="AJ80">
            <v>1459.0228833319482</v>
          </cell>
        </row>
        <row r="81">
          <cell r="AC81">
            <v>276.56711824590462</v>
          </cell>
          <cell r="AJ81">
            <v>1476.3047443017902</v>
          </cell>
        </row>
        <row r="82">
          <cell r="AC82">
            <v>279.76755625929337</v>
          </cell>
          <cell r="AJ82">
            <v>1493.607474891536</v>
          </cell>
        </row>
        <row r="83">
          <cell r="AC83">
            <v>282.83767664405775</v>
          </cell>
          <cell r="AJ83">
            <v>1510.8631845322498</v>
          </cell>
        </row>
        <row r="84">
          <cell r="AC84">
            <v>285.90959398001417</v>
          </cell>
          <cell r="AJ84">
            <v>1528.1277376176345</v>
          </cell>
        </row>
        <row r="85">
          <cell r="AC85">
            <v>288.97513358419087</v>
          </cell>
          <cell r="AJ85">
            <v>1545.3574592374416</v>
          </cell>
        </row>
        <row r="86">
          <cell r="AC86">
            <v>292.04013539951313</v>
          </cell>
          <cell r="AJ86">
            <v>1562.5835655103167</v>
          </cell>
        </row>
        <row r="87">
          <cell r="AC87">
            <v>295.10112159780272</v>
          </cell>
          <cell r="AJ87">
            <v>1579.7874577277903</v>
          </cell>
        </row>
        <row r="88">
          <cell r="AC88">
            <v>298.15916256464754</v>
          </cell>
          <cell r="AJ88">
            <v>1596.9748590098777</v>
          </cell>
        </row>
        <row r="89">
          <cell r="AC89">
            <v>301.21562196277284</v>
          </cell>
          <cell r="AJ89">
            <v>1614.1530759892705</v>
          </cell>
        </row>
        <row r="90">
          <cell r="AC90">
            <v>304.26665864902287</v>
          </cell>
          <cell r="AJ90">
            <v>1631.3015245014667</v>
          </cell>
        </row>
        <row r="91">
          <cell r="AC91">
            <v>307.31861712077341</v>
          </cell>
          <cell r="AJ91">
            <v>1648.4542161669792</v>
          </cell>
        </row>
        <row r="92">
          <cell r="AC92">
            <v>324.44181047964327</v>
          </cell>
          <cell r="AJ92">
            <v>1741.1196298811044</v>
          </cell>
        </row>
        <row r="93">
          <cell r="AC93">
            <v>327.59296328620883</v>
          </cell>
          <cell r="AJ93">
            <v>1758.838268054305</v>
          </cell>
        </row>
        <row r="94">
          <cell r="AC94">
            <v>330.76419504176181</v>
          </cell>
          <cell r="AJ94">
            <v>1776.6639052204737</v>
          </cell>
        </row>
        <row r="95">
          <cell r="AC95">
            <v>333.94196195283104</v>
          </cell>
          <cell r="AJ95">
            <v>1794.5239284252277</v>
          </cell>
        </row>
        <row r="96">
          <cell r="AC96">
            <v>337.1061943404473</v>
          </cell>
          <cell r="AJ96">
            <v>1812.3105085992333</v>
          </cell>
        </row>
        <row r="97">
          <cell r="AC97">
            <v>340.27863867346787</v>
          </cell>
          <cell r="AJ97">
            <v>1832.131281552799</v>
          </cell>
        </row>
        <row r="98">
          <cell r="AC98">
            <v>343.43805139020157</v>
          </cell>
          <cell r="AJ98">
            <v>1858.5977980788784</v>
          </cell>
        </row>
        <row r="99">
          <cell r="AC99">
            <v>346.73099999999999</v>
          </cell>
          <cell r="AJ99">
            <v>1885.7819203156346</v>
          </cell>
        </row>
        <row r="100">
          <cell r="AC100">
            <v>350.04899999999998</v>
          </cell>
          <cell r="AJ100">
            <v>1913.1016141889027</v>
          </cell>
        </row>
        <row r="101">
          <cell r="AC101">
            <v>353.36700000000002</v>
          </cell>
          <cell r="AJ101">
            <v>1940.4213080621703</v>
          </cell>
        </row>
        <row r="102">
          <cell r="AC102">
            <v>356.685</v>
          </cell>
          <cell r="AJ102">
            <v>1967.7410019354384</v>
          </cell>
        </row>
        <row r="103">
          <cell r="AC103">
            <v>360.00299999999999</v>
          </cell>
          <cell r="AJ103">
            <v>1995.0606958087064</v>
          </cell>
        </row>
        <row r="104">
          <cell r="AC104">
            <v>363.32100000000003</v>
          </cell>
          <cell r="AJ104">
            <v>2022.3803896819745</v>
          </cell>
        </row>
      </sheetData>
      <sheetData sheetId="12">
        <row r="4">
          <cell r="D4">
            <v>1249.1935266914652</v>
          </cell>
        </row>
      </sheetData>
      <sheetData sheetId="13"/>
      <sheetData sheetId="14">
        <row r="7">
          <cell r="M7">
            <v>60</v>
          </cell>
        </row>
      </sheetData>
      <sheetData sheetId="15">
        <row r="7">
          <cell r="M7">
            <v>60</v>
          </cell>
        </row>
      </sheetData>
      <sheetData sheetId="16">
        <row r="7">
          <cell r="M7">
            <v>60</v>
          </cell>
        </row>
      </sheetData>
      <sheetData sheetId="17">
        <row r="7">
          <cell r="M7">
            <v>60</v>
          </cell>
        </row>
      </sheetData>
      <sheetData sheetId="18">
        <row r="7">
          <cell r="M7">
            <v>60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D5">
            <v>983959.68934057432</v>
          </cell>
          <cell r="E5">
            <v>985129.23198404536</v>
          </cell>
          <cell r="F5">
            <v>986405.53010814055</v>
          </cell>
          <cell r="G5">
            <v>987847.31564770138</v>
          </cell>
          <cell r="H5">
            <v>989373.16189703252</v>
          </cell>
          <cell r="I5">
            <v>491979.84467028716</v>
          </cell>
          <cell r="J5">
            <v>492564.6159920225</v>
          </cell>
          <cell r="K5">
            <v>493202.76505407027</v>
          </cell>
          <cell r="L5">
            <v>493923.65782385063</v>
          </cell>
          <cell r="M5">
            <v>494686.5809485162</v>
          </cell>
          <cell r="N5">
            <v>1.0768460238151012E-2</v>
          </cell>
          <cell r="O5">
            <v>1.3020152137357244E-2</v>
          </cell>
          <cell r="P5">
            <v>1.6262209651296117E-2</v>
          </cell>
          <cell r="Q5">
            <v>1.9682273943578844E-2</v>
          </cell>
          <cell r="R5">
            <v>2.2102412306654651E-2</v>
          </cell>
          <cell r="S5">
            <v>4.6150543877790055E-3</v>
          </cell>
          <cell r="T5">
            <v>5.5800652017245342E-3</v>
          </cell>
          <cell r="U5">
            <v>6.9695184219840511E-3</v>
          </cell>
          <cell r="V5">
            <v>8.4352602615337911E-3</v>
          </cell>
          <cell r="W5">
            <v>9.4724624171377107E-3</v>
          </cell>
          <cell r="X5">
            <v>1000</v>
          </cell>
          <cell r="Y5">
            <v>1000</v>
          </cell>
          <cell r="Z5">
            <v>1000</v>
          </cell>
          <cell r="AA5">
            <v>1000</v>
          </cell>
          <cell r="AB5">
            <v>1000</v>
          </cell>
        </row>
        <row r="6">
          <cell r="D6">
            <v>1294835.4665268636</v>
          </cell>
          <cell r="E6">
            <v>1298543.7125347701</v>
          </cell>
          <cell r="F6">
            <v>1304439.2042112225</v>
          </cell>
          <cell r="G6">
            <v>1323421.6352730391</v>
          </cell>
          <cell r="H6">
            <v>1327935.2024251192</v>
          </cell>
          <cell r="I6">
            <v>725998.18415669934</v>
          </cell>
          <cell r="J6">
            <v>731236.33365055523</v>
          </cell>
          <cell r="K6">
            <v>741508.14834265818</v>
          </cell>
          <cell r="L6">
            <v>754238.2261334369</v>
          </cell>
          <cell r="M6">
            <v>764638.24840919604</v>
          </cell>
          <cell r="N6">
            <v>2.1536920476302034E-2</v>
          </cell>
          <cell r="O6">
            <v>2.6040304274714481E-2</v>
          </cell>
          <cell r="P6">
            <v>3.2524419302592235E-2</v>
          </cell>
          <cell r="Q6">
            <v>3.9364547887157667E-2</v>
          </cell>
          <cell r="R6">
            <v>4.4204824613309324E-2</v>
          </cell>
          <cell r="S6">
            <v>1.4431306092029444E-2</v>
          </cell>
          <cell r="T6">
            <v>1.6588725009472036E-2</v>
          </cell>
          <cell r="U6">
            <v>1.963587344159588E-2</v>
          </cell>
          <cell r="V6">
            <v>2.2898383258799372E-2</v>
          </cell>
          <cell r="W6">
            <v>2.5325858662537511E-2</v>
          </cell>
          <cell r="X6">
            <v>1130.4772933163429</v>
          </cell>
          <cell r="Y6">
            <v>1133.6809833025613</v>
          </cell>
          <cell r="Z6">
            <v>1137.44330976574</v>
          </cell>
          <cell r="AA6">
            <v>1141.6997405999255</v>
          </cell>
          <cell r="AB6">
            <v>1146.4725389716789</v>
          </cell>
        </row>
        <row r="7">
          <cell r="D7">
            <v>1642383.1252261077</v>
          </cell>
          <cell r="E7">
            <v>1649888.2761997625</v>
          </cell>
          <cell r="F7">
            <v>1663369.0334022492</v>
          </cell>
          <cell r="G7">
            <v>1707972.6783179571</v>
          </cell>
          <cell r="H7">
            <v>1718209.7033219261</v>
          </cell>
          <cell r="I7">
            <v>1021575.8755001955</v>
          </cell>
          <cell r="J7">
            <v>1034186.7743796747</v>
          </cell>
          <cell r="K7">
            <v>1061059.734679935</v>
          </cell>
          <cell r="L7">
            <v>1094740.2126913993</v>
          </cell>
          <cell r="M7">
            <v>1122174.4407812126</v>
          </cell>
          <cell r="N7">
            <v>3.2305380714453054E-2</v>
          </cell>
          <cell r="O7">
            <v>3.906045641207171E-2</v>
          </cell>
          <cell r="P7">
            <v>4.8786628953888349E-2</v>
          </cell>
          <cell r="Q7">
            <v>5.9046821830736507E-2</v>
          </cell>
          <cell r="R7">
            <v>6.6307236919963999E-2</v>
          </cell>
          <cell r="S7">
            <v>2.4247557796279885E-2</v>
          </cell>
          <cell r="T7">
            <v>2.7597384817219538E-2</v>
          </cell>
          <cell r="U7">
            <v>3.2302228461207699E-2</v>
          </cell>
          <cell r="V7">
            <v>3.7361506256064957E-2</v>
          </cell>
          <cell r="W7">
            <v>4.1179254907937314E-2</v>
          </cell>
          <cell r="X7">
            <v>1260.9545866326857</v>
          </cell>
          <cell r="Y7">
            <v>1267.3619666051227</v>
          </cell>
          <cell r="Z7">
            <v>1274.8866195314799</v>
          </cell>
          <cell r="AA7">
            <v>1283.3994811998509</v>
          </cell>
          <cell r="AB7">
            <v>1292.9450779433578</v>
          </cell>
        </row>
        <row r="8">
          <cell r="D8">
            <v>2046637.6956557948</v>
          </cell>
          <cell r="E8">
            <v>2059560.7673863024</v>
          </cell>
          <cell r="F8">
            <v>2082976.6229943058</v>
          </cell>
          <cell r="G8">
            <v>2161282.3748411117</v>
          </cell>
          <cell r="H8">
            <v>2179162.1863781782</v>
          </cell>
          <cell r="I8">
            <v>1400411.8581671368</v>
          </cell>
          <cell r="J8">
            <v>1424015.687581178</v>
          </cell>
          <cell r="K8">
            <v>1476102.9260232253</v>
          </cell>
          <cell r="L8">
            <v>1541989.6470075052</v>
          </cell>
          <cell r="M8">
            <v>1595637.6193197265</v>
          </cell>
          <cell r="N8">
            <v>4.3073840952604067E-2</v>
          </cell>
          <cell r="O8">
            <v>5.2080608549428961E-2</v>
          </cell>
          <cell r="P8">
            <v>6.504883860518447E-2</v>
          </cell>
          <cell r="Q8">
            <v>7.8729095774315347E-2</v>
          </cell>
          <cell r="R8">
            <v>8.8409649226618647E-2</v>
          </cell>
          <cell r="S8">
            <v>3.4063809500530319E-2</v>
          </cell>
          <cell r="T8">
            <v>3.8606044624967042E-2</v>
          </cell>
          <cell r="U8">
            <v>4.4968583480819529E-2</v>
          </cell>
          <cell r="V8">
            <v>5.1824629253330541E-2</v>
          </cell>
          <cell r="W8">
            <v>5.7032651153337111E-2</v>
          </cell>
          <cell r="X8">
            <v>1391.4318799490286</v>
          </cell>
          <cell r="Y8">
            <v>1401.042949907684</v>
          </cell>
          <cell r="Z8">
            <v>1412.3299292972199</v>
          </cell>
          <cell r="AA8">
            <v>1425.0992217997764</v>
          </cell>
          <cell r="AB8">
            <v>1439.4176169150367</v>
          </cell>
        </row>
        <row r="9">
          <cell r="D9">
            <v>2512670.1038729902</v>
          </cell>
          <cell r="E9">
            <v>2532484.7514224998</v>
          </cell>
          <cell r="F9">
            <v>2568505.3508303375</v>
          </cell>
          <cell r="G9">
            <v>2689665.6910089911</v>
          </cell>
          <cell r="H9">
            <v>2717407.8048735154</v>
          </cell>
          <cell r="I9">
            <v>1878534.3944384416</v>
          </cell>
          <cell r="J9">
            <v>1917432.5830478286</v>
          </cell>
          <cell r="K9">
            <v>2005835.711546608</v>
          </cell>
          <cell r="L9">
            <v>2118544.3346797363</v>
          </cell>
          <cell r="M9">
            <v>2210370.7239134968</v>
          </cell>
          <cell r="N9">
            <v>5.3842301190755087E-2</v>
          </cell>
          <cell r="O9">
            <v>6.5100760686786191E-2</v>
          </cell>
          <cell r="P9">
            <v>8.1311048256480584E-2</v>
          </cell>
          <cell r="Q9">
            <v>9.8411369717894201E-2</v>
          </cell>
          <cell r="R9">
            <v>0.11051206153327332</v>
          </cell>
          <cell r="S9">
            <v>4.388006120478076E-2</v>
          </cell>
          <cell r="T9">
            <v>4.9614704432714554E-2</v>
          </cell>
          <cell r="U9">
            <v>5.763493850043136E-2</v>
          </cell>
          <cell r="V9">
            <v>6.6287752250596133E-2</v>
          </cell>
          <cell r="W9">
            <v>7.2886047398736914E-2</v>
          </cell>
          <cell r="X9">
            <v>1521.9091732653715</v>
          </cell>
          <cell r="Y9">
            <v>1534.7239332102454</v>
          </cell>
          <cell r="Z9">
            <v>1549.7732390629599</v>
          </cell>
          <cell r="AA9">
            <v>1566.7989623997018</v>
          </cell>
          <cell r="AB9">
            <v>1585.8901558867155</v>
          </cell>
        </row>
        <row r="10">
          <cell r="D10">
            <v>3045341.7364607998</v>
          </cell>
          <cell r="E10">
            <v>3073714.2763603269</v>
          </cell>
          <cell r="F10">
            <v>3125344.5906189056</v>
          </cell>
          <cell r="G10">
            <v>3299624.7258105227</v>
          </cell>
          <cell r="H10">
            <v>3339768.547521444</v>
          </cell>
          <cell r="I10">
            <v>2473705.5983144976</v>
          </cell>
          <cell r="J10">
            <v>2533197.4969714335</v>
          </cell>
          <cell r="K10">
            <v>2671925.7090340522</v>
          </cell>
          <cell r="L10">
            <v>2850014.0159379262</v>
          </cell>
          <cell r="M10">
            <v>2995270.6973879845</v>
          </cell>
          <cell r="N10">
            <v>6.4610761428906108E-2</v>
          </cell>
          <cell r="O10">
            <v>7.8120912824143421E-2</v>
          </cell>
          <cell r="P10">
            <v>9.7573257907776698E-2</v>
          </cell>
          <cell r="Q10">
            <v>0.11809364366147304</v>
          </cell>
          <cell r="R10">
            <v>0.132614473839928</v>
          </cell>
          <cell r="S10">
            <v>5.3696312909031194E-2</v>
          </cell>
          <cell r="T10">
            <v>6.0623364240462052E-2</v>
          </cell>
          <cell r="U10">
            <v>7.030129352004319E-2</v>
          </cell>
          <cell r="V10">
            <v>8.0750875247861717E-2</v>
          </cell>
          <cell r="W10">
            <v>8.8739443644136717E-2</v>
          </cell>
          <cell r="X10">
            <v>1652.3864665817143</v>
          </cell>
          <cell r="Y10">
            <v>1668.4049165128067</v>
          </cell>
          <cell r="Z10">
            <v>1687.2165488286998</v>
          </cell>
          <cell r="AA10">
            <v>1708.4987029996273</v>
          </cell>
          <cell r="AB10">
            <v>1732.3626948583944</v>
          </cell>
        </row>
        <row r="11">
          <cell r="D11">
            <v>3649635.6406165208</v>
          </cell>
          <cell r="E11">
            <v>3688435.1181697981</v>
          </cell>
          <cell r="F11">
            <v>3759031.1825970858</v>
          </cell>
          <cell r="G11">
            <v>3991408.8418331682</v>
          </cell>
          <cell r="H11">
            <v>4029311.2867414067</v>
          </cell>
          <cell r="I11">
            <v>3205738.4232875342</v>
          </cell>
          <cell r="J11">
            <v>3292264.4356063455</v>
          </cell>
          <cell r="K11">
            <v>3498691.7528751609</v>
          </cell>
          <cell r="L11">
            <v>3759229.4775448604</v>
          </cell>
          <cell r="M11">
            <v>3959525.7466586549</v>
          </cell>
          <cell r="N11">
            <v>7.5379221667057114E-2</v>
          </cell>
          <cell r="O11">
            <v>9.1141064961500665E-2</v>
          </cell>
          <cell r="P11">
            <v>0.11383546755907281</v>
          </cell>
          <cell r="Q11">
            <v>0.1377759176050519</v>
          </cell>
          <cell r="R11">
            <v>0.15471688614658266</v>
          </cell>
          <cell r="S11">
            <v>6.3512564613281627E-2</v>
          </cell>
          <cell r="T11">
            <v>7.163202404820955E-2</v>
          </cell>
          <cell r="U11">
            <v>8.2967648539655006E-2</v>
          </cell>
          <cell r="V11">
            <v>9.5213998245127301E-2</v>
          </cell>
          <cell r="W11">
            <v>0.10459283988953652</v>
          </cell>
          <cell r="X11">
            <v>1782.8637598980572</v>
          </cell>
          <cell r="Y11">
            <v>1802.0858998153681</v>
          </cell>
          <cell r="Z11">
            <v>1824.6598585944398</v>
          </cell>
          <cell r="AA11">
            <v>1850.1984435995528</v>
          </cell>
          <cell r="AB11">
            <v>1878.8352338300733</v>
          </cell>
        </row>
        <row r="12">
          <cell r="D12">
            <v>4330657.6232144609</v>
          </cell>
          <cell r="E12">
            <v>4370416.5613412568</v>
          </cell>
          <cell r="F12">
            <v>4446250.8903121334</v>
          </cell>
          <cell r="G12">
            <v>4739113.9690193171</v>
          </cell>
          <cell r="H12">
            <v>4788523.8640218405</v>
          </cell>
          <cell r="I12">
            <v>4096632.555026019</v>
          </cell>
          <cell r="J12">
            <v>4206812.1921537444</v>
          </cell>
          <cell r="K12">
            <v>4484044.9602953009</v>
          </cell>
          <cell r="L12">
            <v>4843562.234315631</v>
          </cell>
          <cell r="M12">
            <v>5128567.977550487</v>
          </cell>
          <cell r="N12">
            <v>8.6147681905208134E-2</v>
          </cell>
          <cell r="O12">
            <v>0.10416121709885789</v>
          </cell>
          <cell r="P12">
            <v>0.13009767721036894</v>
          </cell>
          <cell r="Q12">
            <v>0.15745819154863075</v>
          </cell>
          <cell r="R12">
            <v>0.17681929845323732</v>
          </cell>
          <cell r="S12">
            <v>7.3328816317532075E-2</v>
          </cell>
          <cell r="T12">
            <v>8.2640683855957062E-2</v>
          </cell>
          <cell r="U12">
            <v>9.5634003559266836E-2</v>
          </cell>
          <cell r="V12">
            <v>0.1096771212423929</v>
          </cell>
          <cell r="W12">
            <v>0.12044623613493631</v>
          </cell>
          <cell r="X12">
            <v>1913.3410532144001</v>
          </cell>
          <cell r="Y12">
            <v>1935.7668831179294</v>
          </cell>
          <cell r="Z12">
            <v>1962.1031683601798</v>
          </cell>
          <cell r="AA12">
            <v>1991.8981841994782</v>
          </cell>
          <cell r="AB12">
            <v>2025.3077728017522</v>
          </cell>
        </row>
        <row r="13">
          <cell r="D13">
            <v>5056636.8732365528</v>
          </cell>
          <cell r="E13">
            <v>5103920.1953400755</v>
          </cell>
          <cell r="F13">
            <v>5200051.9351482149</v>
          </cell>
          <cell r="G13">
            <v>5573013.4351130119</v>
          </cell>
          <cell r="H13">
            <v>5635732.4522581287</v>
          </cell>
          <cell r="I13">
            <v>5133153.9697044166</v>
          </cell>
          <cell r="J13">
            <v>5278235.5232737903</v>
          </cell>
          <cell r="K13">
            <v>5659083.7428976828</v>
          </cell>
          <cell r="L13">
            <v>6155108.5056801112</v>
          </cell>
          <cell r="M13">
            <v>6548328.3291074354</v>
          </cell>
          <cell r="N13">
            <v>9.6916142143359155E-2</v>
          </cell>
          <cell r="O13">
            <v>0.11718136923621512</v>
          </cell>
          <cell r="P13">
            <v>0.14635988686166504</v>
          </cell>
          <cell r="Q13">
            <v>0.1771404654922096</v>
          </cell>
          <cell r="R13">
            <v>0.19892171075989196</v>
          </cell>
          <cell r="S13">
            <v>8.3145068021782509E-2</v>
          </cell>
          <cell r="T13">
            <v>9.364934366370456E-2</v>
          </cell>
          <cell r="U13">
            <v>0.10830035857887867</v>
          </cell>
          <cell r="V13">
            <v>0.12414024423965848</v>
          </cell>
          <cell r="W13">
            <v>0.1362996323803361</v>
          </cell>
          <cell r="X13">
            <v>2043.8183465307429</v>
          </cell>
          <cell r="Y13">
            <v>2069.4478664204908</v>
          </cell>
          <cell r="Z13">
            <v>2099.5464781259197</v>
          </cell>
          <cell r="AA13">
            <v>2133.5979247994037</v>
          </cell>
          <cell r="AB13">
            <v>2171.7803117734311</v>
          </cell>
        </row>
        <row r="14">
          <cell r="D14">
            <v>5885273.26103264</v>
          </cell>
          <cell r="E14">
            <v>5913437.5828968892</v>
          </cell>
          <cell r="F14">
            <v>6032772.0179438181</v>
          </cell>
          <cell r="G14">
            <v>6497694.0114673749</v>
          </cell>
          <cell r="H14">
            <v>6575643.3381133396</v>
          </cell>
          <cell r="I14">
            <v>6391083.3900742326</v>
          </cell>
          <cell r="J14">
            <v>6548655.321610936</v>
          </cell>
          <cell r="K14">
            <v>7059128.8705053208</v>
          </cell>
          <cell r="L14">
            <v>7726557.2409442514</v>
          </cell>
          <cell r="M14">
            <v>8255735.051027461</v>
          </cell>
          <cell r="N14">
            <v>0.10768460238151017</v>
          </cell>
          <cell r="O14">
            <v>0.13072970060530825</v>
          </cell>
          <cell r="P14">
            <v>0.16262209651296117</v>
          </cell>
          <cell r="Q14">
            <v>0.1968227394357884</v>
          </cell>
          <cell r="R14">
            <v>0.22102412306654665</v>
          </cell>
          <cell r="S14">
            <v>9.2961319726032943E-2</v>
          </cell>
          <cell r="T14">
            <v>0.10488436599933887</v>
          </cell>
          <cell r="U14">
            <v>0.1209667135984905</v>
          </cell>
          <cell r="V14">
            <v>0.13860336723692407</v>
          </cell>
          <cell r="W14">
            <v>0.1521530286257359</v>
          </cell>
          <cell r="X14">
            <v>2174.295639847086</v>
          </cell>
          <cell r="Y14">
            <v>2203.1288497230521</v>
          </cell>
          <cell r="Z14">
            <v>2236.9897878916599</v>
          </cell>
          <cell r="AA14">
            <v>2275.2976653993292</v>
          </cell>
          <cell r="AB14">
            <v>2318.2528507451102</v>
          </cell>
        </row>
        <row r="15">
          <cell r="D15">
            <v>6769344.636284559</v>
          </cell>
          <cell r="E15">
            <v>6802610.1076185238</v>
          </cell>
          <cell r="F15">
            <v>6948232.2891671108</v>
          </cell>
          <cell r="G15">
            <v>7517742.4694355195</v>
          </cell>
          <cell r="H15">
            <v>7612962.8082505455</v>
          </cell>
          <cell r="I15">
            <v>7841933.184360913</v>
          </cell>
          <cell r="J15">
            <v>8043518.6544369552</v>
          </cell>
          <cell r="K15">
            <v>8713914.5588500742</v>
          </cell>
          <cell r="L15">
            <v>9593496.5603295695</v>
          </cell>
          <cell r="M15">
            <v>10291070.926217185</v>
          </cell>
          <cell r="N15">
            <v>0.12773266388248958</v>
          </cell>
          <cell r="O15">
            <v>0.14991043448732336</v>
          </cell>
          <cell r="P15">
            <v>0.17832886000221751</v>
          </cell>
          <cell r="Q15">
            <v>0.21239304379421714</v>
          </cell>
          <cell r="R15">
            <v>0.23462990545120557</v>
          </cell>
          <cell r="S15">
            <v>0.11573746265472537</v>
          </cell>
          <cell r="T15">
            <v>0.12907586687604794</v>
          </cell>
          <cell r="U15">
            <v>0.14593616441107446</v>
          </cell>
          <cell r="V15">
            <v>0.16624095734138158</v>
          </cell>
          <cell r="W15">
            <v>0.18086557996273189</v>
          </cell>
          <cell r="X15">
            <v>2304.7729331634296</v>
          </cell>
          <cell r="Y15">
            <v>2336.8098330256125</v>
          </cell>
          <cell r="Z15">
            <v>2374.4330976574001</v>
          </cell>
          <cell r="AA15">
            <v>2416.9974059992542</v>
          </cell>
          <cell r="AB15">
            <v>2464.7253897167893</v>
          </cell>
        </row>
        <row r="16">
          <cell r="D16">
            <v>7652435.6593459025</v>
          </cell>
          <cell r="E16">
            <v>7733210.9801488742</v>
          </cell>
          <cell r="F16">
            <v>7861977.7238169564</v>
          </cell>
          <cell r="G16">
            <v>8530600.0136948302</v>
          </cell>
          <cell r="H16">
            <v>8740255.1396897584</v>
          </cell>
          <cell r="I16">
            <v>8839455.8366933484</v>
          </cell>
          <cell r="J16">
            <v>9129021.1819659658</v>
          </cell>
          <cell r="K16">
            <v>9870712.0579777714</v>
          </cell>
          <cell r="L16">
            <v>10891639.728875935</v>
          </cell>
          <cell r="M16">
            <v>11720051.492659958</v>
          </cell>
          <cell r="N16">
            <v>0.14778072538346901</v>
          </cell>
          <cell r="O16">
            <v>0.16940730789360672</v>
          </cell>
          <cell r="P16">
            <v>0.19570447007642966</v>
          </cell>
          <cell r="Q16">
            <v>0.22926851533803039</v>
          </cell>
          <cell r="R16">
            <v>0.25000783185801106</v>
          </cell>
          <cell r="S16">
            <v>0.1385136055834178</v>
          </cell>
          <cell r="T16">
            <v>0.15291267462796809</v>
          </cell>
          <cell r="U16">
            <v>0.17033051905803548</v>
          </cell>
          <cell r="V16">
            <v>0.19243680921184936</v>
          </cell>
          <cell r="W16">
            <v>0.20773016749493714</v>
          </cell>
          <cell r="X16">
            <v>2384.2132297048984</v>
          </cell>
          <cell r="Y16">
            <v>2419.7943579612602</v>
          </cell>
          <cell r="Z16">
            <v>2459.5232951964472</v>
          </cell>
          <cell r="AA16">
            <v>2506.223932139796</v>
          </cell>
          <cell r="AB16">
            <v>2556.5591764569513</v>
          </cell>
        </row>
        <row r="17">
          <cell r="D17">
            <v>8600899.1887554172</v>
          </cell>
          <cell r="E17">
            <v>8695342.5483797304</v>
          </cell>
          <cell r="F17">
            <v>8889224.7717053443</v>
          </cell>
          <cell r="G17">
            <v>9616888.6214660592</v>
          </cell>
          <cell r="H17">
            <v>9957625.7685900498</v>
          </cell>
          <cell r="I17">
            <v>9942495.2107398082</v>
          </cell>
          <cell r="J17">
            <v>10269360.524115413</v>
          </cell>
          <cell r="K17">
            <v>11215493.026759872</v>
          </cell>
          <cell r="L17">
            <v>12267947.978141649</v>
          </cell>
          <cell r="M17">
            <v>13267413.077231858</v>
          </cell>
          <cell r="N17">
            <v>0.16782878688444844</v>
          </cell>
          <cell r="O17">
            <v>0.18908799158029357</v>
          </cell>
          <cell r="P17">
            <v>0.21356392822219333</v>
          </cell>
          <cell r="Q17">
            <v>0.24689436597397207</v>
          </cell>
          <cell r="R17">
            <v>0.26636351217180065</v>
          </cell>
          <cell r="S17">
            <v>0.1612897485121102</v>
          </cell>
          <cell r="T17">
            <v>0.17654325621163086</v>
          </cell>
          <cell r="U17">
            <v>0.19418201977106053</v>
          </cell>
          <cell r="V17">
            <v>0.2177907723448072</v>
          </cell>
          <cell r="W17">
            <v>0.2334977628388189</v>
          </cell>
          <cell r="X17">
            <v>2464.3190924164546</v>
          </cell>
          <cell r="Y17">
            <v>2501.570411481659</v>
          </cell>
          <cell r="Z17">
            <v>2545.537901279793</v>
          </cell>
          <cell r="AA17">
            <v>2592.9987921274378</v>
          </cell>
          <cell r="AB17">
            <v>2648.1817088938906</v>
          </cell>
        </row>
        <row r="18">
          <cell r="D18">
            <v>9616642.0492242146</v>
          </cell>
          <cell r="E18">
            <v>9725380.0173087362</v>
          </cell>
          <cell r="F18">
            <v>9947482.8633817267</v>
          </cell>
          <cell r="G18">
            <v>10778188.389383022</v>
          </cell>
          <cell r="H18">
            <v>11267296.566473817</v>
          </cell>
          <cell r="I18">
            <v>11124035.640055621</v>
          </cell>
          <cell r="J18">
            <v>11492894.528121233</v>
          </cell>
          <cell r="K18">
            <v>12515511.529043209</v>
          </cell>
          <cell r="L18">
            <v>13697129.410683522</v>
          </cell>
          <cell r="M18">
            <v>14811806.206791552</v>
          </cell>
          <cell r="N18">
            <v>0.18787684838542784</v>
          </cell>
          <cell r="O18">
            <v>0.2088849670892054</v>
          </cell>
          <cell r="P18">
            <v>0.23172950403339626</v>
          </cell>
          <cell r="Q18">
            <v>0.26499496128573763</v>
          </cell>
          <cell r="R18">
            <v>0.28333779109324858</v>
          </cell>
          <cell r="S18">
            <v>0.18406589144080265</v>
          </cell>
          <cell r="T18">
            <v>0.20004336404352885</v>
          </cell>
          <cell r="U18">
            <v>0.21769007139603186</v>
          </cell>
          <cell r="V18">
            <v>0.2426120951097675</v>
          </cell>
          <cell r="W18">
            <v>0.25857132072044964</v>
          </cell>
          <cell r="X18">
            <v>2540.9487920387801</v>
          </cell>
          <cell r="Y18">
            <v>2580.095688557115</v>
          </cell>
          <cell r="Z18">
            <v>2622.5291242595772</v>
          </cell>
          <cell r="AA18">
            <v>2673.4528001908789</v>
          </cell>
          <cell r="AB18">
            <v>2724.815402260052</v>
          </cell>
        </row>
        <row r="19">
          <cell r="D19">
            <v>10701602.752091657</v>
          </cell>
          <cell r="E19">
            <v>10825625.298875907</v>
          </cell>
          <cell r="F19">
            <v>11077428.186531032</v>
          </cell>
          <cell r="G19">
            <v>12016079.414079526</v>
          </cell>
          <cell r="H19">
            <v>12764460.348050836</v>
          </cell>
          <cell r="I19">
            <v>12392301.331972292</v>
          </cell>
          <cell r="J19">
            <v>12790535.345478989</v>
          </cell>
          <cell r="K19">
            <v>13963575.496567914</v>
          </cell>
          <cell r="L19">
            <v>15238113.090306303</v>
          </cell>
          <cell r="M19">
            <v>16708070.143505929</v>
          </cell>
          <cell r="N19">
            <v>0.20792490988640727</v>
          </cell>
          <cell r="O19">
            <v>0.22876017712933411</v>
          </cell>
          <cell r="P19">
            <v>0.25010101841873622</v>
          </cell>
          <cell r="Q19">
            <v>0.28341493784418181</v>
          </cell>
          <cell r="R19">
            <v>0.30072822801407761</v>
          </cell>
          <cell r="S19">
            <v>0.20684203436949505</v>
          </cell>
          <cell r="T19">
            <v>0.22345569654772021</v>
          </cell>
          <cell r="U19">
            <v>0.24096706998660539</v>
          </cell>
          <cell r="V19">
            <v>0.26707508769552729</v>
          </cell>
          <cell r="W19">
            <v>0.28317796962716513</v>
          </cell>
          <cell r="X19">
            <v>2616.6658834916134</v>
          </cell>
          <cell r="Y19">
            <v>2656.0415593263824</v>
          </cell>
          <cell r="Z19">
            <v>2702.4897159472612</v>
          </cell>
          <cell r="AA19">
            <v>2752.0787661421978</v>
          </cell>
          <cell r="AB19">
            <v>2808.6655799493046</v>
          </cell>
        </row>
        <row r="20">
          <cell r="D20">
            <v>11857755.222887203</v>
          </cell>
          <cell r="E20">
            <v>11997982.489330601</v>
          </cell>
          <cell r="F20">
            <v>12280780.636501299</v>
          </cell>
          <cell r="G20">
            <v>13503698.489228088</v>
          </cell>
          <cell r="H20">
            <v>14293049.444914818</v>
          </cell>
          <cell r="I20">
            <v>13750195.617293725</v>
          </cell>
          <cell r="J20">
            <v>14192342.895009723</v>
          </cell>
          <cell r="K20">
            <v>15499357.917722376</v>
          </cell>
          <cell r="L20">
            <v>17154509.529094886</v>
          </cell>
          <cell r="M20">
            <v>18721896.631947033</v>
          </cell>
          <cell r="N20">
            <v>0.2279729713873867</v>
          </cell>
          <cell r="O20">
            <v>0.24869053711353409</v>
          </cell>
          <cell r="P20">
            <v>0.26861770528314816</v>
          </cell>
          <cell r="Q20">
            <v>0.30206005613502707</v>
          </cell>
          <cell r="R20">
            <v>0.31841202759757858</v>
          </cell>
          <cell r="S20">
            <v>0.22961817729818751</v>
          </cell>
          <cell r="T20">
            <v>0.24680615350490476</v>
          </cell>
          <cell r="U20">
            <v>0.26408119213724468</v>
          </cell>
          <cell r="V20">
            <v>0.29128548224005685</v>
          </cell>
          <cell r="W20">
            <v>0.3074554799367365</v>
          </cell>
          <cell r="X20">
            <v>2691.4845624513546</v>
          </cell>
          <cell r="Y20">
            <v>2732.3953663630509</v>
          </cell>
          <cell r="Z20">
            <v>2778.3269964511292</v>
          </cell>
          <cell r="AA20">
            <v>2832.3055450854918</v>
          </cell>
          <cell r="AB20">
            <v>2893.6396297114957</v>
          </cell>
        </row>
        <row r="21">
          <cell r="D21">
            <v>13086642.274494555</v>
          </cell>
          <cell r="E21">
            <v>13244074.285207795</v>
          </cell>
          <cell r="F21">
            <v>13661313.355760531</v>
          </cell>
          <cell r="G21">
            <v>14939840.489968276</v>
          </cell>
          <cell r="H21">
            <v>15924693.627589911</v>
          </cell>
          <cell r="I21">
            <v>15201305.431192413</v>
          </cell>
          <cell r="J21">
            <v>15675355.290036093</v>
          </cell>
          <cell r="K21">
            <v>17269142.750539284</v>
          </cell>
          <cell r="L21">
            <v>19000855.132584333</v>
          </cell>
          <cell r="M21">
            <v>20734571.233732376</v>
          </cell>
          <cell r="N21">
            <v>0.24802103288836611</v>
          </cell>
          <cell r="O21">
            <v>0.26866123123039698</v>
          </cell>
          <cell r="P21">
            <v>0.28724056462204756</v>
          </cell>
          <cell r="Q21">
            <v>0.32086983273433556</v>
          </cell>
          <cell r="R21">
            <v>0.33631037914035761</v>
          </cell>
          <cell r="S21">
            <v>0.25239432022687991</v>
          </cell>
          <cell r="T21">
            <v>0.27011135753276011</v>
          </cell>
          <cell r="U21">
            <v>0.28707619395065398</v>
          </cell>
          <cell r="V21">
            <v>0.31531113819460288</v>
          </cell>
          <cell r="W21">
            <v>0.33070824923904507</v>
          </cell>
          <cell r="X21">
            <v>2763.9606019664152</v>
          </cell>
          <cell r="Y21">
            <v>2805.0302066190816</v>
          </cell>
          <cell r="Z21">
            <v>2851.5846584296787</v>
          </cell>
          <cell r="AA21">
            <v>2906.4198848718197</v>
          </cell>
          <cell r="AB21">
            <v>2963.8393226762068</v>
          </cell>
        </row>
        <row r="22">
          <cell r="D22">
            <v>14390406.433932401</v>
          </cell>
          <cell r="E22">
            <v>14677083.132171614</v>
          </cell>
          <cell r="F22">
            <v>15044339.887962442</v>
          </cell>
          <cell r="G22">
            <v>16463613.640889524</v>
          </cell>
          <cell r="H22">
            <v>17661873.856373809</v>
          </cell>
          <cell r="I22">
            <v>16783970.321827687</v>
          </cell>
          <cell r="J22">
            <v>17431906.660502866</v>
          </cell>
          <cell r="K22">
            <v>19167793.332784392</v>
          </cell>
          <cell r="L22">
            <v>21082223.949973047</v>
          </cell>
          <cell r="M22">
            <v>23040464.927031174</v>
          </cell>
          <cell r="N22">
            <v>0.26806909438934556</v>
          </cell>
          <cell r="O22">
            <v>0.28866231444174179</v>
          </cell>
          <cell r="P22">
            <v>0.30594341788037843</v>
          </cell>
          <cell r="Q22">
            <v>0.33980366845089216</v>
          </cell>
          <cell r="R22">
            <v>0.35437038135792032</v>
          </cell>
          <cell r="S22">
            <v>0.27517046315557231</v>
          </cell>
          <cell r="T22">
            <v>0.29338246647900168</v>
          </cell>
          <cell r="U22">
            <v>0.30998144648860371</v>
          </cell>
          <cell r="V22">
            <v>0.33832196232253586</v>
          </cell>
          <cell r="W22">
            <v>0.35217563717366435</v>
          </cell>
          <cell r="X22">
            <v>2837.1072726902107</v>
          </cell>
          <cell r="Y22">
            <v>2879.0260811148701</v>
          </cell>
          <cell r="Z22">
            <v>2928.9090226438066</v>
          </cell>
          <cell r="AA22">
            <v>2984.0049562343138</v>
          </cell>
          <cell r="AB22">
            <v>3042.8688718553117</v>
          </cell>
        </row>
        <row r="23">
          <cell r="D23">
            <v>15893003.756628588</v>
          </cell>
          <cell r="E23">
            <v>16104091.024836462</v>
          </cell>
          <cell r="F23">
            <v>16509632.579838967</v>
          </cell>
          <cell r="G23">
            <v>18076067.724489622</v>
          </cell>
          <cell r="H23">
            <v>19507071.091564167</v>
          </cell>
          <cell r="I23">
            <v>18604407.364543755</v>
          </cell>
          <cell r="J23">
            <v>19218279.791953996</v>
          </cell>
          <cell r="K23">
            <v>21201860.276751388</v>
          </cell>
          <cell r="L23">
            <v>23288806.799309954</v>
          </cell>
          <cell r="M23">
            <v>25478293.87700614</v>
          </cell>
          <cell r="N23">
            <v>0.28811715589032494</v>
          </cell>
          <cell r="O23">
            <v>0.30868686288451896</v>
          </cell>
          <cell r="P23">
            <v>0.32470803921257407</v>
          </cell>
          <cell r="Q23">
            <v>0.35883329760740279</v>
          </cell>
          <cell r="R23">
            <v>0.37255520369795347</v>
          </cell>
          <cell r="S23">
            <v>0.29794660608426476</v>
          </cell>
          <cell r="T23">
            <v>0.31662724858022162</v>
          </cell>
          <cell r="U23">
            <v>0.33198265050042508</v>
          </cell>
          <cell r="V23">
            <v>0.35996717483792806</v>
          </cell>
          <cell r="W23">
            <v>0.37350298301965845</v>
          </cell>
          <cell r="X23">
            <v>2907.2441911687642</v>
          </cell>
          <cell r="Y23">
            <v>2952.4360525554048</v>
          </cell>
          <cell r="Z23">
            <v>3001.5787914321945</v>
          </cell>
          <cell r="AA23">
            <v>3058.1687348051519</v>
          </cell>
          <cell r="AB23">
            <v>3117.2191841608897</v>
          </cell>
        </row>
        <row r="24">
          <cell r="D24">
            <v>17381605.057792567</v>
          </cell>
          <cell r="E24">
            <v>17617235.650054879</v>
          </cell>
          <cell r="F24">
            <v>18071946.376927968</v>
          </cell>
          <cell r="G24">
            <v>19868346.031006839</v>
          </cell>
          <cell r="H24">
            <v>21548506.398162581</v>
          </cell>
          <cell r="I24">
            <v>20520416.66060761</v>
          </cell>
          <cell r="J24">
            <v>21134320.399719171</v>
          </cell>
          <cell r="K24">
            <v>23381581.064209249</v>
          </cell>
          <cell r="L24">
            <v>25677747.94309248</v>
          </cell>
          <cell r="M24">
            <v>28010980.096530434</v>
          </cell>
          <cell r="N24">
            <v>0.30816521739130437</v>
          </cell>
          <cell r="O24">
            <v>0.3250247087393669</v>
          </cell>
          <cell r="P24">
            <v>0.3405100886643887</v>
          </cell>
          <cell r="Q24">
            <v>0.36910097500399047</v>
          </cell>
          <cell r="R24">
            <v>0.3817979908748394</v>
          </cell>
          <cell r="S24">
            <v>0.32072274901295716</v>
          </cell>
          <cell r="T24">
            <v>0.33621833150508401</v>
          </cell>
          <cell r="U24">
            <v>0.35072570227292527</v>
          </cell>
          <cell r="V24">
            <v>0.37516409580288096</v>
          </cell>
          <cell r="W24">
            <v>0.3882102194710042</v>
          </cell>
          <cell r="X24">
            <v>2978.8397947066123</v>
          </cell>
          <cell r="Y24">
            <v>3022.0567635394318</v>
          </cell>
          <cell r="Z24">
            <v>3072.1544339079664</v>
          </cell>
          <cell r="AA24">
            <v>3128.4863983569076</v>
          </cell>
          <cell r="AB24">
            <v>3190.4337291338857</v>
          </cell>
        </row>
        <row r="25">
          <cell r="D25">
            <v>19593240.955419492</v>
          </cell>
          <cell r="E25">
            <v>19878888.721036844</v>
          </cell>
          <cell r="F25">
            <v>20440056.377142731</v>
          </cell>
          <cell r="G25">
            <v>22542681.592434242</v>
          </cell>
          <cell r="H25">
            <v>24487693.292893697</v>
          </cell>
          <cell r="I25">
            <v>22564435.616420969</v>
          </cell>
          <cell r="J25">
            <v>23274281.168850906</v>
          </cell>
          <cell r="K25">
            <v>25820122.88265295</v>
          </cell>
          <cell r="L25">
            <v>28342063.562693205</v>
          </cell>
          <cell r="M25">
            <v>30850880.339538161</v>
          </cell>
          <cell r="N25">
            <v>0.31315023588835461</v>
          </cell>
          <cell r="O25">
            <v>0.33078939171086319</v>
          </cell>
          <cell r="P25">
            <v>0.34594880138883488</v>
          </cell>
          <cell r="Q25">
            <v>0.37458027573541963</v>
          </cell>
          <cell r="R25">
            <v>0.38932025492234035</v>
          </cell>
          <cell r="S25">
            <v>0.32873024941454959</v>
          </cell>
          <cell r="T25">
            <v>0.3445256856174731</v>
          </cell>
          <cell r="U25">
            <v>0.35888119346853586</v>
          </cell>
          <cell r="V25">
            <v>0.38345014978302039</v>
          </cell>
          <cell r="W25">
            <v>0.39808372593473784</v>
          </cell>
          <cell r="X25">
            <v>3047.3487155583607</v>
          </cell>
          <cell r="Y25">
            <v>3092.6194772754434</v>
          </cell>
          <cell r="Z25">
            <v>3143.0803528855713</v>
          </cell>
          <cell r="AA25">
            <v>3202.4940477843729</v>
          </cell>
          <cell r="AB25">
            <v>3264.1473862851608</v>
          </cell>
        </row>
        <row r="26">
          <cell r="D26">
            <v>21960810.938199516</v>
          </cell>
          <cell r="E26">
            <v>22306257.807474881</v>
          </cell>
          <cell r="F26">
            <v>22987286.64419464</v>
          </cell>
          <cell r="G26">
            <v>25423556.880007457</v>
          </cell>
          <cell r="H26">
            <v>27832459.595189232</v>
          </cell>
          <cell r="I26">
            <v>24805794.289864678</v>
          </cell>
          <cell r="J26">
            <v>25585809.966933295</v>
          </cell>
          <cell r="K26">
            <v>28400960.005373903</v>
          </cell>
          <cell r="L26">
            <v>31142335.470191419</v>
          </cell>
          <cell r="M26">
            <v>34170255.200862005</v>
          </cell>
          <cell r="N26">
            <v>0.31813525438540491</v>
          </cell>
          <cell r="O26">
            <v>0.33655343995670928</v>
          </cell>
          <cell r="P26">
            <v>0.35138760117137524</v>
          </cell>
          <cell r="Q26">
            <v>0.38006019179037492</v>
          </cell>
          <cell r="R26">
            <v>0.39684083351155652</v>
          </cell>
          <cell r="S26">
            <v>0.33639939502909877</v>
          </cell>
          <cell r="T26">
            <v>0.35283375186107957</v>
          </cell>
          <cell r="U26">
            <v>0.36703658698921127</v>
          </cell>
          <cell r="V26">
            <v>0.39173551340017909</v>
          </cell>
          <cell r="W26">
            <v>0.40795912340044943</v>
          </cell>
          <cell r="X26">
            <v>3117.4992861074707</v>
          </cell>
          <cell r="Y26">
            <v>3162.2795653110925</v>
          </cell>
          <cell r="Z26">
            <v>3215.6122636792888</v>
          </cell>
          <cell r="AA26">
            <v>3273.736238230199</v>
          </cell>
          <cell r="AB26">
            <v>3339.3055324260185</v>
          </cell>
        </row>
        <row r="27">
          <cell r="D27">
            <v>24491183.458247993</v>
          </cell>
          <cell r="E27">
            <v>24901947.260791879</v>
          </cell>
          <cell r="F27">
            <v>25715472.719830412</v>
          </cell>
          <cell r="G27">
            <v>28518775.999046646</v>
          </cell>
          <cell r="H27">
            <v>31415642.340780985</v>
          </cell>
          <cell r="I27">
            <v>27185194.323926568</v>
          </cell>
          <cell r="J27">
            <v>28074309.146871489</v>
          </cell>
          <cell r="K27">
            <v>31042003.5402795</v>
          </cell>
          <cell r="L27">
            <v>34128510.241036944</v>
          </cell>
          <cell r="M27">
            <v>37529436.685745262</v>
          </cell>
          <cell r="N27">
            <v>0.32312027288245515</v>
          </cell>
          <cell r="O27">
            <v>0.34231688399086257</v>
          </cell>
          <cell r="P27">
            <v>0.35682648382675786</v>
          </cell>
          <cell r="Q27">
            <v>0.38554069358764187</v>
          </cell>
          <cell r="R27">
            <v>0.40435980766962459</v>
          </cell>
          <cell r="S27">
            <v>0.34406854064364789</v>
          </cell>
          <cell r="T27">
            <v>0.36114249600073184</v>
          </cell>
          <cell r="U27">
            <v>0.37519188753060084</v>
          </cell>
          <cell r="V27">
            <v>0.40002021984303732</v>
          </cell>
          <cell r="W27">
            <v>0.4178363209596444</v>
          </cell>
          <cell r="X27">
            <v>3184.9419791058081</v>
          </cell>
          <cell r="Y27">
            <v>3231.2694466249868</v>
          </cell>
          <cell r="Z27">
            <v>3282.9718771762273</v>
          </cell>
          <cell r="AA27">
            <v>3343.0056534549763</v>
          </cell>
          <cell r="AB27">
            <v>3405.0868314481486</v>
          </cell>
        </row>
        <row r="28">
          <cell r="D28">
            <v>27189106.520565584</v>
          </cell>
          <cell r="E28">
            <v>27668215.794463798</v>
          </cell>
          <cell r="F28">
            <v>28633484.216393236</v>
          </cell>
          <cell r="G28">
            <v>31963989.233788088</v>
          </cell>
          <cell r="H28">
            <v>35283538.343257241</v>
          </cell>
          <cell r="I28">
            <v>29686786.580654223</v>
          </cell>
          <cell r="J28">
            <v>30658450.010233395</v>
          </cell>
          <cell r="K28">
            <v>33969105.032449365</v>
          </cell>
          <cell r="L28">
            <v>37523081.653790273</v>
          </cell>
          <cell r="M28">
            <v>41320786.901407063</v>
          </cell>
          <cell r="N28">
            <v>0.32810529137950539</v>
          </cell>
          <cell r="O28">
            <v>0.34807975240221456</v>
          </cell>
          <cell r="P28">
            <v>0.36226544543376926</v>
          </cell>
          <cell r="Q28">
            <v>0.39102175341222578</v>
          </cell>
          <cell r="R28">
            <v>0.41187725331183922</v>
          </cell>
          <cell r="S28">
            <v>0.35173768625819701</v>
          </cell>
          <cell r="T28">
            <v>0.36945188596108758</v>
          </cell>
          <cell r="U28">
            <v>0.38334709949211376</v>
          </cell>
          <cell r="V28">
            <v>0.40830430020646641</v>
          </cell>
          <cell r="W28">
            <v>0.4277152334390652</v>
          </cell>
          <cell r="X28">
            <v>3253.7411459307195</v>
          </cell>
          <cell r="Y28">
            <v>3299.9728534552714</v>
          </cell>
          <cell r="Z28">
            <v>3354.3744575465457</v>
          </cell>
          <cell r="AA28">
            <v>3413.2690473143757</v>
          </cell>
          <cell r="AB28">
            <v>3477.5914438033142</v>
          </cell>
        </row>
        <row r="29">
          <cell r="D29">
            <v>30057094.415651344</v>
          </cell>
          <cell r="E29">
            <v>30611941.473366268</v>
          </cell>
          <cell r="F29">
            <v>31845837.853022642</v>
          </cell>
          <cell r="G29">
            <v>35686389.386125892</v>
          </cell>
          <cell r="H29">
            <v>39446037.584583513</v>
          </cell>
          <cell r="I29">
            <v>32293738.198976152</v>
          </cell>
          <cell r="J29">
            <v>33392164.136403974</v>
          </cell>
          <cell r="K29">
            <v>37162889.94163356</v>
          </cell>
          <cell r="L29">
            <v>41234060.113117479</v>
          </cell>
          <cell r="M29">
            <v>45246590.066817015</v>
          </cell>
          <cell r="N29">
            <v>0.33309030987655575</v>
          </cell>
          <cell r="O29">
            <v>0.35384207200404583</v>
          </cell>
          <cell r="P29">
            <v>0.36770448231473729</v>
          </cell>
          <cell r="Q29">
            <v>0.39650334527046788</v>
          </cell>
          <cell r="R29">
            <v>0.41939324163851355</v>
          </cell>
          <cell r="S29">
            <v>0.35940683187274625</v>
          </cell>
          <cell r="T29">
            <v>0.37776189165895474</v>
          </cell>
          <cell r="U29">
            <v>0.39150222699991943</v>
          </cell>
          <cell r="V29">
            <v>0.41658778365408394</v>
          </cell>
          <cell r="W29">
            <v>0.43759578095543339</v>
          </cell>
          <cell r="X29">
            <v>3320.561657309669</v>
          </cell>
          <cell r="Y29">
            <v>3368.6727569248687</v>
          </cell>
          <cell r="Z29">
            <v>3422.2159685304628</v>
          </cell>
          <cell r="AA29">
            <v>3483.9833289691578</v>
          </cell>
          <cell r="AB29">
            <v>3544.4273429748305</v>
          </cell>
        </row>
        <row r="30">
          <cell r="D30">
            <v>33089417.34878115</v>
          </cell>
          <cell r="E30">
            <v>33826463.702885881</v>
          </cell>
          <cell r="F30">
            <v>35321347.698574618</v>
          </cell>
          <cell r="G30">
            <v>39680623.348190635</v>
          </cell>
          <cell r="H30">
            <v>43915289.717645422</v>
          </cell>
          <cell r="I30">
            <v>35092890.233027048</v>
          </cell>
          <cell r="J30">
            <v>36391309.079092652</v>
          </cell>
          <cell r="K30">
            <v>40671449.787197635</v>
          </cell>
          <cell r="L30">
            <v>45085955.291250274</v>
          </cell>
          <cell r="M30">
            <v>49564123.637892872</v>
          </cell>
          <cell r="N30">
            <v>0.33807532837360599</v>
          </cell>
          <cell r="O30">
            <v>0.35960386796976751</v>
          </cell>
          <cell r="P30">
            <v>0.37314359101691152</v>
          </cell>
          <cell r="Q30">
            <v>0.40198544475845099</v>
          </cell>
          <cell r="R30">
            <v>0.42690783949543343</v>
          </cell>
          <cell r="S30">
            <v>0.36707597748729537</v>
          </cell>
          <cell r="T30">
            <v>0.38607248485099355</v>
          </cell>
          <cell r="U30">
            <v>0.39965727392783523</v>
          </cell>
          <cell r="V30">
            <v>0.42487069756589457</v>
          </cell>
          <cell r="W30">
            <v>0.44747788851103865</v>
          </cell>
          <cell r="X30">
            <v>3388.0926419241737</v>
          </cell>
          <cell r="Y30">
            <v>3435.9244188823618</v>
          </cell>
          <cell r="Z30">
            <v>3490.6693001307258</v>
          </cell>
          <cell r="AA30">
            <v>3549.8356957135043</v>
          </cell>
          <cell r="AB30">
            <v>3614.0613536331493</v>
          </cell>
        </row>
        <row r="31">
          <cell r="D31">
            <v>36382469.422090694</v>
          </cell>
          <cell r="E31">
            <v>37314175.350820653</v>
          </cell>
          <cell r="F31">
            <v>39035002.694919318</v>
          </cell>
          <cell r="G31">
            <v>43958096.750147179</v>
          </cell>
          <cell r="H31">
            <v>48703351.945055157</v>
          </cell>
          <cell r="I31">
            <v>38157811.454041317</v>
          </cell>
          <cell r="J31">
            <v>39686044.315796778</v>
          </cell>
          <cell r="K31">
            <v>44394055.566903591</v>
          </cell>
          <cell r="L31">
            <v>49304867.780585244</v>
          </cell>
          <cell r="M31">
            <v>54134886.561494388</v>
          </cell>
          <cell r="N31">
            <v>0.34306034687065623</v>
          </cell>
          <cell r="O31">
            <v>0.36536516395639967</v>
          </cell>
          <cell r="P31">
            <v>0.37858276829552762</v>
          </cell>
          <cell r="Q31">
            <v>0.40746802894229639</v>
          </cell>
          <cell r="R31">
            <v>0.43442110970174003</v>
          </cell>
          <cell r="S31">
            <v>0.37474512310184449</v>
          </cell>
          <cell r="T31">
            <v>0.39438363899518147</v>
          </cell>
          <cell r="U31">
            <v>0.40781224391632837</v>
          </cell>
          <cell r="V31">
            <v>0.43315306767259137</v>
          </cell>
          <cell r="W31">
            <v>0.4573614856258682</v>
          </cell>
          <cell r="X31">
            <v>3454.6416839245758</v>
          </cell>
          <cell r="Y31">
            <v>3503.0530825071737</v>
          </cell>
          <cell r="Z31">
            <v>3557.472326623385</v>
          </cell>
          <cell r="AA31">
            <v>3618.1755925323187</v>
          </cell>
          <cell r="AB31">
            <v>3680.4873230223789</v>
          </cell>
        </row>
        <row r="32">
          <cell r="D32">
            <v>39947521.538634323</v>
          </cell>
          <cell r="E32">
            <v>41051348.338699631</v>
          </cell>
          <cell r="F32">
            <v>43056479.589035608</v>
          </cell>
          <cell r="G32">
            <v>48807983.386971794</v>
          </cell>
          <cell r="H32">
            <v>54136572.897591904</v>
          </cell>
          <cell r="I32">
            <v>41519016.680735134</v>
          </cell>
          <cell r="J32">
            <v>43222993.674070731</v>
          </cell>
          <cell r="K32">
            <v>48388644.776835568</v>
          </cell>
          <cell r="L32">
            <v>53881720.54726889</v>
          </cell>
          <cell r="M32">
            <v>59301484.11336951</v>
          </cell>
          <cell r="N32">
            <v>0.34804536536770658</v>
          </cell>
          <cell r="O32">
            <v>0.37482352544627828</v>
          </cell>
          <cell r="P32">
            <v>0.39088183838672452</v>
          </cell>
          <cell r="Q32">
            <v>0.43979948175843742</v>
          </cell>
          <cell r="R32">
            <v>0.47765007985513414</v>
          </cell>
          <cell r="S32">
            <v>0.38241426871639372</v>
          </cell>
          <cell r="T32">
            <v>0.40538953739144201</v>
          </cell>
          <cell r="U32">
            <v>0.420965541285655</v>
          </cell>
          <cell r="V32">
            <v>0.46099796087686012</v>
          </cell>
          <cell r="W32">
            <v>0.49327161128210795</v>
          </cell>
          <cell r="X32">
            <v>3520.9789085251496</v>
          </cell>
          <cell r="Y32">
            <v>3569.6432625118296</v>
          </cell>
          <cell r="Z32">
            <v>3623.3320028260919</v>
          </cell>
          <cell r="AA32">
            <v>3683.8424098785335</v>
          </cell>
          <cell r="AB32">
            <v>3752.0448156730304</v>
          </cell>
        </row>
        <row r="33">
          <cell r="D33">
            <v>43882567.396233596</v>
          </cell>
          <cell r="E33">
            <v>45176766.436071075</v>
          </cell>
          <cell r="F33">
            <v>47544460.884874657</v>
          </cell>
          <cell r="G33">
            <v>54111927.356224127</v>
          </cell>
          <cell r="H33">
            <v>60007168.166522168</v>
          </cell>
          <cell r="I33">
            <v>45224689.188810088</v>
          </cell>
          <cell r="J33">
            <v>47087999.722725309</v>
          </cell>
          <cell r="K33">
            <v>52846977.561496876</v>
          </cell>
          <cell r="L33">
            <v>59022286.493839607</v>
          </cell>
          <cell r="M33">
            <v>64828132.196549021</v>
          </cell>
          <cell r="N33">
            <v>0.36150666132815845</v>
          </cell>
          <cell r="O33">
            <v>0.39627688654541326</v>
          </cell>
          <cell r="P33">
            <v>0.42536329657689886</v>
          </cell>
          <cell r="Q33">
            <v>0.48426281006792271</v>
          </cell>
          <cell r="R33">
            <v>0.52607563184244843</v>
          </cell>
          <cell r="S33">
            <v>0.39728896157061538</v>
          </cell>
          <cell r="T33">
            <v>0.42627419528244453</v>
          </cell>
          <cell r="U33">
            <v>0.45151729685834197</v>
          </cell>
          <cell r="V33">
            <v>0.49911174992947127</v>
          </cell>
          <cell r="W33">
            <v>0.53452855808204269</v>
          </cell>
          <cell r="X33">
            <v>3587.5328404170023</v>
          </cell>
          <cell r="Y33">
            <v>3636.151840648989</v>
          </cell>
          <cell r="Z33">
            <v>3692.2544796364009</v>
          </cell>
          <cell r="AA33">
            <v>3755.4718731192797</v>
          </cell>
          <cell r="AB33">
            <v>3821.7361184365332</v>
          </cell>
        </row>
        <row r="34">
          <cell r="D34">
            <v>48041303.651689157</v>
          </cell>
          <cell r="E34">
            <v>49539982.100381054</v>
          </cell>
          <cell r="F34">
            <v>52299949.282125622</v>
          </cell>
          <cell r="G34">
            <v>59785578.422404014</v>
          </cell>
          <cell r="H34">
            <v>66283068.668394245</v>
          </cell>
          <cell r="I34">
            <v>49126197.153541848</v>
          </cell>
          <cell r="J34">
            <v>51217975.64201887</v>
          </cell>
          <cell r="K34">
            <v>57550680.644120194</v>
          </cell>
          <cell r="L34">
            <v>64396875.153270535</v>
          </cell>
          <cell r="M34">
            <v>70767651.497931644</v>
          </cell>
          <cell r="N34">
            <v>0.37561784038198803</v>
          </cell>
          <cell r="O34">
            <v>0.41765968929502395</v>
          </cell>
          <cell r="P34">
            <v>0.45972309040010406</v>
          </cell>
          <cell r="Q34">
            <v>0.52856674670431003</v>
          </cell>
          <cell r="R34">
            <v>0.57432753608151643</v>
          </cell>
          <cell r="S34">
            <v>0.41271610959750171</v>
          </cell>
          <cell r="T34">
            <v>0.44723801619974268</v>
          </cell>
          <cell r="U34">
            <v>0.48220555391592079</v>
          </cell>
          <cell r="V34">
            <v>0.53740436866409447</v>
          </cell>
          <cell r="W34">
            <v>0.57598032918488751</v>
          </cell>
          <cell r="X34">
            <v>3652.7432338833255</v>
          </cell>
          <cell r="Y34">
            <v>3703.3969730796721</v>
          </cell>
          <cell r="Z34">
            <v>3759.0075277664141</v>
          </cell>
          <cell r="AA34">
            <v>3821.8316384114387</v>
          </cell>
          <cell r="AB34">
            <v>3891.5075841763833</v>
          </cell>
        </row>
        <row r="35">
          <cell r="D35">
            <v>53821153.082558893</v>
          </cell>
          <cell r="E35">
            <v>55574412.938379221</v>
          </cell>
          <cell r="F35">
            <v>58814019.347986571</v>
          </cell>
          <cell r="G35">
            <v>67448417.729212642</v>
          </cell>
          <cell r="H35">
            <v>74682190.370665357</v>
          </cell>
          <cell r="I35">
            <v>53538617.805904269</v>
          </cell>
          <cell r="J35">
            <v>55793044.144650936</v>
          </cell>
          <cell r="K35">
            <v>62831316.444814712</v>
          </cell>
          <cell r="L35">
            <v>70431062.401463434</v>
          </cell>
          <cell r="M35">
            <v>77261471.06478332</v>
          </cell>
          <cell r="N35">
            <v>0.38972901943581761</v>
          </cell>
          <cell r="O35">
            <v>0.43902074754200682</v>
          </cell>
          <cell r="P35">
            <v>0.49401760350487067</v>
          </cell>
          <cell r="Q35">
            <v>0.57277729532043786</v>
          </cell>
          <cell r="R35">
            <v>0.62247753805081918</v>
          </cell>
          <cell r="S35">
            <v>0.42814325762438815</v>
          </cell>
          <cell r="T35">
            <v>0.4682262333882819</v>
          </cell>
          <cell r="U35">
            <v>0.51296705275516274</v>
          </cell>
          <cell r="V35">
            <v>0.57580176420193574</v>
          </cell>
          <cell r="W35">
            <v>0.6175464296635671</v>
          </cell>
          <cell r="X35">
            <v>3719.5189537639744</v>
          </cell>
          <cell r="Y35">
            <v>3769.0285126353665</v>
          </cell>
          <cell r="Z35">
            <v>3826.4669534623122</v>
          </cell>
          <cell r="AA35">
            <v>3889.0108012583764</v>
          </cell>
          <cell r="AB35">
            <v>3957.6288482572345</v>
          </cell>
        </row>
        <row r="36">
          <cell r="D36">
            <v>60034179.716075547</v>
          </cell>
          <cell r="E36">
            <v>62069478.50970351</v>
          </cell>
          <cell r="F36">
            <v>65845175.800234027</v>
          </cell>
          <cell r="G36">
            <v>75735070.0589104</v>
          </cell>
          <cell r="H36">
            <v>83751632.928491727</v>
          </cell>
          <cell r="I36">
            <v>58205910.138917059</v>
          </cell>
          <cell r="J36">
            <v>60770735.012917265</v>
          </cell>
          <cell r="K36">
            <v>68442475.877207726</v>
          </cell>
          <cell r="L36">
            <v>76906406.388426378</v>
          </cell>
          <cell r="M36">
            <v>84358279.530784577</v>
          </cell>
          <cell r="N36">
            <v>0.4038401984896472</v>
          </cell>
          <cell r="O36">
            <v>0.4603624481624472</v>
          </cell>
          <cell r="P36">
            <v>0.52825400170171855</v>
          </cell>
          <cell r="Q36">
            <v>0.61690470704212175</v>
          </cell>
          <cell r="R36">
            <v>0.67053682347830423</v>
          </cell>
          <cell r="S36">
            <v>0.44357040565127448</v>
          </cell>
          <cell r="T36">
            <v>0.48923616888952709</v>
          </cell>
          <cell r="U36">
            <v>0.54379375368621574</v>
          </cell>
          <cell r="V36">
            <v>0.6142924352798852</v>
          </cell>
          <cell r="W36">
            <v>0.65921430967696837</v>
          </cell>
          <cell r="X36">
            <v>3783.6630202092224</v>
          </cell>
          <cell r="Y36">
            <v>3836.370132315777</v>
          </cell>
          <cell r="Z36">
            <v>3891.5240622314541</v>
          </cell>
          <cell r="AA36">
            <v>3955.4131908524987</v>
          </cell>
          <cell r="AB36">
            <v>4026.1220107826684</v>
          </cell>
        </row>
        <row r="37">
          <cell r="D37">
            <v>66703101.114558876</v>
          </cell>
          <cell r="E37">
            <v>69054975.697700322</v>
          </cell>
          <cell r="F37">
            <v>73405849.517558187</v>
          </cell>
          <cell r="G37">
            <v>84671734.948611438</v>
          </cell>
          <cell r="H37">
            <v>93494171.296462178</v>
          </cell>
          <cell r="I37">
            <v>63324254.155552857</v>
          </cell>
          <cell r="J37">
            <v>65980722.122039691</v>
          </cell>
          <cell r="K37">
            <v>74494534.827483967</v>
          </cell>
          <cell r="L37">
            <v>83848466.563506424</v>
          </cell>
          <cell r="M37">
            <v>91791678.324169695</v>
          </cell>
          <cell r="N37">
            <v>0.41795137754347672</v>
          </cell>
          <cell r="O37">
            <v>0.48168684102296033</v>
          </cell>
          <cell r="P37">
            <v>0.56243843904105917</v>
          </cell>
          <cell r="Q37">
            <v>0.66095778561108198</v>
          </cell>
          <cell r="R37">
            <v>0.7185149987488304</v>
          </cell>
          <cell r="S37">
            <v>0.45899755367816086</v>
          </cell>
          <cell r="T37">
            <v>0.51026552285312976</v>
          </cell>
          <cell r="U37">
            <v>0.57467875216471609</v>
          </cell>
          <cell r="V37">
            <v>0.6528665045291826</v>
          </cell>
          <cell r="W37">
            <v>0.70097319132988467</v>
          </cell>
          <cell r="X37">
            <v>3850.8297311415272</v>
          </cell>
          <cell r="Y37">
            <v>3899.0868763053822</v>
          </cell>
          <cell r="Z37">
            <v>3957.3520379044335</v>
          </cell>
          <cell r="AA37">
            <v>4020.925900972692</v>
          </cell>
          <cell r="AB37">
            <v>4090.4062586103628</v>
          </cell>
        </row>
        <row r="38">
          <cell r="D38">
            <v>73881377.074609742</v>
          </cell>
          <cell r="E38">
            <v>76540790.018117115</v>
          </cell>
          <cell r="F38">
            <v>81520817.373231456</v>
          </cell>
          <cell r="G38">
            <v>94388157.490084156</v>
          </cell>
          <cell r="H38">
            <v>104283051.73151043</v>
          </cell>
          <cell r="I38">
            <v>68721040.804168701</v>
          </cell>
          <cell r="J38">
            <v>71735497.501239508</v>
          </cell>
          <cell r="K38">
            <v>80977641.776921019</v>
          </cell>
          <cell r="L38">
            <v>91391997.807650521</v>
          </cell>
          <cell r="M38">
            <v>99967618.579476058</v>
          </cell>
          <cell r="N38">
            <v>0.4320625565973063</v>
          </cell>
          <cell r="O38">
            <v>0.50299569643186415</v>
          </cell>
          <cell r="P38">
            <v>0.59657623029144946</v>
          </cell>
          <cell r="Q38">
            <v>0.69502988485751871</v>
          </cell>
          <cell r="R38">
            <v>0.74671518111206669</v>
          </cell>
          <cell r="S38">
            <v>0.47442470170504725</v>
          </cell>
          <cell r="T38">
            <v>0.53131230907951355</v>
          </cell>
          <cell r="U38">
            <v>0.60561608527959954</v>
          </cell>
          <cell r="V38">
            <v>0.68409516887643385</v>
          </cell>
          <cell r="W38">
            <v>0.7280655189669063</v>
          </cell>
          <cell r="X38">
            <v>3913.962430455269</v>
          </cell>
          <cell r="Y38">
            <v>3966.2932129146884</v>
          </cell>
          <cell r="Z38">
            <v>4022.5526780322962</v>
          </cell>
          <cell r="AA38">
            <v>4088.6582215718527</v>
          </cell>
          <cell r="AB38">
            <v>4158.7144728338253</v>
          </cell>
        </row>
        <row r="39">
          <cell r="D39">
            <v>81628169.51270172</v>
          </cell>
          <cell r="E39">
            <v>84665267.10316357</v>
          </cell>
          <cell r="F39">
            <v>90326325.602708176</v>
          </cell>
          <cell r="G39">
            <v>105117447.49160577</v>
          </cell>
          <cell r="H39">
            <v>116094403.61883783</v>
          </cell>
          <cell r="I39">
            <v>74649469.204516441</v>
          </cell>
          <cell r="J39">
            <v>77842850.212368816</v>
          </cell>
          <cell r="K39">
            <v>88106910.801732719</v>
          </cell>
          <cell r="L39">
            <v>99411486.88449581</v>
          </cell>
          <cell r="M39">
            <v>108504757.01515146</v>
          </cell>
          <cell r="N39">
            <v>0.45305852477048014</v>
          </cell>
          <cell r="O39">
            <v>0.52583324513837981</v>
          </cell>
          <cell r="P39">
            <v>0.61208044338738221</v>
          </cell>
          <cell r="Q39">
            <v>0.70766232457975442</v>
          </cell>
          <cell r="R39">
            <v>0.76061503309759448</v>
          </cell>
          <cell r="S39">
            <v>0.49635333825041184</v>
          </cell>
          <cell r="T39">
            <v>0.55507789640672867</v>
          </cell>
          <cell r="U39">
            <v>0.62443529727061287</v>
          </cell>
          <cell r="V39">
            <v>0.70136133443041659</v>
          </cell>
          <cell r="W39">
            <v>0.74667221182924814</v>
          </cell>
          <cell r="X39">
            <v>3980.1909129472951</v>
          </cell>
          <cell r="Y39">
            <v>4030.5941741358338</v>
          </cell>
          <cell r="Z39">
            <v>4091.0872039771339</v>
          </cell>
          <cell r="AA39">
            <v>4154.191079838205</v>
          </cell>
          <cell r="AB39">
            <v>4223.6246235371837</v>
          </cell>
        </row>
        <row r="40">
          <cell r="D40">
            <v>90008156.814140156</v>
          </cell>
          <cell r="E40">
            <v>93403317.911248267</v>
          </cell>
          <cell r="F40">
            <v>99751418.288035095</v>
          </cell>
          <cell r="G40">
            <v>116622549.63670237</v>
          </cell>
          <cell r="H40">
            <v>128709898.39341715</v>
          </cell>
          <cell r="I40">
            <v>80943101.573461503</v>
          </cell>
          <cell r="J40">
            <v>84525562.648850992</v>
          </cell>
          <cell r="K40">
            <v>95507028.663103938</v>
          </cell>
          <cell r="L40">
            <v>108015228.92365296</v>
          </cell>
          <cell r="M40">
            <v>117488195.26923321</v>
          </cell>
          <cell r="N40">
            <v>0.48379732957975097</v>
          </cell>
          <cell r="O40">
            <v>0.54838061727190368</v>
          </cell>
          <cell r="P40">
            <v>0.62224644105431715</v>
          </cell>
          <cell r="Q40">
            <v>0.7189818143536566</v>
          </cell>
          <cell r="R40">
            <v>0.77310124369364619</v>
          </cell>
          <cell r="S40">
            <v>0.52748239320060719</v>
          </cell>
          <cell r="T40">
            <v>0.58065338267219047</v>
          </cell>
          <cell r="U40">
            <v>0.64138856795802957</v>
          </cell>
          <cell r="V40">
            <v>0.72010056578009107</v>
          </cell>
          <cell r="W40">
            <v>0.7668649413724653</v>
          </cell>
          <cell r="X40">
            <v>4043.8224722802161</v>
          </cell>
          <cell r="Y40">
            <v>4097.4135482075872</v>
          </cell>
          <cell r="Z40">
            <v>4154.2715250695746</v>
          </cell>
          <cell r="AA40">
            <v>4219.9593475759102</v>
          </cell>
          <cell r="AB40">
            <v>4286.631625084754</v>
          </cell>
        </row>
        <row r="41">
          <cell r="D41">
            <v>98887791.265672475</v>
          </cell>
          <cell r="E41">
            <v>102700668.64378724</v>
          </cell>
          <cell r="F41">
            <v>109780872.7073061</v>
          </cell>
          <cell r="G41">
            <v>128895093.21750039</v>
          </cell>
          <cell r="H41">
            <v>142294366.65812194</v>
          </cell>
          <cell r="I41">
            <v>87705725.216880053</v>
          </cell>
          <cell r="J41">
            <v>91538441.469096944</v>
          </cell>
          <cell r="K41">
            <v>103555230.7351208</v>
          </cell>
          <cell r="L41">
            <v>116951082.43247852</v>
          </cell>
          <cell r="M41">
            <v>127326546.00518771</v>
          </cell>
          <cell r="N41">
            <v>0.51453613438902157</v>
          </cell>
          <cell r="O41">
            <v>0.57103522089576886</v>
          </cell>
          <cell r="P41">
            <v>0.63266858887230182</v>
          </cell>
          <cell r="Q41">
            <v>0.73060099930607592</v>
          </cell>
          <cell r="R41">
            <v>0.78590696371366253</v>
          </cell>
          <cell r="S41">
            <v>0.55861144815080244</v>
          </cell>
          <cell r="T41">
            <v>0.60610856043629369</v>
          </cell>
          <cell r="U41">
            <v>0.65805445067109714</v>
          </cell>
          <cell r="V41">
            <v>0.73850355375874566</v>
          </cell>
          <cell r="W41">
            <v>0.78669919692782031</v>
          </cell>
          <cell r="X41">
            <v>4109.020743671972</v>
          </cell>
          <cell r="Y41">
            <v>4161.1453581089208</v>
          </cell>
          <cell r="Z41">
            <v>4220.4599594946012</v>
          </cell>
          <cell r="AA41">
            <v>4282.0408035249629</v>
          </cell>
          <cell r="AB41">
            <v>4352.0389775920594</v>
          </cell>
        </row>
        <row r="42">
          <cell r="D42">
            <v>108287511.93958071</v>
          </cell>
          <cell r="E42">
            <v>112557015.90425341</v>
          </cell>
          <cell r="F42">
            <v>120489001.22130772</v>
          </cell>
          <cell r="G42">
            <v>142004487.2100988</v>
          </cell>
          <cell r="H42">
            <v>156907977.12602413</v>
          </cell>
          <cell r="I42">
            <v>94870549.349334762</v>
          </cell>
          <cell r="J42">
            <v>99056563.357808337</v>
          </cell>
          <cell r="K42">
            <v>111965575.8798454</v>
          </cell>
          <cell r="L42">
            <v>126696342.0085503</v>
          </cell>
          <cell r="M42">
            <v>137837025.71541288</v>
          </cell>
          <cell r="N42">
            <v>0.5452749391982924</v>
          </cell>
          <cell r="O42">
            <v>0.59377782518807276</v>
          </cell>
          <cell r="P42">
            <v>0.64330094904900148</v>
          </cell>
          <cell r="Q42">
            <v>0.74246613230932945</v>
          </cell>
          <cell r="R42">
            <v>0.79897489255677656</v>
          </cell>
          <cell r="S42">
            <v>0.58974050310099779</v>
          </cell>
          <cell r="T42">
            <v>0.6314650057431237</v>
          </cell>
          <cell r="U42">
            <v>0.67448448537194805</v>
          </cell>
          <cell r="V42">
            <v>0.75663060002183036</v>
          </cell>
          <cell r="W42">
            <v>0.80623926697433335</v>
          </cell>
          <cell r="X42">
            <v>4173.3890826430224</v>
          </cell>
          <cell r="Y42">
            <v>4225.8552007948474</v>
          </cell>
          <cell r="Z42">
            <v>4282.8232260907926</v>
          </cell>
          <cell r="AA42">
            <v>4347.2253230365786</v>
          </cell>
          <cell r="AB42">
            <v>4415.5588848776533</v>
          </cell>
        </row>
        <row r="43">
          <cell r="D43">
            <v>118264631.25206342</v>
          </cell>
          <cell r="E43">
            <v>122973483.25506014</v>
          </cell>
          <cell r="F43">
            <v>131887137.10210946</v>
          </cell>
          <cell r="G43">
            <v>156190934.35595554</v>
          </cell>
          <cell r="H43">
            <v>172654999.9115957</v>
          </cell>
          <cell r="I43">
            <v>102525349.00284484</v>
          </cell>
          <cell r="J43">
            <v>107010089.56311265</v>
          </cell>
          <cell r="K43">
            <v>121035558.26355571</v>
          </cell>
          <cell r="L43">
            <v>137145241.32249326</v>
          </cell>
          <cell r="M43">
            <v>149261165.33673444</v>
          </cell>
          <cell r="N43">
            <v>0.57601374400756311</v>
          </cell>
          <cell r="O43">
            <v>0.61659353839495834</v>
          </cell>
          <cell r="P43">
            <v>0.65410794877844392</v>
          </cell>
          <cell r="Q43">
            <v>0.75453559324961883</v>
          </cell>
          <cell r="R43">
            <v>0.81204521956843045</v>
          </cell>
          <cell r="S43">
            <v>0.62086955805119315</v>
          </cell>
          <cell r="T43">
            <v>0.65673942641408234</v>
          </cell>
          <cell r="U43">
            <v>0.69071858301362443</v>
          </cell>
          <cell r="V43">
            <v>0.77452840030677761</v>
          </cell>
          <cell r="W43">
            <v>0.82536614504470762</v>
          </cell>
          <cell r="X43">
            <v>4237.6063828071456</v>
          </cell>
          <cell r="Y43">
            <v>4289.7083305655342</v>
          </cell>
          <cell r="Z43">
            <v>4346.6006813599324</v>
          </cell>
          <cell r="AA43">
            <v>4409.6883495694838</v>
          </cell>
          <cell r="AB43">
            <v>4481.6418470149474</v>
          </cell>
        </row>
        <row r="44">
          <cell r="D44">
            <v>128845720.11597136</v>
          </cell>
          <cell r="E44">
            <v>134157459.3530293</v>
          </cell>
          <cell r="F44">
            <v>144325956.20397377</v>
          </cell>
          <cell r="G44">
            <v>171582196.17221349</v>
          </cell>
          <cell r="H44">
            <v>190325854.71106029</v>
          </cell>
          <cell r="I44">
            <v>110748934.437888</v>
          </cell>
          <cell r="J44">
            <v>115496023.89336202</v>
          </cell>
          <cell r="K44">
            <v>130960605.03685647</v>
          </cell>
          <cell r="L44">
            <v>148480117.03626052</v>
          </cell>
          <cell r="M44">
            <v>161511874.51748222</v>
          </cell>
          <cell r="N44">
            <v>0.60675254881683383</v>
          </cell>
          <cell r="O44">
            <v>0.63277236500855039</v>
          </cell>
          <cell r="P44">
            <v>0.66283466193626128</v>
          </cell>
          <cell r="Q44">
            <v>0.7677192617640668</v>
          </cell>
          <cell r="R44">
            <v>0.82409205408322705</v>
          </cell>
          <cell r="S44">
            <v>0.65199861300138839</v>
          </cell>
          <cell r="T44">
            <v>0.67666019842193403</v>
          </cell>
          <cell r="U44">
            <v>0.70503112669972823</v>
          </cell>
          <cell r="V44">
            <v>0.79297737077053776</v>
          </cell>
          <cell r="W44">
            <v>0.84333355498876772</v>
          </cell>
          <cell r="X44">
            <v>4302.7796402772656</v>
          </cell>
          <cell r="Y44">
            <v>4352.671021168183</v>
          </cell>
          <cell r="Z44">
            <v>4411.073205722515</v>
          </cell>
          <cell r="AA44">
            <v>4476.3833570485103</v>
          </cell>
          <cell r="AB44">
            <v>4546.8390277483559</v>
          </cell>
        </row>
        <row r="45">
          <cell r="D45">
            <v>137516380.10683474</v>
          </cell>
          <cell r="E45">
            <v>143362367.56012979</v>
          </cell>
          <cell r="F45">
            <v>154846527.41433161</v>
          </cell>
          <cell r="G45">
            <v>184468036.89926782</v>
          </cell>
          <cell r="H45">
            <v>205341787.92308778</v>
          </cell>
          <cell r="I45">
            <v>119003649.79517712</v>
          </cell>
          <cell r="J45">
            <v>124293072.37301043</v>
          </cell>
          <cell r="K45">
            <v>141213927.94251874</v>
          </cell>
          <cell r="L45">
            <v>159829139.14104167</v>
          </cell>
          <cell r="M45">
            <v>174639921.07653213</v>
          </cell>
          <cell r="N45">
            <v>0.61444772168799755</v>
          </cell>
          <cell r="O45">
            <v>0.63844317232072334</v>
          </cell>
          <cell r="P45">
            <v>0.67044861047317339</v>
          </cell>
          <cell r="Q45">
            <v>0.78419258174112194</v>
          </cell>
          <cell r="R45">
            <v>0.83951125204018617</v>
          </cell>
          <cell r="S45">
            <v>0.66033109890657826</v>
          </cell>
          <cell r="T45">
            <v>0.68339485157026503</v>
          </cell>
          <cell r="U45">
            <v>0.7132883798860733</v>
          </cell>
          <cell r="V45">
            <v>0.80802412085415565</v>
          </cell>
          <cell r="W45">
            <v>0.85751733765625504</v>
          </cell>
          <cell r="X45">
            <v>4366.0612527540407</v>
          </cell>
          <cell r="Y45">
            <v>4418.5909727083454</v>
          </cell>
          <cell r="Z45">
            <v>4476.0585260415355</v>
          </cell>
          <cell r="AA45">
            <v>4541.4646355865862</v>
          </cell>
          <cell r="AB45">
            <v>4615.3470241147879</v>
          </cell>
        </row>
        <row r="46">
          <cell r="D46">
            <v>146633687.69408491</v>
          </cell>
          <cell r="E46">
            <v>153166330.08314472</v>
          </cell>
          <cell r="F46">
            <v>165825339.4689644</v>
          </cell>
          <cell r="G46">
            <v>198040210.11142367</v>
          </cell>
          <cell r="H46">
            <v>221057529.48735732</v>
          </cell>
          <cell r="I46">
            <v>127991184.82275714</v>
          </cell>
          <cell r="J46">
            <v>133751680.54276031</v>
          </cell>
          <cell r="K46">
            <v>152248061.04277122</v>
          </cell>
          <cell r="L46">
            <v>172454983.62404355</v>
          </cell>
          <cell r="M46">
            <v>188412761.86683282</v>
          </cell>
          <cell r="N46">
            <v>0.62214289455916116</v>
          </cell>
          <cell r="O46">
            <v>0.64410831391303591</v>
          </cell>
          <cell r="P46">
            <v>0.67806065190435005</v>
          </cell>
          <cell r="Q46">
            <v>0.80068211337466044</v>
          </cell>
          <cell r="R46">
            <v>0.8549424044209275</v>
          </cell>
          <cell r="S46">
            <v>0.66866358481176813</v>
          </cell>
          <cell r="T46">
            <v>0.69013586137990246</v>
          </cell>
          <cell r="U46">
            <v>0.72154777275202386</v>
          </cell>
          <cell r="V46">
            <v>0.82305268225001227</v>
          </cell>
          <cell r="W46">
            <v>0.87176391046195678</v>
          </cell>
          <cell r="X46">
            <v>4432.088233338909</v>
          </cell>
          <cell r="Y46">
            <v>4483.4650375663032</v>
          </cell>
          <cell r="Z46">
            <v>4543.3393592464981</v>
          </cell>
          <cell r="AA46">
            <v>4608.9161632421728</v>
          </cell>
          <cell r="AB46">
            <v>4680.7063914299051</v>
          </cell>
        </row>
        <row r="47">
          <cell r="D47">
            <v>156395695.22626597</v>
          </cell>
          <cell r="E47">
            <v>163406473.71693194</v>
          </cell>
          <cell r="F47">
            <v>177329710.31241587</v>
          </cell>
          <cell r="G47">
            <v>212316952.89709356</v>
          </cell>
          <cell r="H47">
            <v>237952834.37002835</v>
          </cell>
          <cell r="I47">
            <v>137543548.7227855</v>
          </cell>
          <cell r="J47">
            <v>143906958.81444728</v>
          </cell>
          <cell r="K47">
            <v>163855215.38257372</v>
          </cell>
          <cell r="L47">
            <v>185886451.34954947</v>
          </cell>
          <cell r="M47">
            <v>203350431.02933043</v>
          </cell>
          <cell r="N47">
            <v>0.62983806743032478</v>
          </cell>
          <cell r="O47">
            <v>0.64976797772041039</v>
          </cell>
          <cell r="P47">
            <v>0.68567084948949641</v>
          </cell>
          <cell r="Q47">
            <v>0.81718468370073416</v>
          </cell>
          <cell r="R47">
            <v>0.87087427691866459</v>
          </cell>
          <cell r="S47">
            <v>0.67699607071695811</v>
          </cell>
          <cell r="T47">
            <v>0.69688301699703181</v>
          </cell>
          <cell r="U47">
            <v>0.72980923432327682</v>
          </cell>
          <cell r="V47">
            <v>0.83806159731292662</v>
          </cell>
          <cell r="W47">
            <v>0.88657237871731087</v>
          </cell>
          <cell r="X47">
            <v>4494.4759493295178</v>
          </cell>
          <cell r="Y47">
            <v>4549.9026312380975</v>
          </cell>
          <cell r="Z47">
            <v>4607.2743465906497</v>
          </cell>
          <cell r="AA47">
            <v>4672.8371965502056</v>
          </cell>
          <cell r="AB47">
            <v>4746.4225263024609</v>
          </cell>
        </row>
        <row r="48">
          <cell r="D48">
            <v>166660958.6483086</v>
          </cell>
          <cell r="E48">
            <v>174412231.06342334</v>
          </cell>
          <cell r="F48">
            <v>189480111.93823338</v>
          </cell>
          <cell r="G48">
            <v>228244021.44831055</v>
          </cell>
          <cell r="H48">
            <v>255462759.86386251</v>
          </cell>
          <cell r="I48">
            <v>147932495.35439822</v>
          </cell>
          <cell r="J48">
            <v>154567628.08518836</v>
          </cell>
          <cell r="K48">
            <v>176687107.2543793</v>
          </cell>
          <cell r="L48">
            <v>200568873.0858587</v>
          </cell>
          <cell r="M48">
            <v>218234593.24029493</v>
          </cell>
          <cell r="N48">
            <v>0.63743644854408488</v>
          </cell>
          <cell r="O48">
            <v>0.65593705279612979</v>
          </cell>
          <cell r="P48">
            <v>0.69500193847906067</v>
          </cell>
          <cell r="Q48">
            <v>0.83366390855565065</v>
          </cell>
          <cell r="R48">
            <v>0.88775412486185301</v>
          </cell>
          <cell r="S48">
            <v>0.68518173484382816</v>
          </cell>
          <cell r="T48">
            <v>0.7039641379133702</v>
          </cell>
          <cell r="U48">
            <v>0.73933844544621929</v>
          </cell>
          <cell r="V48">
            <v>0.8532064755872083</v>
          </cell>
          <cell r="W48">
            <v>0.90199743638178209</v>
          </cell>
          <cell r="X48">
            <v>4559.9059784657766</v>
          </cell>
          <cell r="Y48">
            <v>4612.2429488480666</v>
          </cell>
          <cell r="Z48">
            <v>4672.9679451959646</v>
          </cell>
          <cell r="AA48">
            <v>4736.553928970714</v>
          </cell>
          <cell r="AB48">
            <v>4808.3161594939065</v>
          </cell>
        </row>
        <row r="49">
          <cell r="D49">
            <v>177742501.27311</v>
          </cell>
          <cell r="E49">
            <v>186263790.29146624</v>
          </cell>
          <cell r="F49">
            <v>202299693.56012604</v>
          </cell>
          <cell r="G49">
            <v>244618695.11993334</v>
          </cell>
          <cell r="H49">
            <v>273702706.82802135</v>
          </cell>
          <cell r="I49">
            <v>158854756.2718198</v>
          </cell>
          <cell r="J49">
            <v>166253664.49743563</v>
          </cell>
          <cell r="K49">
            <v>190113370.06463233</v>
          </cell>
          <cell r="L49">
            <v>216140659.88952088</v>
          </cell>
          <cell r="M49">
            <v>234059601.88054338</v>
          </cell>
          <cell r="N49">
            <v>0.64391116378050317</v>
          </cell>
          <cell r="O49">
            <v>0.66310190341515962</v>
          </cell>
          <cell r="P49">
            <v>0.70640065698699983</v>
          </cell>
          <cell r="Q49">
            <v>0.8507365950607555</v>
          </cell>
          <cell r="R49">
            <v>0.9052638872841432</v>
          </cell>
          <cell r="S49">
            <v>0.69166292922271611</v>
          </cell>
          <cell r="T49">
            <v>0.71097149170556484</v>
          </cell>
          <cell r="U49">
            <v>0.74970138947577869</v>
          </cell>
          <cell r="V49">
            <v>0.86778750557115603</v>
          </cell>
          <cell r="W49">
            <v>0.91671576072823724</v>
          </cell>
          <cell r="X49">
            <v>4622.9224478524739</v>
          </cell>
          <cell r="Y49">
            <v>4677.6809338257735</v>
          </cell>
          <cell r="Z49">
            <v>4735.1960522840582</v>
          </cell>
          <cell r="AA49">
            <v>4801.6236887917403</v>
          </cell>
          <cell r="AB49">
            <v>4872.7767428124025</v>
          </cell>
        </row>
        <row r="50">
          <cell r="D50">
            <v>189342402.97727603</v>
          </cell>
          <cell r="E50">
            <v>198668184.49263331</v>
          </cell>
          <cell r="F50">
            <v>215718233.13746223</v>
          </cell>
          <cell r="G50">
            <v>260958329.18770525</v>
          </cell>
          <cell r="H50">
            <v>292818560.87140667</v>
          </cell>
          <cell r="I50">
            <v>170915032.4768039</v>
          </cell>
          <cell r="J50">
            <v>178853851.23606375</v>
          </cell>
          <cell r="K50">
            <v>204899614.77645805</v>
          </cell>
          <cell r="L50">
            <v>231776586.05093384</v>
          </cell>
          <cell r="M50">
            <v>250529545.99924648</v>
          </cell>
          <cell r="N50">
            <v>0.65038587901692158</v>
          </cell>
          <cell r="O50">
            <v>0.67026858893085683</v>
          </cell>
          <cell r="P50">
            <v>0.71781522948673038</v>
          </cell>
          <cell r="Q50">
            <v>0.86784072003478518</v>
          </cell>
          <cell r="R50">
            <v>0.92280467772470831</v>
          </cell>
          <cell r="S50">
            <v>0.69814412360160416</v>
          </cell>
          <cell r="T50">
            <v>0.71797678683320587</v>
          </cell>
          <cell r="U50">
            <v>0.76035511904904607</v>
          </cell>
          <cell r="V50">
            <v>0.88233326312655447</v>
          </cell>
          <cell r="W50">
            <v>0.93139927315174975</v>
          </cell>
          <cell r="X50">
            <v>4687.4358926933264</v>
          </cell>
          <cell r="Y50">
            <v>4740.7110785373725</v>
          </cell>
          <cell r="Z50">
            <v>4800.1500340512757</v>
          </cell>
          <cell r="AA50">
            <v>4864.1959062513097</v>
          </cell>
          <cell r="AB50">
            <v>4934.1319778905254</v>
          </cell>
        </row>
        <row r="51">
          <cell r="D51">
            <v>201478633.66593653</v>
          </cell>
          <cell r="E51">
            <v>211522768.32350868</v>
          </cell>
          <cell r="F51">
            <v>229131958.71614912</v>
          </cell>
          <cell r="G51">
            <v>278001644.34429187</v>
          </cell>
          <cell r="H51">
            <v>312820910.54891664</v>
          </cell>
          <cell r="I51">
            <v>183954993.27718028</v>
          </cell>
          <cell r="J51">
            <v>192489900.6749548</v>
          </cell>
          <cell r="K51">
            <v>219886321.93516177</v>
          </cell>
          <cell r="L51">
            <v>248564462.61889222</v>
          </cell>
          <cell r="M51">
            <v>268051108.47262058</v>
          </cell>
          <cell r="N51">
            <v>0.65686059425333998</v>
          </cell>
          <cell r="O51">
            <v>0.6774370648612047</v>
          </cell>
          <cell r="P51">
            <v>0.72924527164188158</v>
          </cell>
          <cell r="Q51">
            <v>0.88497552133863877</v>
          </cell>
          <cell r="R51">
            <v>0.94037574399469304</v>
          </cell>
          <cell r="S51">
            <v>0.70462531798049222</v>
          </cell>
          <cell r="T51">
            <v>0.72550398719925102</v>
          </cell>
          <cell r="U51">
            <v>0.77099149242354859</v>
          </cell>
          <cell r="V51">
            <v>0.89684460333629645</v>
          </cell>
          <cell r="W51">
            <v>0.94604881757152237</v>
          </cell>
          <cell r="X51">
            <v>4751.4575269515653</v>
          </cell>
          <cell r="Y51">
            <v>4804.9456349782722</v>
          </cell>
          <cell r="Z51">
            <v>4862.8427037480733</v>
          </cell>
          <cell r="AA51">
            <v>4929.6355742175874</v>
          </cell>
          <cell r="AB51">
            <v>4995.7589077576049</v>
          </cell>
        </row>
        <row r="52">
          <cell r="D52">
            <v>214170018.08561563</v>
          </cell>
          <cell r="E52">
            <v>224543681.46504834</v>
          </cell>
          <cell r="F52">
            <v>242925186.36799639</v>
          </cell>
          <cell r="G52">
            <v>295861937.09450185</v>
          </cell>
          <cell r="H52">
            <v>333692650.12858373</v>
          </cell>
          <cell r="I52">
            <v>198185872.17847759</v>
          </cell>
          <cell r="J52">
            <v>206961911.06914243</v>
          </cell>
          <cell r="K52">
            <v>235781968.8682766</v>
          </cell>
          <cell r="L52">
            <v>265884931.90383616</v>
          </cell>
          <cell r="M52">
            <v>286741643.43599755</v>
          </cell>
          <cell r="N52">
            <v>0.66333530948975838</v>
          </cell>
          <cell r="O52">
            <v>0.68460728815045357</v>
          </cell>
          <cell r="P52">
            <v>0.74069041143940373</v>
          </cell>
          <cell r="Q52">
            <v>0.90214026127036329</v>
          </cell>
          <cell r="R52">
            <v>0.95797635802334735</v>
          </cell>
          <cell r="S52">
            <v>0.71157353015742819</v>
          </cell>
          <cell r="T52">
            <v>0.73303025718591686</v>
          </cell>
          <cell r="U52">
            <v>0.7816109269797813</v>
          </cell>
          <cell r="V52">
            <v>0.91132235386598759</v>
          </cell>
          <cell r="W52">
            <v>0.96066521084742218</v>
          </cell>
          <cell r="X52">
            <v>4815.0928982110609</v>
          </cell>
          <cell r="Y52">
            <v>4868.6017902912299</v>
          </cell>
          <cell r="Z52">
            <v>4927.1956904722538</v>
          </cell>
          <cell r="AA52">
            <v>4989.5003378607553</v>
          </cell>
          <cell r="AB52">
            <v>5058.4842711724432</v>
          </cell>
        </row>
        <row r="53">
          <cell r="D53">
            <v>227300251.25180861</v>
          </cell>
          <cell r="E53">
            <v>237617841.45357305</v>
          </cell>
          <cell r="F53">
            <v>257243849.33051071</v>
          </cell>
          <cell r="G53">
            <v>314478444.0606513</v>
          </cell>
          <cell r="H53">
            <v>355923268.16906017</v>
          </cell>
          <cell r="I53">
            <v>213479647.10163492</v>
          </cell>
          <cell r="J53">
            <v>221996162.5185135</v>
          </cell>
          <cell r="K53">
            <v>252472254.76242197</v>
          </cell>
          <cell r="L53">
            <v>284281900.38899487</v>
          </cell>
          <cell r="M53">
            <v>306112300.47011966</v>
          </cell>
          <cell r="N53">
            <v>0.66981002472617668</v>
          </cell>
          <cell r="O53">
            <v>0.69177921711241042</v>
          </cell>
          <cell r="P53">
            <v>0.75215028869957878</v>
          </cell>
          <cell r="Q53">
            <v>0.91838042632082739</v>
          </cell>
          <cell r="R53">
            <v>0.97471042621818449</v>
          </cell>
          <cell r="S53">
            <v>0.71864387947006803</v>
          </cell>
          <cell r="T53">
            <v>0.74055461349100815</v>
          </cell>
          <cell r="U53">
            <v>0.79221382682181818</v>
          </cell>
          <cell r="V53">
            <v>0.9250397403970817</v>
          </cell>
          <cell r="W53">
            <v>0.97456622487440492</v>
          </cell>
          <cell r="X53">
            <v>4880.1255625879667</v>
          </cell>
          <cell r="Y53">
            <v>4932.0606377192671</v>
          </cell>
          <cell r="Z53">
            <v>4990.0336585588084</v>
          </cell>
          <cell r="AA53">
            <v>5052.0892668144525</v>
          </cell>
          <cell r="AB53">
            <v>5121.2459036550872</v>
          </cell>
        </row>
        <row r="54">
          <cell r="D54">
            <v>240836394.98576304</v>
          </cell>
          <cell r="E54">
            <v>251856342.95865834</v>
          </cell>
          <cell r="F54">
            <v>272400780.77768469</v>
          </cell>
          <cell r="G54">
            <v>333876249.65252602</v>
          </cell>
          <cell r="H54">
            <v>379637177.8251546</v>
          </cell>
          <cell r="I54">
            <v>229182846.00283784</v>
          </cell>
          <cell r="J54">
            <v>238252074.33872044</v>
          </cell>
          <cell r="K54">
            <v>269728037.6095193</v>
          </cell>
          <cell r="L54">
            <v>303103208.67186385</v>
          </cell>
          <cell r="M54">
            <v>326849893.35147804</v>
          </cell>
          <cell r="N54">
            <v>0.67852067188546195</v>
          </cell>
          <cell r="O54">
            <v>0.7048269293779521</v>
          </cell>
          <cell r="P54">
            <v>0.76697404142332859</v>
          </cell>
          <cell r="Q54">
            <v>0.93255544675490387</v>
          </cell>
          <cell r="R54">
            <v>0.99114048845977809</v>
          </cell>
          <cell r="S54">
            <v>0.7267126106480396</v>
          </cell>
          <cell r="T54">
            <v>0.75181197436982938</v>
          </cell>
          <cell r="U54">
            <v>0.80455357892043589</v>
          </cell>
          <cell r="V54">
            <v>0.93617864638744319</v>
          </cell>
          <cell r="W54">
            <v>0.98716643277229865</v>
          </cell>
          <cell r="X54">
            <v>4942.9187213831892</v>
          </cell>
          <cell r="Y54">
            <v>4997.4396490101244</v>
          </cell>
          <cell r="Z54">
            <v>5052.2732396398733</v>
          </cell>
          <cell r="AA54">
            <v>5115.4400792232045</v>
          </cell>
          <cell r="AB54">
            <v>5187.9479362275724</v>
          </cell>
        </row>
        <row r="55">
          <cell r="D55">
            <v>257412002.07866418</v>
          </cell>
          <cell r="E55">
            <v>268978578.30636346</v>
          </cell>
          <cell r="F55">
            <v>290295456.96845138</v>
          </cell>
          <cell r="G55">
            <v>356512526.92576909</v>
          </cell>
          <cell r="H55">
            <v>406916450.39261949</v>
          </cell>
          <cell r="I55">
            <v>246807326.1332978</v>
          </cell>
          <cell r="J55">
            <v>255616567.81459427</v>
          </cell>
          <cell r="K55">
            <v>288516520.57091552</v>
          </cell>
          <cell r="L55">
            <v>323629233.28711396</v>
          </cell>
          <cell r="M55">
            <v>348557169.32462692</v>
          </cell>
          <cell r="N55">
            <v>0.68978686462593608</v>
          </cell>
          <cell r="O55">
            <v>0.71952633288540313</v>
          </cell>
          <cell r="P55">
            <v>0.78297984634136175</v>
          </cell>
          <cell r="Q55">
            <v>0.94731625980051215</v>
          </cell>
          <cell r="R55">
            <v>1.0082000546668732</v>
          </cell>
          <cell r="S55">
            <v>0.73592243665908474</v>
          </cell>
          <cell r="T55">
            <v>0.76346115687626415</v>
          </cell>
          <cell r="U55">
            <v>0.81685026033666142</v>
          </cell>
          <cell r="V55">
            <v>0.94666032164291525</v>
          </cell>
          <cell r="W55">
            <v>0.99906036792840969</v>
          </cell>
          <cell r="X55">
            <v>5008.7832933580094</v>
          </cell>
          <cell r="Y55">
            <v>5057.8003617690756</v>
          </cell>
          <cell r="Z55">
            <v>5116.1058431778374</v>
          </cell>
          <cell r="AA55">
            <v>5179.1861136941852</v>
          </cell>
          <cell r="AB55">
            <v>5249.1926598102818</v>
          </cell>
        </row>
        <row r="56">
          <cell r="D56">
            <v>274903422.40671468</v>
          </cell>
          <cell r="E56">
            <v>286996705.21355075</v>
          </cell>
          <cell r="F56">
            <v>308991568.21878654</v>
          </cell>
          <cell r="G56">
            <v>380235455.83108765</v>
          </cell>
          <cell r="H56">
            <v>435449137.70688218</v>
          </cell>
          <cell r="I56">
            <v>265350951.78241482</v>
          </cell>
          <cell r="J56">
            <v>274781795.14882505</v>
          </cell>
          <cell r="K56">
            <v>308527269.81373549</v>
          </cell>
          <cell r="L56">
            <v>345840023.44333863</v>
          </cell>
          <cell r="M56">
            <v>372072790.28065717</v>
          </cell>
          <cell r="N56">
            <v>0.70105305736641021</v>
          </cell>
          <cell r="O56">
            <v>0.73424206678765946</v>
          </cell>
          <cell r="P56">
            <v>0.79900347771135616</v>
          </cell>
          <cell r="Q56">
            <v>0.96207313041342069</v>
          </cell>
          <cell r="R56">
            <v>1.0252629051210287</v>
          </cell>
          <cell r="S56">
            <v>0.74513226267013</v>
          </cell>
          <cell r="T56">
            <v>0.77509201747633172</v>
          </cell>
          <cell r="U56">
            <v>0.82912694134336884</v>
          </cell>
          <cell r="V56">
            <v>0.95714642011556239</v>
          </cell>
          <cell r="W56">
            <v>1.0109506183195263</v>
          </cell>
          <cell r="X56">
            <v>5070.9452382022582</v>
          </cell>
          <cell r="Y56">
            <v>5123.7003907261933</v>
          </cell>
          <cell r="Z56">
            <v>5180.3757225034651</v>
          </cell>
          <cell r="AA56">
            <v>5245.4875618998367</v>
          </cell>
          <cell r="AB56">
            <v>5314.3039941845373</v>
          </cell>
        </row>
        <row r="57">
          <cell r="D57">
            <v>293216615.43239141</v>
          </cell>
          <cell r="E57">
            <v>305850666.28218907</v>
          </cell>
          <cell r="F57">
            <v>328491068.38711149</v>
          </cell>
          <cell r="G57">
            <v>405583592.43125463</v>
          </cell>
          <cell r="H57">
            <v>463717002.12025613</v>
          </cell>
          <cell r="I57">
            <v>285425169.16324496</v>
          </cell>
          <cell r="J57">
            <v>294954718.53431451</v>
          </cell>
          <cell r="K57">
            <v>330239394.41522682</v>
          </cell>
          <cell r="L57">
            <v>369085813.08367366</v>
          </cell>
          <cell r="M57">
            <v>397068589.41320741</v>
          </cell>
          <cell r="N57">
            <v>0.71231925010688446</v>
          </cell>
          <cell r="O57">
            <v>0.74897348379894102</v>
          </cell>
          <cell r="P57">
            <v>0.81504422894850515</v>
          </cell>
          <cell r="Q57">
            <v>0.97757488766878065</v>
          </cell>
          <cell r="R57">
            <v>1.0427045228802749</v>
          </cell>
          <cell r="S57">
            <v>0.75434208868117514</v>
          </cell>
          <cell r="T57">
            <v>0.78670528239310289</v>
          </cell>
          <cell r="U57">
            <v>0.84138441469424485</v>
          </cell>
          <cell r="V57">
            <v>0.96819324746928237</v>
          </cell>
          <cell r="W57">
            <v>1.02311651954677</v>
          </cell>
          <cell r="X57">
            <v>5135.9430310817388</v>
          </cell>
          <cell r="Y57">
            <v>5187.3698557428161</v>
          </cell>
          <cell r="Z57">
            <v>5248.3145201793022</v>
          </cell>
          <cell r="AA57">
            <v>5308.7424938353615</v>
          </cell>
          <cell r="AB57">
            <v>5377.4966559784389</v>
          </cell>
        </row>
        <row r="58">
          <cell r="D58">
            <v>312516822.76517642</v>
          </cell>
          <cell r="E58">
            <v>326024524.89250404</v>
          </cell>
          <cell r="F58">
            <v>350441908.00768453</v>
          </cell>
          <cell r="G58">
            <v>434051424.46322501</v>
          </cell>
          <cell r="H58">
            <v>491046905.61019081</v>
          </cell>
          <cell r="I58">
            <v>306390135.57238913</v>
          </cell>
          <cell r="J58">
            <v>316390282.46445298</v>
          </cell>
          <cell r="K58">
            <v>352952273.79531264</v>
          </cell>
          <cell r="L58">
            <v>394249362.70732635</v>
          </cell>
          <cell r="M58">
            <v>423650922.36645472</v>
          </cell>
          <cell r="N58">
            <v>0.72494045730769963</v>
          </cell>
          <cell r="O58">
            <v>0.76459465491864997</v>
          </cell>
          <cell r="P58">
            <v>0.8316023527126597</v>
          </cell>
          <cell r="Q58">
            <v>0.9947592587696692</v>
          </cell>
          <cell r="R58">
            <v>1.0597447210102819</v>
          </cell>
          <cell r="S58">
            <v>0.76567833988830847</v>
          </cell>
          <cell r="T58">
            <v>0.80013491500494149</v>
          </cell>
          <cell r="U58">
            <v>0.8552847342288159</v>
          </cell>
          <cell r="V58">
            <v>0.98202703657014279</v>
          </cell>
          <cell r="W58">
            <v>1.0366223800109777</v>
          </cell>
          <cell r="X58">
            <v>5199.1963103880526</v>
          </cell>
          <cell r="Y58">
            <v>5253.2647261636957</v>
          </cell>
          <cell r="Z58">
            <v>5309.5273053426445</v>
          </cell>
          <cell r="AA58">
            <v>5373.139573989567</v>
          </cell>
          <cell r="AB58">
            <v>5438.6702458597865</v>
          </cell>
        </row>
        <row r="59">
          <cell r="D59">
            <v>332856026.15133232</v>
          </cell>
          <cell r="E59">
            <v>347197933.16334432</v>
          </cell>
          <cell r="F59">
            <v>373797415.56962061</v>
          </cell>
          <cell r="G59">
            <v>463799605.22578853</v>
          </cell>
          <cell r="H59">
            <v>519516047.5416469</v>
          </cell>
          <cell r="I59">
            <v>328468408.17411822</v>
          </cell>
          <cell r="J59">
            <v>338631871.20596772</v>
          </cell>
          <cell r="K59">
            <v>377456802.0548408</v>
          </cell>
          <cell r="L59">
            <v>420286126.93537706</v>
          </cell>
          <cell r="M59">
            <v>452207305.23427033</v>
          </cell>
          <cell r="N59">
            <v>0.73933629864534811</v>
          </cell>
          <cell r="O59">
            <v>0.77983019154409439</v>
          </cell>
          <cell r="P59">
            <v>0.84757970909844216</v>
          </cell>
          <cell r="Q59">
            <v>1.0108567171095635</v>
          </cell>
          <cell r="R59">
            <v>1.0756240405131272</v>
          </cell>
          <cell r="S59">
            <v>0.77979952576060474</v>
          </cell>
          <cell r="T59">
            <v>0.81482373193346458</v>
          </cell>
          <cell r="U59">
            <v>0.87043725125102522</v>
          </cell>
          <cell r="V59">
            <v>0.99708028876870458</v>
          </cell>
          <cell r="W59">
            <v>1.051430689666635</v>
          </cell>
          <cell r="X59">
            <v>5263.360901484315</v>
          </cell>
          <cell r="Y59">
            <v>5315.946827408321</v>
          </cell>
          <cell r="Z59">
            <v>5372.8861415776682</v>
          </cell>
          <cell r="AA59">
            <v>5433.6170958710936</v>
          </cell>
          <cell r="AB59">
            <v>5501.9323824093135</v>
          </cell>
        </row>
        <row r="60">
          <cell r="D60">
            <v>353993026.87100774</v>
          </cell>
          <cell r="E60">
            <v>369322316.07644355</v>
          </cell>
          <cell r="F60">
            <v>398191268.42408615</v>
          </cell>
          <cell r="G60">
            <v>494872340.12926334</v>
          </cell>
          <cell r="H60">
            <v>549263571.94348955</v>
          </cell>
          <cell r="I60">
            <v>351845596.58514017</v>
          </cell>
          <cell r="J60">
            <v>362257851.07098275</v>
          </cell>
          <cell r="K60">
            <v>403292789.72870398</v>
          </cell>
          <cell r="L60">
            <v>448478767.76219988</v>
          </cell>
          <cell r="M60">
            <v>482629895.21725523</v>
          </cell>
          <cell r="N60">
            <v>0.75373213998299682</v>
          </cell>
          <cell r="O60">
            <v>0.79506578869198963</v>
          </cell>
          <cell r="P60">
            <v>0.86355644388328279</v>
          </cell>
          <cell r="Q60">
            <v>1.0269499395982298</v>
          </cell>
          <cell r="R60">
            <v>1.0914973764841329</v>
          </cell>
          <cell r="S60">
            <v>0.79392071163290101</v>
          </cell>
          <cell r="T60">
            <v>0.82951248095875041</v>
          </cell>
          <cell r="U60">
            <v>0.88559046567916966</v>
          </cell>
          <cell r="V60">
            <v>1.0121382933857173</v>
          </cell>
          <cell r="W60">
            <v>1.0662457125531368</v>
          </cell>
          <cell r="X60">
            <v>5327.689290730219</v>
          </cell>
          <cell r="Y60">
            <v>5378.6500470373412</v>
          </cell>
          <cell r="Z60">
            <v>5435.242680354555</v>
          </cell>
          <cell r="AA60">
            <v>5496.9671993596457</v>
          </cell>
          <cell r="AB60">
            <v>5565.5098518625491</v>
          </cell>
        </row>
        <row r="61">
          <cell r="D61">
            <v>375831158.96176475</v>
          </cell>
          <cell r="E61">
            <v>392447896.94599372</v>
          </cell>
          <cell r="F61">
            <v>423699781.74452585</v>
          </cell>
          <cell r="G61">
            <v>527489184.31208676</v>
          </cell>
          <cell r="H61">
            <v>580164231.13416755</v>
          </cell>
          <cell r="I61">
            <v>376323451.35017854</v>
          </cell>
          <cell r="J61">
            <v>387688376.24323452</v>
          </cell>
          <cell r="K61">
            <v>430954222.45630121</v>
          </cell>
          <cell r="L61">
            <v>478613578.80380189</v>
          </cell>
          <cell r="M61">
            <v>515502877.93407989</v>
          </cell>
          <cell r="N61">
            <v>0.76812798132064541</v>
          </cell>
          <cell r="O61">
            <v>0.81030144305888385</v>
          </cell>
          <cell r="P61">
            <v>0.87953259099556136</v>
          </cell>
          <cell r="Q61">
            <v>1.0430391574379732</v>
          </cell>
          <cell r="R61">
            <v>1.1073650555179502</v>
          </cell>
          <cell r="S61">
            <v>0.80804189750519728</v>
          </cell>
          <cell r="T61">
            <v>0.84420116578711024</v>
          </cell>
          <cell r="U61">
            <v>0.9007443394472614</v>
          </cell>
          <cell r="V61">
            <v>1.0272007910234722</v>
          </cell>
          <cell r="W61">
            <v>1.0810670822472159</v>
          </cell>
          <cell r="X61">
            <v>5391.052169328852</v>
          </cell>
          <cell r="Y61">
            <v>5443.6006917064578</v>
          </cell>
          <cell r="Z61">
            <v>5498.332188215918</v>
          </cell>
          <cell r="AA61">
            <v>5560.8560867691785</v>
          </cell>
          <cell r="AB61">
            <v>5632.8038378653764</v>
          </cell>
        </row>
        <row r="62">
          <cell r="D62">
            <v>398618984.00155699</v>
          </cell>
          <cell r="E62">
            <v>416403175.90062314</v>
          </cell>
          <cell r="F62">
            <v>450374991.28985614</v>
          </cell>
          <cell r="G62">
            <v>561793747.80242276</v>
          </cell>
          <cell r="H62">
            <v>612233247.69297409</v>
          </cell>
          <cell r="I62">
            <v>402617765.01589078</v>
          </cell>
          <cell r="J62">
            <v>414066045.7933749</v>
          </cell>
          <cell r="K62">
            <v>460809827.67423725</v>
          </cell>
          <cell r="L62">
            <v>511242287.94363928</v>
          </cell>
          <cell r="M62">
            <v>549621147.44489205</v>
          </cell>
          <cell r="N62">
            <v>0.78252382265829401</v>
          </cell>
          <cell r="O62">
            <v>0.82553715157744267</v>
          </cell>
          <cell r="P62">
            <v>0.89550818193859727</v>
          </cell>
          <cell r="Q62">
            <v>1.0591245853057061</v>
          </cell>
          <cell r="R62">
            <v>1.1232273808655837</v>
          </cell>
          <cell r="S62">
            <v>0.82216308337749355</v>
          </cell>
          <cell r="T62">
            <v>0.85888978985994413</v>
          </cell>
          <cell r="U62">
            <v>0.91589883721011367</v>
          </cell>
          <cell r="V62">
            <v>1.0422675408249464</v>
          </cell>
          <cell r="W62">
            <v>1.095894458516038</v>
          </cell>
          <cell r="X62">
            <v>5456.4362584006394</v>
          </cell>
          <cell r="Y62">
            <v>5505.5333392643561</v>
          </cell>
          <cell r="Z62">
            <v>5563.2313012164523</v>
          </cell>
          <cell r="AA62">
            <v>5627.396776908311</v>
          </cell>
          <cell r="AB62">
            <v>5696.5928362136156</v>
          </cell>
        </row>
        <row r="63">
          <cell r="D63">
            <v>422375902.28787017</v>
          </cell>
          <cell r="E63">
            <v>441149401.81613737</v>
          </cell>
          <cell r="F63">
            <v>478401351.01088262</v>
          </cell>
          <cell r="G63">
            <v>598594851.78085303</v>
          </cell>
          <cell r="H63">
            <v>644597856.96670222</v>
          </cell>
          <cell r="I63">
            <v>430102247.32549047</v>
          </cell>
          <cell r="J63">
            <v>442481777.65953118</v>
          </cell>
          <cell r="K63">
            <v>492842228.08699435</v>
          </cell>
          <cell r="L63">
            <v>546440206.87397718</v>
          </cell>
          <cell r="M63">
            <v>587648156.62518728</v>
          </cell>
          <cell r="N63">
            <v>0.79691966399594261</v>
          </cell>
          <cell r="O63">
            <v>0.84077291139572297</v>
          </cell>
          <cell r="P63">
            <v>0.91148324600351027</v>
          </cell>
          <cell r="Q63">
            <v>1.0762778616080146</v>
          </cell>
          <cell r="R63">
            <v>1.1398131808268022</v>
          </cell>
          <cell r="S63">
            <v>0.83628426924978982</v>
          </cell>
          <cell r="T63">
            <v>0.87357835637699277</v>
          </cell>
          <cell r="U63">
            <v>0.93105392610451865</v>
          </cell>
          <cell r="V63">
            <v>1.0581256827104362</v>
          </cell>
          <cell r="W63">
            <v>1.1112629088980519</v>
          </cell>
          <cell r="X63">
            <v>5519.0270152469757</v>
          </cell>
          <cell r="Y63">
            <v>5571.71226939807</v>
          </cell>
          <cell r="Z63">
            <v>5629.0118732830306</v>
          </cell>
          <cell r="AA63">
            <v>5693.3346855347099</v>
          </cell>
          <cell r="AB63">
            <v>5764.8702736645391</v>
          </cell>
        </row>
        <row r="64">
          <cell r="D64">
            <v>449029232.82430452</v>
          </cell>
          <cell r="E64">
            <v>470751423.24547613</v>
          </cell>
          <cell r="F64">
            <v>511789877.16934854</v>
          </cell>
          <cell r="G64">
            <v>639010699.1375072</v>
          </cell>
          <cell r="H64">
            <v>677175028.82789755</v>
          </cell>
          <cell r="I64">
            <v>460918442.47144628</v>
          </cell>
          <cell r="J64">
            <v>474671289.93158442</v>
          </cell>
          <cell r="K64">
            <v>528909311.11293322</v>
          </cell>
          <cell r="L64">
            <v>585431039.12518537</v>
          </cell>
          <cell r="M64">
            <v>628432331.53654385</v>
          </cell>
          <cell r="N64">
            <v>0.81671624054235414</v>
          </cell>
          <cell r="O64">
            <v>0.86254320267248885</v>
          </cell>
          <cell r="P64">
            <v>0.93264097186097117</v>
          </cell>
          <cell r="Q64">
            <v>1.0960815598128621</v>
          </cell>
          <cell r="R64">
            <v>1.1574680038607805</v>
          </cell>
          <cell r="S64">
            <v>0.85418372590262925</v>
          </cell>
          <cell r="T64">
            <v>0.89286682853063126</v>
          </cell>
          <cell r="U64">
            <v>0.94980182648577083</v>
          </cell>
          <cell r="V64">
            <v>1.0756844037356061</v>
          </cell>
          <cell r="W64">
            <v>1.1271605893446788</v>
          </cell>
          <cell r="X64">
            <v>5584.6746581842135</v>
          </cell>
          <cell r="Y64">
            <v>5636.2275685369232</v>
          </cell>
          <cell r="Z64">
            <v>5696.5833153381827</v>
          </cell>
          <cell r="AA64">
            <v>5759.6861105963708</v>
          </cell>
          <cell r="AB64">
            <v>5831.7758642742501</v>
          </cell>
        </row>
        <row r="65">
          <cell r="D65">
            <v>481333357.56610787</v>
          </cell>
          <cell r="E65">
            <v>505345436.08331138</v>
          </cell>
          <cell r="F65">
            <v>550696852.67373312</v>
          </cell>
          <cell r="G65">
            <v>685618309.93060565</v>
          </cell>
          <cell r="H65">
            <v>715278971.71741223</v>
          </cell>
          <cell r="I65">
            <v>495281894.05894274</v>
          </cell>
          <cell r="J65">
            <v>510845541.91235304</v>
          </cell>
          <cell r="K65">
            <v>568049310.52677715</v>
          </cell>
          <cell r="L65">
            <v>628798220.69705772</v>
          </cell>
          <cell r="M65">
            <v>673242049.85736871</v>
          </cell>
          <cell r="N65">
            <v>0.83882773159589985</v>
          </cell>
          <cell r="O65">
            <v>0.88446489713340071</v>
          </cell>
          <cell r="P65">
            <v>0.95435136098117734</v>
          </cell>
          <cell r="Q65">
            <v>1.1159318672132328</v>
          </cell>
          <cell r="R65">
            <v>1.1751679218480047</v>
          </cell>
          <cell r="S65">
            <v>0.87370266092344528</v>
          </cell>
          <cell r="T65">
            <v>0.91218366397689121</v>
          </cell>
          <cell r="U65">
            <v>0.96887090425443168</v>
          </cell>
          <cell r="V65">
            <v>1.0931908315170182</v>
          </cell>
          <cell r="W65">
            <v>1.1430076754535188</v>
          </cell>
          <cell r="X65">
            <v>5649.948832484999</v>
          </cell>
          <cell r="Y65">
            <v>5705.1121278937144</v>
          </cell>
          <cell r="Z65">
            <v>5762.3226353203409</v>
          </cell>
          <cell r="AA65">
            <v>5827.76487875979</v>
          </cell>
          <cell r="AB65">
            <v>5899.9048700813719</v>
          </cell>
        </row>
        <row r="66">
          <cell r="D66">
            <v>514939395.02672243</v>
          </cell>
          <cell r="E66">
            <v>541673417.91662645</v>
          </cell>
          <cell r="F66">
            <v>591378935.8167156</v>
          </cell>
          <cell r="G66">
            <v>734588567.49757075</v>
          </cell>
          <cell r="H66">
            <v>754608897.06643879</v>
          </cell>
          <cell r="I66">
            <v>532070231.66497076</v>
          </cell>
          <cell r="J66">
            <v>548711696.2748543</v>
          </cell>
          <cell r="K66">
            <v>610546551.21255887</v>
          </cell>
          <cell r="L66">
            <v>674843212.81154692</v>
          </cell>
          <cell r="M66">
            <v>720764242.43060541</v>
          </cell>
          <cell r="N66">
            <v>0.86093922264944567</v>
          </cell>
          <cell r="O66">
            <v>0.90638484587890522</v>
          </cell>
          <cell r="P66">
            <v>0.97605743052878502</v>
          </cell>
          <cell r="Q66">
            <v>1.1357701851007749</v>
          </cell>
          <cell r="R66">
            <v>1.1928511979143965</v>
          </cell>
          <cell r="S66">
            <v>0.89322159594426143</v>
          </cell>
          <cell r="T66">
            <v>0.93150245803068132</v>
          </cell>
          <cell r="U66">
            <v>0.98794482837283715</v>
          </cell>
          <cell r="V66">
            <v>1.1107107109469694</v>
          </cell>
          <cell r="W66">
            <v>1.1588734329857302</v>
          </cell>
          <cell r="X66">
            <v>5717.9946954767738</v>
          </cell>
          <cell r="Y66">
            <v>5770.4595889192997</v>
          </cell>
          <cell r="Z66">
            <v>5831.598744426452</v>
          </cell>
          <cell r="AA66">
            <v>5895.2604065282285</v>
          </cell>
          <cell r="AB66">
            <v>5968.9532424015661</v>
          </cell>
        </row>
        <row r="67">
          <cell r="D67">
            <v>549897493.42827761</v>
          </cell>
          <cell r="E67">
            <v>579884128.38717759</v>
          </cell>
          <cell r="F67">
            <v>634149279.74781573</v>
          </cell>
          <cell r="G67">
            <v>786026863.41945076</v>
          </cell>
          <cell r="H67">
            <v>795210307.4541955</v>
          </cell>
          <cell r="I67">
            <v>570558531.17579544</v>
          </cell>
          <cell r="J67">
            <v>589762264.5804255</v>
          </cell>
          <cell r="K67">
            <v>655015691.55724037</v>
          </cell>
          <cell r="L67">
            <v>724258676.38502204</v>
          </cell>
          <cell r="M67">
            <v>770679205.1677773</v>
          </cell>
          <cell r="N67">
            <v>0.88305071370299137</v>
          </cell>
          <cell r="O67">
            <v>0.9283031770853003</v>
          </cell>
          <cell r="P67">
            <v>0.9977594976613462</v>
          </cell>
          <cell r="Q67">
            <v>1.1555973937858561</v>
          </cell>
          <cell r="R67">
            <v>1.2105190539657718</v>
          </cell>
          <cell r="S67">
            <v>0.91274053096507735</v>
          </cell>
          <cell r="T67">
            <v>0.95082306688444795</v>
          </cell>
          <cell r="U67">
            <v>1.0070232430056851</v>
          </cell>
          <cell r="V67">
            <v>1.1282430543601696</v>
          </cell>
          <cell r="W67">
            <v>1.1747564910225954</v>
          </cell>
          <cell r="X67">
            <v>5784.0586819184891</v>
          </cell>
          <cell r="Y67">
            <v>5839.1430076047091</v>
          </cell>
          <cell r="Z67">
            <v>5897.2329150700543</v>
          </cell>
          <cell r="AA67">
            <v>5964.3685709059691</v>
          </cell>
          <cell r="AB67">
            <v>6038.3046871454753</v>
          </cell>
        </row>
        <row r="68">
          <cell r="D68">
            <v>586509658.9044323</v>
          </cell>
          <cell r="E68">
            <v>619581320.8938154</v>
          </cell>
          <cell r="F68">
            <v>679075575.7025212</v>
          </cell>
          <cell r="G68">
            <v>839971792.32271683</v>
          </cell>
          <cell r="H68">
            <v>836553268.90187716</v>
          </cell>
          <cell r="I68">
            <v>611879854.41256797</v>
          </cell>
          <cell r="J68">
            <v>632633331.60648906</v>
          </cell>
          <cell r="K68">
            <v>703219394.52628434</v>
          </cell>
          <cell r="L68">
            <v>776324051.56502903</v>
          </cell>
          <cell r="M68">
            <v>821781717.21679354</v>
          </cell>
          <cell r="N68">
            <v>0.90516220475653708</v>
          </cell>
          <cell r="O68">
            <v>0.95022000668047768</v>
          </cell>
          <cell r="P68">
            <v>1.0194578492291346</v>
          </cell>
          <cell r="Q68">
            <v>1.1754142894572095</v>
          </cell>
          <cell r="R68">
            <v>1.228172595143769</v>
          </cell>
          <cell r="S68">
            <v>0.93225946598589349</v>
          </cell>
          <cell r="T68">
            <v>0.97014536047275146</v>
          </cell>
          <cell r="U68">
            <v>1.0261058263209608</v>
          </cell>
          <cell r="V68">
            <v>1.1457869684716988</v>
          </cell>
          <cell r="W68">
            <v>1.1906556096491034</v>
          </cell>
          <cell r="X68">
            <v>5851.6594496836879</v>
          </cell>
          <cell r="Y68">
            <v>5905.3752318195029</v>
          </cell>
          <cell r="Z68">
            <v>5966.6680815597847</v>
          </cell>
          <cell r="AA68">
            <v>6031.9769456836293</v>
          </cell>
          <cell r="AB68">
            <v>6104.2673018124933</v>
          </cell>
        </row>
        <row r="69">
          <cell r="D69">
            <v>624835970.44219017</v>
          </cell>
          <cell r="E69">
            <v>661019425.27340627</v>
          </cell>
          <cell r="F69">
            <v>726600933.63727832</v>
          </cell>
          <cell r="G69">
            <v>889627675.09206855</v>
          </cell>
          <cell r="H69">
            <v>878949650.19961441</v>
          </cell>
          <cell r="I69">
            <v>655630222.95872343</v>
          </cell>
          <cell r="J69">
            <v>678076885.31870139</v>
          </cell>
          <cell r="K69">
            <v>753667312.92742658</v>
          </cell>
          <cell r="L69">
            <v>830841191.66607332</v>
          </cell>
          <cell r="M69">
            <v>874988461.84134352</v>
          </cell>
          <cell r="N69">
            <v>0.9272736958100829</v>
          </cell>
          <cell r="O69">
            <v>0.97140144597343814</v>
          </cell>
          <cell r="P69">
            <v>1.0406132209347552</v>
          </cell>
          <cell r="Q69">
            <v>1.19327838782747</v>
          </cell>
          <cell r="R69">
            <v>1.2399604614573303</v>
          </cell>
          <cell r="S69">
            <v>0.95177840100670941</v>
          </cell>
          <cell r="T69">
            <v>0.98893463974905793</v>
          </cell>
          <cell r="U69">
            <v>1.0447993410438283</v>
          </cell>
          <cell r="V69">
            <v>1.1619263707432541</v>
          </cell>
          <cell r="W69">
            <v>1.2023072823043568</v>
          </cell>
          <cell r="X69">
            <v>5918.1858261446177</v>
          </cell>
          <cell r="Y69">
            <v>5973.0182618345607</v>
          </cell>
          <cell r="Z69">
            <v>6033.4433483033172</v>
          </cell>
          <cell r="AA69">
            <v>6100.5747752571242</v>
          </cell>
          <cell r="AB69">
            <v>6168.889626402015</v>
          </cell>
        </row>
        <row r="70">
          <cell r="D70">
            <v>663927758.12616646</v>
          </cell>
          <cell r="E70">
            <v>705173416.66380119</v>
          </cell>
          <cell r="F70">
            <v>778145324.39785683</v>
          </cell>
          <cell r="G70">
            <v>935282708.55258477</v>
          </cell>
          <cell r="H70">
            <v>925212562.85250616</v>
          </cell>
          <cell r="I70">
            <v>701343273.68976426</v>
          </cell>
          <cell r="J70">
            <v>725723553.8534565</v>
          </cell>
          <cell r="K70">
            <v>806540358.14422381</v>
          </cell>
          <cell r="L70">
            <v>885478857.80006361</v>
          </cell>
          <cell r="M70">
            <v>934463811.87516725</v>
          </cell>
          <cell r="N70">
            <v>0.94122278694736072</v>
          </cell>
          <cell r="O70">
            <v>0.99046446709248948</v>
          </cell>
          <cell r="P70">
            <v>1.0598578041588889</v>
          </cell>
          <cell r="Q70">
            <v>1.2104551035259725</v>
          </cell>
          <cell r="R70">
            <v>1.2504433203126801</v>
          </cell>
          <cell r="S70">
            <v>0.96447671756500075</v>
          </cell>
          <cell r="T70">
            <v>1.0052571891599342</v>
          </cell>
          <cell r="U70">
            <v>1.0611152125837096</v>
          </cell>
          <cell r="V70">
            <v>1.1764498588576153</v>
          </cell>
          <cell r="W70">
            <v>1.2120120054600909</v>
          </cell>
          <cell r="X70">
            <v>5985.3500482504596</v>
          </cell>
          <cell r="Y70">
            <v>6039.9957868613874</v>
          </cell>
          <cell r="Z70">
            <v>6102.3795989405535</v>
          </cell>
          <cell r="AA70">
            <v>6164.2486428831089</v>
          </cell>
          <cell r="AB70">
            <v>6235.0881200683125</v>
          </cell>
        </row>
        <row r="71">
          <cell r="D71">
            <v>704685100.19499385</v>
          </cell>
          <cell r="E71">
            <v>751393778.09000921</v>
          </cell>
          <cell r="F71">
            <v>830544581.78727388</v>
          </cell>
          <cell r="G71">
            <v>982768486.40554583</v>
          </cell>
          <cell r="H71">
            <v>975516560.33291769</v>
          </cell>
          <cell r="I71">
            <v>749770179.49868166</v>
          </cell>
          <cell r="J71">
            <v>776555145.72034669</v>
          </cell>
          <cell r="K71">
            <v>859597411.81709313</v>
          </cell>
          <cell r="L71">
            <v>944467410.6525811</v>
          </cell>
          <cell r="M71">
            <v>999588275.92226589</v>
          </cell>
          <cell r="N71">
            <v>0.95450548130366164</v>
          </cell>
          <cell r="O71">
            <v>1.0095785792670013</v>
          </cell>
          <cell r="P71">
            <v>1.0791547109171973</v>
          </cell>
          <cell r="Q71">
            <v>1.2276818105115572</v>
          </cell>
          <cell r="R71">
            <v>1.2609630540002812</v>
          </cell>
          <cell r="S71">
            <v>0.97661818341341222</v>
          </cell>
          <cell r="T71">
            <v>1.0215224168988308</v>
          </cell>
          <cell r="U71">
            <v>1.0773723796706143</v>
          </cell>
          <cell r="V71">
            <v>1.1909731972492961</v>
          </cell>
          <cell r="W71">
            <v>1.2217071216818192</v>
          </cell>
          <cell r="X71">
            <v>6052.3420039247139</v>
          </cell>
          <cell r="Y71">
            <v>6107.8836653495255</v>
          </cell>
          <cell r="Z71">
            <v>6166.6722334610458</v>
          </cell>
          <cell r="AA71">
            <v>6230.8845309680837</v>
          </cell>
          <cell r="AB71">
            <v>6300.4888716037349</v>
          </cell>
        </row>
        <row r="72">
          <cell r="D72">
            <v>747254821.13813078</v>
          </cell>
          <cell r="E72">
            <v>799168186.25368559</v>
          </cell>
          <cell r="F72">
            <v>884883354.7306999</v>
          </cell>
          <cell r="G72">
            <v>1036377247.2864512</v>
          </cell>
          <cell r="H72">
            <v>1027924970.8809668</v>
          </cell>
          <cell r="I72">
            <v>801117795.08273041</v>
          </cell>
          <cell r="J72">
            <v>829416572.4675951</v>
          </cell>
          <cell r="K72">
            <v>915359060.37442899</v>
          </cell>
          <cell r="L72">
            <v>1010739495.9655567</v>
          </cell>
          <cell r="M72">
            <v>1068721513.8178949</v>
          </cell>
          <cell r="N72">
            <v>0.96778817565996267</v>
          </cell>
          <cell r="O72">
            <v>1.0287029235872374</v>
          </cell>
          <cell r="P72">
            <v>1.0984602631679812</v>
          </cell>
          <cell r="Q72">
            <v>1.2449088054684754</v>
          </cell>
          <cell r="R72">
            <v>1.2714685909364105</v>
          </cell>
          <cell r="S72">
            <v>0.98875964926182369</v>
          </cell>
          <cell r="T72">
            <v>1.0377761646693537</v>
          </cell>
          <cell r="U72">
            <v>1.0936198469366927</v>
          </cell>
          <cell r="V72">
            <v>1.2056128803042594</v>
          </cell>
          <cell r="W72">
            <v>1.2314181659661732</v>
          </cell>
          <cell r="X72">
            <v>6119.0779383138506</v>
          </cell>
          <cell r="Y72">
            <v>6173.8919857187802</v>
          </cell>
          <cell r="Z72">
            <v>6231.3229873395803</v>
          </cell>
          <cell r="AA72">
            <v>6295.0201830884398</v>
          </cell>
          <cell r="AB72">
            <v>6365.9720729358742</v>
          </cell>
        </row>
        <row r="73">
          <cell r="D73">
            <v>790784704.56116378</v>
          </cell>
          <cell r="E73">
            <v>848630924.96739149</v>
          </cell>
          <cell r="F73">
            <v>944281298.58550203</v>
          </cell>
          <cell r="G73">
            <v>1091934804.6669621</v>
          </cell>
          <cell r="H73">
            <v>1082114882.6840286</v>
          </cell>
          <cell r="I73">
            <v>854822078.88427114</v>
          </cell>
          <cell r="J73">
            <v>884651398.46339893</v>
          </cell>
          <cell r="K73">
            <v>978123855.06352448</v>
          </cell>
          <cell r="L73">
            <v>1082317066.0982552</v>
          </cell>
          <cell r="M73">
            <v>1141293863.6988146</v>
          </cell>
          <cell r="N73">
            <v>0.98107087001626359</v>
          </cell>
          <cell r="O73">
            <v>1.0476436045603754</v>
          </cell>
          <cell r="P73">
            <v>1.1177741345754399</v>
          </cell>
          <cell r="Q73">
            <v>1.2604571750888052</v>
          </cell>
          <cell r="R73">
            <v>1.2864829479442834</v>
          </cell>
          <cell r="S73">
            <v>1.0009011151102352</v>
          </cell>
          <cell r="T73">
            <v>1.0538793576217673</v>
          </cell>
          <cell r="U73">
            <v>1.1100293851232799</v>
          </cell>
          <cell r="V73">
            <v>1.2190418679599044</v>
          </cell>
          <cell r="W73">
            <v>1.2444049652922882</v>
          </cell>
          <cell r="X73">
            <v>6186.536882419874</v>
          </cell>
          <cell r="Y73">
            <v>6239.0086613900839</v>
          </cell>
          <cell r="Z73">
            <v>6297.7349475328356</v>
          </cell>
          <cell r="AA73">
            <v>6363.0671141986095</v>
          </cell>
          <cell r="AB73">
            <v>6430.2363103332473</v>
          </cell>
        </row>
        <row r="74">
          <cell r="D74">
            <v>835124353.9552294</v>
          </cell>
          <cell r="E74">
            <v>902018721.01545918</v>
          </cell>
          <cell r="F74">
            <v>1009702999.3205712</v>
          </cell>
          <cell r="G74">
            <v>1149336653.3198259</v>
          </cell>
          <cell r="H74">
            <v>1138308312.7885075</v>
          </cell>
          <cell r="I74">
            <v>908680561.79162979</v>
          </cell>
          <cell r="J74">
            <v>944780407.15110636</v>
          </cell>
          <cell r="K74">
            <v>1046743182.5051368</v>
          </cell>
          <cell r="L74">
            <v>1156915342.9887626</v>
          </cell>
          <cell r="M74">
            <v>1219395927.5481362</v>
          </cell>
          <cell r="N74">
            <v>0.99863765931134751</v>
          </cell>
          <cell r="O74">
            <v>1.0638514325351063</v>
          </cell>
          <cell r="P74">
            <v>1.1328402212734923</v>
          </cell>
          <cell r="Q74">
            <v>1.2726850913923</v>
          </cell>
          <cell r="R74">
            <v>1.3058663918553455</v>
          </cell>
          <cell r="S74">
            <v>1.0168253736888309</v>
          </cell>
          <cell r="T74">
            <v>1.0688744283611253</v>
          </cell>
          <cell r="U74">
            <v>1.1241764942632786</v>
          </cell>
          <cell r="V74">
            <v>1.2309823780820626</v>
          </cell>
          <cell r="W74">
            <v>1.2614600310919348</v>
          </cell>
          <cell r="X74">
            <v>6252.8525141348637</v>
          </cell>
          <cell r="Y74">
            <v>6306.7205562734362</v>
          </cell>
          <cell r="Z74">
            <v>6366.000939224954</v>
          </cell>
          <cell r="AA74">
            <v>6428.1700810460788</v>
          </cell>
          <cell r="AB74">
            <v>6498.0332137364976</v>
          </cell>
        </row>
        <row r="75">
          <cell r="D75">
            <v>889549826.28901458</v>
          </cell>
          <cell r="E75">
            <v>967444159.90464079</v>
          </cell>
          <cell r="F75">
            <v>1086543843.1790314</v>
          </cell>
          <cell r="G75">
            <v>1217681925.4480724</v>
          </cell>
          <cell r="H75">
            <v>1205477294.5258772</v>
          </cell>
          <cell r="I75">
            <v>967815253.57425559</v>
          </cell>
          <cell r="J75">
            <v>1011346719.2308295</v>
          </cell>
          <cell r="K75">
            <v>1119774963.9674246</v>
          </cell>
          <cell r="L75">
            <v>1237338787.2733681</v>
          </cell>
          <cell r="M75">
            <v>1302136657.4965494</v>
          </cell>
          <cell r="N75">
            <v>1.0171663974989187</v>
          </cell>
          <cell r="O75">
            <v>1.0799654473489508</v>
          </cell>
          <cell r="P75">
            <v>1.1477381392799937</v>
          </cell>
          <cell r="Q75">
            <v>1.2847934528442611</v>
          </cell>
          <cell r="R75">
            <v>1.3251341578459055</v>
          </cell>
          <cell r="S75">
            <v>1.033697433685298</v>
          </cell>
          <cell r="T75">
            <v>1.0840365900760773</v>
          </cell>
          <cell r="U75">
            <v>1.1383907212429261</v>
          </cell>
          <cell r="V75">
            <v>1.2430570229156985</v>
          </cell>
          <cell r="W75">
            <v>1.2786448818755587</v>
          </cell>
          <cell r="X75">
            <v>6320.7783723382399</v>
          </cell>
          <cell r="Y75">
            <v>6373.7125609793566</v>
          </cell>
          <cell r="Z75">
            <v>6432.7183381803452</v>
          </cell>
          <cell r="AA75">
            <v>6495.3077749655904</v>
          </cell>
          <cell r="AB75">
            <v>6563.6236620449563</v>
          </cell>
        </row>
        <row r="76">
          <cell r="D76">
            <v>949198892.58234453</v>
          </cell>
          <cell r="E76">
            <v>1033633000.1377673</v>
          </cell>
          <cell r="F76">
            <v>1167461992.5640588</v>
          </cell>
          <cell r="G76">
            <v>1288052399.2051356</v>
          </cell>
          <cell r="H76">
            <v>1276032252.9091828</v>
          </cell>
          <cell r="I76">
            <v>1033085967.5088887</v>
          </cell>
          <cell r="J76">
            <v>1080023451.6643</v>
          </cell>
          <cell r="K76">
            <v>1196754415.1145577</v>
          </cell>
          <cell r="L76">
            <v>1320918311.9164612</v>
          </cell>
          <cell r="M76">
            <v>1391861440.7015221</v>
          </cell>
          <cell r="N76">
            <v>1.0356951356864899</v>
          </cell>
          <cell r="O76">
            <v>1.0960762480234529</v>
          </cell>
          <cell r="P76">
            <v>1.1626306297605162</v>
          </cell>
          <cell r="Q76">
            <v>1.2996161559331267</v>
          </cell>
          <cell r="R76">
            <v>1.3478586812120399</v>
          </cell>
          <cell r="S76">
            <v>1.0506631606020844</v>
          </cell>
          <cell r="T76">
            <v>1.0992023578985837</v>
          </cell>
          <cell r="U76">
            <v>1.1526110376419647</v>
          </cell>
          <cell r="V76">
            <v>1.2570999865145531</v>
          </cell>
          <cell r="W76">
            <v>1.298320605353519</v>
          </cell>
          <cell r="X76">
            <v>6386.6814302636958</v>
          </cell>
          <cell r="Y76">
            <v>6441.672781355448</v>
          </cell>
          <cell r="Z76">
            <v>6497.8709261323856</v>
          </cell>
          <cell r="AA76">
            <v>6560.486138479986</v>
          </cell>
          <cell r="AB76">
            <v>6631.4746184152809</v>
          </cell>
        </row>
        <row r="77">
          <cell r="D77">
            <v>1013949781.0013328</v>
          </cell>
          <cell r="E77">
            <v>1105000322.5334866</v>
          </cell>
          <cell r="F77">
            <v>1255775162.8060815</v>
          </cell>
          <cell r="G77">
            <v>1362935256.0031559</v>
          </cell>
          <cell r="H77">
            <v>1351091479.1690483</v>
          </cell>
          <cell r="I77">
            <v>1104195689.6491091</v>
          </cell>
          <cell r="J77">
            <v>1151762380.4924426</v>
          </cell>
          <cell r="K77">
            <v>1279762738.9860225</v>
          </cell>
          <cell r="L77">
            <v>1411935885.7435234</v>
          </cell>
          <cell r="M77">
            <v>1487230322.0318701</v>
          </cell>
          <cell r="N77">
            <v>1.0542371164446009</v>
          </cell>
          <cell r="O77">
            <v>1.1138903278252905</v>
          </cell>
          <cell r="P77">
            <v>1.1770249216259283</v>
          </cell>
          <cell r="Q77">
            <v>1.3353265170881241</v>
          </cell>
          <cell r="R77">
            <v>1.3824850924417058</v>
          </cell>
          <cell r="S77">
            <v>1.0668833996149085</v>
          </cell>
          <cell r="T77">
            <v>1.1147980445056733</v>
          </cell>
          <cell r="U77">
            <v>1.1656404673465632</v>
          </cell>
          <cell r="V77">
            <v>1.2851860525787353</v>
          </cell>
          <cell r="W77">
            <v>1.325547520467711</v>
          </cell>
          <cell r="X77">
            <v>6455.0728962151661</v>
          </cell>
          <cell r="Y77">
            <v>6506.0938373564059</v>
          </cell>
          <cell r="Z77">
            <v>6564.2929396202453</v>
          </cell>
          <cell r="AA77">
            <v>6627.0735222023523</v>
          </cell>
          <cell r="AB77">
            <v>6696.121686962174</v>
          </cell>
        </row>
        <row r="78">
          <cell r="D78">
            <v>1083202161.3524914</v>
          </cell>
          <cell r="E78">
            <v>1179915916.0533545</v>
          </cell>
          <cell r="F78">
            <v>1348950325.2751505</v>
          </cell>
          <cell r="G78">
            <v>1441191823.342664</v>
          </cell>
          <cell r="H78">
            <v>1428842682.1006153</v>
          </cell>
          <cell r="I78">
            <v>1179211486.9129689</v>
          </cell>
          <cell r="J78">
            <v>1229091717.3017759</v>
          </cell>
          <cell r="K78">
            <v>1367619750.9975357</v>
          </cell>
          <cell r="L78">
            <v>1509238032.830616</v>
          </cell>
          <cell r="M78">
            <v>1589913155.0521767</v>
          </cell>
          <cell r="N78">
            <v>1.0727870723398123</v>
          </cell>
          <cell r="O78">
            <v>1.1321105078431941</v>
          </cell>
          <cell r="P78">
            <v>1.1913969843612326</v>
          </cell>
          <cell r="Q78">
            <v>1.3713728878134326</v>
          </cell>
          <cell r="R78">
            <v>1.4174550663392225</v>
          </cell>
          <cell r="S78">
            <v>1.0826546798532526</v>
          </cell>
          <cell r="T78">
            <v>1.130209653476776</v>
          </cell>
          <cell r="U78">
            <v>1.1781677012781258</v>
          </cell>
          <cell r="V78">
            <v>1.3128951322957387</v>
          </cell>
          <cell r="W78">
            <v>1.352388975027728</v>
          </cell>
          <cell r="X78">
            <v>6520.5708681037622</v>
          </cell>
          <cell r="Y78">
            <v>6574.4081480508385</v>
          </cell>
          <cell r="Z78">
            <v>6631.2813526599875</v>
          </cell>
          <cell r="AA78">
            <v>6694.5114997782593</v>
          </cell>
          <cell r="AB78">
            <v>6765.431008359853</v>
          </cell>
        </row>
        <row r="79">
          <cell r="D79">
            <v>1155657188.7948594</v>
          </cell>
          <cell r="E79">
            <v>1259664163.1310549</v>
          </cell>
          <cell r="F79">
            <v>1441324412.227762</v>
          </cell>
          <cell r="G79">
            <v>1523425443.7528737</v>
          </cell>
          <cell r="H79">
            <v>1510999843.6637638</v>
          </cell>
          <cell r="I79">
            <v>1259842073.8874974</v>
          </cell>
          <cell r="J79">
            <v>1310262737.4541173</v>
          </cell>
          <cell r="K79">
            <v>1458760834.6780353</v>
          </cell>
          <cell r="L79">
            <v>1613176844.9083474</v>
          </cell>
          <cell r="M79">
            <v>1698912792.8759668</v>
          </cell>
          <cell r="N79">
            <v>1.091339328071149</v>
          </cell>
          <cell r="O79">
            <v>1.1500770993788785</v>
          </cell>
          <cell r="P79">
            <v>1.2075913039072028</v>
          </cell>
          <cell r="Q79">
            <v>1.4039015239570014</v>
          </cell>
          <cell r="R79">
            <v>1.4525855106653036</v>
          </cell>
          <cell r="S79">
            <v>1.098428547579509</v>
          </cell>
          <cell r="T79">
            <v>1.1454464375469087</v>
          </cell>
          <cell r="U79">
            <v>1.1920183051073594</v>
          </cell>
          <cell r="V79">
            <v>1.3380516457252714</v>
          </cell>
          <cell r="W79">
            <v>1.3793075509687958</v>
          </cell>
          <cell r="X79">
            <v>6589.3343869731825</v>
          </cell>
          <cell r="Y79">
            <v>6640.3546986076808</v>
          </cell>
          <cell r="Z79">
            <v>6699.9163240208773</v>
          </cell>
          <cell r="AA79">
            <v>6762.0246163774536</v>
          </cell>
          <cell r="AB79">
            <v>6832.414221187697</v>
          </cell>
        </row>
        <row r="80">
          <cell r="D80">
            <v>1236810021.6927116</v>
          </cell>
          <cell r="E80">
            <v>1347294966.253736</v>
          </cell>
          <cell r="F80">
            <v>1524867977.6563458</v>
          </cell>
          <cell r="G80">
            <v>1609855093.5160003</v>
          </cell>
          <cell r="H80">
            <v>1597849673.0779948</v>
          </cell>
          <cell r="I80">
            <v>1343564372.0613453</v>
          </cell>
          <cell r="J80">
            <v>1398129087.7631216</v>
          </cell>
          <cell r="K80">
            <v>1555059333.9496298</v>
          </cell>
          <cell r="L80">
            <v>1724400564.6386545</v>
          </cell>
          <cell r="M80">
            <v>1817236096.9637387</v>
          </cell>
          <cell r="N80">
            <v>1.1113311220257045</v>
          </cell>
          <cell r="O80">
            <v>1.1669861577381515</v>
          </cell>
          <cell r="P80">
            <v>1.233118575751317</v>
          </cell>
          <cell r="Q80">
            <v>1.4325755006025309</v>
          </cell>
          <cell r="R80">
            <v>1.4873841064737623</v>
          </cell>
          <cell r="S80">
            <v>1.1158220036364139</v>
          </cell>
          <cell r="T80">
            <v>1.1605621144807556</v>
          </cell>
          <cell r="U80">
            <v>1.2131837866933903</v>
          </cell>
          <cell r="V80">
            <v>1.361203320162474</v>
          </cell>
          <cell r="W80">
            <v>1.4067501206279378</v>
          </cell>
          <cell r="X80">
            <v>6654.5257628160962</v>
          </cell>
          <cell r="Y80">
            <v>6709.0467569098701</v>
          </cell>
          <cell r="Z80">
            <v>6765.5289501711122</v>
          </cell>
          <cell r="AA80">
            <v>6829.9643027024376</v>
          </cell>
          <cell r="AB80">
            <v>6902.948963772873</v>
          </cell>
        </row>
        <row r="81">
          <cell r="D81">
            <v>1321776897.8380487</v>
          </cell>
          <cell r="E81">
            <v>1438961971.5069575</v>
          </cell>
          <cell r="F81">
            <v>1611762987.915556</v>
          </cell>
          <cell r="G81">
            <v>1700161285.8184762</v>
          </cell>
          <cell r="H81">
            <v>1688619087.5346093</v>
          </cell>
          <cell r="I81">
            <v>1433428051.1188066</v>
          </cell>
          <cell r="J81">
            <v>1489689286.1090915</v>
          </cell>
          <cell r="K81">
            <v>1658569356.7720211</v>
          </cell>
          <cell r="L81">
            <v>1842183909.1965404</v>
          </cell>
          <cell r="M81">
            <v>1939384564.2584617</v>
          </cell>
          <cell r="N81">
            <v>1.13132291598026</v>
          </cell>
          <cell r="O81">
            <v>1.1838899006780712</v>
          </cell>
          <cell r="P81">
            <v>1.2586502008054357</v>
          </cell>
          <cell r="Q81">
            <v>1.4612532560371001</v>
          </cell>
          <cell r="R81">
            <v>1.5221931692962678</v>
          </cell>
          <cell r="S81">
            <v>1.1332154596933186</v>
          </cell>
          <cell r="T81">
            <v>1.1756837550558279</v>
          </cell>
          <cell r="U81">
            <v>1.2343443841901476</v>
          </cell>
          <cell r="V81">
            <v>1.3843507549827043</v>
          </cell>
          <cell r="W81">
            <v>1.4341809468079054</v>
          </cell>
          <cell r="X81">
            <v>6722.8629024654092</v>
          </cell>
          <cell r="Y81">
            <v>6774.6746949155558</v>
          </cell>
          <cell r="Z81">
            <v>6834.7735983456605</v>
          </cell>
          <cell r="AA81">
            <v>6897.6858376824393</v>
          </cell>
          <cell r="AB81">
            <v>6967.1092241532115</v>
          </cell>
        </row>
        <row r="82">
          <cell r="D82">
            <v>1411240740.3303194</v>
          </cell>
          <cell r="E82">
            <v>1538528605.7820306</v>
          </cell>
          <cell r="F82">
            <v>1700659645.4653702</v>
          </cell>
          <cell r="G82">
            <v>1796405350.2015352</v>
          </cell>
          <cell r="H82">
            <v>1784958735.2892613</v>
          </cell>
          <cell r="I82">
            <v>1527367007.533812</v>
          </cell>
          <cell r="J82">
            <v>1589010789.7531383</v>
          </cell>
          <cell r="K82">
            <v>1766674212.100682</v>
          </cell>
          <cell r="L82">
            <v>1968797065.1753209</v>
          </cell>
          <cell r="M82">
            <v>2071796967.6054931</v>
          </cell>
          <cell r="N82">
            <v>1.1513944250570032</v>
          </cell>
          <cell r="O82">
            <v>1.2040768514346323</v>
          </cell>
          <cell r="P82">
            <v>1.2853189417403668</v>
          </cell>
          <cell r="Q82">
            <v>1.492346516637971</v>
          </cell>
          <cell r="R82">
            <v>1.5517781616319144</v>
          </cell>
          <cell r="S82">
            <v>1.1506581046839131</v>
          </cell>
          <cell r="T82">
            <v>1.1931364796082844</v>
          </cell>
          <cell r="U82">
            <v>1.2562960028451078</v>
          </cell>
          <cell r="V82">
            <v>1.4091959451745879</v>
          </cell>
          <cell r="W82">
            <v>1.457876976439427</v>
          </cell>
          <cell r="X82">
            <v>6788.5499964596729</v>
          </cell>
          <cell r="Y82">
            <v>6843.0502277742426</v>
          </cell>
          <cell r="Z82">
            <v>6900.8869383463989</v>
          </cell>
          <cell r="AA82">
            <v>6965.3317888009888</v>
          </cell>
          <cell r="AB82">
            <v>7033.0400612131916</v>
          </cell>
        </row>
        <row r="83">
          <cell r="D83">
            <v>1509330460.1529815</v>
          </cell>
          <cell r="E83">
            <v>1648813868.0186322</v>
          </cell>
          <cell r="F83">
            <v>1789556218.7816269</v>
          </cell>
          <cell r="G83">
            <v>1893506678.8261547</v>
          </cell>
          <cell r="H83">
            <v>1886205849.0761526</v>
          </cell>
          <cell r="I83">
            <v>1628783767.6511083</v>
          </cell>
          <cell r="J83">
            <v>1695184042.7069569</v>
          </cell>
          <cell r="K83">
            <v>1882797548.7524199</v>
          </cell>
          <cell r="L83">
            <v>2097503550.7797475</v>
          </cell>
          <cell r="M83">
            <v>2212727967.3771152</v>
          </cell>
          <cell r="N83">
            <v>1.1720255153675716</v>
          </cell>
          <cell r="O83">
            <v>1.2294240928350164</v>
          </cell>
          <cell r="P83">
            <v>1.3146327047202173</v>
          </cell>
          <cell r="Q83">
            <v>1.5246841535085007</v>
          </cell>
          <cell r="R83">
            <v>1.5797999092786092</v>
          </cell>
          <cell r="S83">
            <v>1.1684460443118274</v>
          </cell>
          <cell r="T83">
            <v>1.2141930677442638</v>
          </cell>
          <cell r="U83">
            <v>1.280054556622801</v>
          </cell>
          <cell r="V83">
            <v>1.4348448255985051</v>
          </cell>
          <cell r="W83">
            <v>1.4803909763192913</v>
          </cell>
          <cell r="X83">
            <v>6856.4683073228825</v>
          </cell>
          <cell r="Y83">
            <v>6909.3651798323854</v>
          </cell>
          <cell r="Z83">
            <v>6970.3918944161269</v>
          </cell>
          <cell r="AA83">
            <v>7029.6669566151886</v>
          </cell>
          <cell r="AB83">
            <v>7098.4169788056379</v>
          </cell>
        </row>
        <row r="84">
          <cell r="D84">
            <v>1611999086.1486518</v>
          </cell>
          <cell r="E84">
            <v>1764432894.6597338</v>
          </cell>
          <cell r="F84">
            <v>1882096234.8489718</v>
          </cell>
          <cell r="G84">
            <v>1993167209.2439051</v>
          </cell>
          <cell r="H84">
            <v>1990171374.995034</v>
          </cell>
          <cell r="I84">
            <v>1735096013.0726385</v>
          </cell>
          <cell r="J84">
            <v>1808550708.5702322</v>
          </cell>
          <cell r="K84">
            <v>2002237182.5334742</v>
          </cell>
          <cell r="L84">
            <v>2233336898.5076141</v>
          </cell>
          <cell r="M84">
            <v>2356900905.1544476</v>
          </cell>
          <cell r="N84">
            <v>1.1926566056781402</v>
          </cell>
          <cell r="O84">
            <v>1.2547975904426165</v>
          </cell>
          <cell r="P84">
            <v>1.3439540383500548</v>
          </cell>
          <cell r="Q84">
            <v>1.5562813351407079</v>
          </cell>
          <cell r="R84">
            <v>1.6075585396263072</v>
          </cell>
          <cell r="S84">
            <v>1.1862339839397418</v>
          </cell>
          <cell r="T84">
            <v>1.2352599121066357</v>
          </cell>
          <cell r="U84">
            <v>1.3038046165005102</v>
          </cell>
          <cell r="V84">
            <v>1.4599576569000008</v>
          </cell>
          <cell r="W84">
            <v>1.502718400515521</v>
          </cell>
          <cell r="X84">
            <v>6922.6465623783333</v>
          </cell>
          <cell r="Y84">
            <v>6977.864099891106</v>
          </cell>
          <cell r="Z84">
            <v>7033.5402391663247</v>
          </cell>
          <cell r="AA84">
            <v>7095.9542756901392</v>
          </cell>
          <cell r="AB84">
            <v>7163.2532092773636</v>
          </cell>
        </row>
        <row r="85">
          <cell r="D85">
            <v>1696882668.6777844</v>
          </cell>
          <cell r="E85">
            <v>1861168675.4239233</v>
          </cell>
          <cell r="F85">
            <v>1949948309.818799</v>
          </cell>
          <cell r="G85">
            <v>2065937762.0117896</v>
          </cell>
          <cell r="H85">
            <v>2068233039.7571034</v>
          </cell>
          <cell r="I85">
            <v>1842954770.2424939</v>
          </cell>
          <cell r="J85">
            <v>1920135534.6260593</v>
          </cell>
          <cell r="K85">
            <v>2122966929.6462042</v>
          </cell>
          <cell r="L85">
            <v>2366675769.1727114</v>
          </cell>
          <cell r="M85">
            <v>2498590200.5775027</v>
          </cell>
          <cell r="N85">
            <v>1.2170930214078206</v>
          </cell>
          <cell r="O85">
            <v>1.2839025185582127</v>
          </cell>
          <cell r="P85">
            <v>1.3719525263021863</v>
          </cell>
          <cell r="Q85">
            <v>1.5845193701973082</v>
          </cell>
          <cell r="R85">
            <v>1.6345100965543353</v>
          </cell>
          <cell r="S85">
            <v>1.2068589549037976</v>
          </cell>
          <cell r="T85">
            <v>1.2591118696505879</v>
          </cell>
          <cell r="U85">
            <v>1.3267759756917388</v>
          </cell>
          <cell r="V85">
            <v>1.4828828738883266</v>
          </cell>
          <cell r="W85">
            <v>1.5246769184986322</v>
          </cell>
          <cell r="X85">
            <v>6990.1533759886324</v>
          </cell>
          <cell r="Y85">
            <v>7042.1339851414859</v>
          </cell>
          <cell r="Z85">
            <v>7099.4311889804285</v>
          </cell>
          <cell r="AA85">
            <v>7160.1665826971657</v>
          </cell>
          <cell r="AB85">
            <v>7229.1499408717918</v>
          </cell>
        </row>
        <row r="86">
          <cell r="D86">
            <v>1786097376.7263312</v>
          </cell>
          <cell r="E86">
            <v>1961639603.9798408</v>
          </cell>
          <cell r="F86">
            <v>2019624075.9399269</v>
          </cell>
          <cell r="G86">
            <v>2140230376.5858901</v>
          </cell>
          <cell r="H86">
            <v>2147391294.5950897</v>
          </cell>
          <cell r="I86">
            <v>1956661897.593874</v>
          </cell>
          <cell r="J86">
            <v>2039229629.251497</v>
          </cell>
          <cell r="K86">
            <v>2249758206.4539943</v>
          </cell>
          <cell r="L86">
            <v>2504049839.1922903</v>
          </cell>
          <cell r="M86">
            <v>2645309571.0185046</v>
          </cell>
          <cell r="N86">
            <v>1.2429520943812074</v>
          </cell>
          <cell r="O86">
            <v>1.3129778267761085</v>
          </cell>
          <cell r="P86">
            <v>1.3997232682369856</v>
          </cell>
          <cell r="Q86">
            <v>1.6121665892620307</v>
          </cell>
          <cell r="R86">
            <v>1.6600445211881125</v>
          </cell>
          <cell r="S86">
            <v>1.2285445771227277</v>
          </cell>
          <cell r="T86">
            <v>1.2829970592748876</v>
          </cell>
          <cell r="U86">
            <v>1.3496500897562556</v>
          </cell>
          <cell r="V86">
            <v>1.5054719114258042</v>
          </cell>
          <cell r="W86">
            <v>1.5457227683004282</v>
          </cell>
          <cell r="X86">
            <v>7056.8177050953855</v>
          </cell>
          <cell r="Y86">
            <v>7108.9768933125815</v>
          </cell>
          <cell r="Z86">
            <v>7164.874823510946</v>
          </cell>
          <cell r="AA86">
            <v>7228.5765853689554</v>
          </cell>
          <cell r="AB86">
            <v>7293.8352338376762</v>
          </cell>
        </row>
        <row r="87">
          <cell r="D87">
            <v>1881779032.0518432</v>
          </cell>
          <cell r="E87">
            <v>2039681643.5877481</v>
          </cell>
          <cell r="F87">
            <v>2092178025.5858405</v>
          </cell>
          <cell r="G87">
            <v>2212185181.4818568</v>
          </cell>
          <cell r="H87">
            <v>2217579978.9635057</v>
          </cell>
          <cell r="I87">
            <v>2077410136.6555526</v>
          </cell>
          <cell r="J87">
            <v>2162568810.8399692</v>
          </cell>
          <cell r="K87">
            <v>2382817722.2106271</v>
          </cell>
          <cell r="L87">
            <v>2640671534.1747379</v>
          </cell>
          <cell r="M87">
            <v>2787708780.526938</v>
          </cell>
          <cell r="N87">
            <v>1.2705959918434795</v>
          </cell>
          <cell r="O87">
            <v>1.342560455355301</v>
          </cell>
          <cell r="P87">
            <v>1.4265558384256354</v>
          </cell>
          <cell r="Q87">
            <v>1.633545719822338</v>
          </cell>
          <cell r="R87">
            <v>1.6768264808339799</v>
          </cell>
          <cell r="S87">
            <v>1.2515451640477631</v>
          </cell>
          <cell r="T87">
            <v>1.3072972915290166</v>
          </cell>
          <cell r="U87">
            <v>1.371929682982965</v>
          </cell>
          <cell r="V87">
            <v>1.5237276228181271</v>
          </cell>
          <cell r="W87">
            <v>1.5606918325272032</v>
          </cell>
          <cell r="X87">
            <v>7123.9201449359607</v>
          </cell>
          <cell r="Y87">
            <v>7176.132632872982</v>
          </cell>
          <cell r="Z87">
            <v>7233.6037098586512</v>
          </cell>
          <cell r="AA87">
            <v>7293.5350717115061</v>
          </cell>
          <cell r="AB87">
            <v>7361.582013904168</v>
          </cell>
        </row>
        <row r="88">
          <cell r="D88">
            <v>1982626218.0291107</v>
          </cell>
          <cell r="E88">
            <v>2116413749.1697659</v>
          </cell>
          <cell r="F88">
            <v>2167207561.2368846</v>
          </cell>
          <cell r="G88">
            <v>2283341716.857759</v>
          </cell>
          <cell r="H88">
            <v>2288960848.6780596</v>
          </cell>
          <cell r="I88">
            <v>2204986113.8442554</v>
          </cell>
          <cell r="J88">
            <v>2292481453.8153796</v>
          </cell>
          <cell r="K88">
            <v>2519380742.5764461</v>
          </cell>
          <cell r="L88">
            <v>2782461110.3138256</v>
          </cell>
          <cell r="M88">
            <v>2935015123.7945328</v>
          </cell>
          <cell r="N88">
            <v>1.2991130007992195</v>
          </cell>
          <cell r="O88">
            <v>1.3716585813574991</v>
          </cell>
          <cell r="P88">
            <v>1.4530845666814307</v>
          </cell>
          <cell r="Q88">
            <v>1.6526236528995182</v>
          </cell>
          <cell r="R88">
            <v>1.6897987838208919</v>
          </cell>
          <cell r="S88">
            <v>1.2751890135487858</v>
          </cell>
          <cell r="T88">
            <v>1.3312861111338203</v>
          </cell>
          <cell r="U88">
            <v>1.3940338119444953</v>
          </cell>
          <cell r="V88">
            <v>1.5404213841384655</v>
          </cell>
          <cell r="W88">
            <v>1.5730463130292582</v>
          </cell>
          <cell r="X88">
            <v>7191.0650393413598</v>
          </cell>
          <cell r="Y88">
            <v>7243.6179569673941</v>
          </cell>
          <cell r="Z88">
            <v>7299.1268545894654</v>
          </cell>
          <cell r="AA88">
            <v>7360.9233956913004</v>
          </cell>
          <cell r="AB88">
            <v>7427.9255981153665</v>
          </cell>
        </row>
        <row r="89">
          <cell r="D89">
            <v>2080593361.5616655</v>
          </cell>
          <cell r="E89">
            <v>2190893999.2952895</v>
          </cell>
          <cell r="F89">
            <v>2246366857.7294321</v>
          </cell>
          <cell r="G89">
            <v>2348690833.7060905</v>
          </cell>
          <cell r="H89">
            <v>2360527706.6814866</v>
          </cell>
          <cell r="I89">
            <v>2332534347.7466106</v>
          </cell>
          <cell r="J89">
            <v>2427428171.8825011</v>
          </cell>
          <cell r="K89">
            <v>2665910383.930892</v>
          </cell>
          <cell r="L89">
            <v>2919685819.4125066</v>
          </cell>
          <cell r="M89">
            <v>3089387508.580646</v>
          </cell>
          <cell r="N89">
            <v>1.3238994960076267</v>
          </cell>
          <cell r="O89">
            <v>1.3959893127689265</v>
          </cell>
          <cell r="P89">
            <v>1.4820966235472128</v>
          </cell>
          <cell r="Q89">
            <v>1.6644554857287501</v>
          </cell>
          <cell r="R89">
            <v>1.694364684729037</v>
          </cell>
          <cell r="S89">
            <v>1.2973879342087591</v>
          </cell>
          <cell r="T89">
            <v>1.3531663899450097</v>
          </cell>
          <cell r="U89">
            <v>1.4192115871807578</v>
          </cell>
          <cell r="V89">
            <v>1.55352529728188</v>
          </cell>
          <cell r="W89">
            <v>1.5810313456863181</v>
          </cell>
          <cell r="X89">
            <v>7257.7700307679652</v>
          </cell>
          <cell r="Y89">
            <v>7309.6842167938221</v>
          </cell>
          <cell r="Z89">
            <v>7365.5472167192656</v>
          </cell>
          <cell r="AA89">
            <v>7425.9509293553165</v>
          </cell>
          <cell r="AB89">
            <v>7498.363039821008</v>
          </cell>
        </row>
        <row r="90">
          <cell r="D90">
            <v>2180681444.6848402</v>
          </cell>
          <cell r="E90">
            <v>2267285572.7728362</v>
          </cell>
          <cell r="F90">
            <v>2327723155.2889042</v>
          </cell>
          <cell r="G90">
            <v>2415361114.9717436</v>
          </cell>
          <cell r="H90">
            <v>2433335361.9492774</v>
          </cell>
          <cell r="I90">
            <v>2462494954.0111165</v>
          </cell>
          <cell r="J90">
            <v>2565311786.3959198</v>
          </cell>
          <cell r="K90">
            <v>2819811591.6124296</v>
          </cell>
          <cell r="L90">
            <v>3065507088.5489926</v>
          </cell>
          <cell r="M90">
            <v>3253735437.0203748</v>
          </cell>
          <cell r="N90">
            <v>1.3481175174435127</v>
          </cell>
          <cell r="O90">
            <v>1.4202164655369851</v>
          </cell>
          <cell r="P90">
            <v>1.5111446510553854</v>
          </cell>
          <cell r="Q90">
            <v>1.6761687337989715</v>
          </cell>
          <cell r="R90">
            <v>1.6988120090415662</v>
          </cell>
          <cell r="S90">
            <v>1.3193666696060768</v>
          </cell>
          <cell r="T90">
            <v>1.3751628789414427</v>
          </cell>
          <cell r="U90">
            <v>1.4446172162883937</v>
          </cell>
          <cell r="V90">
            <v>1.5667622567402815</v>
          </cell>
          <cell r="W90">
            <v>1.589149415499435</v>
          </cell>
          <cell r="X90">
            <v>7325.3896513009249</v>
          </cell>
          <cell r="Y90">
            <v>7375.6725551271757</v>
          </cell>
          <cell r="Z90">
            <v>7431.8781576254751</v>
          </cell>
          <cell r="AA90">
            <v>7494.3432981957903</v>
          </cell>
          <cell r="AB90">
            <v>7580.5581895061869</v>
          </cell>
        </row>
        <row r="91">
          <cell r="D91">
            <v>2267820037.5608797</v>
          </cell>
          <cell r="E91">
            <v>2345746878.4207988</v>
          </cell>
          <cell r="F91">
            <v>2409279387.9467587</v>
          </cell>
          <cell r="G91">
            <v>2483369838.693727</v>
          </cell>
          <cell r="H91">
            <v>2498979994.6977367</v>
          </cell>
          <cell r="I91">
            <v>2596478944.2062411</v>
          </cell>
          <cell r="J91">
            <v>2711742009.9460716</v>
          </cell>
          <cell r="K91">
            <v>2980437061.5308738</v>
          </cell>
          <cell r="L91">
            <v>3218943876.9079809</v>
          </cell>
          <cell r="M91">
            <v>3578070667.9968429</v>
          </cell>
          <cell r="N91">
            <v>1.3678544576913292</v>
          </cell>
          <cell r="O91">
            <v>1.4451582694641012</v>
          </cell>
          <cell r="P91">
            <v>1.5374493455698626</v>
          </cell>
          <cell r="Q91">
            <v>1.6820337890086408</v>
          </cell>
          <cell r="R91">
            <v>1.6997290466286645</v>
          </cell>
          <cell r="S91">
            <v>1.3374913243201525</v>
          </cell>
          <cell r="T91">
            <v>1.3969271882231395</v>
          </cell>
          <cell r="U91">
            <v>1.4673085090085003</v>
          </cell>
          <cell r="V91">
            <v>1.5750100429868081</v>
          </cell>
          <cell r="W91">
            <v>1.5938981207630627</v>
          </cell>
          <cell r="X91">
            <v>7391.703930648232</v>
          </cell>
          <cell r="Y91">
            <v>7443.9191105726368</v>
          </cell>
          <cell r="Z91">
            <v>7500.0831673461962</v>
          </cell>
          <cell r="AA91">
            <v>7570.6825244062147</v>
          </cell>
          <cell r="AB91">
            <v>7845.2840783943557</v>
          </cell>
        </row>
        <row r="92">
          <cell r="D92">
            <v>2343179876.8946385</v>
          </cell>
          <cell r="E92">
            <v>2426232932.2510281</v>
          </cell>
          <cell r="F92">
            <v>2491674281.946547</v>
          </cell>
          <cell r="G92">
            <v>2549191102.7146692</v>
          </cell>
          <cell r="H92">
            <v>2565254557.0367002</v>
          </cell>
          <cell r="I92">
            <v>2737174527.0949364</v>
          </cell>
          <cell r="J92">
            <v>2864683065.1955619</v>
          </cell>
          <cell r="K92">
            <v>3149262998.7552934</v>
          </cell>
          <cell r="L92">
            <v>3396729433.5842357</v>
          </cell>
          <cell r="M92">
            <v>3962581806.6897855</v>
          </cell>
          <cell r="N92">
            <v>1.3836817544866649</v>
          </cell>
          <cell r="O92">
            <v>1.4705581566070172</v>
          </cell>
          <cell r="P92">
            <v>1.5621453087621129</v>
          </cell>
          <cell r="Q92">
            <v>1.6879978684225851</v>
          </cell>
          <cell r="R92">
            <v>1.7003163234391363</v>
          </cell>
          <cell r="S92">
            <v>1.3522533795462544</v>
          </cell>
          <cell r="T92">
            <v>1.4183644322796716</v>
          </cell>
          <cell r="U92">
            <v>1.4881770829530581</v>
          </cell>
          <cell r="V92">
            <v>1.5825908025896864</v>
          </cell>
          <cell r="W92">
            <v>1.5978918331159448</v>
          </cell>
          <cell r="X92">
            <v>7459.7921847068637</v>
          </cell>
          <cell r="Y92">
            <v>7511.1911212727864</v>
          </cell>
          <cell r="Z92">
            <v>7573.8250108898792</v>
          </cell>
          <cell r="AA92">
            <v>7674.90379400651</v>
          </cell>
          <cell r="AB92">
            <v>8146.8955215237802</v>
          </cell>
        </row>
        <row r="93">
          <cell r="D93">
            <v>2420353046.7684803</v>
          </cell>
          <cell r="E93">
            <v>2508736426.0747261</v>
          </cell>
          <cell r="F93">
            <v>2576128633.7208867</v>
          </cell>
          <cell r="G93">
            <v>2608949831.5232158</v>
          </cell>
          <cell r="H93">
            <v>2631978584.2821817</v>
          </cell>
          <cell r="I93">
            <v>2882804924.2958016</v>
          </cell>
          <cell r="J93">
            <v>3027474937.4657669</v>
          </cell>
          <cell r="K93">
            <v>3327244305.7780142</v>
          </cell>
          <cell r="L93">
            <v>3680730731.963109</v>
          </cell>
          <cell r="M93">
            <v>4299162595.6111984</v>
          </cell>
          <cell r="N93">
            <v>1.3995090512820005</v>
          </cell>
          <cell r="O93">
            <v>1.4959639068793305</v>
          </cell>
          <cell r="P93">
            <v>1.5868459380065585</v>
          </cell>
          <cell r="Q93">
            <v>1.6939528279125273</v>
          </cell>
          <cell r="R93">
            <v>1.7008907093039078</v>
          </cell>
          <cell r="S93">
            <v>1.3670154347723567</v>
          </cell>
          <cell r="T93">
            <v>1.4397950981910255</v>
          </cell>
          <cell r="U93">
            <v>1.5090404218146649</v>
          </cell>
          <cell r="V93">
            <v>1.5901817943024212</v>
          </cell>
          <cell r="W93">
            <v>1.6024859820927582</v>
          </cell>
          <cell r="X93">
            <v>7525.7223076748915</v>
          </cell>
          <cell r="Y93">
            <v>7581.4828013089991</v>
          </cell>
          <cell r="Z93">
            <v>7653.4035390689169</v>
          </cell>
          <cell r="AA93">
            <v>7895.9207618900327</v>
          </cell>
          <cell r="AB93">
            <v>8368.5940866724759</v>
          </cell>
        </row>
        <row r="94">
          <cell r="D94">
            <v>2499368115.4959283</v>
          </cell>
          <cell r="E94">
            <v>2593290700.1278687</v>
          </cell>
          <cell r="F94">
            <v>2652711055.4059744</v>
          </cell>
          <cell r="G94">
            <v>2670703555.677002</v>
          </cell>
          <cell r="H94">
            <v>2693925461.4279785</v>
          </cell>
          <cell r="I94">
            <v>3036719888.1933827</v>
          </cell>
          <cell r="J94">
            <v>3202908670.3947463</v>
          </cell>
          <cell r="K94">
            <v>3566569538.5180421</v>
          </cell>
          <cell r="L94">
            <v>3956432830.3494425</v>
          </cell>
          <cell r="M94">
            <v>4605361604.9713211</v>
          </cell>
          <cell r="N94">
            <v>1.4153363480773362</v>
          </cell>
          <cell r="O94">
            <v>1.5213753293299406</v>
          </cell>
          <cell r="P94">
            <v>1.6115510813386513</v>
          </cell>
          <cell r="Q94">
            <v>1.6998989644972466</v>
          </cell>
          <cell r="R94">
            <v>1.7014526240568451</v>
          </cell>
          <cell r="S94">
            <v>1.3817774899984587</v>
          </cell>
          <cell r="T94">
            <v>1.4612194001950227</v>
          </cell>
          <cell r="U94">
            <v>1.5298986960901302</v>
          </cell>
          <cell r="V94">
            <v>1.5985066410677977</v>
          </cell>
          <cell r="W94">
            <v>1.6070941230487026</v>
          </cell>
          <cell r="X94">
            <v>7594.2729140195461</v>
          </cell>
          <cell r="Y94">
            <v>7658.0116894379498</v>
          </cell>
          <cell r="Z94">
            <v>7805.4455031304769</v>
          </cell>
          <cell r="AA94">
            <v>8081.2646202814067</v>
          </cell>
          <cell r="AB94">
            <v>8551.8626197383383</v>
          </cell>
        </row>
        <row r="95">
          <cell r="D95">
            <v>2572666538.9540367</v>
          </cell>
          <cell r="E95">
            <v>2664941768.458293</v>
          </cell>
          <cell r="F95">
            <v>2715941475.6423535</v>
          </cell>
          <cell r="G95">
            <v>2728803198.3454819</v>
          </cell>
          <cell r="H95">
            <v>2752170067.4244642</v>
          </cell>
          <cell r="I95">
            <v>3184164419.3709469</v>
          </cell>
          <cell r="J95">
            <v>3375148314.3552547</v>
          </cell>
          <cell r="K95">
            <v>3792413474.4242482</v>
          </cell>
          <cell r="L95">
            <v>4198262737.8350291</v>
          </cell>
          <cell r="M95">
            <v>4876760585.1433125</v>
          </cell>
          <cell r="N95">
            <v>1.4257551332263718</v>
          </cell>
          <cell r="O95">
            <v>1.5395315961635234</v>
          </cell>
          <cell r="P95">
            <v>1.6291014123817273</v>
          </cell>
          <cell r="Q95">
            <v>1.7027608678696868</v>
          </cell>
          <cell r="R95">
            <v>1.7027608678696868</v>
          </cell>
          <cell r="S95">
            <v>1.3915853134810583</v>
          </cell>
          <cell r="T95">
            <v>1.4762909341608077</v>
          </cell>
          <cell r="U95">
            <v>1.5448866898808165</v>
          </cell>
          <cell r="V95">
            <v>1.603450931372814</v>
          </cell>
          <cell r="W95">
            <v>1.6108649192057301</v>
          </cell>
          <cell r="X95">
            <v>7659.8252634231749</v>
          </cell>
          <cell r="Y95">
            <v>7748.4607606584523</v>
          </cell>
          <cell r="Z95">
            <v>7945.6295462400176</v>
          </cell>
          <cell r="AA95">
            <v>8223.5130235865963</v>
          </cell>
          <cell r="AB95">
            <v>8696.7396325161972</v>
          </cell>
        </row>
        <row r="96">
          <cell r="D96">
            <v>2646512948.9014616</v>
          </cell>
          <cell r="E96">
            <v>2732613457.3003788</v>
          </cell>
          <cell r="F96">
            <v>2773352872.1481957</v>
          </cell>
          <cell r="G96">
            <v>2787642632.4558005</v>
          </cell>
          <cell r="H96">
            <v>2822569596.7833529</v>
          </cell>
          <cell r="I96">
            <v>3340410068.0999322</v>
          </cell>
          <cell r="J96">
            <v>3582595202.9056892</v>
          </cell>
          <cell r="K96">
            <v>4012732634.6205425</v>
          </cell>
          <cell r="L96">
            <v>4436772364.4052229</v>
          </cell>
          <cell r="M96">
            <v>5163594382.249836</v>
          </cell>
          <cell r="N96">
            <v>1.4344196808689251</v>
          </cell>
          <cell r="O96">
            <v>1.5568020444847364</v>
          </cell>
          <cell r="P96">
            <v>1.6413031427650813</v>
          </cell>
          <cell r="Q96">
            <v>1.7042996244402917</v>
          </cell>
          <cell r="R96">
            <v>1.7042996244402917</v>
          </cell>
          <cell r="S96">
            <v>1.3997862440310707</v>
          </cell>
          <cell r="T96">
            <v>1.4906285807453572</v>
          </cell>
          <cell r="U96">
            <v>1.5561312042167947</v>
          </cell>
          <cell r="V96">
            <v>1.607045216576009</v>
          </cell>
          <cell r="W96">
            <v>1.6143770912930715</v>
          </cell>
          <cell r="X96">
            <v>7728.6470626701648</v>
          </cell>
          <cell r="Y96">
            <v>7876.8098854973232</v>
          </cell>
          <cell r="Z96">
            <v>8073.8429115554582</v>
          </cell>
          <cell r="AA96">
            <v>8351.8163760577645</v>
          </cell>
          <cell r="AB96">
            <v>8826.1489374873672</v>
          </cell>
        </row>
        <row r="97">
          <cell r="D97">
            <v>2711308073.225656</v>
          </cell>
          <cell r="E97">
            <v>2801399381.8126721</v>
          </cell>
          <cell r="F97">
            <v>2831460242.3438358</v>
          </cell>
          <cell r="G97">
            <v>2847225318.3970237</v>
          </cell>
          <cell r="H97">
            <v>2895608102.7164412</v>
          </cell>
          <cell r="I97">
            <v>3488756691.547142</v>
          </cell>
          <cell r="J97">
            <v>3747646976.0275087</v>
          </cell>
          <cell r="K97">
            <v>4183272447.0009866</v>
          </cell>
          <cell r="L97">
            <v>4619860371.7852917</v>
          </cell>
          <cell r="M97">
            <v>5396692176.3414564</v>
          </cell>
          <cell r="N97">
            <v>1.4430842285114784</v>
          </cell>
          <cell r="O97">
            <v>1.5740866379986258</v>
          </cell>
          <cell r="P97">
            <v>1.6535089863709838</v>
          </cell>
          <cell r="Q97">
            <v>1.7058226366901039</v>
          </cell>
          <cell r="R97">
            <v>1.7058226366901039</v>
          </cell>
          <cell r="S97">
            <v>1.408216047778815</v>
          </cell>
          <cell r="T97">
            <v>1.5055999980395545</v>
          </cell>
          <cell r="U97">
            <v>1.5673711037177176</v>
          </cell>
          <cell r="V97">
            <v>1.6106571661391178</v>
          </cell>
          <cell r="W97">
            <v>1.6179069277403269</v>
          </cell>
          <cell r="X97">
            <v>7794.0125995524631</v>
          </cell>
          <cell r="Y97">
            <v>7947.0696393310982</v>
          </cell>
          <cell r="Z97">
            <v>8144.0094750152948</v>
          </cell>
          <cell r="AA97">
            <v>8420.072902724889</v>
          </cell>
          <cell r="AB97">
            <v>8894.0663678212113</v>
          </cell>
        </row>
        <row r="98">
          <cell r="D98">
            <v>2775935040.2249045</v>
          </cell>
          <cell r="E98">
            <v>2865123878.9474988</v>
          </cell>
          <cell r="F98">
            <v>2889743097.3701262</v>
          </cell>
          <cell r="G98">
            <v>2906468514.1096258</v>
          </cell>
          <cell r="H98">
            <v>2969969819.718668</v>
          </cell>
          <cell r="I98">
            <v>3651693333.4574499</v>
          </cell>
          <cell r="J98">
            <v>3914368558.3567648</v>
          </cell>
          <cell r="K98">
            <v>4354408499.0608149</v>
          </cell>
          <cell r="L98">
            <v>4810092751.7128</v>
          </cell>
          <cell r="M98">
            <v>5639758637.861166</v>
          </cell>
          <cell r="N98">
            <v>1.4510002543272627</v>
          </cell>
          <cell r="O98">
            <v>1.5812966977630674</v>
          </cell>
          <cell r="P98">
            <v>1.6622771849482161</v>
          </cell>
          <cell r="Q98">
            <v>1.7072005187217631</v>
          </cell>
          <cell r="R98">
            <v>1.7072005187217631</v>
          </cell>
          <cell r="S98">
            <v>1.4170978193155512</v>
          </cell>
          <cell r="T98">
            <v>1.5137507207852292</v>
          </cell>
          <cell r="U98">
            <v>1.5764399028918217</v>
          </cell>
          <cell r="V98">
            <v>1.614431944727472</v>
          </cell>
          <cell r="W98">
            <v>1.6215995932128275</v>
          </cell>
          <cell r="X98">
            <v>7862.436174456041</v>
          </cell>
          <cell r="Y98">
            <v>8012.6060046730236</v>
          </cell>
          <cell r="Z98">
            <v>8209.8275620632448</v>
          </cell>
          <cell r="AA98">
            <v>8488.2567520710909</v>
          </cell>
          <cell r="AB98">
            <v>8962.7046462800645</v>
          </cell>
        </row>
        <row r="99">
          <cell r="D99">
            <v>2841261080.9919019</v>
          </cell>
          <cell r="E99">
            <v>2928678156.1134076</v>
          </cell>
          <cell r="F99">
            <v>2948240331.8801961</v>
          </cell>
          <cell r="G99">
            <v>2964854525.6605468</v>
          </cell>
          <cell r="H99">
            <v>3043659274.5817361</v>
          </cell>
          <cell r="I99">
            <v>3818159446.7168589</v>
          </cell>
          <cell r="J99">
            <v>4089422820.3815184</v>
          </cell>
          <cell r="K99">
            <v>4535123753.2560959</v>
          </cell>
          <cell r="L99">
            <v>5002964609.4323616</v>
          </cell>
          <cell r="M99">
            <v>5884788084.2696924</v>
          </cell>
          <cell r="N99">
            <v>1.4586857150589814</v>
          </cell>
          <cell r="O99">
            <v>1.5866771289021617</v>
          </cell>
          <cell r="P99">
            <v>1.6680952568948224</v>
          </cell>
          <cell r="Q99">
            <v>1.7085260574671919</v>
          </cell>
          <cell r="R99">
            <v>1.7085260574671919</v>
          </cell>
          <cell r="S99">
            <v>1.4258807772448308</v>
          </cell>
          <cell r="T99">
            <v>1.520701026300185</v>
          </cell>
          <cell r="U99">
            <v>1.5835298578267947</v>
          </cell>
          <cell r="V99">
            <v>1.6182654499296452</v>
          </cell>
          <cell r="W99">
            <v>1.625350985299147</v>
          </cell>
          <cell r="X99">
            <v>7928.2838700936845</v>
          </cell>
          <cell r="Y99">
            <v>8081.7035651335727</v>
          </cell>
          <cell r="Z99">
            <v>8278.3458862729603</v>
          </cell>
          <cell r="AA99">
            <v>8554.8751845330808</v>
          </cell>
          <cell r="AB99">
            <v>9028.6023356767564</v>
          </cell>
        </row>
        <row r="100">
          <cell r="D100">
            <v>2907565967.3844099</v>
          </cell>
          <cell r="E100">
            <v>2993099567.006671</v>
          </cell>
          <cell r="F100">
            <v>3007404910.4041224</v>
          </cell>
          <cell r="G100">
            <v>3023895107.3205914</v>
          </cell>
          <cell r="H100">
            <v>3118273955.1059837</v>
          </cell>
          <cell r="I100">
            <v>3993189165.3728385</v>
          </cell>
          <cell r="J100">
            <v>4267381763.3667135</v>
          </cell>
          <cell r="K100">
            <v>4720324465.1151323</v>
          </cell>
          <cell r="L100">
            <v>5203998972.396801</v>
          </cell>
          <cell r="M100">
            <v>6141687221.4797974</v>
          </cell>
          <cell r="N100">
            <v>1.4663711757906999</v>
          </cell>
          <cell r="O100">
            <v>1.5920529541236399</v>
          </cell>
          <cell r="P100">
            <v>1.6739087363246457</v>
          </cell>
          <cell r="Q100">
            <v>1.709839729245314</v>
          </cell>
          <cell r="R100">
            <v>1.709839729245314</v>
          </cell>
          <cell r="S100">
            <v>1.4346637351741101</v>
          </cell>
          <cell r="T100">
            <v>1.527656499430027</v>
          </cell>
          <cell r="U100">
            <v>1.5906249653415734</v>
          </cell>
          <cell r="V100">
            <v>1.6221122692902594</v>
          </cell>
          <cell r="W100">
            <v>1.629115691543908</v>
          </cell>
          <cell r="X100">
            <v>7996.3157135581278</v>
          </cell>
          <cell r="Y100">
            <v>8147.3232127197416</v>
          </cell>
          <cell r="Z100">
            <v>8344.7335634109259</v>
          </cell>
          <cell r="AA100">
            <v>8622.9395732206613</v>
          </cell>
          <cell r="AB100">
            <v>9097.0034766186182</v>
          </cell>
        </row>
        <row r="101">
          <cell r="D101">
            <v>2974011699.2432928</v>
          </cell>
          <cell r="E101">
            <v>3057004546.0923309</v>
          </cell>
          <cell r="F101">
            <v>3067239149.6989508</v>
          </cell>
          <cell r="G101">
            <v>3083592360.6194129</v>
          </cell>
          <cell r="H101">
            <v>3194147883.8378887</v>
          </cell>
          <cell r="I101">
            <v>4172438859.9282899</v>
          </cell>
          <cell r="J101">
            <v>4453204668.6210299</v>
          </cell>
          <cell r="K101">
            <v>4913381527.5234365</v>
          </cell>
          <cell r="L101">
            <v>5409476407.5643759</v>
          </cell>
          <cell r="M101">
            <v>6405225344.4364805</v>
          </cell>
          <cell r="N101">
            <v>1.4736220216488611</v>
          </cell>
          <cell r="O101">
            <v>1.5964242358444496</v>
          </cell>
          <cell r="P101">
            <v>1.6796457142929087</v>
          </cell>
          <cell r="Q101">
            <v>1.711068375948757</v>
          </cell>
          <cell r="R101">
            <v>1.711068375948757</v>
          </cell>
          <cell r="S101">
            <v>1.4432604295861509</v>
          </cell>
          <cell r="T101">
            <v>1.5340490348489422</v>
          </cell>
          <cell r="U101">
            <v>1.5978059037644448</v>
          </cell>
          <cell r="V101">
            <v>1.6260544826371</v>
          </cell>
          <cell r="W101">
            <v>1.632975791774895</v>
          </cell>
          <cell r="X101">
            <v>8062.6384257945538</v>
          </cell>
          <cell r="Y101">
            <v>8216.0541163729813</v>
          </cell>
          <cell r="Z101">
            <v>8412.473351552755</v>
          </cell>
          <cell r="AA101">
            <v>8689.1920148499903</v>
          </cell>
          <cell r="AB101">
            <v>9163.2692586993653</v>
          </cell>
        </row>
        <row r="102">
          <cell r="D102">
            <v>3037819231.872427</v>
          </cell>
          <cell r="E102">
            <v>3116838157.9920993</v>
          </cell>
          <cell r="F102">
            <v>3127745366.5217333</v>
          </cell>
          <cell r="G102">
            <v>3143948387.0866694</v>
          </cell>
          <cell r="H102">
            <v>3271294259.7725654</v>
          </cell>
          <cell r="I102">
            <v>4356502647.5221624</v>
          </cell>
          <cell r="J102">
            <v>4635144196.129611</v>
          </cell>
          <cell r="K102">
            <v>5111743004.8943272</v>
          </cell>
          <cell r="L102">
            <v>5624247607.7727194</v>
          </cell>
          <cell r="M102">
            <v>6680108999.0961142</v>
          </cell>
          <cell r="N102">
            <v>1.4790548451239238</v>
          </cell>
          <cell r="O102">
            <v>1.5972768418135235</v>
          </cell>
          <cell r="P102">
            <v>1.681099558511618</v>
          </cell>
          <cell r="Q102">
            <v>1.7119822101778248</v>
          </cell>
          <cell r="R102">
            <v>1.7119822101778248</v>
          </cell>
          <cell r="S102">
            <v>1.451077971548292</v>
          </cell>
          <cell r="T102">
            <v>1.5385345725321304</v>
          </cell>
          <cell r="U102">
            <v>1.6025762183482073</v>
          </cell>
          <cell r="V102">
            <v>1.6303499002234836</v>
          </cell>
          <cell r="W102">
            <v>1.637189096245425</v>
          </cell>
          <cell r="X102">
            <v>8130.2848669690393</v>
          </cell>
          <cell r="Y102">
            <v>8281.783032186444</v>
          </cell>
          <cell r="Z102">
            <v>8479.1803445146979</v>
          </cell>
          <cell r="AA102">
            <v>8757.4356514320898</v>
          </cell>
          <cell r="AB102">
            <v>9230.6598460717851</v>
          </cell>
        </row>
        <row r="103">
          <cell r="D103">
            <v>3102482189.7650056</v>
          </cell>
          <cell r="E103">
            <v>3177326874.1854177</v>
          </cell>
          <cell r="F103">
            <v>3188925877.6295223</v>
          </cell>
          <cell r="G103">
            <v>3204965288.2520204</v>
          </cell>
          <cell r="H103">
            <v>3349726362.1963892</v>
          </cell>
          <cell r="I103">
            <v>4546423866.7346392</v>
          </cell>
          <cell r="J103">
            <v>4826267664.8700075</v>
          </cell>
          <cell r="K103">
            <v>5317476525.3623676</v>
          </cell>
          <cell r="L103">
            <v>5843586959.2889948</v>
          </cell>
          <cell r="M103">
            <v>6963958712.8798723</v>
          </cell>
          <cell r="N103">
            <v>1.4844876685989861</v>
          </cell>
          <cell r="O103">
            <v>1.598124108377811</v>
          </cell>
          <cell r="P103">
            <v>1.6819912883670063</v>
          </cell>
          <cell r="Q103">
            <v>1.7128903215630069</v>
          </cell>
          <cell r="R103">
            <v>1.7128903215630069</v>
          </cell>
          <cell r="S103">
            <v>1.4588955135104329</v>
          </cell>
          <cell r="T103">
            <v>1.5430261007670307</v>
          </cell>
          <cell r="U103">
            <v>1.6069676290804691</v>
          </cell>
          <cell r="V103">
            <v>1.6346517385615429</v>
          </cell>
          <cell r="W103">
            <v>1.641408821467631</v>
          </cell>
          <cell r="X103">
            <v>8197.0754516970574</v>
          </cell>
          <cell r="Y103">
            <v>8350.1292788601368</v>
          </cell>
          <cell r="Z103">
            <v>8546.468953537058</v>
          </cell>
          <cell r="AA103">
            <v>8823.7876433807487</v>
          </cell>
          <cell r="AB103">
            <v>9297.9346979978836</v>
          </cell>
        </row>
        <row r="104">
          <cell r="D104">
            <v>3168005730.5921626</v>
          </cell>
          <cell r="E104">
            <v>3238472777.1172891</v>
          </cell>
          <cell r="F104">
            <v>3250524682.1216917</v>
          </cell>
          <cell r="G104">
            <v>3267386379.9594202</v>
          </cell>
          <cell r="H104">
            <v>3429457550.9062352</v>
          </cell>
          <cell r="I104">
            <v>4743837824.4102917</v>
          </cell>
          <cell r="J104">
            <v>5021341985.8946075</v>
          </cell>
          <cell r="K104">
            <v>5529154162.315856</v>
          </cell>
          <cell r="L104">
            <v>6073807370.220417</v>
          </cell>
          <cell r="M104">
            <v>7258190750.959341</v>
          </cell>
          <cell r="N104">
            <v>1.4899204920740488</v>
          </cell>
          <cell r="O104">
            <v>1.5989660855374077</v>
          </cell>
          <cell r="P104">
            <v>1.6828774512376001</v>
          </cell>
          <cell r="Q104">
            <v>1.7137927636950601</v>
          </cell>
          <cell r="R104">
            <v>1.7137927636950601</v>
          </cell>
          <cell r="S104">
            <v>1.466713055472574</v>
          </cell>
          <cell r="T104">
            <v>1.5475235634559747</v>
          </cell>
          <cell r="U104">
            <v>1.6113652856981098</v>
          </cell>
          <cell r="V104">
            <v>1.638959937525065</v>
          </cell>
          <cell r="W104">
            <v>1.6456349073152994</v>
          </cell>
          <cell r="X104">
            <v>8264.3426622219631</v>
          </cell>
          <cell r="Y104">
            <v>8416.3213935685053</v>
          </cell>
          <cell r="Z104">
            <v>8613.3760022136776</v>
          </cell>
          <cell r="AA104">
            <v>8892.3834816657582</v>
          </cell>
          <cell r="AB104">
            <v>9365.5240780091335</v>
          </cell>
        </row>
        <row r="105">
          <cell r="D105">
            <v>3235051756.493094</v>
          </cell>
          <cell r="E105">
            <v>3300277949.2327309</v>
          </cell>
          <cell r="F105">
            <v>3312564687.4341521</v>
          </cell>
          <cell r="G105">
            <v>3343168562.6412935</v>
          </cell>
          <cell r="H105">
            <v>3509583014.0594678</v>
          </cell>
          <cell r="I105">
            <v>4949773037.063386</v>
          </cell>
          <cell r="J105">
            <v>5224269272.6426992</v>
          </cell>
          <cell r="K105">
            <v>5747369340.2027893</v>
          </cell>
          <cell r="L105">
            <v>6330204868.4981251</v>
          </cell>
          <cell r="M105">
            <v>7560613828.4148178</v>
          </cell>
          <cell r="N105">
            <v>1.4959995261482941</v>
          </cell>
          <cell r="O105">
            <v>1.5999020024847652</v>
          </cell>
          <cell r="P105">
            <v>1.6838624837165161</v>
          </cell>
          <cell r="Q105">
            <v>1.7147958917202941</v>
          </cell>
          <cell r="R105">
            <v>1.7147958917202941</v>
          </cell>
          <cell r="S105">
            <v>1.4748075448343649</v>
          </cell>
          <cell r="T105">
            <v>1.5519156302854786</v>
          </cell>
          <cell r="U105">
            <v>1.6156520154381204</v>
          </cell>
          <cell r="V105">
            <v>1.6431551718279445</v>
          </cell>
          <cell r="W105">
            <v>1.6497480285023254</v>
          </cell>
          <cell r="X105">
            <v>8331.5939989486415</v>
          </cell>
          <cell r="Y105">
            <v>8483.5842551346268</v>
          </cell>
          <cell r="Z105">
            <v>8680.4773631466232</v>
          </cell>
          <cell r="AA105">
            <v>8957.6401669236366</v>
          </cell>
          <cell r="AB105">
            <v>9432.7965071430626</v>
          </cell>
        </row>
        <row r="106">
          <cell r="D106">
            <v>3303671151.8122606</v>
          </cell>
          <cell r="E106">
            <v>3362744472.9767456</v>
          </cell>
          <cell r="F106">
            <v>3375268674.7167082</v>
          </cell>
          <cell r="G106">
            <v>3420153740.9836097</v>
          </cell>
          <cell r="H106">
            <v>3590125843.0572367</v>
          </cell>
          <cell r="I106">
            <v>5164198331.3043337</v>
          </cell>
          <cell r="J106">
            <v>5434105372.5071669</v>
          </cell>
          <cell r="K106">
            <v>5972941174.3570004</v>
          </cell>
          <cell r="L106">
            <v>6601218296.2516403</v>
          </cell>
          <cell r="M106">
            <v>7870719305.649478</v>
          </cell>
          <cell r="N106">
            <v>1.5027336943570746</v>
          </cell>
          <cell r="O106">
            <v>1.6009312058101761</v>
          </cell>
          <cell r="P106">
            <v>1.6849456981040749</v>
          </cell>
          <cell r="Q106">
            <v>1.7158990053056375</v>
          </cell>
          <cell r="R106">
            <v>1.7158990053056375</v>
          </cell>
          <cell r="S106">
            <v>1.4831828059680996</v>
          </cell>
          <cell r="T106">
            <v>1.5562030343493634</v>
          </cell>
          <cell r="U106">
            <v>1.6198285898659961</v>
          </cell>
          <cell r="V106">
            <v>1.6472382272097259</v>
          </cell>
          <cell r="W106">
            <v>1.6537489707682533</v>
          </cell>
          <cell r="X106">
            <v>8398.4879988131961</v>
          </cell>
          <cell r="Y106">
            <v>8550.9375667496461</v>
          </cell>
          <cell r="Z106">
            <v>8748.1065515141072</v>
          </cell>
          <cell r="AA106">
            <v>9026.5519799168706</v>
          </cell>
          <cell r="AB106">
            <v>9499.3303776844405</v>
          </cell>
        </row>
        <row r="107">
          <cell r="D107">
            <v>3373216149.1963964</v>
          </cell>
          <cell r="E107">
            <v>3425874430.7943449</v>
          </cell>
          <cell r="F107">
            <v>3438638736.3674803</v>
          </cell>
          <cell r="G107">
            <v>3498353662.5398979</v>
          </cell>
          <cell r="H107">
            <v>3671932479.2188172</v>
          </cell>
          <cell r="I107">
            <v>5387464221.6842241</v>
          </cell>
          <cell r="J107">
            <v>5650322017.3742275</v>
          </cell>
          <cell r="K107">
            <v>6204602012.8546543</v>
          </cell>
          <cell r="L107">
            <v>6876880349.0077124</v>
          </cell>
          <cell r="M107">
            <v>8194582258.4989958</v>
          </cell>
          <cell r="N107">
            <v>1.5094678625658546</v>
          </cell>
          <cell r="O107">
            <v>1.6019525333136562</v>
          </cell>
          <cell r="P107">
            <v>1.6860206233582633</v>
          </cell>
          <cell r="Q107">
            <v>1.7169936774820262</v>
          </cell>
          <cell r="R107">
            <v>1.7169936774820262</v>
          </cell>
          <cell r="S107">
            <v>1.491558067101834</v>
          </cell>
          <cell r="T107">
            <v>1.5604992747012667</v>
          </cell>
          <cell r="U107">
            <v>1.6240144642971643</v>
          </cell>
          <cell r="V107">
            <v>1.6513307534405781</v>
          </cell>
          <cell r="W107">
            <v>1.6577593838832523</v>
          </cell>
          <cell r="X107">
            <v>8466.1930117011798</v>
          </cell>
          <cell r="Y107">
            <v>8617.833102675806</v>
          </cell>
          <cell r="Z107">
            <v>8814.84748172119</v>
          </cell>
          <cell r="AA107">
            <v>9091.9791570511097</v>
          </cell>
          <cell r="AB107">
            <v>9567.5275448432367</v>
          </cell>
        </row>
        <row r="108">
          <cell r="D108">
            <v>3443692575.9245291</v>
          </cell>
          <cell r="E108">
            <v>3489670383.4564433</v>
          </cell>
          <cell r="F108">
            <v>3502676964.7845902</v>
          </cell>
          <cell r="G108">
            <v>3577780141.4323359</v>
          </cell>
          <cell r="H108">
            <v>3755015100.5083919</v>
          </cell>
          <cell r="I108">
            <v>5617288992.492918</v>
          </cell>
          <cell r="J108">
            <v>5874886842.9488258</v>
          </cell>
          <cell r="K108">
            <v>6445634705.1052446</v>
          </cell>
          <cell r="L108">
            <v>7167248327.3165436</v>
          </cell>
          <cell r="M108">
            <v>8527518756.5428104</v>
          </cell>
          <cell r="N108">
            <v>1.5162020307746351</v>
          </cell>
          <cell r="O108">
            <v>1.602966075053422</v>
          </cell>
          <cell r="P108">
            <v>1.6870873542634199</v>
          </cell>
          <cell r="Q108">
            <v>1.7180800047750342</v>
          </cell>
          <cell r="R108">
            <v>1.7180800047750342</v>
          </cell>
          <cell r="S108">
            <v>1.4999333282355685</v>
          </cell>
          <cell r="T108">
            <v>1.5648042503002648</v>
          </cell>
          <cell r="U108">
            <v>1.6282095323882226</v>
          </cell>
          <cell r="V108">
            <v>1.6554326422235164</v>
          </cell>
          <cell r="W108">
            <v>1.6617791595503371</v>
          </cell>
          <cell r="X108">
            <v>8532.7196747503149</v>
          </cell>
          <cell r="Y108">
            <v>8685.6306969316138</v>
          </cell>
          <cell r="Z108">
            <v>8882.9099991089497</v>
          </cell>
          <cell r="AA108">
            <v>9160.5009456092739</v>
          </cell>
          <cell r="AB108">
            <v>9634.3981165051155</v>
          </cell>
        </row>
        <row r="109">
          <cell r="D109">
            <v>3511735495.8981013</v>
          </cell>
          <cell r="E109">
            <v>3554134816.2601438</v>
          </cell>
          <cell r="F109">
            <v>3567385452.3661551</v>
          </cell>
          <cell r="G109">
            <v>3658450149.6819859</v>
          </cell>
          <cell r="H109">
            <v>3839387837.5910544</v>
          </cell>
          <cell r="I109">
            <v>5852209597.3515301</v>
          </cell>
          <cell r="J109">
            <v>6105086561.8455238</v>
          </cell>
          <cell r="K109">
            <v>6691923902.9693441</v>
          </cell>
          <cell r="L109">
            <v>7465053593.1790123</v>
          </cell>
          <cell r="M109">
            <v>8874176958.9909172</v>
          </cell>
          <cell r="N109">
            <v>1.5207281705038249</v>
          </cell>
          <cell r="O109">
            <v>1.6036429617124868</v>
          </cell>
          <cell r="P109">
            <v>1.6877997629291741</v>
          </cell>
          <cell r="Q109">
            <v>1.7188055007493637</v>
          </cell>
          <cell r="R109">
            <v>1.7188055007493637</v>
          </cell>
          <cell r="S109">
            <v>1.5073622914494784</v>
          </cell>
          <cell r="T109">
            <v>1.5694869364776101</v>
          </cell>
          <cell r="U109">
            <v>1.6328021327478788</v>
          </cell>
          <cell r="V109">
            <v>1.6599393661444839</v>
          </cell>
          <cell r="W109">
            <v>1.6662037703554509</v>
          </cell>
          <cell r="X109">
            <v>8600.8713498260877</v>
          </cell>
          <cell r="Y109">
            <v>8752.1645926123947</v>
          </cell>
          <cell r="Z109">
            <v>8949.2959875864399</v>
          </cell>
          <cell r="AA109">
            <v>9227.1292849405691</v>
          </cell>
          <cell r="AB109">
            <v>9702.3251879488525</v>
          </cell>
        </row>
        <row r="110">
          <cell r="D110">
            <v>3580226746.0403671</v>
          </cell>
          <cell r="E110">
            <v>3619268976.2924829</v>
          </cell>
          <cell r="F110">
            <v>3635422478.1338034</v>
          </cell>
          <cell r="G110">
            <v>3740371906.6936336</v>
          </cell>
          <cell r="H110">
            <v>3925066002.517468</v>
          </cell>
          <cell r="I110">
            <v>6091941713.2055149</v>
          </cell>
          <cell r="J110">
            <v>6345215888.0644321</v>
          </cell>
          <cell r="K110">
            <v>6954348155.6321783</v>
          </cell>
          <cell r="L110">
            <v>7775859466.3682966</v>
          </cell>
          <cell r="M110">
            <v>9231102026.5519199</v>
          </cell>
          <cell r="N110">
            <v>1.5250054257482384</v>
          </cell>
          <cell r="O110">
            <v>1.6042794560450178</v>
          </cell>
          <cell r="P110">
            <v>1.6884696595390805</v>
          </cell>
          <cell r="Q110">
            <v>1.7194877036998144</v>
          </cell>
          <cell r="R110">
            <v>1.7194877036998144</v>
          </cell>
          <cell r="S110">
            <v>1.5146845898841985</v>
          </cell>
          <cell r="T110">
            <v>1.5742149408749688</v>
          </cell>
          <cell r="U110">
            <v>1.6374424295604368</v>
          </cell>
          <cell r="V110">
            <v>1.6644946627263886</v>
          </cell>
          <cell r="W110">
            <v>1.6706769538215021</v>
          </cell>
          <cell r="X110">
            <v>8667.0364089495706</v>
          </cell>
          <cell r="Y110">
            <v>8820.3998290598083</v>
          </cell>
          <cell r="Z110">
            <v>9017.7856361657505</v>
          </cell>
          <cell r="AA110">
            <v>9295.1763913727282</v>
          </cell>
          <cell r="AB110">
            <v>9768.8371381530123</v>
          </cell>
        </row>
        <row r="111">
          <cell r="D111">
            <v>3649545549.4853721</v>
          </cell>
          <cell r="E111">
            <v>3685074946.5744576</v>
          </cell>
          <cell r="F111">
            <v>3716464515.2128439</v>
          </cell>
          <cell r="G111">
            <v>3823556330.4784727</v>
          </cell>
          <cell r="H111">
            <v>4012057375.5622215</v>
          </cell>
          <cell r="I111">
            <v>6343434561.3884573</v>
          </cell>
          <cell r="J111">
            <v>6590122274.1054802</v>
          </cell>
          <cell r="K111">
            <v>7245317345.1975517</v>
          </cell>
          <cell r="L111">
            <v>8095788088.1491117</v>
          </cell>
          <cell r="M111">
            <v>9601986509.8093414</v>
          </cell>
          <cell r="N111">
            <v>1.5292826809926519</v>
          </cell>
          <cell r="O111">
            <v>1.6049128911739703</v>
          </cell>
          <cell r="P111">
            <v>1.6891363364029475</v>
          </cell>
          <cell r="Q111">
            <v>1.720166627755858</v>
          </cell>
          <cell r="R111">
            <v>1.720166627755858</v>
          </cell>
          <cell r="S111">
            <v>1.5220068883189186</v>
          </cell>
          <cell r="T111">
            <v>1.5789463775495134</v>
          </cell>
          <cell r="U111">
            <v>1.6420863387709903</v>
          </cell>
          <cell r="V111">
            <v>1.6690536380678722</v>
          </cell>
          <cell r="W111">
            <v>1.6750435245629891</v>
          </cell>
          <cell r="X111">
            <v>8735.6278080669254</v>
          </cell>
          <cell r="Y111">
            <v>8886.5776363927107</v>
          </cell>
          <cell r="Z111">
            <v>9083.8220455981227</v>
          </cell>
          <cell r="AA111">
            <v>9361.6806812944633</v>
          </cell>
          <cell r="AB111">
            <v>9837.5090850290926</v>
          </cell>
        </row>
        <row r="112">
          <cell r="D112">
            <v>3715897715.9117193</v>
          </cell>
          <cell r="E112">
            <v>3751554810.1270685</v>
          </cell>
          <cell r="F112">
            <v>3798753229.8816419</v>
          </cell>
          <cell r="G112">
            <v>3908015508.5321226</v>
          </cell>
          <cell r="H112">
            <v>4100374413.7737565</v>
          </cell>
          <cell r="I112">
            <v>6593444003.8918877</v>
          </cell>
          <cell r="J112">
            <v>6846678854.537282</v>
          </cell>
          <cell r="K112">
            <v>7551666867.6395493</v>
          </cell>
          <cell r="L112">
            <v>8428901505.3620529</v>
          </cell>
          <cell r="M112">
            <v>9967907980.96068</v>
          </cell>
          <cell r="N112">
            <v>1.5313428446635682</v>
          </cell>
          <cell r="O112">
            <v>1.6052169036169905</v>
          </cell>
          <cell r="P112">
            <v>1.6894563029675183</v>
          </cell>
          <cell r="Q112">
            <v>1.7204924722685306</v>
          </cell>
          <cell r="R112">
            <v>1.7204924722685306</v>
          </cell>
          <cell r="S112">
            <v>1.5283790046507115</v>
          </cell>
          <cell r="T112">
            <v>1.5840474104082747</v>
          </cell>
          <cell r="U112">
            <v>1.647119240024657</v>
          </cell>
          <cell r="V112">
            <v>1.6739870169101909</v>
          </cell>
          <cell r="W112">
            <v>1.6793086777876807</v>
          </cell>
          <cell r="X112">
            <v>8801.4368600997659</v>
          </cell>
          <cell r="Y112">
            <v>8955.243928515174</v>
          </cell>
          <cell r="Z112">
            <v>9152.7326511488645</v>
          </cell>
          <cell r="AA112">
            <v>9429.4968679856029</v>
          </cell>
          <cell r="AB112">
            <v>9903.3475915380495</v>
          </cell>
        </row>
        <row r="113">
          <cell r="D113">
            <v>3779381291.84478</v>
          </cell>
          <cell r="E113">
            <v>3818710649.971312</v>
          </cell>
          <cell r="F113">
            <v>3882300583.2068834</v>
          </cell>
          <cell r="G113">
            <v>3993761595.8238373</v>
          </cell>
          <cell r="H113">
            <v>4190029643.0443559</v>
          </cell>
          <cell r="I113">
            <v>6850849027.0637312</v>
          </cell>
          <cell r="J113">
            <v>7107043887.2181206</v>
          </cell>
          <cell r="K113">
            <v>7863613442.6357555</v>
          </cell>
          <cell r="L113">
            <v>8758218704.0058918</v>
          </cell>
          <cell r="M113">
            <v>10351925237.583433</v>
          </cell>
          <cell r="N113">
            <v>1.5313428446635682</v>
          </cell>
          <cell r="O113">
            <v>1.6052169036169905</v>
          </cell>
          <cell r="P113">
            <v>1.6894563029675183</v>
          </cell>
          <cell r="Q113">
            <v>1.7204924722685306</v>
          </cell>
          <cell r="R113">
            <v>1.7204924722685306</v>
          </cell>
          <cell r="S113">
            <v>1.5338681936949685</v>
          </cell>
          <cell r="T113">
            <v>1.5894895303982293</v>
          </cell>
          <cell r="U113">
            <v>1.652511128155647</v>
          </cell>
          <cell r="V113">
            <v>1.6786315862645926</v>
          </cell>
          <cell r="W113">
            <v>1.6839394126607361</v>
          </cell>
          <cell r="X113">
            <v>8870.4611321594093</v>
          </cell>
          <cell r="Y113">
            <v>9021.0710703664336</v>
          </cell>
          <cell r="Z113">
            <v>9218.4247219924928</v>
          </cell>
          <cell r="AA113">
            <v>9496.4375555532351</v>
          </cell>
          <cell r="AB113">
            <v>9972.1190499616332</v>
          </cell>
        </row>
        <row r="114">
          <cell r="D114">
            <v>3843479756.6860485</v>
          </cell>
          <cell r="E114">
            <v>3886604374.7740645</v>
          </cell>
          <cell r="F114">
            <v>3967118603.2762861</v>
          </cell>
          <cell r="G114">
            <v>4080806814.967164</v>
          </cell>
          <cell r="H114">
            <v>4281035658.2826939</v>
          </cell>
          <cell r="I114">
            <v>7111097607.4349079</v>
          </cell>
          <cell r="J114">
            <v>7381245852.6870384</v>
          </cell>
          <cell r="K114">
            <v>8178418214.6565285</v>
          </cell>
          <cell r="L114">
            <v>9099304834.5718575</v>
          </cell>
          <cell r="M114">
            <v>10742321572.233173</v>
          </cell>
          <cell r="N114">
            <v>1.5313428446635682</v>
          </cell>
          <cell r="O114">
            <v>1.6052169036169905</v>
          </cell>
          <cell r="P114">
            <v>1.6894563029675183</v>
          </cell>
          <cell r="Q114">
            <v>1.7204924722685306</v>
          </cell>
          <cell r="R114">
            <v>1.7204924722685306</v>
          </cell>
          <cell r="S114">
            <v>1.5393573827392257</v>
          </cell>
          <cell r="T114">
            <v>1.5949316503881836</v>
          </cell>
          <cell r="U114">
            <v>1.6572000976877383</v>
          </cell>
          <cell r="V114">
            <v>1.6832761556189946</v>
          </cell>
          <cell r="W114">
            <v>1.6885701475337913</v>
          </cell>
          <cell r="X114">
            <v>8935.9196425189639</v>
          </cell>
          <cell r="Y114">
            <v>9090.1618986184021</v>
          </cell>
          <cell r="Z114">
            <v>9287.3962709710213</v>
          </cell>
          <cell r="AA114">
            <v>9563.753323259014</v>
          </cell>
          <cell r="AB114">
            <v>10037.92895223272</v>
          </cell>
        </row>
        <row r="115">
          <cell r="D115">
            <v>3908194973.4770536</v>
          </cell>
          <cell r="E115">
            <v>3971093241.2563205</v>
          </cell>
          <cell r="F115">
            <v>4053228915.7486262</v>
          </cell>
          <cell r="G115">
            <v>4169160574.2288179</v>
          </cell>
          <cell r="H115">
            <v>4373405123.58634</v>
          </cell>
          <cell r="I115">
            <v>7384758485.4970999</v>
          </cell>
          <cell r="J115">
            <v>7688840999.0319986</v>
          </cell>
          <cell r="K115">
            <v>8497695745.3782291</v>
          </cell>
          <cell r="L115">
            <v>9451926477.0510998</v>
          </cell>
          <cell r="M115">
            <v>11152655346.777874</v>
          </cell>
          <cell r="N115">
            <v>1.5313428446635682</v>
          </cell>
          <cell r="O115">
            <v>1.6052169036169905</v>
          </cell>
          <cell r="P115">
            <v>1.6894563029675183</v>
          </cell>
          <cell r="Q115">
            <v>1.7204924722685306</v>
          </cell>
          <cell r="R115">
            <v>1.7204924722685306</v>
          </cell>
          <cell r="S115">
            <v>1.5448383650914677</v>
          </cell>
          <cell r="T115">
            <v>1.5996722419635701</v>
          </cell>
          <cell r="U115">
            <v>1.6618687337724412</v>
          </cell>
          <cell r="V115">
            <v>1.6879207249733963</v>
          </cell>
          <cell r="W115">
            <v>1.6932008824068467</v>
          </cell>
          <cell r="X115">
            <v>9004.6408675687671</v>
          </cell>
          <cell r="Y115">
            <v>9155.643673064229</v>
          </cell>
          <cell r="Z115">
            <v>9353.1030043438786</v>
          </cell>
          <cell r="AA115">
            <v>9631.1346850190257</v>
          </cell>
          <cell r="AB115">
            <v>10107.026789808249</v>
          </cell>
        </row>
        <row r="116">
          <cell r="D116">
            <v>3971477605.9283524</v>
          </cell>
          <cell r="E116">
            <v>4056856041.491817</v>
          </cell>
          <cell r="F116">
            <v>4140635044.8256879</v>
          </cell>
          <cell r="G116">
            <v>4258834848.1202207</v>
          </cell>
          <cell r="H116">
            <v>4450914841.0538635</v>
          </cell>
          <cell r="I116">
            <v>7648409217.7883825</v>
          </cell>
          <cell r="J116">
            <v>7998581067.7701187</v>
          </cell>
          <cell r="K116">
            <v>8833126140.3176479</v>
          </cell>
          <cell r="L116">
            <v>9815417682.8871975</v>
          </cell>
          <cell r="M116">
            <v>11526091873.858553</v>
          </cell>
          <cell r="N116">
            <v>1.5313428446635682</v>
          </cell>
          <cell r="O116">
            <v>1.6052169036169905</v>
          </cell>
          <cell r="P116">
            <v>1.6894563029675183</v>
          </cell>
          <cell r="Q116">
            <v>1.7204924722685306</v>
          </cell>
          <cell r="R116">
            <v>1.7204924722685306</v>
          </cell>
          <cell r="S116">
            <v>1.5495727141028888</v>
          </cell>
          <cell r="T116">
            <v>1.6043780365970588</v>
          </cell>
          <cell r="U116">
            <v>1.6665373698571437</v>
          </cell>
          <cell r="V116">
            <v>1.6925652943277982</v>
          </cell>
          <cell r="W116">
            <v>1.6978316172799022</v>
          </cell>
          <cell r="X116">
            <v>9070.4833394530542</v>
          </cell>
          <cell r="Y116">
            <v>9224.3898319443288</v>
          </cell>
          <cell r="Z116">
            <v>9421.7109901117346</v>
          </cell>
          <cell r="AA116">
            <v>9698.0880663621756</v>
          </cell>
          <cell r="AB116">
            <v>10172.918722034348</v>
          </cell>
        </row>
        <row r="117">
          <cell r="D117">
            <v>4035262503.4959745</v>
          </cell>
          <cell r="E117">
            <v>4143904856.3036709</v>
          </cell>
          <cell r="F117">
            <v>4229348741.146194</v>
          </cell>
          <cell r="G117">
            <v>4349845092.6126528</v>
          </cell>
          <cell r="H117">
            <v>4528227499.8163176</v>
          </cell>
          <cell r="I117">
            <v>7924236924.0731487</v>
          </cell>
          <cell r="J117">
            <v>8313931188.3201265</v>
          </cell>
          <cell r="K117">
            <v>9175151709.1871147</v>
          </cell>
          <cell r="L117">
            <v>10192588139.903809</v>
          </cell>
          <cell r="M117">
            <v>11913733145.793913</v>
          </cell>
          <cell r="N117">
            <v>1.5313428446635682</v>
          </cell>
          <cell r="O117">
            <v>1.6052169036169905</v>
          </cell>
          <cell r="P117">
            <v>1.6894563029675183</v>
          </cell>
          <cell r="Q117">
            <v>1.7204924722685306</v>
          </cell>
          <cell r="R117">
            <v>1.7204924722685306</v>
          </cell>
          <cell r="S117">
            <v>1.5543070631143099</v>
          </cell>
          <cell r="T117">
            <v>1.6090838312305475</v>
          </cell>
          <cell r="U117">
            <v>1.6712060059418463</v>
          </cell>
          <cell r="V117">
            <v>1.6972098636821999</v>
          </cell>
          <cell r="W117">
            <v>1.7024623521529576</v>
          </cell>
          <cell r="X117">
            <v>9138.8345847910641</v>
          </cell>
          <cell r="Y117">
            <v>9290.294179774417</v>
          </cell>
          <cell r="Z117">
            <v>9487.8558184925205</v>
          </cell>
          <cell r="AA117">
            <v>9765.9038483156401</v>
          </cell>
          <cell r="AB117">
            <v>10241.672534616104</v>
          </cell>
        </row>
        <row r="118">
          <cell r="D118">
            <v>4112607921.69066</v>
          </cell>
          <cell r="E118">
            <v>4232251833.6879959</v>
          </cell>
          <cell r="F118">
            <v>4319382310.6841087</v>
          </cell>
          <cell r="G118">
            <v>4442203798.2206125</v>
          </cell>
          <cell r="H118">
            <v>4606300058.2115631</v>
          </cell>
          <cell r="I118">
            <v>8230619909.7348614</v>
          </cell>
          <cell r="J118">
            <v>8644539163.2198563</v>
          </cell>
          <cell r="K118">
            <v>9532727778.298933</v>
          </cell>
          <cell r="L118">
            <v>10579503994.152987</v>
          </cell>
          <cell r="M118">
            <v>12306381279.035156</v>
          </cell>
          <cell r="N118">
            <v>1.5313428446635682</v>
          </cell>
          <cell r="O118">
            <v>1.6052169036169905</v>
          </cell>
          <cell r="P118">
            <v>1.6894563029675183</v>
          </cell>
          <cell r="Q118">
            <v>1.7204924722685306</v>
          </cell>
          <cell r="R118">
            <v>1.7204924722685306</v>
          </cell>
          <cell r="S118">
            <v>1.5590414121257308</v>
          </cell>
          <cell r="T118">
            <v>1.6137896258640363</v>
          </cell>
          <cell r="U118">
            <v>1.6758746420265491</v>
          </cell>
          <cell r="V118">
            <v>1.7018544330366017</v>
          </cell>
          <cell r="W118">
            <v>1.707093087026013</v>
          </cell>
          <cell r="X118">
            <v>9205.1265141991007</v>
          </cell>
          <cell r="Y118">
            <v>9358.6757319494645</v>
          </cell>
          <cell r="Z118">
            <v>9556.1056079471527</v>
          </cell>
          <cell r="AA118">
            <v>9832.5000749347128</v>
          </cell>
          <cell r="AB118">
            <v>10307.973361428634</v>
          </cell>
        </row>
        <row r="119">
          <cell r="D119">
            <v>4194391562.4414954</v>
          </cell>
          <cell r="E119">
            <v>4321914397.7675066</v>
          </cell>
          <cell r="F119">
            <v>4410748127.3632288</v>
          </cell>
          <cell r="G119">
            <v>4535924000.5719147</v>
          </cell>
          <cell r="H119">
            <v>4685134828.7848215</v>
          </cell>
          <cell r="I119">
            <v>8557654377.4061432</v>
          </cell>
          <cell r="J119">
            <v>8982555853.4639301</v>
          </cell>
          <cell r="K119">
            <v>9898800263.7935162</v>
          </cell>
          <cell r="L119">
            <v>10982712209.247561</v>
          </cell>
          <cell r="M119">
            <v>12715011511.753155</v>
          </cell>
          <cell r="N119">
            <v>1.5313428446635682</v>
          </cell>
          <cell r="O119">
            <v>1.6052169036169905</v>
          </cell>
          <cell r="P119">
            <v>1.6894563029675183</v>
          </cell>
          <cell r="Q119">
            <v>1.7204924722685306</v>
          </cell>
          <cell r="R119">
            <v>1.7204924722685306</v>
          </cell>
          <cell r="S119">
            <v>1.5637757611371517</v>
          </cell>
          <cell r="T119">
            <v>1.618495420497525</v>
          </cell>
          <cell r="U119">
            <v>1.6805432781112519</v>
          </cell>
          <cell r="V119">
            <v>1.7064990023910034</v>
          </cell>
          <cell r="W119">
            <v>1.7117238218990685</v>
          </cell>
          <cell r="X119">
            <v>9273.11336971315</v>
          </cell>
          <cell r="Y119">
            <v>9425.0212948139069</v>
          </cell>
          <cell r="Z119">
            <v>9622.6820428805695</v>
          </cell>
          <cell r="AA119">
            <v>9900.7440777923912</v>
          </cell>
          <cell r="AB119">
            <v>10376.387939248401</v>
          </cell>
        </row>
        <row r="120">
          <cell r="D120">
            <v>4277104456.3118458</v>
          </cell>
          <cell r="E120">
            <v>4412901311.489357</v>
          </cell>
          <cell r="F120">
            <v>4503458633.2276554</v>
          </cell>
          <cell r="G120">
            <v>4631019335.3692961</v>
          </cell>
          <cell r="H120">
            <v>4764741793.0577078</v>
          </cell>
          <cell r="I120">
            <v>8893452396.5261002</v>
          </cell>
          <cell r="J120">
            <v>9335233665.1660061</v>
          </cell>
          <cell r="K120">
            <v>10279759824.747566</v>
          </cell>
          <cell r="L120">
            <v>11394560299.624439</v>
          </cell>
          <cell r="M120">
            <v>13130675111.879099</v>
          </cell>
          <cell r="N120">
            <v>1.5313428446635682</v>
          </cell>
          <cell r="O120">
            <v>1.6052169036169905</v>
          </cell>
          <cell r="P120">
            <v>1.6894563029675183</v>
          </cell>
          <cell r="Q120">
            <v>1.7204924722685306</v>
          </cell>
          <cell r="R120">
            <v>1.7204924722685306</v>
          </cell>
          <cell r="S120">
            <v>1.5685101101485728</v>
          </cell>
          <cell r="T120">
            <v>1.6232012151310138</v>
          </cell>
          <cell r="U120">
            <v>1.6852119141959547</v>
          </cell>
          <cell r="V120">
            <v>1.7111435717454053</v>
          </cell>
          <cell r="W120">
            <v>1.7163545567721239</v>
          </cell>
          <cell r="X120">
            <v>9339.8477193800427</v>
          </cell>
          <cell r="Y120">
            <v>9493.0436638956489</v>
          </cell>
          <cell r="Z120">
            <v>9690.5788838655899</v>
          </cell>
          <cell r="AA120">
            <v>9966.9882680417631</v>
          </cell>
          <cell r="AB120">
            <v>10443.09215370838</v>
          </cell>
        </row>
        <row r="121">
          <cell r="D121">
            <v>4360971163.4174871</v>
          </cell>
          <cell r="E121">
            <v>4505223503.3684893</v>
          </cell>
          <cell r="F121">
            <v>4597537737.6966858</v>
          </cell>
          <cell r="G121">
            <v>4727501090.3279953</v>
          </cell>
          <cell r="H121">
            <v>4845118601.5715971</v>
          </cell>
          <cell r="I121">
            <v>9242322785.3672981</v>
          </cell>
          <cell r="J121">
            <v>9697280756.6555786</v>
          </cell>
          <cell r="K121">
            <v>10671384146.672955</v>
          </cell>
          <cell r="L121">
            <v>11825410649.681538</v>
          </cell>
          <cell r="M121">
            <v>13561240236.212482</v>
          </cell>
          <cell r="N121">
            <v>1.5313428446635682</v>
          </cell>
          <cell r="O121">
            <v>1.6052169036169905</v>
          </cell>
          <cell r="P121">
            <v>1.6894563029675183</v>
          </cell>
          <cell r="Q121">
            <v>1.7204924722685306</v>
          </cell>
          <cell r="R121">
            <v>1.7204924722685306</v>
          </cell>
          <cell r="S121">
            <v>1.5732444591599939</v>
          </cell>
          <cell r="T121">
            <v>1.6279070097645025</v>
          </cell>
          <cell r="U121">
            <v>1.6898805502806573</v>
          </cell>
          <cell r="V121">
            <v>1.715788141099807</v>
          </cell>
          <cell r="W121">
            <v>1.7209852916451793</v>
          </cell>
          <cell r="X121">
            <v>9407.4756475513695</v>
          </cell>
          <cell r="Y121">
            <v>9559.8237018330892</v>
          </cell>
          <cell r="Z121">
            <v>9757.5805206715759</v>
          </cell>
          <cell r="AA121">
            <v>10035.654357457142</v>
          </cell>
          <cell r="AB121">
            <v>10511.172187300564</v>
          </cell>
        </row>
        <row r="122">
          <cell r="D122">
            <v>4446003522.0284691</v>
          </cell>
          <cell r="E122">
            <v>4598893396.9296455</v>
          </cell>
          <cell r="F122">
            <v>4692994115.006876</v>
          </cell>
          <cell r="G122">
            <v>4825382032.2844992</v>
          </cell>
          <cell r="H122">
            <v>4926264885.2807779</v>
          </cell>
          <cell r="I122">
            <v>9602015625.9346924</v>
          </cell>
          <cell r="J122">
            <v>10073254977.812654</v>
          </cell>
          <cell r="K122">
            <v>11077088378.563477</v>
          </cell>
          <cell r="L122">
            <v>12263542686.310244</v>
          </cell>
          <cell r="M122">
            <v>14001560724.125</v>
          </cell>
          <cell r="N122">
            <v>1.5313428446635682</v>
          </cell>
          <cell r="O122">
            <v>1.6052169036169905</v>
          </cell>
          <cell r="P122">
            <v>1.6894563029675183</v>
          </cell>
          <cell r="Q122">
            <v>1.7204924722685306</v>
          </cell>
          <cell r="R122">
            <v>1.7204924722685306</v>
          </cell>
          <cell r="S122">
            <v>1.5779788081714148</v>
          </cell>
          <cell r="T122">
            <v>1.6326128043979913</v>
          </cell>
          <cell r="U122">
            <v>1.6945491863653599</v>
          </cell>
          <cell r="V122">
            <v>1.720432710454209</v>
          </cell>
          <cell r="W122">
            <v>1.7256160265182345</v>
          </cell>
          <cell r="X122">
            <v>9474.645504649312</v>
          </cell>
          <cell r="Y122">
            <v>9627.4921900599584</v>
          </cell>
          <cell r="Z122">
            <v>9825.1295456103817</v>
          </cell>
          <cell r="AA122">
            <v>10101.551519756149</v>
          </cell>
          <cell r="AB122">
            <v>10578.274320534516</v>
          </cell>
        </row>
        <row r="123">
          <cell r="D123">
            <v>4532322001.606801</v>
          </cell>
          <cell r="E123">
            <v>4693923483.7672424</v>
          </cell>
          <cell r="F123">
            <v>4789833616.5354309</v>
          </cell>
          <cell r="G123">
            <v>4924674997.2315493</v>
          </cell>
          <cell r="H123">
            <v>5008182960.4416466</v>
          </cell>
          <cell r="I123">
            <v>9973952712.4230022</v>
          </cell>
          <cell r="J123">
            <v>10460759050.702888</v>
          </cell>
          <cell r="K123">
            <v>11495754901.227694</v>
          </cell>
          <cell r="L123">
            <v>12723755625.34104</v>
          </cell>
          <cell r="M123">
            <v>14457274946.863276</v>
          </cell>
          <cell r="N123">
            <v>1.5313428446635682</v>
          </cell>
          <cell r="O123">
            <v>1.6052169036169905</v>
          </cell>
          <cell r="P123">
            <v>1.6894563029675183</v>
          </cell>
          <cell r="Q123">
            <v>1.7204924722685306</v>
          </cell>
          <cell r="R123">
            <v>1.7204924722685306</v>
          </cell>
          <cell r="S123">
            <v>1.5827131571828359</v>
          </cell>
          <cell r="T123">
            <v>1.63731859903148</v>
          </cell>
          <cell r="U123">
            <v>1.6992178224500627</v>
          </cell>
          <cell r="V123">
            <v>1.7250772798086107</v>
          </cell>
          <cell r="W123">
            <v>1.73024676139129</v>
          </cell>
          <cell r="X123">
            <v>9541.9198446077917</v>
          </cell>
          <cell r="Y123">
            <v>9694.7000724450372</v>
          </cell>
          <cell r="Z123">
            <v>9892.5500699749664</v>
          </cell>
          <cell r="AA123">
            <v>10170.633634613849</v>
          </cell>
          <cell r="AB123">
            <v>10646.024403527044</v>
          </cell>
        </row>
        <row r="124">
          <cell r="D124">
            <v>4619835628.4647846</v>
          </cell>
          <cell r="E124">
            <v>4790326323.7151155</v>
          </cell>
          <cell r="F124">
            <v>4888068971.0322218</v>
          </cell>
          <cell r="G124">
            <v>5025392890.4887304</v>
          </cell>
          <cell r="H124">
            <v>5090875143.3105965</v>
          </cell>
          <cell r="I124">
            <v>10358965077.485582</v>
          </cell>
          <cell r="J124">
            <v>10861326149.193138</v>
          </cell>
          <cell r="K124">
            <v>11927628341.934738</v>
          </cell>
          <cell r="L124">
            <v>13190266103.206182</v>
          </cell>
          <cell r="M124">
            <v>14924665215.715858</v>
          </cell>
          <cell r="N124">
            <v>1.5313428446635682</v>
          </cell>
          <cell r="O124">
            <v>1.6052169036169905</v>
          </cell>
          <cell r="P124">
            <v>1.6894563029675183</v>
          </cell>
          <cell r="Q124">
            <v>1.7204924722685306</v>
          </cell>
          <cell r="R124">
            <v>1.7204924722685306</v>
          </cell>
          <cell r="S124">
            <v>1.5874475061942568</v>
          </cell>
          <cell r="T124">
            <v>1.6420243936649688</v>
          </cell>
          <cell r="U124">
            <v>1.7038864585347655</v>
          </cell>
          <cell r="V124">
            <v>1.7297218491630124</v>
          </cell>
          <cell r="W124">
            <v>1.7348774962643454</v>
          </cell>
          <cell r="X124">
            <v>9609.5184230627638</v>
          </cell>
          <cell r="Y124">
            <v>9762.019864435948</v>
          </cell>
          <cell r="Z124">
            <v>9959.7562993494139</v>
          </cell>
          <cell r="AA124">
            <v>10236.188670660298</v>
          </cell>
          <cell r="AB124">
            <v>10713.51903456264</v>
          </cell>
        </row>
        <row r="125">
          <cell r="D125">
            <v>4708548156.439395</v>
          </cell>
          <cell r="E125">
            <v>4888119924.7074566</v>
          </cell>
          <cell r="F125">
            <v>4987714159.4758825</v>
          </cell>
          <cell r="G125">
            <v>5127548686.8730822</v>
          </cell>
          <cell r="H125">
            <v>5174343750.1440363</v>
          </cell>
          <cell r="I125">
            <v>10755249453.251839</v>
          </cell>
          <cell r="J125">
            <v>11275802718.343513</v>
          </cell>
          <cell r="K125">
            <v>12375561090.025312</v>
          </cell>
          <cell r="L125">
            <v>13680174549.558584</v>
          </cell>
          <cell r="M125">
            <v>15404479112.343899</v>
          </cell>
          <cell r="N125">
            <v>1.5313428446635682</v>
          </cell>
          <cell r="O125">
            <v>1.6052169036169905</v>
          </cell>
          <cell r="P125">
            <v>1.6894563029675183</v>
          </cell>
          <cell r="Q125">
            <v>1.7204924722685306</v>
          </cell>
          <cell r="R125">
            <v>1.7204924722685306</v>
          </cell>
          <cell r="S125">
            <v>1.5921818552056779</v>
          </cell>
          <cell r="T125">
            <v>1.6467301882984575</v>
          </cell>
          <cell r="U125">
            <v>1.7085550946194683</v>
          </cell>
          <cell r="V125">
            <v>1.7343664185174141</v>
          </cell>
          <cell r="W125">
            <v>1.7395082311374006</v>
          </cell>
          <cell r="X125">
            <v>9676.4443944555514</v>
          </cell>
          <cell r="Y125">
            <v>9829.6490734272884</v>
          </cell>
          <cell r="Z125">
            <v>10027.589492451047</v>
          </cell>
          <cell r="AA125">
            <v>10305.003566546231</v>
          </cell>
          <cell r="AB125">
            <v>10780.943666365374</v>
          </cell>
        </row>
        <row r="126">
          <cell r="D126">
            <v>4798288705.8327103</v>
          </cell>
          <cell r="E126">
            <v>4987318542.1666451</v>
          </cell>
          <cell r="F126">
            <v>5088782702.0118303</v>
          </cell>
          <cell r="G126">
            <v>5212931470.1339083</v>
          </cell>
          <cell r="H126">
            <v>5258591097.1983585</v>
          </cell>
          <cell r="I126">
            <v>11167075346.516069</v>
          </cell>
          <cell r="J126">
            <v>11702349985.742046</v>
          </cell>
          <cell r="K126">
            <v>12835515697.325842</v>
          </cell>
          <cell r="L126">
            <v>14128363402.355377</v>
          </cell>
          <cell r="M126">
            <v>15898522214.91901</v>
          </cell>
          <cell r="N126">
            <v>1.5313428446635682</v>
          </cell>
          <cell r="O126">
            <v>1.6052169036169905</v>
          </cell>
          <cell r="P126">
            <v>1.6894563029675183</v>
          </cell>
          <cell r="Q126">
            <v>1.7204924722685306</v>
          </cell>
          <cell r="R126">
            <v>1.7204924722685306</v>
          </cell>
          <cell r="S126">
            <v>1.596916204217099</v>
          </cell>
          <cell r="T126">
            <v>1.6514359829319463</v>
          </cell>
          <cell r="U126">
            <v>1.7132237307041709</v>
          </cell>
          <cell r="V126">
            <v>1.7390109878718161</v>
          </cell>
          <cell r="W126">
            <v>1.744138966010456</v>
          </cell>
          <cell r="X126">
            <v>9744.4650363204728</v>
          </cell>
          <cell r="Y126">
            <v>9896.625239771507</v>
          </cell>
          <cell r="Z126">
            <v>10094.457838135142</v>
          </cell>
          <cell r="AA126">
            <v>10370.898537566882</v>
          </cell>
          <cell r="AB126">
            <v>10848.825430193956</v>
          </cell>
        </row>
        <row r="127">
          <cell r="D127">
            <v>4889076052.3669891</v>
          </cell>
          <cell r="E127">
            <v>5087928448.4911766</v>
          </cell>
          <cell r="F127">
            <v>5191285811.7008419</v>
          </cell>
          <cell r="G127">
            <v>5297195854.2059994</v>
          </cell>
          <cell r="H127">
            <v>5343619500.7299614</v>
          </cell>
          <cell r="I127">
            <v>11589054133.779987</v>
          </cell>
          <cell r="J127">
            <v>12145383828.271259</v>
          </cell>
          <cell r="K127">
            <v>13313781604.467474</v>
          </cell>
          <cell r="L127">
            <v>14590636898.711561</v>
          </cell>
          <cell r="M127">
            <v>16403464484.686897</v>
          </cell>
          <cell r="N127">
            <v>1.5313428446635682</v>
          </cell>
          <cell r="O127">
            <v>1.6052169036169905</v>
          </cell>
          <cell r="P127">
            <v>1.6894563029675183</v>
          </cell>
          <cell r="Q127">
            <v>1.7204924722685306</v>
          </cell>
          <cell r="R127">
            <v>1.7204924722685306</v>
          </cell>
          <cell r="S127">
            <v>1.6016505532285199</v>
          </cell>
          <cell r="T127">
            <v>1.656141777565435</v>
          </cell>
          <cell r="U127">
            <v>1.7178923667888737</v>
          </cell>
          <cell r="V127">
            <v>1.7436555572262178</v>
          </cell>
          <cell r="W127">
            <v>1.7487697008835115</v>
          </cell>
          <cell r="X127">
            <v>9811.0477430073333</v>
          </cell>
          <cell r="Y127">
            <v>9964.6693727084894</v>
          </cell>
          <cell r="Z127">
            <v>10162.69758053266</v>
          </cell>
          <cell r="AA127">
            <v>10439.351962904837</v>
          </cell>
          <cell r="AB127">
            <v>10915.929018589795</v>
          </cell>
        </row>
        <row r="128">
          <cell r="D128">
            <v>4981095273.3887072</v>
          </cell>
          <cell r="E128">
            <v>5189962485.9885445</v>
          </cell>
          <cell r="F128">
            <v>5295236496.7262297</v>
          </cell>
          <cell r="G128">
            <v>5382236053.1622925</v>
          </cell>
          <cell r="H128">
            <v>5429431276.9952497</v>
          </cell>
          <cell r="I128">
            <v>12029284830.19352</v>
          </cell>
          <cell r="J128">
            <v>12599306656.092754</v>
          </cell>
          <cell r="K128">
            <v>13802780132.221416</v>
          </cell>
          <cell r="L128">
            <v>15059427276.987787</v>
          </cell>
          <cell r="M128">
            <v>16925388082.654013</v>
          </cell>
          <cell r="N128">
            <v>1.5313428446635682</v>
          </cell>
          <cell r="O128">
            <v>1.6052169036169905</v>
          </cell>
          <cell r="P128">
            <v>1.6894563029675183</v>
          </cell>
          <cell r="Q128">
            <v>1.7204924722685306</v>
          </cell>
          <cell r="R128">
            <v>1.7204924722685306</v>
          </cell>
          <cell r="S128">
            <v>1.6063849022399408</v>
          </cell>
          <cell r="T128">
            <v>1.6608475721989238</v>
          </cell>
          <cell r="U128">
            <v>1.7225610028735763</v>
          </cell>
          <cell r="V128">
            <v>1.7483001265806197</v>
          </cell>
          <cell r="W128">
            <v>1.7534004357565669</v>
          </cell>
          <cell r="X128">
            <v>9879.4839190509247</v>
          </cell>
          <cell r="Y128">
            <v>10031.306873402384</v>
          </cell>
          <cell r="Z128">
            <v>10229.232848990194</v>
          </cell>
          <cell r="AA128">
            <v>10505.679921714705</v>
          </cell>
          <cell r="AB128">
            <v>10984.192612715306</v>
          </cell>
        </row>
        <row r="129">
          <cell r="D129">
            <v>5074381557.6516438</v>
          </cell>
          <cell r="E129">
            <v>5293435293.1260338</v>
          </cell>
          <cell r="F129">
            <v>5400647835.0514183</v>
          </cell>
          <cell r="G129">
            <v>5468054354.8796062</v>
          </cell>
          <cell r="H129">
            <v>5516028742.2506132</v>
          </cell>
          <cell r="I129">
            <v>12478467764.077745</v>
          </cell>
          <cell r="J129">
            <v>13072536814.936457</v>
          </cell>
          <cell r="K129">
            <v>14313102519.331343</v>
          </cell>
          <cell r="L129">
            <v>15545996047.727776</v>
          </cell>
          <cell r="M129">
            <v>17454985156.479824</v>
          </cell>
          <cell r="N129">
            <v>1.5313428446635682</v>
          </cell>
          <cell r="O129">
            <v>1.6052169036169905</v>
          </cell>
          <cell r="P129">
            <v>1.6894563029675183</v>
          </cell>
          <cell r="Q129">
            <v>1.7204924722685306</v>
          </cell>
          <cell r="R129">
            <v>1.7204924722685306</v>
          </cell>
          <cell r="S129">
            <v>1.6111192512513619</v>
          </cell>
          <cell r="T129">
            <v>1.6655533668324125</v>
          </cell>
          <cell r="U129">
            <v>1.7272296389582791</v>
          </cell>
          <cell r="V129">
            <v>1.7529446959350214</v>
          </cell>
          <cell r="W129">
            <v>1.7580311706296223</v>
          </cell>
          <cell r="X129">
            <v>9945.7283526381671</v>
          </cell>
          <cell r="Y129">
            <v>10099.759644321213</v>
          </cell>
          <cell r="Z129">
            <v>10297.873123465719</v>
          </cell>
          <cell r="AA129">
            <v>10573.776910047076</v>
          </cell>
          <cell r="AB129">
            <v>11050.979476358745</v>
          </cell>
        </row>
        <row r="130">
          <cell r="D130">
            <v>5168356316.0238562</v>
          </cell>
          <cell r="E130">
            <v>5398364214.561573</v>
          </cell>
          <cell r="F130">
            <v>5507532974.5908384</v>
          </cell>
          <cell r="G130">
            <v>5554656466.507659</v>
          </cell>
          <cell r="H130">
            <v>5603994596.7451382</v>
          </cell>
          <cell r="I130">
            <v>12948813622.673109</v>
          </cell>
          <cell r="J130">
            <v>13555337014.620668</v>
          </cell>
          <cell r="K130">
            <v>14832695171.436598</v>
          </cell>
          <cell r="L130">
            <v>16041162331.379414</v>
          </cell>
          <cell r="M130">
            <v>18006092428.60957</v>
          </cell>
          <cell r="N130">
            <v>1.5313428446635682</v>
          </cell>
          <cell r="O130">
            <v>1.6052169036169905</v>
          </cell>
          <cell r="P130">
            <v>1.6894563029675183</v>
          </cell>
          <cell r="Q130">
            <v>1.7204924722685306</v>
          </cell>
          <cell r="R130">
            <v>1.7204924722685306</v>
          </cell>
          <cell r="S130">
            <v>1.615853600262783</v>
          </cell>
          <cell r="T130">
            <v>1.6702591614659013</v>
          </cell>
          <cell r="U130">
            <v>1.7318982750429819</v>
          </cell>
          <cell r="V130">
            <v>1.7575892652894232</v>
          </cell>
          <cell r="W130">
            <v>1.7626619055026778</v>
          </cell>
          <cell r="X130">
            <v>10014.573662284723</v>
          </cell>
          <cell r="Y130">
            <v>10166.063332061771</v>
          </cell>
          <cell r="Z130">
            <v>10364.080018820052</v>
          </cell>
          <cell r="AA130">
            <v>10640.531615660057</v>
          </cell>
          <cell r="AB130">
            <v>11119.619666055991</v>
          </cell>
        </row>
        <row r="131">
          <cell r="D131">
            <v>5263562828.3558569</v>
          </cell>
          <cell r="E131">
            <v>5504756495.7373228</v>
          </cell>
          <cell r="F131">
            <v>5614323171.9558086</v>
          </cell>
          <cell r="G131">
            <v>5642042948.2442045</v>
          </cell>
          <cell r="H131">
            <v>5694832503.6432505</v>
          </cell>
          <cell r="I131">
            <v>13426579502.142727</v>
          </cell>
          <cell r="J131">
            <v>14060506273.217442</v>
          </cell>
          <cell r="K131">
            <v>15372178955.206488</v>
          </cell>
          <cell r="L131">
            <v>16552456569.486166</v>
          </cell>
          <cell r="M131">
            <v>18571291802.185944</v>
          </cell>
          <cell r="N131">
            <v>1.5313428446635682</v>
          </cell>
          <cell r="O131">
            <v>1.6052169036169905</v>
          </cell>
          <cell r="P131">
            <v>1.6894563029675183</v>
          </cell>
          <cell r="Q131">
            <v>1.7204924722685306</v>
          </cell>
          <cell r="R131">
            <v>1.7204924722685306</v>
          </cell>
          <cell r="S131">
            <v>1.6205879492742041</v>
          </cell>
          <cell r="T131">
            <v>1.67496495609939</v>
          </cell>
          <cell r="U131">
            <v>1.7365669111276847</v>
          </cell>
          <cell r="V131">
            <v>1.7622338346438249</v>
          </cell>
          <cell r="W131">
            <v>1.7672926403757332</v>
          </cell>
          <cell r="X131">
            <v>10080.484705508437</v>
          </cell>
          <cell r="Y131">
            <v>10234.918572476086</v>
          </cell>
          <cell r="Z131">
            <v>10433.114912341925</v>
          </cell>
          <cell r="AA131">
            <v>10708.277095716885</v>
          </cell>
          <cell r="AB131">
            <v>11186.094036883622</v>
          </cell>
        </row>
        <row r="132">
          <cell r="D132">
            <v>5360023240.3352852</v>
          </cell>
          <cell r="E132">
            <v>5612625261.8206882</v>
          </cell>
          <cell r="F132">
            <v>5702066161.582943</v>
          </cell>
          <cell r="G132">
            <v>5730214541.1917067</v>
          </cell>
          <cell r="H132">
            <v>5786538850.3390703</v>
          </cell>
          <cell r="I132">
            <v>13928571453.865479</v>
          </cell>
          <cell r="J132">
            <v>14573717130.149632</v>
          </cell>
          <cell r="K132">
            <v>15861874711.362261</v>
          </cell>
          <cell r="L132">
            <v>17075544403.549316</v>
          </cell>
          <cell r="M132">
            <v>19160025320.472382</v>
          </cell>
          <cell r="N132">
            <v>1.5313428446635682</v>
          </cell>
          <cell r="O132">
            <v>1.6052169036169905</v>
          </cell>
          <cell r="P132">
            <v>1.6894563029675183</v>
          </cell>
          <cell r="Q132">
            <v>1.7204924722685306</v>
          </cell>
          <cell r="R132">
            <v>1.7204924722685306</v>
          </cell>
          <cell r="S132">
            <v>1.625322298285625</v>
          </cell>
          <cell r="T132">
            <v>1.679670750732879</v>
          </cell>
          <cell r="U132">
            <v>1.7412355472123873</v>
          </cell>
          <cell r="V132">
            <v>1.7668784039982268</v>
          </cell>
          <cell r="W132">
            <v>1.7719233752487886</v>
          </cell>
          <cell r="X132">
            <v>10149.690943272972</v>
          </cell>
          <cell r="Y132">
            <v>10300.893195820045</v>
          </cell>
          <cell r="Z132">
            <v>10498.998039325359</v>
          </cell>
          <cell r="AA132">
            <v>10775.452409052476</v>
          </cell>
          <cell r="AB132">
            <v>11255.105659357363</v>
          </cell>
        </row>
        <row r="133">
          <cell r="D133">
            <v>5457689998.7611074</v>
          </cell>
          <cell r="E133">
            <v>5721983707.8595247</v>
          </cell>
          <cell r="F133">
            <v>5790592813.3600855</v>
          </cell>
          <cell r="G133">
            <v>5819173534.7622938</v>
          </cell>
          <cell r="H133">
            <v>5879116758.0309401</v>
          </cell>
          <cell r="I133">
            <v>14436967739.458199</v>
          </cell>
          <cell r="J133">
            <v>15113000082.878363</v>
          </cell>
          <cell r="K133">
            <v>16374798872.10354</v>
          </cell>
          <cell r="L133">
            <v>17613160914.138893</v>
          </cell>
          <cell r="M133">
            <v>19755627706.307148</v>
          </cell>
          <cell r="N133">
            <v>1.5313428446635682</v>
          </cell>
          <cell r="O133">
            <v>1.6052169036169905</v>
          </cell>
          <cell r="P133">
            <v>1.6894563029675183</v>
          </cell>
          <cell r="Q133">
            <v>1.7204924722685306</v>
          </cell>
          <cell r="R133">
            <v>1.7204924722685306</v>
          </cell>
          <cell r="S133">
            <v>1.6300566472970459</v>
          </cell>
          <cell r="T133">
            <v>1.6843765453663677</v>
          </cell>
          <cell r="U133">
            <v>1.7459041832970899</v>
          </cell>
          <cell r="V133">
            <v>1.7715229733526285</v>
          </cell>
          <cell r="W133">
            <v>1.776580881498367</v>
          </cell>
          <cell r="X133">
            <v>10215.315306211396</v>
          </cell>
          <cell r="Y133">
            <v>10370.144854889668</v>
          </cell>
          <cell r="Z133">
            <v>10568.174357204385</v>
          </cell>
          <cell r="AA133">
            <v>10842.851207692062</v>
          </cell>
          <cell r="AB133">
            <v>11321.271684914402</v>
          </cell>
        </row>
        <row r="134">
          <cell r="D134">
            <v>5556536627.2397861</v>
          </cell>
          <cell r="E134">
            <v>5832845098.952239</v>
          </cell>
          <cell r="F134">
            <v>5879905406.8240452</v>
          </cell>
          <cell r="G134">
            <v>5908922218.3680973</v>
          </cell>
          <cell r="H134">
            <v>5972569347.917201</v>
          </cell>
          <cell r="I134">
            <v>14970761700.901047</v>
          </cell>
          <cell r="J134">
            <v>15658644452.316317</v>
          </cell>
          <cell r="K134">
            <v>16890852600.000467</v>
          </cell>
          <cell r="L134">
            <v>18167052341.477543</v>
          </cell>
          <cell r="M134">
            <v>20379104666.249596</v>
          </cell>
          <cell r="N134">
            <v>1.5313428446635682</v>
          </cell>
          <cell r="O134">
            <v>1.6052169036169905</v>
          </cell>
          <cell r="P134">
            <v>1.6894563029675183</v>
          </cell>
          <cell r="Q134">
            <v>1.7204924722685306</v>
          </cell>
          <cell r="R134">
            <v>1.7204924722685306</v>
          </cell>
          <cell r="S134">
            <v>1.634790996308467</v>
          </cell>
          <cell r="T134">
            <v>1.6890823399998565</v>
          </cell>
          <cell r="U134">
            <v>1.7505728193817927</v>
          </cell>
          <cell r="V134">
            <v>1.7762056352498972</v>
          </cell>
          <cell r="W134">
            <v>1.7812572544680543</v>
          </cell>
          <cell r="X134">
            <v>10284.169345009299</v>
          </cell>
          <cell r="Y134">
            <v>10435.795061286302</v>
          </cell>
          <cell r="Z134">
            <v>10633.985611061633</v>
          </cell>
          <cell r="AA134">
            <v>10910.441093456959</v>
          </cell>
          <cell r="AB134">
            <v>11390.649652523607</v>
          </cell>
        </row>
        <row r="135">
          <cell r="D135">
            <v>5656666512.5284595</v>
          </cell>
          <cell r="E135">
            <v>5945222770.4179459</v>
          </cell>
          <cell r="F135">
            <v>5970006221.5116377</v>
          </cell>
          <cell r="G135">
            <v>5999462881.4212503</v>
          </cell>
          <cell r="H135">
            <v>6066899741.1962013</v>
          </cell>
          <cell r="I135">
            <v>15513126109.114996</v>
          </cell>
          <cell r="J135">
            <v>16231402853.311361</v>
          </cell>
          <cell r="K135">
            <v>17431780897.227875</v>
          </cell>
          <cell r="L135">
            <v>18735203109.861217</v>
          </cell>
          <cell r="M135">
            <v>21006861726.542339</v>
          </cell>
          <cell r="N135">
            <v>1.5313428446635682</v>
          </cell>
          <cell r="O135">
            <v>1.6052169036169905</v>
          </cell>
          <cell r="P135">
            <v>1.6894563029675183</v>
          </cell>
          <cell r="Q135">
            <v>1.7204924722685306</v>
          </cell>
          <cell r="R135">
            <v>1.7204924722685306</v>
          </cell>
          <cell r="S135">
            <v>1.6395253453198881</v>
          </cell>
          <cell r="T135">
            <v>1.6937881346333452</v>
          </cell>
          <cell r="U135">
            <v>1.7552796124270063</v>
          </cell>
          <cell r="V135">
            <v>1.7809261430025802</v>
          </cell>
          <cell r="W135">
            <v>1.7859336274377418</v>
          </cell>
          <cell r="X135">
            <v>10350.218683850997</v>
          </cell>
          <cell r="Y135">
            <v>10504.721741061521</v>
          </cell>
          <cell r="Z135">
            <v>10702.819754337119</v>
          </cell>
          <cell r="AA135">
            <v>10977.497938497676</v>
          </cell>
          <cell r="AB135">
            <v>11456.511398210354</v>
          </cell>
        </row>
        <row r="136">
          <cell r="D136">
            <v>5758090664.1816254</v>
          </cell>
          <cell r="E136">
            <v>6038083956.763792</v>
          </cell>
          <cell r="F136">
            <v>6060906756.9949141</v>
          </cell>
          <cell r="G136">
            <v>6090797813.3338823</v>
          </cell>
          <cell r="H136">
            <v>6162111059.0662804</v>
          </cell>
          <cell r="I136">
            <v>16080012737.554127</v>
          </cell>
          <cell r="J136">
            <v>16754631825.095692</v>
          </cell>
          <cell r="K136">
            <v>17979658737.008625</v>
          </cell>
          <cell r="L136">
            <v>19321875622.900909</v>
          </cell>
          <cell r="M136">
            <v>21664206221.530544</v>
          </cell>
          <cell r="N136">
            <v>1.5313428446635682</v>
          </cell>
          <cell r="O136">
            <v>1.6052169036169905</v>
          </cell>
          <cell r="P136">
            <v>1.6894563029675183</v>
          </cell>
          <cell r="Q136">
            <v>1.7204924722685306</v>
          </cell>
          <cell r="R136">
            <v>1.7204924722685306</v>
          </cell>
          <cell r="S136">
            <v>1.644259694331309</v>
          </cell>
          <cell r="T136">
            <v>1.6985217551305714</v>
          </cell>
          <cell r="U136">
            <v>1.7600173291276398</v>
          </cell>
          <cell r="V136">
            <v>1.7856466507552633</v>
          </cell>
          <cell r="W136">
            <v>1.7906100004074288</v>
          </cell>
          <cell r="X136">
            <v>10418.725533783756</v>
          </cell>
          <cell r="Y136">
            <v>10570.767544184204</v>
          </cell>
          <cell r="Z136">
            <v>10769.041446773037</v>
          </cell>
          <cell r="AA136">
            <v>11045.496466361772</v>
          </cell>
          <cell r="AB136">
            <v>11525.664800182998</v>
          </cell>
        </row>
        <row r="137">
          <cell r="D137">
            <v>5861053813.3662767</v>
          </cell>
          <cell r="E137">
            <v>6129416804.7298794</v>
          </cell>
          <cell r="F137">
            <v>6152601813.0454512</v>
          </cell>
          <cell r="G137">
            <v>6182929303.5181274</v>
          </cell>
          <cell r="H137">
            <v>6256644081.9512148</v>
          </cell>
          <cell r="I137">
            <v>16658815730.744385</v>
          </cell>
          <cell r="J137">
            <v>17294107528.5578</v>
          </cell>
          <cell r="K137">
            <v>18550002858.913601</v>
          </cell>
          <cell r="L137">
            <v>19919880911.026814</v>
          </cell>
          <cell r="M137">
            <v>22160916298.958946</v>
          </cell>
          <cell r="N137">
            <v>1.5313428446635682</v>
          </cell>
          <cell r="O137">
            <v>1.6052169036169905</v>
          </cell>
          <cell r="P137">
            <v>1.6894563029675183</v>
          </cell>
          <cell r="Q137">
            <v>1.7204924722685306</v>
          </cell>
          <cell r="R137">
            <v>1.7204924722685306</v>
          </cell>
          <cell r="S137">
            <v>1.6490096258942346</v>
          </cell>
          <cell r="T137">
            <v>1.7032671682014122</v>
          </cell>
          <cell r="U137">
            <v>1.764755045828273</v>
          </cell>
          <cell r="V137">
            <v>1.7903671585079466</v>
          </cell>
          <cell r="W137">
            <v>1.7952863733771163</v>
          </cell>
          <cell r="X137">
            <v>10485.193393640169</v>
          </cell>
          <cell r="Y137">
            <v>10639.351398255963</v>
          </cell>
          <cell r="Z137">
            <v>10837.538146628021</v>
          </cell>
          <cell r="AA137">
            <v>11112.215989310678</v>
          </cell>
          <cell r="AB137">
            <v>11550</v>
          </cell>
        </row>
        <row r="138">
          <cell r="D138">
            <v>5965358031.0388126</v>
          </cell>
          <cell r="E138">
            <v>6221541551.735157</v>
          </cell>
          <cell r="F138">
            <v>6245092226.3024836</v>
          </cell>
          <cell r="G138">
            <v>6275859641.386116</v>
          </cell>
          <cell r="H138">
            <v>6351879498.6128416</v>
          </cell>
          <cell r="I138">
            <v>17261202098.615074</v>
          </cell>
          <cell r="J138">
            <v>17841056097.11237</v>
          </cell>
          <cell r="K138">
            <v>19129263402.252014</v>
          </cell>
          <cell r="L138">
            <v>20539535946.886688</v>
          </cell>
          <cell r="M138">
            <v>22649638570.694599</v>
          </cell>
          <cell r="N138">
            <v>1.5313428446635682</v>
          </cell>
          <cell r="O138">
            <v>1.6052169036169905</v>
          </cell>
          <cell r="P138">
            <v>1.6894563029675183</v>
          </cell>
          <cell r="Q138">
            <v>1.7204924722685306</v>
          </cell>
          <cell r="R138">
            <v>1.7204924722685306</v>
          </cell>
          <cell r="S138">
            <v>1.6537615101083081</v>
          </cell>
          <cell r="T138">
            <v>1.7080125812722529</v>
          </cell>
          <cell r="U138">
            <v>1.7694927625289063</v>
          </cell>
          <cell r="V138">
            <v>1.7950876662606297</v>
          </cell>
          <cell r="W138">
            <v>1.7999627463468035</v>
          </cell>
          <cell r="X138">
            <v>10553.357958132943</v>
          </cell>
          <cell r="Y138">
            <v>10705.809281398127</v>
          </cell>
          <cell r="Z138">
            <v>10904.164274108552</v>
          </cell>
          <cell r="AA138">
            <v>11180.617334491155</v>
          </cell>
          <cell r="AB138">
            <v>11570</v>
          </cell>
        </row>
        <row r="139">
          <cell r="D139">
            <v>6055086964.9802656</v>
          </cell>
          <cell r="E139">
            <v>6314460467.0220766</v>
          </cell>
          <cell r="F139">
            <v>6338380279.3253841</v>
          </cell>
          <cell r="G139">
            <v>6369591116.3499775</v>
          </cell>
          <cell r="H139">
            <v>6447958146.3298874</v>
          </cell>
          <cell r="I139">
            <v>17831175664.087116</v>
          </cell>
          <cell r="J139">
            <v>18408557673.052681</v>
          </cell>
          <cell r="K139">
            <v>19729164689.950008</v>
          </cell>
          <cell r="L139">
            <v>21167706271.742794</v>
          </cell>
          <cell r="M139">
            <v>23147289130.966663</v>
          </cell>
          <cell r="N139">
            <v>1.5313428446635682</v>
          </cell>
          <cell r="O139">
            <v>1.6052169036169905</v>
          </cell>
          <cell r="P139">
            <v>1.6894563029675183</v>
          </cell>
          <cell r="Q139">
            <v>1.7204924722685306</v>
          </cell>
          <cell r="R139">
            <v>1.7204924722685306</v>
          </cell>
          <cell r="S139">
            <v>1.6585133943223815</v>
          </cell>
          <cell r="T139">
            <v>1.7127579943430935</v>
          </cell>
          <cell r="U139">
            <v>1.7742304792295398</v>
          </cell>
          <cell r="V139">
            <v>1.7998081740133127</v>
          </cell>
          <cell r="W139">
            <v>1.8046391193164908</v>
          </cell>
          <cell r="X139">
            <v>10620.238018096192</v>
          </cell>
          <cell r="Y139">
            <v>10774.055083299199</v>
          </cell>
          <cell r="Z139">
            <v>10972.328163979788</v>
          </cell>
          <cell r="AA139">
            <v>11247.004073174508</v>
          </cell>
          <cell r="AB139">
            <v>11590</v>
          </cell>
        </row>
        <row r="140">
          <cell r="D140">
            <v>6137688522.4728289</v>
          </cell>
          <cell r="E140">
            <v>6408180193.8734121</v>
          </cell>
          <cell r="F140">
            <v>6432468254.6735153</v>
          </cell>
          <cell r="G140">
            <v>6464531291.4270248</v>
          </cell>
          <cell r="H140">
            <v>6544882671.3092957</v>
          </cell>
          <cell r="I140">
            <v>18397346565.389484</v>
          </cell>
          <cell r="J140">
            <v>18986290699.979256</v>
          </cell>
          <cell r="K140">
            <v>20340571691.048851</v>
          </cell>
          <cell r="L140">
            <v>21822611571.910549</v>
          </cell>
          <cell r="M140">
            <v>23653998959.609051</v>
          </cell>
          <cell r="N140">
            <v>1.5313428446635682</v>
          </cell>
          <cell r="O140">
            <v>1.6052169036169905</v>
          </cell>
          <cell r="P140">
            <v>1.6894563029675183</v>
          </cell>
          <cell r="Q140">
            <v>1.7204924722685306</v>
          </cell>
          <cell r="R140">
            <v>1.7204924722685306</v>
          </cell>
          <cell r="S140">
            <v>1.6632652785364552</v>
          </cell>
          <cell r="T140">
            <v>1.7175034074139341</v>
          </cell>
          <cell r="U140">
            <v>1.7789681959301731</v>
          </cell>
          <cell r="V140">
            <v>1.804528681765996</v>
          </cell>
          <cell r="W140">
            <v>1.8093154922861783</v>
          </cell>
          <cell r="X140">
            <v>10688.065096972121</v>
          </cell>
          <cell r="Y140">
            <v>10840.918932571658</v>
          </cell>
          <cell r="Z140">
            <v>11039.352837813363</v>
          </cell>
          <cell r="AA140">
            <v>11315.802516525197</v>
          </cell>
          <cell r="AB140">
            <v>11610</v>
          </cell>
        </row>
        <row r="141">
          <cell r="D141">
            <v>6220546305.4264374</v>
          </cell>
          <cell r="E141">
            <v>6502700721.0780945</v>
          </cell>
          <cell r="F141">
            <v>6527358434.9062319</v>
          </cell>
          <cell r="G141">
            <v>6562919699.8176155</v>
          </cell>
          <cell r="H141">
            <v>6642655719.7579937</v>
          </cell>
          <cell r="I141">
            <v>18976602857.965328</v>
          </cell>
          <cell r="J141">
            <v>19582936232.717674</v>
          </cell>
          <cell r="K141">
            <v>20970870226.076744</v>
          </cell>
          <cell r="L141">
            <v>22492642912.733147</v>
          </cell>
          <cell r="M141">
            <v>24169897362.82988</v>
          </cell>
          <cell r="N141">
            <v>1.5313428446635682</v>
          </cell>
          <cell r="O141">
            <v>1.6052169036169905</v>
          </cell>
          <cell r="P141">
            <v>1.6894563029675183</v>
          </cell>
          <cell r="Q141">
            <v>1.7204924722685306</v>
          </cell>
          <cell r="R141">
            <v>1.7204924722685306</v>
          </cell>
          <cell r="S141">
            <v>1.6680171627505285</v>
          </cell>
          <cell r="T141">
            <v>1.7222488204847748</v>
          </cell>
          <cell r="U141">
            <v>1.7837059126308064</v>
          </cell>
          <cell r="V141">
            <v>1.8092491895186791</v>
          </cell>
          <cell r="W141">
            <v>1.8139918652558655</v>
          </cell>
          <cell r="X141">
            <v>10755.35116789837</v>
          </cell>
          <cell r="Y141">
            <v>10908.831356484985</v>
          </cell>
          <cell r="Z141">
            <v>11107.188456103035</v>
          </cell>
          <cell r="AA141">
            <v>11381.860917625741</v>
          </cell>
          <cell r="AB141">
            <v>11630</v>
          </cell>
        </row>
        <row r="142">
          <cell r="D142">
            <v>6304053693.2427492</v>
          </cell>
          <cell r="E142">
            <v>6598022395.4211054</v>
          </cell>
          <cell r="F142">
            <v>6623053102.5829105</v>
          </cell>
          <cell r="G142">
            <v>6662197199.8371639</v>
          </cell>
          <cell r="H142">
            <v>6741279937.882926</v>
          </cell>
          <cell r="I142">
            <v>19571832490.907803</v>
          </cell>
          <cell r="J142">
            <v>20192845766.321064</v>
          </cell>
          <cell r="K142">
            <v>21615862423.380249</v>
          </cell>
          <cell r="L142">
            <v>23192629019.592731</v>
          </cell>
          <cell r="M142">
            <v>24695003112.487034</v>
          </cell>
          <cell r="N142">
            <v>1.5313428446635682</v>
          </cell>
          <cell r="O142">
            <v>1.6052169036169905</v>
          </cell>
          <cell r="P142">
            <v>1.6894563029675183</v>
          </cell>
          <cell r="Q142">
            <v>1.7204924722685306</v>
          </cell>
          <cell r="R142">
            <v>1.7204924722685306</v>
          </cell>
          <cell r="S142">
            <v>1.6727690469646022</v>
          </cell>
          <cell r="T142">
            <v>1.7269942335556157</v>
          </cell>
          <cell r="U142">
            <v>1.7884436293314399</v>
          </cell>
          <cell r="V142">
            <v>1.8139696972713621</v>
          </cell>
          <cell r="W142">
            <v>1.8186682382255528</v>
          </cell>
          <cell r="X142">
            <v>10822.845460334433</v>
          </cell>
          <cell r="Y142">
            <v>10976.095181328375</v>
          </cell>
          <cell r="Z142">
            <v>11174.605901474903</v>
          </cell>
          <cell r="AA142">
            <v>11451.050845314774</v>
          </cell>
          <cell r="AB142">
            <v>11650</v>
          </cell>
        </row>
        <row r="143">
          <cell r="D143">
            <v>6388213248.8013058</v>
          </cell>
          <cell r="E143">
            <v>6694147487.8393555</v>
          </cell>
          <cell r="F143">
            <v>6719554540.262908</v>
          </cell>
          <cell r="G143">
            <v>6762366885.2572699</v>
          </cell>
          <cell r="H143">
            <v>6840757971.8910255</v>
          </cell>
          <cell r="I143">
            <v>20183356239.284309</v>
          </cell>
          <cell r="J143">
            <v>20819825561.944469</v>
          </cell>
          <cell r="K143">
            <v>22277803035.709877</v>
          </cell>
          <cell r="L143">
            <v>23896333001.4212</v>
          </cell>
          <cell r="M143">
            <v>25229565543.495396</v>
          </cell>
          <cell r="N143">
            <v>1.5313428446635682</v>
          </cell>
          <cell r="O143">
            <v>1.6052169036169905</v>
          </cell>
          <cell r="P143">
            <v>1.6894563029675183</v>
          </cell>
          <cell r="Q143">
            <v>1.7204924722685306</v>
          </cell>
          <cell r="R143">
            <v>1.7204924722685306</v>
          </cell>
          <cell r="S143">
            <v>1.6775209311786754</v>
          </cell>
          <cell r="T143">
            <v>1.7317396466264561</v>
          </cell>
          <cell r="U143">
            <v>1.7931813460320734</v>
          </cell>
          <cell r="V143">
            <v>1.8186902050240454</v>
          </cell>
          <cell r="W143">
            <v>1.8233446111952401</v>
          </cell>
          <cell r="X143">
            <v>10890.531482463473</v>
          </cell>
          <cell r="Y143">
            <v>11043.678804868243</v>
          </cell>
          <cell r="Z143">
            <v>11242.117694164186</v>
          </cell>
          <cell r="AA143">
            <v>11516.785266820167</v>
          </cell>
          <cell r="AB143">
            <v>11670</v>
          </cell>
        </row>
        <row r="144">
          <cell r="D144">
            <v>6472447210.0748835</v>
          </cell>
          <cell r="E144">
            <v>6791078269.2697401</v>
          </cell>
          <cell r="F144">
            <v>6816865030.5055857</v>
          </cell>
          <cell r="G144">
            <v>6863431849.8495245</v>
          </cell>
          <cell r="H144">
            <v>6941092467.9892282</v>
          </cell>
          <cell r="I144">
            <v>20808854261.454311</v>
          </cell>
          <cell r="J144">
            <v>21463350217.469772</v>
          </cell>
          <cell r="K144">
            <v>22957874177.956848</v>
          </cell>
          <cell r="L144">
            <v>24631891695.742817</v>
          </cell>
          <cell r="M144">
            <v>25773721521.360172</v>
          </cell>
          <cell r="N144">
            <v>1.5313428446635682</v>
          </cell>
          <cell r="O144">
            <v>1.6052169036169905</v>
          </cell>
          <cell r="P144">
            <v>1.6894563029675183</v>
          </cell>
          <cell r="Q144">
            <v>1.7204924722685306</v>
          </cell>
          <cell r="R144">
            <v>1.7204924722685306</v>
          </cell>
          <cell r="S144">
            <v>1.6822728153927491</v>
          </cell>
          <cell r="T144">
            <v>1.7364850596972969</v>
          </cell>
          <cell r="U144">
            <v>1.7979190627327066</v>
          </cell>
          <cell r="V144">
            <v>1.8234107127767285</v>
          </cell>
          <cell r="W144">
            <v>1.8280209841649273</v>
          </cell>
          <cell r="X144">
            <v>10957.697589834352</v>
          </cell>
          <cell r="Y144">
            <v>11111.336736174631</v>
          </cell>
          <cell r="Z144">
            <v>11309.922248891493</v>
          </cell>
          <cell r="AA144">
            <v>11585.792348991024</v>
          </cell>
          <cell r="AB144">
            <v>11690</v>
          </cell>
        </row>
        <row r="145">
          <cell r="D145">
            <v>6557297475.7070913</v>
          </cell>
          <cell r="E145">
            <v>6888817010.6491642</v>
          </cell>
          <cell r="F145">
            <v>6914986855.8703127</v>
          </cell>
          <cell r="G145">
            <v>6965395187.3855267</v>
          </cell>
          <cell r="H145">
            <v>7042286072.3844681</v>
          </cell>
          <cell r="I145">
            <v>21454093780.709911</v>
          </cell>
          <cell r="J145">
            <v>22121909637.365047</v>
          </cell>
          <cell r="K145">
            <v>23652745398.280079</v>
          </cell>
          <cell r="L145">
            <v>25373273033.778118</v>
          </cell>
          <cell r="M145">
            <v>26327609436.022614</v>
          </cell>
          <cell r="N145">
            <v>1.5313428446635682</v>
          </cell>
          <cell r="O145">
            <v>1.6052169036169905</v>
          </cell>
          <cell r="P145">
            <v>1.6894563029675183</v>
          </cell>
          <cell r="Q145">
            <v>1.7204924722685306</v>
          </cell>
          <cell r="R145">
            <v>1.7204924722685306</v>
          </cell>
          <cell r="S145">
            <v>1.6870246996068226</v>
          </cell>
          <cell r="T145">
            <v>1.7412304727681376</v>
          </cell>
          <cell r="U145">
            <v>1.8026567794333399</v>
          </cell>
          <cell r="V145">
            <v>1.8281312205294116</v>
          </cell>
          <cell r="W145">
            <v>1.8326973571346148</v>
          </cell>
          <cell r="X145">
            <v>11025.777630285997</v>
          </cell>
          <cell r="Y145">
            <v>11178.596043065703</v>
          </cell>
          <cell r="Z145">
            <v>11377.114572060767</v>
          </cell>
          <cell r="AA145">
            <v>11651.775883233233</v>
          </cell>
          <cell r="AB145">
            <v>11710</v>
          </cell>
        </row>
        <row r="146">
          <cell r="D146">
            <v>6642795704.9130983</v>
          </cell>
          <cell r="E146">
            <v>6987365982.9145346</v>
          </cell>
          <cell r="F146">
            <v>7015057078.0822296</v>
          </cell>
          <cell r="G146">
            <v>7068259991.6368799</v>
          </cell>
          <cell r="H146">
            <v>7144341431.2836828</v>
          </cell>
          <cell r="I146">
            <v>22111096685.437607</v>
          </cell>
          <cell r="J146">
            <v>22800542091.721462</v>
          </cell>
          <cell r="K146">
            <v>24373372408.474354</v>
          </cell>
          <cell r="L146">
            <v>26145366267.841686</v>
          </cell>
          <cell r="M146">
            <v>26891369214.093086</v>
          </cell>
          <cell r="N146">
            <v>1.5313428446635682</v>
          </cell>
          <cell r="O146">
            <v>1.6052169036169905</v>
          </cell>
          <cell r="P146">
            <v>1.6894563029675183</v>
          </cell>
          <cell r="Q146">
            <v>1.7204924722685306</v>
          </cell>
          <cell r="R146">
            <v>1.7204924722685306</v>
          </cell>
          <cell r="S146">
            <v>1.691776583820896</v>
          </cell>
          <cell r="T146">
            <v>1.7459758858389782</v>
          </cell>
          <cell r="U146">
            <v>1.8073944961339734</v>
          </cell>
          <cell r="V146">
            <v>1.8328517282820949</v>
          </cell>
          <cell r="W146">
            <v>1.837373730104302</v>
          </cell>
          <cell r="X146">
            <v>11092.620058901943</v>
          </cell>
          <cell r="Y146">
            <v>11246.642331135248</v>
          </cell>
          <cell r="Z146">
            <v>11445.300685121751</v>
          </cell>
          <cell r="AA146">
            <v>11720.440375970624</v>
          </cell>
          <cell r="AB146">
            <v>11730</v>
          </cell>
        </row>
        <row r="147">
          <cell r="D147">
            <v>6729185469.9483414</v>
          </cell>
          <cell r="E147">
            <v>7086727457.0027485</v>
          </cell>
          <cell r="F147">
            <v>7118108698.5784626</v>
          </cell>
          <cell r="G147">
            <v>7170093825.0460129</v>
          </cell>
          <cell r="H147">
            <v>7247261190.8938093</v>
          </cell>
          <cell r="I147">
            <v>22791546664.193306</v>
          </cell>
          <cell r="J147">
            <v>23491966017.886662</v>
          </cell>
          <cell r="K147">
            <v>25114198656.36092</v>
          </cell>
          <cell r="L147">
            <v>26751548446.008255</v>
          </cell>
          <cell r="M147">
            <v>27465142331.147163</v>
          </cell>
          <cell r="N147">
            <v>1.5313428446635682</v>
          </cell>
          <cell r="O147">
            <v>1.6052169036169905</v>
          </cell>
          <cell r="P147">
            <v>1.6894563029675183</v>
          </cell>
          <cell r="Q147">
            <v>1.7204924722685306</v>
          </cell>
          <cell r="R147">
            <v>1.7204924722685306</v>
          </cell>
          <cell r="S147">
            <v>1.6965284680349695</v>
          </cell>
          <cell r="T147">
            <v>1.7507212989098189</v>
          </cell>
          <cell r="U147">
            <v>1.8121322128346067</v>
          </cell>
          <cell r="V147">
            <v>1.8375722360347779</v>
          </cell>
          <cell r="W147">
            <v>1.8420501030739893</v>
          </cell>
          <cell r="X147">
            <v>11161.088309083296</v>
          </cell>
          <cell r="Y147">
            <v>11313.581713794647</v>
          </cell>
          <cell r="Z147">
            <v>11512.177807381981</v>
          </cell>
          <cell r="AA147">
            <v>11750</v>
          </cell>
          <cell r="AB147">
            <v>11750</v>
          </cell>
        </row>
        <row r="148">
          <cell r="D148">
            <v>6816508725.1911411</v>
          </cell>
          <cell r="E148">
            <v>7186903703.8507128</v>
          </cell>
          <cell r="F148">
            <v>7222062763.7108631</v>
          </cell>
          <cell r="G148">
            <v>7272345693.2669687</v>
          </cell>
          <cell r="H148">
            <v>7351047997.4217844</v>
          </cell>
          <cell r="I148">
            <v>23481337862.421299</v>
          </cell>
          <cell r="J148">
            <v>24207252769.430637</v>
          </cell>
          <cell r="K148">
            <v>25881462219.15802</v>
          </cell>
          <cell r="L148">
            <v>27323461399.407627</v>
          </cell>
          <cell r="M148">
            <v>28049007785.414356</v>
          </cell>
          <cell r="N148">
            <v>1.5313428446635682</v>
          </cell>
          <cell r="O148">
            <v>1.6052169036169905</v>
          </cell>
          <cell r="P148">
            <v>1.6894563029675183</v>
          </cell>
          <cell r="Q148">
            <v>1.7204924722685306</v>
          </cell>
          <cell r="R148">
            <v>1.7204924722685306</v>
          </cell>
          <cell r="S148">
            <v>1.7012803522490429</v>
          </cell>
          <cell r="T148">
            <v>1.7554667119806595</v>
          </cell>
          <cell r="U148">
            <v>1.81686992953524</v>
          </cell>
          <cell r="V148">
            <v>1.842292743787461</v>
          </cell>
          <cell r="W148">
            <v>1.8467264760436768</v>
          </cell>
          <cell r="X148">
            <v>11227.611472827422</v>
          </cell>
          <cell r="Y148">
            <v>11382.010726165479</v>
          </cell>
          <cell r="Z148">
            <v>11580.740037264444</v>
          </cell>
          <cell r="AA148">
            <v>11770</v>
          </cell>
          <cell r="AB148">
            <v>11770</v>
          </cell>
        </row>
        <row r="149">
          <cell r="D149">
            <v>6904492609.2101755</v>
          </cell>
          <cell r="E149">
            <v>7287896994.3953295</v>
          </cell>
          <cell r="F149">
            <v>7326922359.4495592</v>
          </cell>
          <cell r="G149">
            <v>7375447053.2597599</v>
          </cell>
          <cell r="H149">
            <v>7455704497.0745401</v>
          </cell>
          <cell r="I149">
            <v>24198548227.463062</v>
          </cell>
          <cell r="J149">
            <v>24932867879.956707</v>
          </cell>
          <cell r="K149">
            <v>26659251792.753288</v>
          </cell>
          <cell r="L149">
            <v>27906115724.702118</v>
          </cell>
          <cell r="M149">
            <v>28643133583.979721</v>
          </cell>
          <cell r="N149">
            <v>1.5313428446635682</v>
          </cell>
          <cell r="O149">
            <v>1.6052169036169905</v>
          </cell>
          <cell r="P149">
            <v>1.6894563029675183</v>
          </cell>
          <cell r="Q149">
            <v>1.7204924722685306</v>
          </cell>
          <cell r="R149">
            <v>1.7204924722685306</v>
          </cell>
          <cell r="S149">
            <v>1.7060322364631164</v>
          </cell>
          <cell r="T149">
            <v>1.7602121250515002</v>
          </cell>
          <cell r="U149">
            <v>1.8216076462358735</v>
          </cell>
          <cell r="V149">
            <v>1.8470132515401443</v>
          </cell>
          <cell r="W149">
            <v>1.8514028490133638</v>
          </cell>
          <cell r="X149">
            <v>11296.46224577941</v>
          </cell>
          <cell r="Y149">
            <v>11448.634488192634</v>
          </cell>
          <cell r="Z149">
            <v>11647.30614210388</v>
          </cell>
          <cell r="AA149">
            <v>11790</v>
          </cell>
          <cell r="AB149">
            <v>11790</v>
          </cell>
        </row>
        <row r="150">
          <cell r="D150">
            <v>6993138904.8019009</v>
          </cell>
          <cell r="E150">
            <v>7390299078.1901016</v>
          </cell>
          <cell r="F150">
            <v>7432690571.7646961</v>
          </cell>
          <cell r="G150">
            <v>7479400419.2798824</v>
          </cell>
          <cell r="H150">
            <v>7561233336.0590162</v>
          </cell>
          <cell r="I150">
            <v>24922450206.454586</v>
          </cell>
          <cell r="J150">
            <v>25688455521.043571</v>
          </cell>
          <cell r="K150">
            <v>27468823907.571323</v>
          </cell>
          <cell r="L150">
            <v>28499384686.938457</v>
          </cell>
          <cell r="M150">
            <v>29247702861.252071</v>
          </cell>
          <cell r="N150">
            <v>1.5313428446635682</v>
          </cell>
          <cell r="O150">
            <v>1.6052169036169905</v>
          </cell>
          <cell r="P150">
            <v>1.6894563029675183</v>
          </cell>
          <cell r="Q150">
            <v>1.7204924722685306</v>
          </cell>
          <cell r="R150">
            <v>1.7204924722685306</v>
          </cell>
          <cell r="S150">
            <v>1.7107841206771899</v>
          </cell>
          <cell r="T150">
            <v>1.7649575381223408</v>
          </cell>
          <cell r="U150">
            <v>1.8263453629365067</v>
          </cell>
          <cell r="V150">
            <v>1.8517337592928274</v>
          </cell>
          <cell r="W150">
            <v>1.8560792219830513</v>
          </cell>
          <cell r="X150">
            <v>11362.670468649558</v>
          </cell>
          <cell r="Y150">
            <v>11517.440707376232</v>
          </cell>
          <cell r="Z150">
            <v>11716.239155011328</v>
          </cell>
          <cell r="AA150">
            <v>11810</v>
          </cell>
          <cell r="AB150">
            <v>11810</v>
          </cell>
        </row>
        <row r="151">
          <cell r="D151">
            <v>7083016101.5001411</v>
          </cell>
          <cell r="E151">
            <v>7496407019.67138</v>
          </cell>
          <cell r="F151">
            <v>7538598570.1689692</v>
          </cell>
          <cell r="G151">
            <v>7583516020.7773371</v>
          </cell>
          <cell r="H151">
            <v>7667637160.5821476</v>
          </cell>
          <cell r="I151">
            <v>25678044721.722515</v>
          </cell>
          <cell r="J151">
            <v>26461945861.223061</v>
          </cell>
          <cell r="K151">
            <v>28285239562.255466</v>
          </cell>
          <cell r="L151">
            <v>29101899011.260834</v>
          </cell>
          <cell r="M151">
            <v>29862863334.426521</v>
          </cell>
          <cell r="N151">
            <v>1.5313428446635682</v>
          </cell>
          <cell r="O151">
            <v>1.6052169036169905</v>
          </cell>
          <cell r="P151">
            <v>1.6894563029675183</v>
          </cell>
          <cell r="Q151">
            <v>1.7204924722685306</v>
          </cell>
          <cell r="R151">
            <v>1.7204924722685306</v>
          </cell>
          <cell r="S151">
            <v>1.7155360048912636</v>
          </cell>
          <cell r="T151">
            <v>1.7697029511931817</v>
          </cell>
          <cell r="U151">
            <v>1.83108307963714</v>
          </cell>
          <cell r="V151">
            <v>1.8564542670455104</v>
          </cell>
          <cell r="W151">
            <v>1.8607555949527386</v>
          </cell>
          <cell r="X151">
            <v>11431.898196356453</v>
          </cell>
          <cell r="Y151">
            <v>11583.753065954959</v>
          </cell>
          <cell r="Z151">
            <v>11782.222863491646</v>
          </cell>
          <cell r="AA151">
            <v>11829.754400475224</v>
          </cell>
          <cell r="AB151">
            <v>11830</v>
          </cell>
        </row>
        <row r="152">
          <cell r="D152">
            <v>7173582841.9667072</v>
          </cell>
          <cell r="E152">
            <v>7603425443.0229721</v>
          </cell>
          <cell r="F152">
            <v>7643790081.4159727</v>
          </cell>
          <cell r="G152">
            <v>7685405979.3488188</v>
          </cell>
          <cell r="H152">
            <v>7769238411.3040667</v>
          </cell>
          <cell r="I152">
            <v>26437936181.99102</v>
          </cell>
          <cell r="J152">
            <v>27268916528.889252</v>
          </cell>
          <cell r="K152">
            <v>29125101103.177265</v>
          </cell>
          <cell r="L152">
            <v>29709542973.302242</v>
          </cell>
          <cell r="M152">
            <v>30478585430.183716</v>
          </cell>
          <cell r="N152">
            <v>1.5313428446635682</v>
          </cell>
          <cell r="O152">
            <v>1.6052169036169905</v>
          </cell>
          <cell r="P152">
            <v>1.6894563029675183</v>
          </cell>
          <cell r="Q152">
            <v>1.7204924722685306</v>
          </cell>
          <cell r="R152">
            <v>1.7204924722685306</v>
          </cell>
          <cell r="S152">
            <v>1.7202878891053368</v>
          </cell>
          <cell r="T152">
            <v>1.7744483642640221</v>
          </cell>
          <cell r="U152">
            <v>1.8358207963377735</v>
          </cell>
          <cell r="V152">
            <v>1.8611747747981937</v>
          </cell>
          <cell r="W152">
            <v>1.8654319679224258</v>
          </cell>
          <cell r="X152">
            <v>11497.795714916256</v>
          </cell>
          <cell r="Y152">
            <v>11652.931087103962</v>
          </cell>
          <cell r="Z152">
            <v>11848.917020671122</v>
          </cell>
          <cell r="AA152">
            <v>11848.427024342067</v>
          </cell>
          <cell r="AB152">
            <v>11848.021729543623</v>
          </cell>
        </row>
        <row r="153">
          <cell r="D153">
            <v>7264825527.427433</v>
          </cell>
          <cell r="E153">
            <v>7711357425.0920839</v>
          </cell>
          <cell r="F153">
            <v>7747165564.757925</v>
          </cell>
          <cell r="G153">
            <v>7788098949.750701</v>
          </cell>
          <cell r="H153">
            <v>7870395614.6200361</v>
          </cell>
          <cell r="I153">
            <v>27232149443.78587</v>
          </cell>
          <cell r="J153">
            <v>28081320098.972881</v>
          </cell>
          <cell r="K153">
            <v>29736970396.744438</v>
          </cell>
          <cell r="L153">
            <v>30327681537.255753</v>
          </cell>
          <cell r="M153">
            <v>31104495633.071369</v>
          </cell>
          <cell r="N153">
            <v>1.5313428446635682</v>
          </cell>
          <cell r="O153">
            <v>1.6052169036169905</v>
          </cell>
          <cell r="P153">
            <v>1.6894563029675183</v>
          </cell>
          <cell r="Q153">
            <v>1.7204924722685306</v>
          </cell>
          <cell r="R153">
            <v>1.7204924722685306</v>
          </cell>
          <cell r="S153">
            <v>1.7250397733194105</v>
          </cell>
          <cell r="T153">
            <v>1.7791937773348629</v>
          </cell>
          <cell r="U153">
            <v>1.840558513038407</v>
          </cell>
          <cell r="V153">
            <v>1.8658952825508768</v>
          </cell>
          <cell r="W153">
            <v>1.8701083408921133</v>
          </cell>
          <cell r="X153">
            <v>11566.98745730492</v>
          </cell>
          <cell r="Y153">
            <v>11718.936175320912</v>
          </cell>
          <cell r="Z153">
            <v>11868.109520912021</v>
          </cell>
          <cell r="AA153">
            <v>11867.099648208909</v>
          </cell>
          <cell r="AB153">
            <v>11865.302602581443</v>
          </cell>
        </row>
        <row r="154">
          <cell r="D154">
            <v>7338596000.9387169</v>
          </cell>
          <cell r="E154">
            <v>7801189581.4305172</v>
          </cell>
          <cell r="F154">
            <v>7851358151.6185331</v>
          </cell>
          <cell r="G154">
            <v>7891597250.9227839</v>
          </cell>
          <cell r="H154">
            <v>7972568200.6730433</v>
          </cell>
          <cell r="I154">
            <v>28003424118.203354</v>
          </cell>
          <cell r="J154">
            <v>28897544760.202141</v>
          </cell>
          <cell r="K154">
            <v>30359476216.823265</v>
          </cell>
          <cell r="L154">
            <v>30956459965.005795</v>
          </cell>
          <cell r="M154">
            <v>32025397030.012428</v>
          </cell>
          <cell r="N154">
            <v>1.5313428446635682</v>
          </cell>
          <cell r="O154">
            <v>1.6052169036169905</v>
          </cell>
          <cell r="P154">
            <v>1.6894563029675183</v>
          </cell>
          <cell r="Q154">
            <v>1.7204924722685306</v>
          </cell>
          <cell r="R154">
            <v>1.7204924722685306</v>
          </cell>
          <cell r="S154">
            <v>1.7297916575334837</v>
          </cell>
          <cell r="T154">
            <v>1.7839391904057036</v>
          </cell>
          <cell r="U154">
            <v>1.8452962297390403</v>
          </cell>
          <cell r="V154">
            <v>1.8706157903035598</v>
          </cell>
          <cell r="W154">
            <v>1.8800798050998</v>
          </cell>
          <cell r="X154">
            <v>11624.742579711263</v>
          </cell>
          <cell r="Y154">
            <v>11781.574305859587</v>
          </cell>
          <cell r="Z154">
            <v>11887.302021152922</v>
          </cell>
          <cell r="AA154">
            <v>11885.77227207575</v>
          </cell>
          <cell r="AB154">
            <v>11882.583475619262</v>
          </cell>
        </row>
        <row r="155">
          <cell r="D155">
            <v>7389511690.7378416</v>
          </cell>
          <cell r="E155">
            <v>7859922160.3439045</v>
          </cell>
          <cell r="F155">
            <v>7908819560.859046</v>
          </cell>
          <cell r="G155">
            <v>7954031024.5420942</v>
          </cell>
          <cell r="H155">
            <v>8046620280.290452</v>
          </cell>
          <cell r="I155">
            <v>28763480719.429077</v>
          </cell>
          <cell r="J155">
            <v>29661269012.504059</v>
          </cell>
          <cell r="K155">
            <v>30906955360.729992</v>
          </cell>
          <cell r="L155">
            <v>31942873688.823448</v>
          </cell>
          <cell r="M155">
            <v>34083427799.209713</v>
          </cell>
          <cell r="N155">
            <v>1.5313428446635682</v>
          </cell>
          <cell r="O155">
            <v>1.6052169036169905</v>
          </cell>
          <cell r="P155">
            <v>1.6894563029675183</v>
          </cell>
          <cell r="Q155">
            <v>1.7204924722685306</v>
          </cell>
          <cell r="R155">
            <v>1.7204924722685306</v>
          </cell>
          <cell r="S155">
            <v>1.7345435417475574</v>
          </cell>
          <cell r="T155">
            <v>1.7886846034765442</v>
          </cell>
          <cell r="U155">
            <v>1.8500339464396736</v>
          </cell>
          <cell r="V155">
            <v>1.8832157404972985</v>
          </cell>
          <cell r="W155">
            <v>1.9109038298136911</v>
          </cell>
          <cell r="X155">
            <v>11676.328822995258</v>
          </cell>
          <cell r="Y155">
            <v>11829.768695134862</v>
          </cell>
          <cell r="Z155">
            <v>11890</v>
          </cell>
          <cell r="AA155">
            <v>11890</v>
          </cell>
          <cell r="AB155">
            <v>11890</v>
          </cell>
        </row>
        <row r="156">
          <cell r="D156">
            <v>7440659026.0082502</v>
          </cell>
          <cell r="E156">
            <v>7918942230.4267321</v>
          </cell>
          <cell r="F156">
            <v>7958749868.1132593</v>
          </cell>
          <cell r="G156">
            <v>8005254483.5407066</v>
          </cell>
          <cell r="H156">
            <v>8099280022.1196384</v>
          </cell>
          <cell r="I156">
            <v>29528519257.725769</v>
          </cell>
          <cell r="J156">
            <v>30457663815.322956</v>
          </cell>
          <cell r="K156">
            <v>32007122165.814205</v>
          </cell>
          <cell r="L156">
            <v>33861074126.182182</v>
          </cell>
          <cell r="M156">
            <v>36166328141.338821</v>
          </cell>
          <cell r="N156">
            <v>1.5313428446635682</v>
          </cell>
          <cell r="O156">
            <v>1.6052169036169905</v>
          </cell>
          <cell r="P156">
            <v>1.6894563029675183</v>
          </cell>
          <cell r="Q156">
            <v>1.7204924722685306</v>
          </cell>
          <cell r="R156">
            <v>1.7204924722685306</v>
          </cell>
          <cell r="S156">
            <v>1.7392954259616309</v>
          </cell>
          <cell r="T156">
            <v>1.7934300165473849</v>
          </cell>
          <cell r="U156">
            <v>1.8652874101880668</v>
          </cell>
          <cell r="V156">
            <v>1.9127563242225518</v>
          </cell>
          <cell r="W156">
            <v>1.9417278545275822</v>
          </cell>
          <cell r="X156">
            <v>11725.442568885095</v>
          </cell>
          <cell r="Y156">
            <v>11881.005769960067</v>
          </cell>
          <cell r="Z156">
            <v>11890</v>
          </cell>
          <cell r="AA156">
            <v>11890</v>
          </cell>
          <cell r="AB156">
            <v>11890</v>
          </cell>
        </row>
        <row r="157">
          <cell r="D157">
            <v>7492038522.9945965</v>
          </cell>
          <cell r="E157">
            <v>7975302226.859931</v>
          </cell>
          <cell r="F157">
            <v>8009018988.0734415</v>
          </cell>
          <cell r="G157">
            <v>8057056752.8688545</v>
          </cell>
          <cell r="H157">
            <v>8152165233.7609415</v>
          </cell>
          <cell r="I157">
            <v>30321828070.095032</v>
          </cell>
          <cell r="J157">
            <v>31040714687.029209</v>
          </cell>
          <cell r="K157">
            <v>33843850989.379349</v>
          </cell>
          <cell r="L157">
            <v>35839731617.073135</v>
          </cell>
          <cell r="M157">
            <v>38314371375.348053</v>
          </cell>
          <cell r="N157">
            <v>1.5313428446635682</v>
          </cell>
          <cell r="O157">
            <v>1.6052169036169905</v>
          </cell>
          <cell r="P157">
            <v>1.6894563029675183</v>
          </cell>
          <cell r="Q157">
            <v>1.7204924722685306</v>
          </cell>
          <cell r="R157">
            <v>1.7204924722685306</v>
          </cell>
          <cell r="S157">
            <v>1.7440473101757044</v>
          </cell>
          <cell r="T157">
            <v>1.8119572770032923</v>
          </cell>
          <cell r="U157">
            <v>1.8936485793948779</v>
          </cell>
          <cell r="V157">
            <v>1.9422969079478052</v>
          </cell>
          <cell r="W157">
            <v>1.9725518792414731</v>
          </cell>
          <cell r="X157">
            <v>11776.704617727821</v>
          </cell>
          <cell r="Y157">
            <v>11890</v>
          </cell>
          <cell r="Z157">
            <v>11890</v>
          </cell>
          <cell r="AA157">
            <v>11890</v>
          </cell>
          <cell r="AB157">
            <v>11890</v>
          </cell>
        </row>
        <row r="158">
          <cell r="D158">
            <v>7536091819.6940489</v>
          </cell>
          <cell r="E158">
            <v>8025255360.5703382</v>
          </cell>
          <cell r="F158">
            <v>8060489364.4228716</v>
          </cell>
          <cell r="G158">
            <v>8109077749.5202312</v>
          </cell>
          <cell r="H158">
            <v>8205276386.4737024</v>
          </cell>
          <cell r="I158">
            <v>31941823238.304779</v>
          </cell>
          <cell r="J158">
            <v>32427934218.842926</v>
          </cell>
          <cell r="K158">
            <v>35738816173.531723</v>
          </cell>
          <cell r="L158">
            <v>37877646348.538582</v>
          </cell>
          <cell r="M158">
            <v>38464748976.841164</v>
          </cell>
          <cell r="N158">
            <v>1.5313428446635682</v>
          </cell>
          <cell r="O158">
            <v>1.6052169036169905</v>
          </cell>
          <cell r="P158">
            <v>1.6894563029675183</v>
          </cell>
          <cell r="Q158">
            <v>1.7204924722685306</v>
          </cell>
          <cell r="R158">
            <v>1.7204924722685306</v>
          </cell>
          <cell r="S158">
            <v>1.7649050367073422</v>
          </cell>
          <cell r="T158">
            <v>1.8386007027523423</v>
          </cell>
          <cell r="U158">
            <v>1.9220097486016889</v>
          </cell>
          <cell r="V158">
            <v>1.9718374916730586</v>
          </cell>
          <cell r="W158">
            <v>1.9738377140401857</v>
          </cell>
          <cell r="X158">
            <v>11823.556106724936</v>
          </cell>
          <cell r="Y158">
            <v>11890</v>
          </cell>
          <cell r="Z158">
            <v>11890</v>
          </cell>
          <cell r="AA158">
            <v>11890</v>
          </cell>
          <cell r="AB158">
            <v>11890</v>
          </cell>
        </row>
        <row r="159">
          <cell r="D159">
            <v>7580104606.6124916</v>
          </cell>
          <cell r="E159">
            <v>8076040800.3794956</v>
          </cell>
          <cell r="F159">
            <v>8112175262.2714491</v>
          </cell>
          <cell r="G159">
            <v>8161317922.4729309</v>
          </cell>
          <cell r="H159">
            <v>8258613951.5172644</v>
          </cell>
          <cell r="I159">
            <v>33759850099.760521</v>
          </cell>
          <cell r="J159">
            <v>33985318034.689194</v>
          </cell>
          <cell r="K159">
            <v>37688274616.661598</v>
          </cell>
          <cell r="L159">
            <v>38072795343.665878</v>
          </cell>
          <cell r="M159">
            <v>38526684266.600258</v>
          </cell>
          <cell r="N159">
            <v>1.5313428446635682</v>
          </cell>
          <cell r="O159">
            <v>1.6052169036169905</v>
          </cell>
          <cell r="P159">
            <v>1.6894563029675183</v>
          </cell>
          <cell r="Q159">
            <v>1.7204924722685306</v>
          </cell>
          <cell r="R159">
            <v>1.7204924722685306</v>
          </cell>
          <cell r="S159">
            <v>1.7887315333851215</v>
          </cell>
          <cell r="T159">
            <v>1.8652441285013921</v>
          </cell>
          <cell r="U159">
            <v>1.9503709178085</v>
          </cell>
          <cell r="V159">
            <v>1.9738377140401857</v>
          </cell>
          <cell r="W159">
            <v>1.9738377140401857</v>
          </cell>
          <cell r="X159">
            <v>11871.775179422561</v>
          </cell>
          <cell r="Y159">
            <v>11890</v>
          </cell>
          <cell r="Z159">
            <v>11890</v>
          </cell>
          <cell r="AA159">
            <v>11890</v>
          </cell>
          <cell r="AB159">
            <v>11890</v>
          </cell>
        </row>
        <row r="160">
          <cell r="D160">
            <v>7622306271.7083101</v>
          </cell>
          <cell r="E160">
            <v>8127532404.862134</v>
          </cell>
          <cell r="F160">
            <v>8164077119.3433523</v>
          </cell>
          <cell r="G160">
            <v>8213777720.7050352</v>
          </cell>
          <cell r="H160">
            <v>8312178400.1509743</v>
          </cell>
          <cell r="I160">
            <v>35455644241.339043</v>
          </cell>
          <cell r="J160">
            <v>35583616706.819191</v>
          </cell>
          <cell r="K160">
            <v>37901071274.095444</v>
          </cell>
          <cell r="L160">
            <v>38131802317.793137</v>
          </cell>
          <cell r="M160">
            <v>38588619556.359337</v>
          </cell>
          <cell r="N160">
            <v>1.5313428446635682</v>
          </cell>
          <cell r="O160">
            <v>1.6052169036169905</v>
          </cell>
          <cell r="P160">
            <v>1.6894563029675183</v>
          </cell>
          <cell r="Q160">
            <v>1.7204924722685306</v>
          </cell>
          <cell r="R160">
            <v>1.7204924722685306</v>
          </cell>
          <cell r="S160">
            <v>1.8125580300629007</v>
          </cell>
          <cell r="T160">
            <v>1.8918875542504419</v>
          </cell>
          <cell r="U160">
            <v>1.9526627152464808</v>
          </cell>
          <cell r="V160">
            <v>1.9738377140401857</v>
          </cell>
          <cell r="W160">
            <v>1.9738377140401857</v>
          </cell>
          <cell r="X160">
            <v>11890</v>
          </cell>
          <cell r="Y160">
            <v>11890</v>
          </cell>
          <cell r="Z160">
            <v>11890</v>
          </cell>
          <cell r="AA160">
            <v>11890</v>
          </cell>
          <cell r="AB160">
            <v>11890</v>
          </cell>
        </row>
        <row r="161">
          <cell r="D161">
            <v>7664145552.5721464</v>
          </cell>
          <cell r="E161">
            <v>8179237702.376442</v>
          </cell>
          <cell r="F161">
            <v>8216195373.3627653</v>
          </cell>
          <cell r="G161">
            <v>8266457593.1946259</v>
          </cell>
          <cell r="H161">
            <v>8365970203.6341763</v>
          </cell>
          <cell r="I161">
            <v>37086474938.950188</v>
          </cell>
          <cell r="J161">
            <v>37220992909.149063</v>
          </cell>
          <cell r="K161">
            <v>37958599203.070778</v>
          </cell>
          <cell r="L161">
            <v>38190809291.920372</v>
          </cell>
          <cell r="M161">
            <v>38650554846.118439</v>
          </cell>
          <cell r="N161">
            <v>1.5313428446635682</v>
          </cell>
          <cell r="O161">
            <v>1.6052169036169905</v>
          </cell>
          <cell r="P161">
            <v>1.6894563029675183</v>
          </cell>
          <cell r="Q161">
            <v>1.7204924722685306</v>
          </cell>
          <cell r="R161">
            <v>1.7204924722685306</v>
          </cell>
          <cell r="S161">
            <v>1.8363845267406802</v>
          </cell>
          <cell r="T161">
            <v>1.8951888317162842</v>
          </cell>
          <cell r="U161">
            <v>1.9526627152464808</v>
          </cell>
          <cell r="V161">
            <v>1.9738377140401857</v>
          </cell>
          <cell r="W161">
            <v>1.9738377140401857</v>
          </cell>
          <cell r="X161">
            <v>11890</v>
          </cell>
          <cell r="Y161">
            <v>11890</v>
          </cell>
          <cell r="Z161">
            <v>11890</v>
          </cell>
          <cell r="AA161">
            <v>11890</v>
          </cell>
          <cell r="AB161">
            <v>11890</v>
          </cell>
        </row>
        <row r="162">
          <cell r="D162">
            <v>7705601707.2601471</v>
          </cell>
          <cell r="E162">
            <v>8231157122.3716393</v>
          </cell>
          <cell r="F162">
            <v>8268530462.0538769</v>
          </cell>
          <cell r="G162">
            <v>8319357988.9197998</v>
          </cell>
          <cell r="H162">
            <v>8419989833.2262096</v>
          </cell>
          <cell r="I162">
            <v>37706859675.712547</v>
          </cell>
          <cell r="J162">
            <v>37844296159.271774</v>
          </cell>
          <cell r="K162">
            <v>38016127132.046127</v>
          </cell>
          <cell r="L162">
            <v>38249816266.04763</v>
          </cell>
          <cell r="M162">
            <v>38712490135.877518</v>
          </cell>
          <cell r="N162">
            <v>1.5313428446635682</v>
          </cell>
          <cell r="O162">
            <v>1.6052169036169905</v>
          </cell>
          <cell r="P162">
            <v>1.6894563029675183</v>
          </cell>
          <cell r="Q162">
            <v>1.7204924722685306</v>
          </cell>
          <cell r="R162">
            <v>1.7204924722685306</v>
          </cell>
          <cell r="S162">
            <v>1.8447868928025863</v>
          </cell>
          <cell r="T162">
            <v>1.8951888317162842</v>
          </cell>
          <cell r="U162">
            <v>1.9526627152464808</v>
          </cell>
          <cell r="V162">
            <v>1.9738377140401857</v>
          </cell>
          <cell r="W162">
            <v>1.9738377140401857</v>
          </cell>
          <cell r="X162">
            <v>11890</v>
          </cell>
          <cell r="Y162">
            <v>11890</v>
          </cell>
          <cell r="Z162">
            <v>11890</v>
          </cell>
          <cell r="AA162">
            <v>11890</v>
          </cell>
          <cell r="AB162">
            <v>11890</v>
          </cell>
        </row>
        <row r="163">
          <cell r="D163">
            <v>7747205878.214325</v>
          </cell>
          <cell r="E163">
            <v>8283291094.2969408</v>
          </cell>
          <cell r="F163">
            <v>8321082823.1408606</v>
          </cell>
          <cell r="G163">
            <v>8372479356.8586407</v>
          </cell>
          <cell r="H163">
            <v>8474237760.1864214</v>
          </cell>
          <cell r="I163">
            <v>37762430215.723755</v>
          </cell>
          <cell r="J163">
            <v>37900736550.444763</v>
          </cell>
          <cell r="K163">
            <v>38073655061.021469</v>
          </cell>
          <cell r="L163">
            <v>38308823240.174904</v>
          </cell>
          <cell r="M163">
            <v>38774425425.636612</v>
          </cell>
          <cell r="N163">
            <v>1.5313428446635682</v>
          </cell>
          <cell r="O163">
            <v>1.6052169036169905</v>
          </cell>
          <cell r="P163">
            <v>1.6894563029675183</v>
          </cell>
          <cell r="Q163">
            <v>1.7204924722685306</v>
          </cell>
          <cell r="R163">
            <v>1.7204924722685306</v>
          </cell>
          <cell r="S163">
            <v>1.8447868928025863</v>
          </cell>
          <cell r="T163">
            <v>1.8951888317162842</v>
          </cell>
          <cell r="U163">
            <v>1.9526627152464808</v>
          </cell>
          <cell r="V163">
            <v>1.9738377140401857</v>
          </cell>
          <cell r="W163">
            <v>1.9738377140401857</v>
          </cell>
          <cell r="X163">
            <v>11890</v>
          </cell>
          <cell r="Y163">
            <v>11890</v>
          </cell>
          <cell r="Z163">
            <v>11890</v>
          </cell>
          <cell r="AA163">
            <v>11890</v>
          </cell>
          <cell r="AB163">
            <v>11890</v>
          </cell>
        </row>
        <row r="164">
          <cell r="D164">
            <v>7789024307.0269117</v>
          </cell>
          <cell r="E164">
            <v>8335640047.6015654</v>
          </cell>
          <cell r="F164">
            <v>8373852894.3479023</v>
          </cell>
          <cell r="G164">
            <v>8425822145.9892244</v>
          </cell>
          <cell r="H164">
            <v>8528714455.7741508</v>
          </cell>
          <cell r="I164">
            <v>37818000755.734962</v>
          </cell>
          <cell r="J164">
            <v>37957176941.617737</v>
          </cell>
          <cell r="K164">
            <v>38131182989.996803</v>
          </cell>
          <cell r="L164">
            <v>38367830214.302124</v>
          </cell>
          <cell r="M164">
            <v>38836360715.395683</v>
          </cell>
          <cell r="N164">
            <v>1.5313428446635682</v>
          </cell>
          <cell r="O164">
            <v>1.6052169036169905</v>
          </cell>
          <cell r="P164">
            <v>1.6894563029675183</v>
          </cell>
          <cell r="Q164">
            <v>1.7204924722685306</v>
          </cell>
          <cell r="R164">
            <v>1.7204924722685306</v>
          </cell>
          <cell r="S164">
            <v>1.8447868928025863</v>
          </cell>
          <cell r="T164">
            <v>1.8951888317162842</v>
          </cell>
          <cell r="U164">
            <v>1.9526627152464808</v>
          </cell>
          <cell r="V164">
            <v>1.9738377140401857</v>
          </cell>
          <cell r="W164">
            <v>1.9738377140401857</v>
          </cell>
          <cell r="X164">
            <v>11890</v>
          </cell>
          <cell r="Y164">
            <v>11890</v>
          </cell>
          <cell r="Z164">
            <v>11890</v>
          </cell>
          <cell r="AA164">
            <v>11890</v>
          </cell>
          <cell r="AB164">
            <v>11890</v>
          </cell>
        </row>
      </sheetData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攻城基础信息"/>
      <sheetName val="疲劳值&amp;地图信息"/>
      <sheetName val="玩家城池攻打"/>
      <sheetName val="国家城池攻打"/>
      <sheetName val="NPC城池自动攻城"/>
      <sheetName val="村庄县城"/>
      <sheetName val="军团县城攻打"/>
      <sheetName val="军团建筑攻打"/>
      <sheetName val="玩家城池具体内容"/>
      <sheetName val="国家城池具体内容"/>
      <sheetName val="村庄县城具体内容"/>
      <sheetName val="系统城外建筑规划"/>
      <sheetName val="攻城后台影响系数"/>
      <sheetName val="城建规划"/>
      <sheetName val="城池连线观测"/>
      <sheetName val="各国城池可攻打"/>
      <sheetName val="疲劳值"/>
      <sheetName val="县城攻打"/>
      <sheetName val="Sheet1"/>
      <sheetName val="国家城池成长"/>
    </sheetNames>
    <sheetDataSet>
      <sheetData sheetId="0"/>
      <sheetData sheetId="1">
        <row r="5">
          <cell r="AS5">
            <v>3.5</v>
          </cell>
          <cell r="AZ5">
            <v>400</v>
          </cell>
        </row>
        <row r="6">
          <cell r="AS6">
            <v>7</v>
          </cell>
          <cell r="AZ6">
            <v>405.20119731647145</v>
          </cell>
        </row>
        <row r="7">
          <cell r="AS7">
            <v>10.5</v>
          </cell>
          <cell r="AZ7">
            <v>410.40239463294284</v>
          </cell>
        </row>
        <row r="8">
          <cell r="AS8">
            <v>14</v>
          </cell>
          <cell r="AZ8">
            <v>415.60359194941429</v>
          </cell>
        </row>
        <row r="9">
          <cell r="AS9">
            <v>17.5</v>
          </cell>
          <cell r="AZ9">
            <v>420.80478926588569</v>
          </cell>
        </row>
        <row r="10">
          <cell r="AS10">
            <v>21</v>
          </cell>
          <cell r="AZ10">
            <v>426.00598658235714</v>
          </cell>
        </row>
        <row r="11">
          <cell r="AS11">
            <v>24.5</v>
          </cell>
          <cell r="AZ11">
            <v>431.20718389882859</v>
          </cell>
        </row>
        <row r="12">
          <cell r="AS12">
            <v>28</v>
          </cell>
          <cell r="AZ12">
            <v>436.40838121529998</v>
          </cell>
        </row>
        <row r="13">
          <cell r="AS13">
            <v>31.5</v>
          </cell>
          <cell r="AZ13">
            <v>441.60957853177143</v>
          </cell>
        </row>
        <row r="14">
          <cell r="AS14">
            <v>35.875</v>
          </cell>
          <cell r="AZ14">
            <v>457.98104524444892</v>
          </cell>
        </row>
        <row r="15">
          <cell r="AS15">
            <v>38.148536157277114</v>
          </cell>
          <cell r="AZ15">
            <v>464.78692996755456</v>
          </cell>
        </row>
        <row r="16">
          <cell r="AS16">
            <v>40.444953432540174</v>
          </cell>
          <cell r="AZ16">
            <v>471.73381094019408</v>
          </cell>
        </row>
        <row r="17">
          <cell r="AS17">
            <v>42.766421103233867</v>
          </cell>
          <cell r="AZ17">
            <v>478.83311325472818</v>
          </cell>
        </row>
        <row r="18">
          <cell r="AS18">
            <v>45.115301969433801</v>
          </cell>
          <cell r="AZ18">
            <v>486.09717570809551</v>
          </cell>
        </row>
        <row r="19">
          <cell r="AS19">
            <v>47.494168958544357</v>
          </cell>
          <cell r="AZ19">
            <v>493.53932310573288</v>
          </cell>
        </row>
        <row r="20">
          <cell r="AS20">
            <v>49.905823116631595</v>
          </cell>
          <cell r="AZ20">
            <v>501.17394423761488</v>
          </cell>
        </row>
        <row r="21">
          <cell r="AS21">
            <v>52.339287008242074</v>
          </cell>
          <cell r="AZ21">
            <v>508.88020421387472</v>
          </cell>
        </row>
        <row r="22">
          <cell r="AS22">
            <v>54.802459931561593</v>
          </cell>
          <cell r="AZ22">
            <v>516.73044209787349</v>
          </cell>
        </row>
        <row r="23">
          <cell r="AS23">
            <v>57.304831520319503</v>
          </cell>
          <cell r="AZ23">
            <v>524.80333682311311</v>
          </cell>
        </row>
        <row r="24">
          <cell r="AS24">
            <v>59.850000000000009</v>
          </cell>
          <cell r="AZ24">
            <v>533.11681300759801</v>
          </cell>
        </row>
        <row r="25">
          <cell r="AS25">
            <v>62.33440506892542</v>
          </cell>
          <cell r="AZ25">
            <v>541.98811956459917</v>
          </cell>
        </row>
        <row r="26">
          <cell r="AS26">
            <v>64.794793419988139</v>
          </cell>
          <cell r="AZ26">
            <v>550.60520952426066</v>
          </cell>
        </row>
        <row r="27">
          <cell r="AS27">
            <v>67.295396908492307</v>
          </cell>
          <cell r="AZ27">
            <v>559.4419166249013</v>
          </cell>
        </row>
        <row r="28">
          <cell r="AS28">
            <v>69.843233752631022</v>
          </cell>
          <cell r="AZ28">
            <v>568.54526227978533</v>
          </cell>
        </row>
        <row r="29">
          <cell r="AS29">
            <v>72.442539674441619</v>
          </cell>
          <cell r="AZ29">
            <v>577.93673466421114</v>
          </cell>
        </row>
        <row r="30">
          <cell r="AS30">
            <v>74.914582731351473</v>
          </cell>
          <cell r="AZ30">
            <v>586.20496118332358</v>
          </cell>
        </row>
        <row r="31">
          <cell r="AS31">
            <v>83.342089141135958</v>
          </cell>
          <cell r="AZ31">
            <v>640.13627342081065</v>
          </cell>
        </row>
        <row r="32">
          <cell r="AS32">
            <v>85.921865057408951</v>
          </cell>
          <cell r="AZ32">
            <v>648.25356488322041</v>
          </cell>
        </row>
        <row r="33">
          <cell r="AS33">
            <v>88.528471381031551</v>
          </cell>
          <cell r="AZ33">
            <v>656.51868256420335</v>
          </cell>
        </row>
        <row r="34">
          <cell r="AS34">
            <v>91.164952442919201</v>
          </cell>
          <cell r="AZ34">
            <v>664.94804903009754</v>
          </cell>
        </row>
        <row r="35">
          <cell r="AS35">
            <v>97.82035402299644</v>
          </cell>
          <cell r="AZ35">
            <v>702.16939575186291</v>
          </cell>
        </row>
        <row r="36">
          <cell r="AS36">
            <v>100.6159053285924</v>
          </cell>
          <cell r="AZ36">
            <v>711.17252613360301</v>
          </cell>
        </row>
        <row r="37">
          <cell r="AS37">
            <v>103.49605918756141</v>
          </cell>
          <cell r="AZ37">
            <v>720.70468558707603</v>
          </cell>
        </row>
        <row r="38">
          <cell r="AS38">
            <v>106.60991262214431</v>
          </cell>
          <cell r="AZ38">
            <v>731.76828332807395</v>
          </cell>
        </row>
        <row r="39">
          <cell r="AS39">
            <v>109.79516251556612</v>
          </cell>
          <cell r="AZ39">
            <v>743.20316801673562</v>
          </cell>
        </row>
        <row r="40">
          <cell r="AS40">
            <v>113.04852083400299</v>
          </cell>
          <cell r="AZ40">
            <v>754.97559764664709</v>
          </cell>
        </row>
        <row r="41">
          <cell r="AS41">
            <v>115.92880440996399</v>
          </cell>
          <cell r="AZ41">
            <v>764.16754505617382</v>
          </cell>
        </row>
        <row r="42">
          <cell r="AS42">
            <v>118.84872611399884</v>
          </cell>
          <cell r="AZ42">
            <v>773.56594607373586</v>
          </cell>
        </row>
        <row r="43">
          <cell r="AS43">
            <v>121.8113074530736</v>
          </cell>
          <cell r="AZ43">
            <v>783.18408254056965</v>
          </cell>
        </row>
        <row r="44">
          <cell r="AS44">
            <v>124.81949049942494</v>
          </cell>
          <cell r="AZ44">
            <v>793.03432470957466</v>
          </cell>
        </row>
        <row r="45">
          <cell r="AS45">
            <v>127.87956372019569</v>
          </cell>
          <cell r="AZ45">
            <v>803.14971771289595</v>
          </cell>
        </row>
        <row r="46">
          <cell r="AS46">
            <v>131.17709735268687</v>
          </cell>
          <cell r="AZ46">
            <v>814.67549110354912</v>
          </cell>
        </row>
        <row r="47">
          <cell r="AS47">
            <v>134.78538400852062</v>
          </cell>
          <cell r="AZ47">
            <v>828.01776287265659</v>
          </cell>
        </row>
        <row r="48">
          <cell r="AS48">
            <v>138.4990021043368</v>
          </cell>
          <cell r="AZ48">
            <v>841.87290526854645</v>
          </cell>
        </row>
        <row r="49">
          <cell r="AS49">
            <v>145.14178954455895</v>
          </cell>
          <cell r="AZ49">
            <v>873.21753631283923</v>
          </cell>
        </row>
        <row r="50">
          <cell r="AS50">
            <v>148.41689665899111</v>
          </cell>
          <cell r="AZ50">
            <v>884.02600035762271</v>
          </cell>
        </row>
        <row r="51">
          <cell r="AS51">
            <v>151.7551581709331</v>
          </cell>
          <cell r="AZ51">
            <v>895.14500499096107</v>
          </cell>
        </row>
        <row r="52">
          <cell r="AS52">
            <v>155.16194001684795</v>
          </cell>
          <cell r="AZ52">
            <v>909.9277503669507</v>
          </cell>
        </row>
        <row r="53">
          <cell r="AS53">
            <v>159.01645896059182</v>
          </cell>
          <cell r="AZ53">
            <v>928.1552260836296</v>
          </cell>
        </row>
        <row r="54">
          <cell r="AS54">
            <v>163.31763166085167</v>
          </cell>
          <cell r="AZ54">
            <v>948.44733266154003</v>
          </cell>
        </row>
        <row r="55">
          <cell r="AS55">
            <v>167.79776348119435</v>
          </cell>
          <cell r="AZ55">
            <v>969.14978288634256</v>
          </cell>
        </row>
        <row r="56">
          <cell r="AS56">
            <v>172.40793711226527</v>
          </cell>
          <cell r="AZ56">
            <v>990.50819844875105</v>
          </cell>
        </row>
        <row r="57">
          <cell r="AS57">
            <v>177.10198199856919</v>
          </cell>
          <cell r="AZ57">
            <v>1012.251920350096</v>
          </cell>
        </row>
        <row r="58">
          <cell r="AS58">
            <v>181.92689267952491</v>
          </cell>
          <cell r="AZ58">
            <v>1034.7780159337108</v>
          </cell>
        </row>
        <row r="59">
          <cell r="AS59">
            <v>186.80112185740751</v>
          </cell>
          <cell r="AZ59">
            <v>1057.6619820862941</v>
          </cell>
        </row>
        <row r="60">
          <cell r="AS60">
            <v>191.42818653005517</v>
          </cell>
          <cell r="AZ60">
            <v>1079.0611924785696</v>
          </cell>
        </row>
        <row r="61">
          <cell r="AS61">
            <v>195.50123877832036</v>
          </cell>
          <cell r="AZ61">
            <v>1097.2758006560859</v>
          </cell>
        </row>
        <row r="62">
          <cell r="AS62">
            <v>199.67730643406372</v>
          </cell>
          <cell r="AZ62">
            <v>1116.020625256429</v>
          </cell>
        </row>
        <row r="63">
          <cell r="AS63">
            <v>203.92979685287477</v>
          </cell>
          <cell r="AZ63">
            <v>1135.1427154748249</v>
          </cell>
        </row>
        <row r="64">
          <cell r="AS64">
            <v>208.21404890765854</v>
          </cell>
          <cell r="AZ64">
            <v>1154.3953740509564</v>
          </cell>
        </row>
        <row r="65">
          <cell r="AS65">
            <v>212.6199769077233</v>
          </cell>
          <cell r="AZ65">
            <v>1174.2732178899732</v>
          </cell>
        </row>
        <row r="66">
          <cell r="AS66">
            <v>216.31643676995191</v>
          </cell>
          <cell r="AZ66">
            <v>1190.1961517455409</v>
          </cell>
        </row>
        <row r="67">
          <cell r="AS67">
            <v>219.44625525506754</v>
          </cell>
          <cell r="AZ67">
            <v>1202.9922990597618</v>
          </cell>
        </row>
        <row r="68">
          <cell r="AS68">
            <v>222.57191683652047</v>
          </cell>
          <cell r="AZ68">
            <v>1215.7683255957272</v>
          </cell>
        </row>
        <row r="69">
          <cell r="AS69">
            <v>225.69717662510095</v>
          </cell>
          <cell r="AZ69">
            <v>1228.5447992372467</v>
          </cell>
        </row>
        <row r="70">
          <cell r="AS70">
            <v>228.86924388863832</v>
          </cell>
          <cell r="AZ70">
            <v>1241.3081029911609</v>
          </cell>
        </row>
        <row r="71">
          <cell r="AS71">
            <v>243.74815063124504</v>
          </cell>
          <cell r="AZ71">
            <v>1317.3210350272686</v>
          </cell>
        </row>
        <row r="72">
          <cell r="AS72">
            <v>247.0486494783222</v>
          </cell>
          <cell r="AZ72">
            <v>1330.5407520104754</v>
          </cell>
        </row>
        <row r="73">
          <cell r="AS73">
            <v>250.34448191179382</v>
          </cell>
          <cell r="AZ73">
            <v>1343.7393440513188</v>
          </cell>
        </row>
        <row r="74">
          <cell r="AS74">
            <v>253.68572807883046</v>
          </cell>
          <cell r="AZ74">
            <v>1356.9402099679144</v>
          </cell>
        </row>
        <row r="75">
          <cell r="AS75">
            <v>257.03037739509119</v>
          </cell>
          <cell r="AZ75">
            <v>1372.2676506967603</v>
          </cell>
        </row>
        <row r="76">
          <cell r="AS76">
            <v>260.37685476951089</v>
          </cell>
          <cell r="AZ76">
            <v>1389.6611731128455</v>
          </cell>
        </row>
        <row r="77">
          <cell r="AS77">
            <v>263.74825573813928</v>
          </cell>
          <cell r="AZ77">
            <v>1407.0064668275099</v>
          </cell>
        </row>
        <row r="78">
          <cell r="AS78">
            <v>267.14422408030782</v>
          </cell>
          <cell r="AZ78">
            <v>1424.3740759071404</v>
          </cell>
        </row>
        <row r="79">
          <cell r="AS79">
            <v>270.52843732902301</v>
          </cell>
          <cell r="AZ79">
            <v>1441.6822564634983</v>
          </cell>
        </row>
        <row r="80">
          <cell r="AS80">
            <v>273.6140414183767</v>
          </cell>
          <cell r="AZ80">
            <v>1459.0228833319482</v>
          </cell>
        </row>
        <row r="81">
          <cell r="AS81">
            <v>276.68877076810224</v>
          </cell>
          <cell r="AZ81">
            <v>1476.3047443017902</v>
          </cell>
        </row>
        <row r="82">
          <cell r="AS82">
            <v>279.76755625929337</v>
          </cell>
          <cell r="AZ82">
            <v>1493.607474891536</v>
          </cell>
        </row>
        <row r="83">
          <cell r="AS83">
            <v>282.83767664405775</v>
          </cell>
          <cell r="AZ83">
            <v>1510.8631845322498</v>
          </cell>
        </row>
        <row r="84">
          <cell r="AS84">
            <v>285.90959398001417</v>
          </cell>
          <cell r="AZ84">
            <v>1528.1277376176345</v>
          </cell>
        </row>
        <row r="85">
          <cell r="AS85">
            <v>288.97513358419087</v>
          </cell>
          <cell r="AZ85">
            <v>1545.3574592374416</v>
          </cell>
        </row>
        <row r="86">
          <cell r="AS86">
            <v>292.04013539951313</v>
          </cell>
          <cell r="AZ86">
            <v>1562.5835655103167</v>
          </cell>
        </row>
        <row r="87">
          <cell r="AS87">
            <v>295.10112159780272</v>
          </cell>
          <cell r="AZ87">
            <v>1579.7874577277903</v>
          </cell>
        </row>
        <row r="88">
          <cell r="AS88">
            <v>298.15916256464754</v>
          </cell>
          <cell r="AZ88">
            <v>1596.9748590098777</v>
          </cell>
        </row>
        <row r="89">
          <cell r="AS89">
            <v>298.44964764178224</v>
          </cell>
          <cell r="AZ89">
            <v>1614.1530759892705</v>
          </cell>
        </row>
        <row r="90">
          <cell r="AS90">
            <v>298.31588569771611</v>
          </cell>
          <cell r="AZ90">
            <v>1631.3015245014667</v>
          </cell>
        </row>
        <row r="91">
          <cell r="AS91">
            <v>298.18579041400363</v>
          </cell>
          <cell r="AZ91">
            <v>1648.4542161669792</v>
          </cell>
        </row>
        <row r="92">
          <cell r="AS92">
            <v>311.5714013144505</v>
          </cell>
          <cell r="AZ92">
            <v>1741.1196298811044</v>
          </cell>
        </row>
        <row r="93">
          <cell r="AS93">
            <v>311.39223581359659</v>
          </cell>
          <cell r="AZ93">
            <v>1758.7737089499662</v>
          </cell>
        </row>
        <row r="94">
          <cell r="AS94">
            <v>311.14978772023358</v>
          </cell>
          <cell r="AZ94">
            <v>1776.0451031926298</v>
          </cell>
        </row>
        <row r="95">
          <cell r="AS95">
            <v>310.92231208001778</v>
          </cell>
          <cell r="AZ95">
            <v>1793.3738074996027</v>
          </cell>
        </row>
        <row r="96">
          <cell r="AS96">
            <v>310.67850972546097</v>
          </cell>
          <cell r="AZ96">
            <v>1810.5801067553268</v>
          </cell>
        </row>
        <row r="97">
          <cell r="AS97">
            <v>310.67175353638828</v>
          </cell>
          <cell r="AZ97">
            <v>1824.9</v>
          </cell>
        </row>
        <row r="98">
          <cell r="AS98">
            <v>310.67175353638828</v>
          </cell>
          <cell r="AZ98">
            <v>1824.9</v>
          </cell>
        </row>
        <row r="99">
          <cell r="AS99">
            <v>310.67175353638828</v>
          </cell>
          <cell r="AZ99">
            <v>1824.9</v>
          </cell>
        </row>
        <row r="100">
          <cell r="AS100">
            <v>310.67175353638828</v>
          </cell>
          <cell r="AZ100">
            <v>1824.9</v>
          </cell>
        </row>
        <row r="101">
          <cell r="AS101">
            <v>310.67175353638828</v>
          </cell>
          <cell r="AZ101">
            <v>1824.9</v>
          </cell>
        </row>
        <row r="102">
          <cell r="AS102">
            <v>310.67175353638828</v>
          </cell>
          <cell r="AZ102">
            <v>1824.9</v>
          </cell>
        </row>
        <row r="103">
          <cell r="AS103">
            <v>310.67175353638828</v>
          </cell>
          <cell r="AZ103">
            <v>1824.9</v>
          </cell>
        </row>
        <row r="104">
          <cell r="AS104">
            <v>310.67175353638828</v>
          </cell>
          <cell r="AZ104">
            <v>1824.9</v>
          </cell>
        </row>
      </sheetData>
      <sheetData sheetId="2">
        <row r="5">
          <cell r="X5">
            <v>29.267330360070627</v>
          </cell>
        </row>
        <row r="6">
          <cell r="X6">
            <v>59.920847949591135</v>
          </cell>
        </row>
        <row r="7">
          <cell r="X7">
            <v>91.960552768561456</v>
          </cell>
        </row>
        <row r="8">
          <cell r="X8">
            <v>125.38644481698167</v>
          </cell>
        </row>
        <row r="9">
          <cell r="X9">
            <v>160.19852409485165</v>
          </cell>
        </row>
        <row r="10">
          <cell r="X10">
            <v>196.39679060217156</v>
          </cell>
        </row>
        <row r="11">
          <cell r="X11">
            <v>233.98124433894128</v>
          </cell>
        </row>
        <row r="12">
          <cell r="X12">
            <v>272.95188530516083</v>
          </cell>
        </row>
        <row r="13">
          <cell r="X13">
            <v>313.30871350083027</v>
          </cell>
        </row>
        <row r="14">
          <cell r="X14">
            <v>363.9280221490983</v>
          </cell>
        </row>
        <row r="15">
          <cell r="X15">
            <v>377.26344420772068</v>
          </cell>
        </row>
        <row r="16">
          <cell r="X16">
            <v>390.96501035252129</v>
          </cell>
        </row>
        <row r="17">
          <cell r="X17">
            <v>405.04978501789367</v>
          </cell>
        </row>
        <row r="18">
          <cell r="X18">
            <v>419.53642728816141</v>
          </cell>
        </row>
        <row r="19">
          <cell r="X19">
            <v>434.44533564420067</v>
          </cell>
        </row>
        <row r="20">
          <cell r="X20">
            <v>449.79880554211326</v>
          </cell>
        </row>
        <row r="21">
          <cell r="X21">
            <v>465.49645533601165</v>
          </cell>
        </row>
        <row r="22">
          <cell r="X22">
            <v>481.60961915969028</v>
          </cell>
        </row>
        <row r="23">
          <cell r="X23">
            <v>498.22066410491163</v>
          </cell>
        </row>
        <row r="24">
          <cell r="X24">
            <v>515.35870065730501</v>
          </cell>
        </row>
        <row r="25">
          <cell r="X25">
            <v>528.38611184313618</v>
          </cell>
        </row>
        <row r="26">
          <cell r="X26">
            <v>541.28099735808746</v>
          </cell>
        </row>
        <row r="27">
          <cell r="X27">
            <v>554.51685741612346</v>
          </cell>
        </row>
        <row r="28">
          <cell r="D28">
            <v>1</v>
          </cell>
          <cell r="X28">
            <v>568.14577927803475</v>
          </cell>
        </row>
        <row r="29">
          <cell r="D29">
            <v>0.8</v>
          </cell>
          <cell r="X29">
            <v>582.19561868438279</v>
          </cell>
        </row>
        <row r="30">
          <cell r="X30">
            <v>595.23994297773891</v>
          </cell>
        </row>
        <row r="31">
          <cell r="X31">
            <v>655.13394998181548</v>
          </cell>
        </row>
        <row r="32">
          <cell r="X32">
            <v>668.62078406641569</v>
          </cell>
        </row>
        <row r="33">
          <cell r="X33">
            <v>684.6632479349737</v>
          </cell>
        </row>
        <row r="34">
          <cell r="X34">
            <v>701.24097860378822</v>
          </cell>
        </row>
        <row r="35">
          <cell r="X35">
            <v>748.71213531645492</v>
          </cell>
        </row>
        <row r="36">
          <cell r="X36">
            <v>766.63112394569896</v>
          </cell>
        </row>
        <row r="37">
          <cell r="X37">
            <v>785.332744573642</v>
          </cell>
        </row>
        <row r="38">
          <cell r="X38">
            <v>805.93951868628278</v>
          </cell>
        </row>
        <row r="39">
          <cell r="X39">
            <v>832.18564389136259</v>
          </cell>
        </row>
        <row r="40">
          <cell r="X40">
            <v>866.41551395929332</v>
          </cell>
        </row>
        <row r="41">
          <cell r="X41">
            <v>898.31531876593067</v>
          </cell>
        </row>
        <row r="42">
          <cell r="X42">
            <v>931.02334412932123</v>
          </cell>
        </row>
        <row r="43">
          <cell r="X43">
            <v>964.5736823927964</v>
          </cell>
        </row>
        <row r="44">
          <cell r="X44">
            <v>999.00082802061684</v>
          </cell>
        </row>
        <row r="45">
          <cell r="X45">
            <v>1017.407058499658</v>
          </cell>
        </row>
        <row r="46">
          <cell r="X46">
            <v>1037.731619901376</v>
          </cell>
        </row>
        <row r="47">
          <cell r="X47">
            <v>1060.5240742424876</v>
          </cell>
        </row>
        <row r="48">
          <cell r="X48">
            <v>1084.2414356717384</v>
          </cell>
        </row>
        <row r="49">
          <cell r="X49">
            <v>1131.9668287858947</v>
          </cell>
        </row>
        <row r="50">
          <cell r="X50">
            <v>1153.4100833638724</v>
          </cell>
        </row>
        <row r="51">
          <cell r="X51">
            <v>1175.4271716125015</v>
          </cell>
        </row>
        <row r="52">
          <cell r="X52">
            <v>1201.6816339915642</v>
          </cell>
        </row>
        <row r="53">
          <cell r="X53">
            <v>1232.5096722846356</v>
          </cell>
        </row>
        <row r="54">
          <cell r="X54">
            <v>1270.7920895593588</v>
          </cell>
        </row>
        <row r="55">
          <cell r="X55">
            <v>1315.3045830175583</v>
          </cell>
        </row>
        <row r="56">
          <cell r="X56">
            <v>1361.4332815347223</v>
          </cell>
        </row>
        <row r="57">
          <cell r="X57">
            <v>1408.8354873828234</v>
          </cell>
        </row>
        <row r="58">
          <cell r="X58">
            <v>1457.5477379569375</v>
          </cell>
        </row>
        <row r="59">
          <cell r="X59">
            <v>1506.7958777538549</v>
          </cell>
        </row>
        <row r="60">
          <cell r="X60">
            <v>1554.6373809120723</v>
          </cell>
        </row>
        <row r="61">
          <cell r="X61">
            <v>1598.5241612994641</v>
          </cell>
        </row>
        <row r="62">
          <cell r="X62">
            <v>1643.7740516559513</v>
          </cell>
        </row>
        <row r="63">
          <cell r="X63">
            <v>1690.1848305284743</v>
          </cell>
        </row>
        <row r="64">
          <cell r="X64">
            <v>1739.3232913263755</v>
          </cell>
        </row>
        <row r="65">
          <cell r="X65">
            <v>1790.9347121330325</v>
          </cell>
        </row>
        <row r="66">
          <cell r="X66">
            <v>1837.1752798760817</v>
          </cell>
        </row>
        <row r="67">
          <cell r="X67">
            <v>1879.1196873084291</v>
          </cell>
        </row>
        <row r="68">
          <cell r="X68">
            <v>1921.5049303142478</v>
          </cell>
        </row>
        <row r="69">
          <cell r="X69">
            <v>1964.3627815519601</v>
          </cell>
        </row>
        <row r="70">
          <cell r="X70">
            <v>1999.0558908130902</v>
          </cell>
        </row>
        <row r="71">
          <cell r="X71">
            <v>2135.8718833508119</v>
          </cell>
        </row>
        <row r="72">
          <cell r="X72">
            <v>2171.8395382781273</v>
          </cell>
        </row>
        <row r="73">
          <cell r="X73">
            <v>2208.0490497302476</v>
          </cell>
        </row>
        <row r="74">
          <cell r="X74">
            <v>2244.9464361641999</v>
          </cell>
        </row>
        <row r="75">
          <cell r="X75">
            <v>2285.0792600294631</v>
          </cell>
        </row>
        <row r="76">
          <cell r="X76">
            <v>2328.3418346380467</v>
          </cell>
        </row>
        <row r="77">
          <cell r="X77">
            <v>2370.7741658824998</v>
          </cell>
        </row>
        <row r="78">
          <cell r="X78">
            <v>2412.8970632618448</v>
          </cell>
        </row>
        <row r="79">
          <cell r="X79">
            <v>2455.2532450331323</v>
          </cell>
        </row>
        <row r="80">
          <cell r="X80">
            <v>2513.4750809999423</v>
          </cell>
        </row>
        <row r="81">
          <cell r="X81">
            <v>2572.2769438937494</v>
          </cell>
        </row>
        <row r="82">
          <cell r="X82">
            <v>2632.1323854352122</v>
          </cell>
        </row>
        <row r="83">
          <cell r="X83">
            <v>2694.9832701544888</v>
          </cell>
        </row>
        <row r="84">
          <cell r="X84">
            <v>2758.5909959924079</v>
          </cell>
        </row>
        <row r="85">
          <cell r="X85">
            <v>2817.8736444012029</v>
          </cell>
        </row>
        <row r="86">
          <cell r="X86">
            <v>2875.8878995098003</v>
          </cell>
        </row>
        <row r="87">
          <cell r="X87">
            <v>2935.1296460582453</v>
          </cell>
        </row>
        <row r="88">
          <cell r="X88">
            <v>2995.2789032957962</v>
          </cell>
        </row>
        <row r="89">
          <cell r="X89">
            <v>3025.7566664318738</v>
          </cell>
        </row>
        <row r="90">
          <cell r="X90">
            <v>3051.6125074117049</v>
          </cell>
        </row>
        <row r="91">
          <cell r="X91">
            <v>3077.4817876898114</v>
          </cell>
        </row>
        <row r="92">
          <cell r="X92">
            <v>3244.051571274591</v>
          </cell>
        </row>
        <row r="93">
          <cell r="X93">
            <v>3270.5908761934816</v>
          </cell>
        </row>
        <row r="94">
          <cell r="X94">
            <v>3296.4270572800733</v>
          </cell>
        </row>
        <row r="95">
          <cell r="X95">
            <v>3322.3789958681691</v>
          </cell>
        </row>
        <row r="96">
          <cell r="X96">
            <v>3348.1134850603544</v>
          </cell>
        </row>
        <row r="97">
          <cell r="X97">
            <v>3369.9042607257697</v>
          </cell>
        </row>
        <row r="98">
          <cell r="X98">
            <v>3369.9042607257697</v>
          </cell>
        </row>
        <row r="99">
          <cell r="X99">
            <v>3369.9042607257697</v>
          </cell>
        </row>
        <row r="100">
          <cell r="X100">
            <v>3369.9042607257697</v>
          </cell>
        </row>
        <row r="101">
          <cell r="X101">
            <v>3369.9042607257697</v>
          </cell>
        </row>
        <row r="102">
          <cell r="X102">
            <v>3369.9042607257697</v>
          </cell>
        </row>
        <row r="103">
          <cell r="X103">
            <v>3369.9042607257697</v>
          </cell>
        </row>
        <row r="104">
          <cell r="X104">
            <v>3369.9042607257697</v>
          </cell>
        </row>
      </sheetData>
      <sheetData sheetId="3"/>
      <sheetData sheetId="4"/>
      <sheetData sheetId="5">
        <row r="4">
          <cell r="CK4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G363"/>
  <sheetViews>
    <sheetView zoomScaleNormal="100" workbookViewId="0">
      <selection activeCell="AX86" sqref="AX86"/>
    </sheetView>
  </sheetViews>
  <sheetFormatPr defaultColWidth="6.625" defaultRowHeight="11.25" x14ac:dyDescent="0.15"/>
  <cols>
    <col min="1" max="12" width="6.625" style="28"/>
    <col min="13" max="13" width="6.625" style="1"/>
    <col min="14" max="35" width="6.625" style="28"/>
    <col min="36" max="36" width="6.625" style="1"/>
    <col min="37" max="43" width="6.625" style="28"/>
    <col min="44" max="44" width="6.625" style="2"/>
    <col min="45" max="50" width="6.625" style="28"/>
    <col min="51" max="51" width="6.625" style="2"/>
    <col min="52" max="58" width="6.625" style="28"/>
    <col min="59" max="59" width="6.625" style="1"/>
    <col min="60" max="16384" width="6.625" style="28"/>
  </cols>
  <sheetData>
    <row r="1" spans="2:57" x14ac:dyDescent="0.15">
      <c r="F1" s="72" t="s">
        <v>215</v>
      </c>
      <c r="G1" s="72" t="s">
        <v>5</v>
      </c>
      <c r="H1" s="29"/>
      <c r="I1" s="72" t="s">
        <v>6</v>
      </c>
      <c r="J1" s="72" t="s">
        <v>5</v>
      </c>
      <c r="K1" s="72" t="s">
        <v>7</v>
      </c>
      <c r="P1" s="28" t="s">
        <v>86</v>
      </c>
      <c r="AM1" s="28">
        <v>1</v>
      </c>
      <c r="AN1" s="28">
        <v>0.8</v>
      </c>
      <c r="AO1" s="28">
        <v>0.6</v>
      </c>
      <c r="AP1" s="28">
        <v>0.4</v>
      </c>
      <c r="AQ1" s="28">
        <v>0.2</v>
      </c>
    </row>
    <row r="2" spans="2:57" x14ac:dyDescent="0.15">
      <c r="F2" s="72"/>
      <c r="G2" s="72"/>
      <c r="H2" s="29"/>
      <c r="I2" s="72"/>
      <c r="J2" s="72"/>
      <c r="K2" s="72"/>
      <c r="P2" s="71" t="s">
        <v>216</v>
      </c>
      <c r="Q2" s="71"/>
      <c r="R2" s="71"/>
      <c r="S2" s="71"/>
      <c r="T2" s="71"/>
      <c r="W2" s="71" t="s">
        <v>217</v>
      </c>
      <c r="X2" s="71"/>
      <c r="Y2" s="71"/>
      <c r="Z2" s="71"/>
      <c r="AA2" s="71"/>
      <c r="AD2" s="71" t="s">
        <v>218</v>
      </c>
      <c r="AE2" s="71"/>
      <c r="AF2" s="71"/>
      <c r="AG2" s="71"/>
      <c r="AH2" s="71"/>
      <c r="AM2" s="71" t="s">
        <v>8</v>
      </c>
      <c r="AN2" s="71"/>
      <c r="AO2" s="71"/>
      <c r="AP2" s="71"/>
      <c r="AQ2" s="71"/>
      <c r="AT2" s="71" t="s">
        <v>9</v>
      </c>
      <c r="AU2" s="71"/>
      <c r="AV2" s="71"/>
      <c r="AW2" s="71"/>
      <c r="AX2" s="71"/>
      <c r="BA2" s="71" t="s">
        <v>10</v>
      </c>
      <c r="BB2" s="71"/>
      <c r="BC2" s="71"/>
      <c r="BD2" s="71"/>
      <c r="BE2" s="71"/>
    </row>
    <row r="3" spans="2:57" x14ac:dyDescent="0.15">
      <c r="F3" s="68">
        <f>[1]节奏总纲!F3</f>
        <v>1</v>
      </c>
      <c r="G3" s="68">
        <f>[1]节奏总纲!G3</f>
        <v>7.1773462536293131E-2</v>
      </c>
      <c r="I3" s="68">
        <f>[1]节奏总纲!I3</f>
        <v>1</v>
      </c>
      <c r="J3" s="68">
        <f>[1]节奏总纲!J3</f>
        <v>7.4349177498517554E-3</v>
      </c>
      <c r="K3" s="68">
        <f>[1]节奏总纲!K3</f>
        <v>0.1</v>
      </c>
      <c r="N3" s="53" t="str">
        <f>[1]节奏总纲!N3</f>
        <v>对应玩家等级</v>
      </c>
      <c r="O3" s="28" t="s">
        <v>215</v>
      </c>
      <c r="P3" s="28" t="s">
        <v>0</v>
      </c>
      <c r="Q3" s="28" t="s">
        <v>3</v>
      </c>
      <c r="R3" s="28" t="s">
        <v>1</v>
      </c>
      <c r="S3" s="28" t="s">
        <v>4</v>
      </c>
      <c r="T3" s="28" t="s">
        <v>2</v>
      </c>
      <c r="V3" s="28" t="s">
        <v>215</v>
      </c>
      <c r="W3" s="28" t="s">
        <v>0</v>
      </c>
      <c r="X3" s="28" t="s">
        <v>3</v>
      </c>
      <c r="Y3" s="28" t="s">
        <v>1</v>
      </c>
      <c r="Z3" s="28" t="s">
        <v>4</v>
      </c>
      <c r="AA3" s="28" t="s">
        <v>2</v>
      </c>
      <c r="AC3" s="28" t="s">
        <v>11</v>
      </c>
      <c r="AD3" s="28" t="s">
        <v>0</v>
      </c>
      <c r="AE3" s="28" t="s">
        <v>3</v>
      </c>
      <c r="AF3" s="28" t="s">
        <v>1</v>
      </c>
      <c r="AG3" s="28" t="s">
        <v>4</v>
      </c>
      <c r="AH3" s="28" t="s">
        <v>2</v>
      </c>
      <c r="AL3" s="28" t="s">
        <v>6</v>
      </c>
      <c r="AM3" s="28" t="s">
        <v>0</v>
      </c>
      <c r="AN3" s="28" t="s">
        <v>3</v>
      </c>
      <c r="AO3" s="28" t="s">
        <v>1</v>
      </c>
      <c r="AP3" s="28" t="s">
        <v>4</v>
      </c>
      <c r="AQ3" s="28" t="s">
        <v>2</v>
      </c>
      <c r="AS3" s="28" t="s">
        <v>6</v>
      </c>
      <c r="AT3" s="28" t="s">
        <v>0</v>
      </c>
      <c r="AU3" s="28" t="s">
        <v>3</v>
      </c>
      <c r="AV3" s="28" t="s">
        <v>1</v>
      </c>
      <c r="AW3" s="28" t="s">
        <v>4</v>
      </c>
      <c r="AX3" s="28" t="s">
        <v>2</v>
      </c>
      <c r="AZ3" s="28" t="s">
        <v>11</v>
      </c>
      <c r="BA3" s="28" t="s">
        <v>0</v>
      </c>
      <c r="BB3" s="28" t="s">
        <v>3</v>
      </c>
      <c r="BC3" s="28" t="s">
        <v>1</v>
      </c>
      <c r="BD3" s="28" t="s">
        <v>4</v>
      </c>
      <c r="BE3" s="28" t="s">
        <v>2</v>
      </c>
    </row>
    <row r="4" spans="2:57" x14ac:dyDescent="0.15">
      <c r="F4" s="68">
        <f>[1]节奏总纲!F4</f>
        <v>2</v>
      </c>
      <c r="G4" s="68">
        <f>[1]节奏总纲!G4</f>
        <v>0.1486983549970351</v>
      </c>
      <c r="I4" s="68">
        <f>[1]节奏总纲!I4</f>
        <v>2</v>
      </c>
      <c r="J4" s="68">
        <f>[1]节奏总纲!J4</f>
        <v>2.3963093307967063E-2</v>
      </c>
      <c r="K4" s="68">
        <f>[1]节奏总纲!K4</f>
        <v>0.15</v>
      </c>
      <c r="N4" s="53">
        <f>[1]节奏总纲!N4</f>
        <v>2</v>
      </c>
      <c r="O4" s="28">
        <v>1</v>
      </c>
      <c r="P4" s="28">
        <f>[1]节奏总纲!P4</f>
        <v>7.1773462536293131E-2</v>
      </c>
      <c r="Q4" s="28">
        <f>[1]节奏总纲!Q4</f>
        <v>5.9787294292732177E-2</v>
      </c>
      <c r="R4" s="28">
        <f>[1]节奏总纲!R4</f>
        <v>4.677476553490223E-2</v>
      </c>
      <c r="S4" s="28">
        <f>[1]节奏总纲!S4</f>
        <v>3.2585151991477081E-2</v>
      </c>
      <c r="T4" s="28">
        <f>[1]节奏总纲!T4</f>
        <v>1.7039020006115988E-2</v>
      </c>
      <c r="V4" s="28">
        <v>1</v>
      </c>
      <c r="W4" s="28">
        <f>[1]节奏总纲!W4</f>
        <v>7.1773462536293131E-2</v>
      </c>
      <c r="X4" s="28">
        <f>[1]节奏总纲!X4</f>
        <v>5.9787294292732177E-2</v>
      </c>
      <c r="Y4" s="28">
        <f>[1]节奏总纲!Y4</f>
        <v>4.677476553490223E-2</v>
      </c>
      <c r="Z4" s="28">
        <f>[1]节奏总纲!Z4</f>
        <v>3.2585151991477081E-2</v>
      </c>
      <c r="AA4" s="28">
        <f>[1]节奏总纲!AA4</f>
        <v>1.7039020006115988E-2</v>
      </c>
      <c r="AC4" s="28">
        <v>1</v>
      </c>
      <c r="AD4" s="28">
        <f>[1]节奏总纲!AD4</f>
        <v>10</v>
      </c>
      <c r="AE4" s="28">
        <f>[1]节奏总纲!AE4</f>
        <v>11.148446722089302</v>
      </c>
      <c r="AF4" s="28">
        <f>[1]节奏总纲!AF4</f>
        <v>12.761737853656415</v>
      </c>
      <c r="AG4" s="28">
        <f>[1]节奏总纲!AG4</f>
        <v>15.452231935206081</v>
      </c>
      <c r="AH4" s="28">
        <f>[1]节奏总纲!AH4</f>
        <v>21.291911942729964</v>
      </c>
      <c r="AL4" s="28">
        <v>1</v>
      </c>
      <c r="AM4" s="28">
        <f>[1]节奏总纲!AM4</f>
        <v>7.4349177498517554E-3</v>
      </c>
      <c r="AN4" s="28">
        <f>[1]节奏总纲!AN4</f>
        <v>5.947934199881405E-3</v>
      </c>
      <c r="AO4" s="28">
        <f>[1]节奏总纲!AO4</f>
        <v>4.4609506499110529E-3</v>
      </c>
      <c r="AP4" s="28">
        <f>[1]节奏总纲!AP4</f>
        <v>2.9739670999407025E-3</v>
      </c>
      <c r="AQ4" s="28">
        <f>[1]节奏总纲!AQ4</f>
        <v>1.4869835499703513E-3</v>
      </c>
      <c r="AS4" s="28">
        <v>1</v>
      </c>
      <c r="AT4" s="28">
        <f>[1]节奏总纲!AT4</f>
        <v>7.4349177498517554E-3</v>
      </c>
      <c r="AU4" s="28">
        <f>[1]节奏总纲!AU4</f>
        <v>5.947934199881405E-3</v>
      </c>
      <c r="AV4" s="28">
        <f>[1]节奏总纲!AV4</f>
        <v>4.4609506499110529E-3</v>
      </c>
      <c r="AW4" s="28">
        <f>[1]节奏总纲!AW4</f>
        <v>2.9739670999407025E-3</v>
      </c>
      <c r="AX4" s="28">
        <f>[1]节奏总纲!AX4</f>
        <v>1.4869835499703513E-3</v>
      </c>
      <c r="AY4" s="28"/>
      <c r="AZ4" s="28">
        <v>1</v>
      </c>
      <c r="BA4" s="28">
        <f>[1]节奏总纲!BA4</f>
        <v>11.296493250964016</v>
      </c>
      <c r="BB4" s="28">
        <f>[1]节奏总纲!BB4</f>
        <v>12.361596792946616</v>
      </c>
      <c r="BC4" s="28">
        <f>[1]节奏总纲!BC4</f>
        <v>13.798091195443488</v>
      </c>
      <c r="BD4" s="28">
        <f>[1]节奏总纲!BD4</f>
        <v>15.911635365458322</v>
      </c>
      <c r="BE4" s="28">
        <f>[1]节奏总纲!BE4</f>
        <v>19.707330185578734</v>
      </c>
    </row>
    <row r="5" spans="2:57" x14ac:dyDescent="0.15">
      <c r="F5" s="68">
        <f>[1]节奏总纲!F5</f>
        <v>3</v>
      </c>
      <c r="G5" s="68">
        <f>[1]节奏总纲!G5</f>
        <v>0.23114441334491631</v>
      </c>
      <c r="I5" s="68">
        <f>[1]节奏总纲!I5</f>
        <v>3</v>
      </c>
      <c r="J5" s="68">
        <f>[1]节奏总纲!J5</f>
        <v>5.1571656651039799E-2</v>
      </c>
      <c r="K5" s="68">
        <f>[1]节奏总纲!K5</f>
        <v>0.2</v>
      </c>
      <c r="N5" s="53">
        <f>[1]节奏总纲!N5</f>
        <v>4</v>
      </c>
      <c r="O5" s="28">
        <v>2</v>
      </c>
      <c r="P5" s="28">
        <f>[1]节奏总纲!P5</f>
        <v>0.1486983549970351</v>
      </c>
      <c r="Q5" s="28">
        <f>[1]节奏总纲!Q5</f>
        <v>0.12505531655250651</v>
      </c>
      <c r="R5" s="28">
        <f>[1]节奏总纲!R5</f>
        <v>9.883979656652922E-2</v>
      </c>
      <c r="S5" s="28">
        <f>[1]节奏总纲!S5</f>
        <v>6.9828747506607683E-2</v>
      </c>
      <c r="T5" s="28">
        <f>[1]节奏总纲!T5</f>
        <v>3.7085369736260552E-2</v>
      </c>
      <c r="V5" s="28">
        <v>2</v>
      </c>
      <c r="W5" s="28">
        <f>[1]节奏总纲!W5</f>
        <v>7.6924892460741967E-2</v>
      </c>
      <c r="X5" s="28">
        <f>[1]节奏总纲!X5</f>
        <v>6.5268022259774336E-2</v>
      </c>
      <c r="Y5" s="28">
        <f>[1]节奏总纲!Y5</f>
        <v>5.206503103162699E-2</v>
      </c>
      <c r="Z5" s="28">
        <f>[1]节奏总纲!Z5</f>
        <v>3.7243595515130602E-2</v>
      </c>
      <c r="AA5" s="28">
        <f>[1]节奏总纲!AA5</f>
        <v>2.0046349730144564E-2</v>
      </c>
      <c r="AC5" s="28">
        <v>2</v>
      </c>
      <c r="AD5" s="28">
        <f>[1]节奏总纲!AD5</f>
        <v>15.845161563010114</v>
      </c>
      <c r="AE5" s="28">
        <f>[1]节奏总纲!AE5</f>
        <v>17.271997130667014</v>
      </c>
      <c r="AF5" s="28">
        <f>[1]节奏总纲!AF5</f>
        <v>19.263096801323076</v>
      </c>
      <c r="AG5" s="28">
        <f>[1]节奏总纲!AG5</f>
        <v>22.536681597650272</v>
      </c>
      <c r="AH5" s="28">
        <f>[1]节奏总纲!AH5</f>
        <v>29.386000042029625</v>
      </c>
      <c r="AL5" s="28">
        <v>2</v>
      </c>
      <c r="AM5" s="28">
        <f>[1]节奏总纲!AM5</f>
        <v>2.3963093307967063E-2</v>
      </c>
      <c r="AN5" s="28">
        <f>[1]节奏总纲!AN5</f>
        <v>1.9170474646373652E-2</v>
      </c>
      <c r="AO5" s="28">
        <f>[1]节奏总纲!AO5</f>
        <v>1.4377855984780237E-2</v>
      </c>
      <c r="AP5" s="28">
        <f>[1]节奏总纲!AP5</f>
        <v>9.5852373231868262E-3</v>
      </c>
      <c r="AQ5" s="28">
        <f>[1]节奏总纲!AQ5</f>
        <v>4.7926186615934131E-3</v>
      </c>
      <c r="AS5" s="28">
        <v>2</v>
      </c>
      <c r="AT5" s="28">
        <f>[1]节奏总纲!AT5</f>
        <v>1.6528175558115307E-2</v>
      </c>
      <c r="AU5" s="28">
        <f>[1]节奏总纲!AU5</f>
        <v>1.3222540446492247E-2</v>
      </c>
      <c r="AV5" s="28">
        <f>[1]节奏总纲!AV5</f>
        <v>9.9169053348691846E-3</v>
      </c>
      <c r="AW5" s="28">
        <f>[1]节奏总纲!AW5</f>
        <v>6.6112702232461237E-3</v>
      </c>
      <c r="AX5" s="28">
        <f>[1]节奏总纲!AX5</f>
        <v>3.3056351116230618E-3</v>
      </c>
      <c r="AY5" s="28"/>
      <c r="AZ5" s="28">
        <v>2</v>
      </c>
      <c r="BA5" s="28">
        <f>[1]节奏总纲!BA5</f>
        <v>14.729965238833779</v>
      </c>
      <c r="BB5" s="28">
        <f>[1]节奏总纲!BB5</f>
        <v>15.911635365458322</v>
      </c>
      <c r="BC5" s="28">
        <f>[1]节奏总纲!BC5</f>
        <v>17.448850811924295</v>
      </c>
      <c r="BD5" s="28">
        <f>[1]节奏总纲!BD5</f>
        <v>19.707330185578734</v>
      </c>
      <c r="BE5" s="28">
        <f>[1]节奏总纲!BE5</f>
        <v>23.710496742673982</v>
      </c>
    </row>
    <row r="6" spans="2:57" x14ac:dyDescent="0.15">
      <c r="B6" s="71" t="s">
        <v>219</v>
      </c>
      <c r="C6" s="71"/>
      <c r="D6" s="71"/>
      <c r="F6" s="68">
        <f>[1]节奏总纲!F6</f>
        <v>4</v>
      </c>
      <c r="G6" s="68">
        <f>[1]节奏总纲!G6</f>
        <v>0.3195079107728942</v>
      </c>
      <c r="I6" s="68">
        <f>[1]节奏总纲!I6</f>
        <v>4</v>
      </c>
      <c r="J6" s="68">
        <f>[1]节奏总纲!J6</f>
        <v>9.2637640824031031E-2</v>
      </c>
      <c r="K6" s="68">
        <f>[1]节奏总纲!K6</f>
        <v>0.25</v>
      </c>
      <c r="N6" s="53">
        <f>[1]节奏总纲!N6</f>
        <v>6</v>
      </c>
      <c r="O6" s="28">
        <v>3</v>
      </c>
      <c r="P6" s="28">
        <f>[1]节奏总纲!P6</f>
        <v>0.23114441334491631</v>
      </c>
      <c r="Q6" s="28">
        <f>[1]节奏总纲!Q6</f>
        <v>0.19582554698581309</v>
      </c>
      <c r="R6" s="28">
        <f>[1]节奏总纲!R6</f>
        <v>0.15616116565582547</v>
      </c>
      <c r="S6" s="28">
        <f>[1]节奏总纲!S6</f>
        <v>0.11120357726023924</v>
      </c>
      <c r="T6" s="28">
        <f>[1]节奏总纲!T6</f>
        <v>5.9380999788309005E-2</v>
      </c>
      <c r="V6" s="28">
        <v>3</v>
      </c>
      <c r="W6" s="28">
        <f>[1]节奏总纲!W6</f>
        <v>8.2446058347881213E-2</v>
      </c>
      <c r="X6" s="28">
        <f>[1]节奏总纲!X6</f>
        <v>7.0770230433306575E-2</v>
      </c>
      <c r="Y6" s="28">
        <f>[1]节奏总纲!Y6</f>
        <v>5.7321369089296248E-2</v>
      </c>
      <c r="Z6" s="28">
        <f>[1]节奏总纲!Z6</f>
        <v>4.1374829753631562E-2</v>
      </c>
      <c r="AA6" s="28">
        <f>[1]节奏总纲!AA6</f>
        <v>2.2295630052048453E-2</v>
      </c>
      <c r="AC6" s="28">
        <v>3</v>
      </c>
      <c r="AD6" s="28">
        <f>[1]节奏总纲!AD6</f>
        <v>20</v>
      </c>
      <c r="AE6" s="28">
        <f>[1]节奏总纲!AE6</f>
        <v>21.543844702365945</v>
      </c>
      <c r="AF6" s="28">
        <f>[1]节奏总纲!AF6</f>
        <v>23.734615677065324</v>
      </c>
      <c r="AG6" s="28">
        <f>[1]节奏总纲!AG6</f>
        <v>27.324610510337703</v>
      </c>
      <c r="AH6" s="28">
        <f>[1]节奏总纲!AH6</f>
        <v>34.517938607173015</v>
      </c>
      <c r="AL6" s="28">
        <v>3</v>
      </c>
      <c r="AM6" s="28">
        <f>[1]节奏总纲!AM6</f>
        <v>5.1571656651039799E-2</v>
      </c>
      <c r="AN6" s="28">
        <f>[1]节奏总纲!AN6</f>
        <v>4.1257325320831845E-2</v>
      </c>
      <c r="AO6" s="28">
        <f>[1]节奏总纲!AO6</f>
        <v>3.0942993990623877E-2</v>
      </c>
      <c r="AP6" s="28">
        <f>[1]节奏总纲!AP6</f>
        <v>2.0628662660415922E-2</v>
      </c>
      <c r="AQ6" s="28">
        <f>[1]节奏总纲!AQ6</f>
        <v>1.0314331330207961E-2</v>
      </c>
      <c r="AS6" s="28">
        <v>3</v>
      </c>
      <c r="AT6" s="28">
        <f>[1]节奏总纲!AT6</f>
        <v>2.7608563343072736E-2</v>
      </c>
      <c r="AU6" s="28">
        <f>[1]节奏总纲!AU6</f>
        <v>2.2086850674458192E-2</v>
      </c>
      <c r="AV6" s="28">
        <f>[1]节奏总纲!AV6</f>
        <v>1.6565138005843638E-2</v>
      </c>
      <c r="AW6" s="28">
        <f>[1]节奏总纲!AW6</f>
        <v>1.1043425337229096E-2</v>
      </c>
      <c r="AX6" s="28">
        <f>[1]节奏总纲!AX6</f>
        <v>5.5217126686145481E-3</v>
      </c>
      <c r="AY6" s="28"/>
      <c r="AZ6" s="28">
        <v>3</v>
      </c>
      <c r="BA6" s="28">
        <f>[1]节奏总纲!BA6</f>
        <v>16.888397947066121</v>
      </c>
      <c r="BB6" s="28">
        <f>[1]节奏总纲!BB6</f>
        <v>18.108391417375849</v>
      </c>
      <c r="BC6" s="28">
        <f>[1]节奏总纲!BC6</f>
        <v>19.707330185578734</v>
      </c>
      <c r="BD6" s="28">
        <f>[1]节奏总纲!BD6</f>
        <v>22.041972908628715</v>
      </c>
      <c r="BE6" s="28">
        <f>[1]节奏总纲!BE6</f>
        <v>26.127796402772656</v>
      </c>
    </row>
    <row r="7" spans="2:57" x14ac:dyDescent="0.15">
      <c r="B7" s="28" t="s">
        <v>215</v>
      </c>
      <c r="C7" s="28" t="s">
        <v>12</v>
      </c>
      <c r="D7" s="28" t="s">
        <v>13</v>
      </c>
      <c r="F7" s="68">
        <f>[1]节奏总纲!F7</f>
        <v>5</v>
      </c>
      <c r="G7" s="68">
        <f>[1]节奏总纲!G7</f>
        <v>0.41421356237309515</v>
      </c>
      <c r="I7" s="68">
        <f>[1]节奏总纲!I7</f>
        <v>5</v>
      </c>
      <c r="J7" s="68">
        <f>[1]节奏总纲!J7</f>
        <v>0.15</v>
      </c>
      <c r="K7" s="68">
        <f>[1]节奏总纲!K7</f>
        <v>0.3</v>
      </c>
      <c r="N7" s="53">
        <f>[1]节奏总纲!N7</f>
        <v>8</v>
      </c>
      <c r="O7" s="28">
        <v>4</v>
      </c>
      <c r="P7" s="28">
        <f>[1]节奏总纲!P7</f>
        <v>0.3195079107728942</v>
      </c>
      <c r="Q7" s="28">
        <f>[1]节奏总纲!Q7</f>
        <v>0.2719651336498875</v>
      </c>
      <c r="R7" s="28">
        <f>[1]节奏总纲!R7</f>
        <v>0.21816000147573214</v>
      </c>
      <c r="S7" s="28">
        <f>[1]节奏总纲!S7</f>
        <v>0.15607961441255883</v>
      </c>
      <c r="T7" s="28">
        <f>[1]节奏总纲!T7</f>
        <v>8.4062531324348461E-2</v>
      </c>
      <c r="V7" s="28">
        <v>4</v>
      </c>
      <c r="W7" s="28">
        <f>[1]节奏总纲!W7</f>
        <v>8.8363497427977888E-2</v>
      </c>
      <c r="X7" s="28">
        <f>[1]节奏总纲!X7</f>
        <v>7.6139586664074416E-2</v>
      </c>
      <c r="Y7" s="28">
        <f>[1]节奏总纲!Y7</f>
        <v>6.1998835819906672E-2</v>
      </c>
      <c r="Z7" s="28">
        <f>[1]节奏总纲!Z7</f>
        <v>4.4876037152319581E-2</v>
      </c>
      <c r="AA7" s="28">
        <f>[1]节奏总纲!AA7</f>
        <v>2.4681531536039455E-2</v>
      </c>
      <c r="AC7" s="28">
        <v>4</v>
      </c>
      <c r="AD7" s="28">
        <f>[1]节奏总纲!AD7</f>
        <v>23.213386604241784</v>
      </c>
      <c r="AE7" s="28">
        <f>[1]节奏总纲!AE7</f>
        <v>24.836966034810484</v>
      </c>
      <c r="AF7" s="28">
        <f>[1]节奏总纲!AF7</f>
        <v>27.155717181399513</v>
      </c>
      <c r="AG7" s="28">
        <f>[1]节奏总纲!AG7</f>
        <v>30.831257561377125</v>
      </c>
      <c r="AH7" s="28">
        <f>[1]节奏总纲!AH7</f>
        <v>38.431365705145346</v>
      </c>
      <c r="AL7" s="28">
        <v>4</v>
      </c>
      <c r="AM7" s="28">
        <f>[1]节奏总纲!AM7</f>
        <v>9.2637640824031031E-2</v>
      </c>
      <c r="AN7" s="28">
        <f>[1]节奏总纲!AN7</f>
        <v>7.4110112659224833E-2</v>
      </c>
      <c r="AO7" s="28">
        <f>[1]节奏总纲!AO7</f>
        <v>5.5582584494418615E-2</v>
      </c>
      <c r="AP7" s="28">
        <f>[1]节奏总纲!AP7</f>
        <v>3.7055056329612417E-2</v>
      </c>
      <c r="AQ7" s="28">
        <f>[1]节奏总纲!AQ7</f>
        <v>1.8527528164806208E-2</v>
      </c>
      <c r="AS7" s="28">
        <v>4</v>
      </c>
      <c r="AT7" s="28">
        <f>[1]节奏总纲!AT7</f>
        <v>4.1065984172991232E-2</v>
      </c>
      <c r="AU7" s="28">
        <f>[1]节奏总纲!AU7</f>
        <v>3.2852787338392989E-2</v>
      </c>
      <c r="AV7" s="28">
        <f>[1]节奏总纲!AV7</f>
        <v>2.4639590503794738E-2</v>
      </c>
      <c r="AW7" s="28">
        <f>[1]节奏总纲!AW7</f>
        <v>1.6426393669196494E-2</v>
      </c>
      <c r="AX7" s="28">
        <f>[1]节奏总纲!AX7</f>
        <v>8.2131968345982471E-3</v>
      </c>
      <c r="AY7" s="28"/>
      <c r="AZ7" s="28">
        <v>4</v>
      </c>
      <c r="BA7" s="28">
        <f>[1]节奏总纲!BA7</f>
        <v>18.453550676044042</v>
      </c>
      <c r="BB7" s="28">
        <f>[1]节奏总纲!BB7</f>
        <v>19.707330185578734</v>
      </c>
      <c r="BC7" s="28">
        <f>[1]节奏总纲!BC7</f>
        <v>21.34613466141565</v>
      </c>
      <c r="BD7" s="28">
        <f>[1]节奏总纲!BD7</f>
        <v>23.710496742673982</v>
      </c>
      <c r="BE7" s="28">
        <f>[1]节奏总纲!BE7</f>
        <v>27.863030247590562</v>
      </c>
    </row>
    <row r="8" spans="2:57" x14ac:dyDescent="0.15">
      <c r="B8" s="68">
        <f>[1]节奏总纲!B8</f>
        <v>10</v>
      </c>
      <c r="C8" s="68">
        <f>[1]节奏总纲!C8</f>
        <v>1</v>
      </c>
      <c r="D8" s="68">
        <f>[1]节奏总纲!D8</f>
        <v>1</v>
      </c>
      <c r="F8" s="68">
        <f>[1]节奏总纲!F8</f>
        <v>6</v>
      </c>
      <c r="G8" s="68">
        <f>[1]节奏总纲!G8</f>
        <v>0.51571656651039799</v>
      </c>
      <c r="I8" s="68">
        <f>[1]节奏总纲!I8</f>
        <v>6</v>
      </c>
      <c r="J8" s="68">
        <f>[1]节奏总纲!J8</f>
        <v>0.22055744069899194</v>
      </c>
      <c r="K8" s="68">
        <f>[1]节奏总纲!K8</f>
        <v>0.34</v>
      </c>
      <c r="N8" s="53">
        <f>[1]节奏总纲!N8</f>
        <v>10</v>
      </c>
      <c r="O8" s="28">
        <v>5</v>
      </c>
      <c r="P8" s="28">
        <f>[1]节奏总纲!P8</f>
        <v>0.41421356237309515</v>
      </c>
      <c r="Q8" s="28">
        <f>[1]节奏总纲!Q8</f>
        <v>0.35241289886702937</v>
      </c>
      <c r="R8" s="28">
        <f>[1]节奏总纲!R8</f>
        <v>0.28315639123824782</v>
      </c>
      <c r="S8" s="28">
        <f>[1]节奏总纲!S8</f>
        <v>0.20296464556281663</v>
      </c>
      <c r="T8" s="28">
        <f>[1]节奏总纲!T8</f>
        <v>0.10951806589144637</v>
      </c>
      <c r="V8" s="28">
        <v>5</v>
      </c>
      <c r="W8" s="28">
        <f>[1]节奏总纲!W8</f>
        <v>9.4705651600200946E-2</v>
      </c>
      <c r="X8" s="28">
        <f>[1]节奏总纲!X8</f>
        <v>8.0447765217141864E-2</v>
      </c>
      <c r="Y8" s="28">
        <f>[1]节奏总纲!Y8</f>
        <v>6.4996389762515677E-2</v>
      </c>
      <c r="Z8" s="28">
        <f>[1]节奏总纲!Z8</f>
        <v>4.68850311502578E-2</v>
      </c>
      <c r="AA8" s="28">
        <f>[1]节奏总纲!AA8</f>
        <v>2.5455534567097912E-2</v>
      </c>
      <c r="AC8" s="28">
        <v>5</v>
      </c>
      <c r="AD8" s="28">
        <f>[1]节奏总纲!AD8</f>
        <v>25.845161563010112</v>
      </c>
      <c r="AE8" s="28">
        <f>[1]节奏总纲!AE8</f>
        <v>27.525245270311611</v>
      </c>
      <c r="AF8" s="28">
        <f>[1]节奏总纲!AF8</f>
        <v>29.892344464157688</v>
      </c>
      <c r="AG8" s="28">
        <f>[1]节奏总纲!AG8</f>
        <v>33.672145166817529</v>
      </c>
      <c r="AH8" s="28">
        <f>[1]节奏总纲!AH8</f>
        <v>41.359260538726978</v>
      </c>
      <c r="AL8" s="28">
        <v>5</v>
      </c>
      <c r="AM8" s="28">
        <f>[1]节奏总纲!AM8</f>
        <v>0.15</v>
      </c>
      <c r="AN8" s="28">
        <f>[1]节奏总纲!AN8</f>
        <v>0.12</v>
      </c>
      <c r="AO8" s="28">
        <f>[1]节奏总纲!AO8</f>
        <v>0.09</v>
      </c>
      <c r="AP8" s="28">
        <f>[1]节奏总纲!AP8</f>
        <v>0.06</v>
      </c>
      <c r="AQ8" s="28">
        <f>[1]节奏总纲!AQ8</f>
        <v>0.03</v>
      </c>
      <c r="AS8" s="28">
        <v>5</v>
      </c>
      <c r="AT8" s="28">
        <f>[1]节奏总纲!AT8</f>
        <v>5.7362359175968963E-2</v>
      </c>
      <c r="AU8" s="28">
        <f>[1]节奏总纲!AU8</f>
        <v>4.5889887340775162E-2</v>
      </c>
      <c r="AV8" s="28">
        <f>[1]节奏总纲!AV8</f>
        <v>3.4417415505581382E-2</v>
      </c>
      <c r="AW8" s="28">
        <f>[1]节奏总纲!AW8</f>
        <v>2.2944943670387581E-2</v>
      </c>
      <c r="AX8" s="28">
        <f>[1]节奏总纲!AX8</f>
        <v>1.1472471835193791E-2</v>
      </c>
      <c r="AY8" s="28"/>
      <c r="AZ8" s="28">
        <v>5</v>
      </c>
      <c r="BA8" s="28">
        <f>[1]节奏总纲!BA8</f>
        <v>19.707330185578734</v>
      </c>
      <c r="BB8" s="28">
        <f>[1]节奏总纲!BB8</f>
        <v>20.993539484876777</v>
      </c>
      <c r="BC8" s="28">
        <f>[1]节奏总纲!BC8</f>
        <v>22.639743033177162</v>
      </c>
      <c r="BD8" s="28">
        <f>[1]节奏总纲!BD8</f>
        <v>25.044229735272328</v>
      </c>
      <c r="BE8" s="28">
        <f>[1]节奏总纲!BE8</f>
        <v>29.216428548527322</v>
      </c>
    </row>
    <row r="9" spans="2:57" x14ac:dyDescent="0.15">
      <c r="B9" s="68">
        <f>[1]节奏总纲!B9</f>
        <v>20</v>
      </c>
      <c r="C9" s="68">
        <f>[1]节奏总纲!C9</f>
        <v>3</v>
      </c>
      <c r="D9" s="68">
        <f>[1]节奏总纲!D9</f>
        <v>2</v>
      </c>
      <c r="F9" s="68">
        <f>[1]节奏总纲!F9</f>
        <v>7</v>
      </c>
      <c r="G9" s="68">
        <f>[1]节奏总纲!G9</f>
        <v>0.62450479271247095</v>
      </c>
      <c r="I9" s="68">
        <f>[1]节奏总纲!I9</f>
        <v>7</v>
      </c>
      <c r="J9" s="68">
        <f>[1]节奏总纲!J9</f>
        <v>0.31141300609369982</v>
      </c>
      <c r="K9" s="68">
        <f>[1]节奏总纲!K9</f>
        <v>0.38</v>
      </c>
      <c r="N9" s="53">
        <f>[1]节奏总纲!N9</f>
        <v>12</v>
      </c>
      <c r="O9" s="28">
        <v>6</v>
      </c>
      <c r="P9" s="28">
        <f>[1]节奏总纲!P9</f>
        <v>0.51571656651039799</v>
      </c>
      <c r="Q9" s="28">
        <f>[1]节奏总纲!Q9</f>
        <v>0.43939051466685908</v>
      </c>
      <c r="R9" s="28">
        <f>[1]节奏总纲!R9</f>
        <v>0.35336899137292471</v>
      </c>
      <c r="S9" s="28">
        <f>[1]节奏总纲!S9</f>
        <v>0.25440298225957936</v>
      </c>
      <c r="T9" s="28">
        <f>[1]节奏总纲!T9</f>
        <v>0.13836675479473978</v>
      </c>
      <c r="V9" s="28">
        <v>6</v>
      </c>
      <c r="W9" s="28">
        <f>[1]节奏总纲!W9</f>
        <v>0.10150300413730284</v>
      </c>
      <c r="X9" s="28">
        <f>[1]节奏总纲!X9</f>
        <v>8.6977615799829711E-2</v>
      </c>
      <c r="Y9" s="28">
        <f>[1]节奏总纲!Y9</f>
        <v>7.0212600134676895E-2</v>
      </c>
      <c r="Z9" s="28">
        <f>[1]节奏总纲!Z9</f>
        <v>5.1438336696762732E-2</v>
      </c>
      <c r="AA9" s="28">
        <f>[1]节奏总纲!AA9</f>
        <v>2.884868890329341E-2</v>
      </c>
      <c r="AC9" s="28">
        <v>6</v>
      </c>
      <c r="AD9" s="28">
        <f>[1]节奏总纲!AD9</f>
        <v>28.071211008105138</v>
      </c>
      <c r="AE9" s="28">
        <f>[1]节奏总纲!AE9</f>
        <v>29.78183527117605</v>
      </c>
      <c r="AF9" s="28">
        <f>[1]节奏总纲!AF9</f>
        <v>32.202183458664891</v>
      </c>
      <c r="AG9" s="28">
        <f>[1]节奏总纲!AG9</f>
        <v>36.067019846099676</v>
      </c>
      <c r="AH9" s="28">
        <f>[1]节奏总纲!AH9</f>
        <v>43.870275262019007</v>
      </c>
      <c r="AL9" s="28">
        <v>6</v>
      </c>
      <c r="AM9" s="28">
        <f>[1]节奏总纲!AM9</f>
        <v>0.22055744069899194</v>
      </c>
      <c r="AN9" s="28">
        <f>[1]节奏总纲!AN9</f>
        <v>0.17644595255919357</v>
      </c>
      <c r="AO9" s="28">
        <f>[1]节奏总纲!AO9</f>
        <v>0.13233446441939517</v>
      </c>
      <c r="AP9" s="28">
        <f>[1]节奏总纲!AP9</f>
        <v>8.8222976279596785E-2</v>
      </c>
      <c r="AQ9" s="28">
        <f>[1]节奏总纲!AQ9</f>
        <v>4.4111488139798392E-2</v>
      </c>
      <c r="AS9" s="28">
        <v>6</v>
      </c>
      <c r="AT9" s="28">
        <f>[1]节奏总纲!AT9</f>
        <v>7.0557440698991947E-2</v>
      </c>
      <c r="AU9" s="28">
        <f>[1]节奏总纲!AU9</f>
        <v>5.6445952559193574E-2</v>
      </c>
      <c r="AV9" s="28">
        <f>[1]节奏总纲!AV9</f>
        <v>4.2334464419395174E-2</v>
      </c>
      <c r="AW9" s="28">
        <f>[1]节奏总纲!AW9</f>
        <v>2.8222976279596787E-2</v>
      </c>
      <c r="AX9" s="28">
        <f>[1]节奏总纲!AX9</f>
        <v>1.4111488139798394E-2</v>
      </c>
      <c r="AY9" s="28"/>
      <c r="AZ9" s="28">
        <v>6</v>
      </c>
      <c r="BA9" s="28">
        <f>[1]节奏总纲!BA9</f>
        <v>20.745154613657583</v>
      </c>
      <c r="BB9" s="28">
        <f>[1]节奏总纲!BB9</f>
        <v>22.041972908628715</v>
      </c>
      <c r="BC9" s="28">
        <f>[1]节奏总纲!BC9</f>
        <v>23.710496742673982</v>
      </c>
      <c r="BD9" s="28">
        <f>[1]节奏总纲!BD9</f>
        <v>26.127796402772656</v>
      </c>
      <c r="BE9" s="28">
        <f>[1]节奏总纲!BE9</f>
        <v>30.329493925593439</v>
      </c>
    </row>
    <row r="10" spans="2:57" x14ac:dyDescent="0.15">
      <c r="B10" s="68">
        <f>[1]节奏总纲!B10</f>
        <v>30</v>
      </c>
      <c r="C10" s="68">
        <f>[1]节奏总纲!C10</f>
        <v>7</v>
      </c>
      <c r="D10" s="68">
        <f>[1]节奏总纲!D10</f>
        <v>4</v>
      </c>
      <c r="F10" s="68">
        <f>[1]节奏总纲!F10</f>
        <v>8</v>
      </c>
      <c r="G10" s="68">
        <f>[1]节奏总纲!G10</f>
        <v>0.74110112659224825</v>
      </c>
      <c r="I10" s="68">
        <f>[1]节奏总纲!I10</f>
        <v>8</v>
      </c>
      <c r="J10" s="68">
        <f>[1]节奏总纲!J10</f>
        <v>0.42660095793436714</v>
      </c>
      <c r="K10" s="68">
        <f>[1]节奏总纲!K10</f>
        <v>0.42</v>
      </c>
      <c r="N10" s="53">
        <f>[1]节奏总纲!N10</f>
        <v>14</v>
      </c>
      <c r="O10" s="28">
        <v>7</v>
      </c>
      <c r="P10" s="28">
        <f>[1]节奏总纲!P10</f>
        <v>0.62450479271247095</v>
      </c>
      <c r="Q10" s="28">
        <f>[1]节奏总纲!Q10</f>
        <v>0.53413894920697635</v>
      </c>
      <c r="R10" s="28">
        <f>[1]节奏总纲!R10</f>
        <v>0.43072095553379119</v>
      </c>
      <c r="S10" s="28">
        <f>[1]节奏总纲!S10</f>
        <v>0.30950457526830061</v>
      </c>
      <c r="T10" s="28">
        <f>[1]节奏总纲!T10</f>
        <v>0.16699258157131475</v>
      </c>
      <c r="V10" s="28">
        <v>7</v>
      </c>
      <c r="W10" s="28">
        <f>[1]节奏总纲!W10</f>
        <v>0.10878822620207296</v>
      </c>
      <c r="X10" s="28">
        <f>[1]节奏总纲!X10</f>
        <v>9.4748434540117277E-2</v>
      </c>
      <c r="Y10" s="28">
        <f>[1]节奏总纲!Y10</f>
        <v>7.7351964160866482E-2</v>
      </c>
      <c r="Z10" s="28">
        <f>[1]节奏总纲!Z10</f>
        <v>5.510159300872125E-2</v>
      </c>
      <c r="AA10" s="28">
        <f>[1]节奏总纲!AA10</f>
        <v>2.8625826776574964E-2</v>
      </c>
      <c r="AC10" s="28">
        <v>7</v>
      </c>
      <c r="AD10" s="28">
        <f>[1]节奏总纲!AD10</f>
        <v>30</v>
      </c>
      <c r="AE10" s="28">
        <f>[1]节奏总纲!AE10</f>
        <v>31.718819483847451</v>
      </c>
      <c r="AF10" s="28">
        <f>[1]节奏总纲!AF10</f>
        <v>34.192155176139416</v>
      </c>
      <c r="AG10" s="28">
        <f>[1]节奏总纲!AG10</f>
        <v>38.19822972207853</v>
      </c>
      <c r="AH10" s="28">
        <f>[1]节奏总纲!AH10</f>
        <v>46.093186357957826</v>
      </c>
      <c r="AL10" s="28">
        <v>7</v>
      </c>
      <c r="AM10" s="28">
        <f>[1]节奏总纲!AM10</f>
        <v>0.31141300609369982</v>
      </c>
      <c r="AN10" s="28">
        <f>[1]节奏总纲!AN10</f>
        <v>0.24913040487495985</v>
      </c>
      <c r="AO10" s="28">
        <f>[1]节奏总纲!AO10</f>
        <v>0.18684780365621989</v>
      </c>
      <c r="AP10" s="28">
        <f>[1]节奏总纲!AP10</f>
        <v>0.12456520243747993</v>
      </c>
      <c r="AQ10" s="28">
        <f>[1]节奏总纲!AQ10</f>
        <v>6.2282601218739964E-2</v>
      </c>
      <c r="AS10" s="28">
        <v>7</v>
      </c>
      <c r="AT10" s="28">
        <f>[1]节奏总纲!AT10</f>
        <v>9.0855565394707877E-2</v>
      </c>
      <c r="AU10" s="28">
        <f>[1]节奏总纲!AU10</f>
        <v>7.2684452315766285E-2</v>
      </c>
      <c r="AV10" s="28">
        <f>[1]节奏总纲!AV10</f>
        <v>5.451333923682472E-2</v>
      </c>
      <c r="AW10" s="28">
        <f>[1]节奏总纲!AW10</f>
        <v>3.6342226157883142E-2</v>
      </c>
      <c r="AX10" s="28">
        <f>[1]节奏总纲!AX10</f>
        <v>1.8171113078941571E-2</v>
      </c>
      <c r="AY10" s="28"/>
      <c r="AZ10" s="28">
        <v>7</v>
      </c>
      <c r="BA10" s="28">
        <f>[1]节奏总纲!BA10</f>
        <v>21.627432338833255</v>
      </c>
      <c r="BB10" s="28">
        <f>[1]节奏总纲!BB10</f>
        <v>22.938628095451385</v>
      </c>
      <c r="BC10" s="28">
        <f>[1]节奏总纲!BC10</f>
        <v>24.619152272059132</v>
      </c>
      <c r="BD10" s="28">
        <f>[1]节奏总纲!BD10</f>
        <v>27.059707353051884</v>
      </c>
      <c r="BE10" s="28">
        <f>[1]节奏总纲!BE10</f>
        <v>31.280110398778046</v>
      </c>
    </row>
    <row r="11" spans="2:57" x14ac:dyDescent="0.15">
      <c r="B11" s="68">
        <f>[1]节奏总纲!B11</f>
        <v>40</v>
      </c>
      <c r="C11" s="68">
        <f>[1]节奏总纲!C11</f>
        <v>15</v>
      </c>
      <c r="D11" s="68">
        <f>[1]节奏总纲!D11</f>
        <v>8</v>
      </c>
      <c r="F11" s="68">
        <f>[1]节奏总纲!F11</f>
        <v>9</v>
      </c>
      <c r="G11" s="68">
        <f>[1]节奏总纲!G11</f>
        <v>0.86606598307361482</v>
      </c>
      <c r="I11" s="68">
        <f>[1]节奏总纲!I11</f>
        <v>9</v>
      </c>
      <c r="J11" s="68">
        <f>[1]节奏总纲!J11</f>
        <v>0.57090651823243421</v>
      </c>
      <c r="K11" s="68">
        <f>[1]节奏总纲!K11</f>
        <v>0.46</v>
      </c>
      <c r="N11" s="53">
        <f>[1]节奏总纲!N11</f>
        <v>16</v>
      </c>
      <c r="O11" s="28">
        <v>8</v>
      </c>
      <c r="P11" s="28">
        <f>[1]节奏总纲!P11</f>
        <v>0.74110112659224825</v>
      </c>
      <c r="Q11" s="28">
        <f>[1]节奏总纲!Q11</f>
        <v>0.63089938906798093</v>
      </c>
      <c r="R11" s="28">
        <f>[1]节奏总纲!R11</f>
        <v>0.50550507844857251</v>
      </c>
      <c r="S11" s="28">
        <f>[1]节奏总纲!S11</f>
        <v>0.36195379022765406</v>
      </c>
      <c r="T11" s="28">
        <f>[1]节奏总纲!T11</f>
        <v>0.19579891764567198</v>
      </c>
      <c r="V11" s="28">
        <v>8</v>
      </c>
      <c r="W11" s="28">
        <f>[1]节奏总纲!W11</f>
        <v>0.1165963338797773</v>
      </c>
      <c r="X11" s="28">
        <f>[1]节奏总纲!X11</f>
        <v>9.6760439861004577E-2</v>
      </c>
      <c r="Y11" s="28">
        <f>[1]节奏总纲!Y11</f>
        <v>7.4784122914781315E-2</v>
      </c>
      <c r="Z11" s="28">
        <f>[1]节奏总纲!Z11</f>
        <v>5.2449214959353452E-2</v>
      </c>
      <c r="AA11" s="28">
        <f>[1]节奏总纲!AA11</f>
        <v>2.8806336074357231E-2</v>
      </c>
      <c r="AC11" s="28">
        <v>8</v>
      </c>
      <c r="AD11" s="28">
        <f>[1]节奏总纲!AD11</f>
        <v>31.691928656135214</v>
      </c>
      <c r="AE11" s="28">
        <f>[1]节奏总纲!AE11</f>
        <v>33.465251056098396</v>
      </c>
      <c r="AF11" s="28">
        <f>[1]节奏总纲!AF11</f>
        <v>35.930751746472978</v>
      </c>
      <c r="AG11" s="28">
        <f>[1]节奏总纲!AG11</f>
        <v>39.998279638578282</v>
      </c>
      <c r="AH11" s="28">
        <f>[1]节奏总纲!AH11</f>
        <v>48.067140183443534</v>
      </c>
      <c r="AL11" s="28">
        <v>8</v>
      </c>
      <c r="AM11" s="28">
        <f>[1]节奏总纲!AM11</f>
        <v>0.42660095793436714</v>
      </c>
      <c r="AN11" s="28">
        <f>[1]节奏总纲!AN11</f>
        <v>0.34128076634749371</v>
      </c>
      <c r="AO11" s="28">
        <f>[1]节奏总纲!AO11</f>
        <v>0.25596057476062029</v>
      </c>
      <c r="AP11" s="28">
        <f>[1]节奏总纲!AP11</f>
        <v>0.17064038317374686</v>
      </c>
      <c r="AQ11" s="28">
        <f>[1]节奏总纲!AQ11</f>
        <v>8.5320191586873428E-2</v>
      </c>
      <c r="AS11" s="28">
        <v>8</v>
      </c>
      <c r="AT11" s="28">
        <f>[1]节奏总纲!AT11</f>
        <v>0.11518795184066732</v>
      </c>
      <c r="AU11" s="28">
        <f>[1]节奏总纲!AU11</f>
        <v>9.2150361472533859E-2</v>
      </c>
      <c r="AV11" s="28">
        <f>[1]节奏总纲!AV11</f>
        <v>6.9112771104400395E-2</v>
      </c>
      <c r="AW11" s="28">
        <f>[1]节奏总纲!AW11</f>
        <v>4.607518073626693E-2</v>
      </c>
      <c r="AX11" s="28">
        <f>[1]节奏总纲!AX11</f>
        <v>2.3037590368133465E-2</v>
      </c>
      <c r="AY11" s="28"/>
      <c r="AZ11" s="28">
        <v>8</v>
      </c>
      <c r="BA11" s="28">
        <f>[1]节奏总纲!BA11</f>
        <v>22.400634983357783</v>
      </c>
      <c r="BB11" s="28">
        <f>[1]节奏总纲!BB11</f>
        <v>23.710496742673982</v>
      </c>
      <c r="BC11" s="28">
        <f>[1]节奏总纲!BC11</f>
        <v>25.412810862541733</v>
      </c>
      <c r="BD11" s="28">
        <f>[1]节奏总纲!BD11</f>
        <v>27.863030247590562</v>
      </c>
      <c r="BE11" s="28">
        <f>[1]节奏总纲!BE11</f>
        <v>32.113552950216736</v>
      </c>
    </row>
    <row r="12" spans="2:57" x14ac:dyDescent="0.15">
      <c r="B12" s="68">
        <f>[1]节奏总纲!B12</f>
        <v>50</v>
      </c>
      <c r="C12" s="68">
        <f>[1]节奏总纲!C12</f>
        <v>31</v>
      </c>
      <c r="D12" s="68">
        <f>[1]节奏总纲!D12</f>
        <v>16</v>
      </c>
      <c r="F12" s="68">
        <f>[1]节奏总纲!F12</f>
        <v>10</v>
      </c>
      <c r="G12" s="68">
        <f>[1]节奏总纲!G12</f>
        <v>1</v>
      </c>
      <c r="I12" s="68">
        <f>[1]节奏总纲!I12</f>
        <v>10</v>
      </c>
      <c r="J12" s="68">
        <f>[1]节奏总纲!J12</f>
        <v>0.75</v>
      </c>
      <c r="K12" s="68">
        <f>[1]节奏总纲!K12</f>
        <v>0.5</v>
      </c>
      <c r="N12" s="53">
        <f>[1]节奏总纲!N12</f>
        <v>18</v>
      </c>
      <c r="O12" s="28">
        <v>9</v>
      </c>
      <c r="P12" s="28">
        <f>[1]节奏总纲!P12</f>
        <v>0.86606598307361482</v>
      </c>
      <c r="Q12" s="28">
        <f>[1]节奏总纲!Q12</f>
        <v>0.73702215159564621</v>
      </c>
      <c r="R12" s="28">
        <f>[1]节奏总纲!R12</f>
        <v>0.59282216541388932</v>
      </c>
      <c r="S12" s="28">
        <f>[1]节奏总纲!S12</f>
        <v>0.42766338244175101</v>
      </c>
      <c r="T12" s="28">
        <f>[1]节奏总纲!T12</f>
        <v>0.23193247026711403</v>
      </c>
      <c r="V12" s="28">
        <v>9</v>
      </c>
      <c r="W12" s="28">
        <f>[1]节奏总纲!W12</f>
        <v>0.12496485648136657</v>
      </c>
      <c r="X12" s="28">
        <f>[1]节奏总纲!X12</f>
        <v>0.10612276252766528</v>
      </c>
      <c r="Y12" s="28">
        <f>[1]节奏总纲!Y12</f>
        <v>8.7317086965316815E-2</v>
      </c>
      <c r="Z12" s="28">
        <f>[1]节奏总纲!Z12</f>
        <v>6.5709592214096946E-2</v>
      </c>
      <c r="AA12" s="28">
        <f>[1]节奏总纲!AA12</f>
        <v>3.613355262144205E-2</v>
      </c>
      <c r="AC12" s="28">
        <v>9</v>
      </c>
      <c r="AD12" s="28">
        <f>[1]节奏总纲!AD12</f>
        <v>33.213386604241784</v>
      </c>
      <c r="AE12" s="28">
        <f>[1]节奏总纲!AE12</f>
        <v>34.992730785174565</v>
      </c>
      <c r="AF12" s="28">
        <f>[1]节奏总纲!AF12</f>
        <v>37.510565846691456</v>
      </c>
      <c r="AG12" s="28">
        <f>[1]节奏总纲!AG12</f>
        <v>41.534743419557365</v>
      </c>
      <c r="AH12" s="28">
        <f>[1]节奏总纲!AH12</f>
        <v>49.706056771838036</v>
      </c>
      <c r="AL12" s="28">
        <v>9</v>
      </c>
      <c r="AM12" s="28">
        <f>[1]节奏总纲!AM12</f>
        <v>0.57090651823243421</v>
      </c>
      <c r="AN12" s="28">
        <f>[1]节奏总纲!AN12</f>
        <v>0.45672521458594739</v>
      </c>
      <c r="AO12" s="28">
        <f>[1]节奏总纲!AO12</f>
        <v>0.34254391093946052</v>
      </c>
      <c r="AP12" s="28">
        <f>[1]节奏总纲!AP12</f>
        <v>0.2283626072929737</v>
      </c>
      <c r="AQ12" s="28">
        <f>[1]节奏总纲!AQ12</f>
        <v>0.11418130364648685</v>
      </c>
      <c r="AS12" s="28">
        <v>9</v>
      </c>
      <c r="AT12" s="28">
        <f>[1]节奏总纲!AT12</f>
        <v>0.14430556029806707</v>
      </c>
      <c r="AU12" s="28">
        <f>[1]节奏总纲!AU12</f>
        <v>0.11544444823845368</v>
      </c>
      <c r="AV12" s="28">
        <f>[1]节奏总纲!AV12</f>
        <v>8.6583336178840231E-2</v>
      </c>
      <c r="AW12" s="28">
        <f>[1]节奏总纲!AW12</f>
        <v>5.7722224119226839E-2</v>
      </c>
      <c r="AX12" s="28">
        <f>[1]节奏总纲!AX12</f>
        <v>2.886111205961342E-2</v>
      </c>
      <c r="AY12" s="28"/>
      <c r="AZ12" s="28">
        <v>9</v>
      </c>
      <c r="BA12" s="28">
        <f>[1]节奏总纲!BA12</f>
        <v>23.100336713798686</v>
      </c>
      <c r="BB12" s="28">
        <f>[1]节奏总纲!BB12</f>
        <v>24.402761517547276</v>
      </c>
      <c r="BC12" s="28">
        <f>[1]节奏总纲!BC12</f>
        <v>26.127796402772656</v>
      </c>
      <c r="BD12" s="28">
        <f>[1]节奏总纲!BD12</f>
        <v>28.568390277483555</v>
      </c>
      <c r="BE12" s="28">
        <f>[1]节奏总纲!BE12</f>
        <v>32.842201900114915</v>
      </c>
    </row>
    <row r="13" spans="2:57" x14ac:dyDescent="0.15">
      <c r="B13" s="68">
        <f>[1]节奏总纲!B13</f>
        <v>60</v>
      </c>
      <c r="C13" s="68">
        <f>[1]节奏总纲!C13</f>
        <v>63</v>
      </c>
      <c r="D13" s="68">
        <f>[1]节奏总纲!D13</f>
        <v>32</v>
      </c>
      <c r="F13" s="68">
        <f>[1]节奏总纲!F13</f>
        <v>11</v>
      </c>
      <c r="G13" s="68">
        <f>[1]节奏总纲!G13</f>
        <v>1.1435469250725863</v>
      </c>
      <c r="I13" s="68">
        <f>[1]节奏总纲!I13</f>
        <v>11</v>
      </c>
      <c r="J13" s="68">
        <f>[1]节奏总纲!J13</f>
        <v>0.93464628919691628</v>
      </c>
      <c r="K13" s="68">
        <f>[1]节奏总纲!K13</f>
        <v>0.52</v>
      </c>
      <c r="N13" s="53">
        <f>[1]节奏总纲!N13</f>
        <v>20</v>
      </c>
      <c r="O13" s="28">
        <v>10</v>
      </c>
      <c r="P13" s="28">
        <f>[1]节奏总纲!P13</f>
        <v>1</v>
      </c>
      <c r="Q13" s="28">
        <f>[1]节奏总纲!Q13</f>
        <v>0.8548</v>
      </c>
      <c r="R13" s="28">
        <f>[1]节奏总纲!R13</f>
        <v>0.6895</v>
      </c>
      <c r="S13" s="28">
        <f>[1]节奏总纲!S13</f>
        <v>0.49980000000000002</v>
      </c>
      <c r="T13" s="28">
        <f>[1]节奏总纲!T13</f>
        <v>0.2732</v>
      </c>
      <c r="V13" s="28">
        <v>10</v>
      </c>
      <c r="W13" s="28">
        <f>[1]节奏总纲!W13</f>
        <v>0.13393401692638518</v>
      </c>
      <c r="X13" s="28">
        <f>[1]节奏总纲!X13</f>
        <v>0.11777784840435379</v>
      </c>
      <c r="Y13" s="28">
        <f>[1]节奏总纲!Y13</f>
        <v>9.6677834586110678E-2</v>
      </c>
      <c r="Z13" s="28">
        <f>[1]节奏总纲!Z13</f>
        <v>7.2136617558249017E-2</v>
      </c>
      <c r="AA13" s="28">
        <f>[1]节奏总纲!AA13</f>
        <v>4.1267529732885971E-2</v>
      </c>
      <c r="AC13" s="28">
        <v>10</v>
      </c>
      <c r="AD13" s="28">
        <f>[1]节奏总纲!AD13</f>
        <v>34.585942742481357</v>
      </c>
      <c r="AE13" s="28">
        <f>[1]节奏总纲!AE13</f>
        <v>36.36169634498642</v>
      </c>
      <c r="AF13" s="28">
        <f>[1]节奏总纲!AF13</f>
        <v>38.977035507933373</v>
      </c>
      <c r="AG13" s="28">
        <f>[1]节奏总纲!AG13</f>
        <v>42.970748198558951</v>
      </c>
      <c r="AH13" s="28">
        <f>[1]节奏总纲!AH13</f>
        <v>51.212821897464167</v>
      </c>
      <c r="AL13" s="28">
        <v>10</v>
      </c>
      <c r="AM13" s="28">
        <f>[1]节奏总纲!AM13</f>
        <v>0.75</v>
      </c>
      <c r="AN13" s="28">
        <f>[1]节奏总纲!AN13</f>
        <v>0.60000000000000009</v>
      </c>
      <c r="AO13" s="28">
        <f>[1]节奏总纲!AO13</f>
        <v>0.44999999999999996</v>
      </c>
      <c r="AP13" s="28">
        <f>[1]节奏总纲!AP13</f>
        <v>0.30000000000000004</v>
      </c>
      <c r="AQ13" s="28">
        <f>[1]节奏总纲!AQ13</f>
        <v>0.15000000000000002</v>
      </c>
      <c r="AS13" s="28">
        <v>10</v>
      </c>
      <c r="AT13" s="28">
        <f>[1]节奏总纲!AT13</f>
        <v>0.17909348176756579</v>
      </c>
      <c r="AU13" s="28">
        <f>[1]节奏总纲!AU13</f>
        <v>0.1432747854140527</v>
      </c>
      <c r="AV13" s="28">
        <f>[1]节奏总纲!AV13</f>
        <v>0.10745608906053944</v>
      </c>
      <c r="AW13" s="28">
        <f>[1]节奏总纲!AW13</f>
        <v>7.1637392707026348E-2</v>
      </c>
      <c r="AX13" s="28">
        <f>[1]节奏总纲!AX13</f>
        <v>3.5818696353513174E-2</v>
      </c>
      <c r="AY13" s="28"/>
      <c r="AZ13" s="28">
        <v>10</v>
      </c>
      <c r="BA13" s="28">
        <f>[1]节奏总纲!BA13</f>
        <v>23.710496742673982</v>
      </c>
      <c r="BB13" s="28">
        <f>[1]节奏总纲!BB13</f>
        <v>25.044229735272328</v>
      </c>
      <c r="BC13" s="28">
        <f>[1]节奏总纲!BC13</f>
        <v>26.755953543357073</v>
      </c>
      <c r="BD13" s="28">
        <f>[1]节奏总纲!BD13</f>
        <v>29.216428548527322</v>
      </c>
      <c r="BE13" s="28">
        <f>[1]节奏总纲!BE13</f>
        <v>33.487933395889513</v>
      </c>
    </row>
    <row r="14" spans="2:57" x14ac:dyDescent="0.15">
      <c r="B14" s="68">
        <f>[1]节奏总纲!B14</f>
        <v>70</v>
      </c>
      <c r="C14" s="68">
        <f>[1]节奏总纲!C14</f>
        <v>127</v>
      </c>
      <c r="D14" s="68">
        <f>[1]节奏总纲!D14</f>
        <v>64</v>
      </c>
      <c r="F14" s="68">
        <f>[1]节奏总纲!F14</f>
        <v>12</v>
      </c>
      <c r="G14" s="68">
        <f>[1]节奏总纲!G14</f>
        <v>1.2973967099940702</v>
      </c>
      <c r="I14" s="68">
        <f>[1]节奏总纲!I14</f>
        <v>12</v>
      </c>
      <c r="J14" s="68">
        <f>[1]节奏总纲!J14</f>
        <v>1.1550685436347259</v>
      </c>
      <c r="K14" s="68">
        <f>[1]节奏总纲!K14</f>
        <v>0.54</v>
      </c>
      <c r="N14" s="53">
        <f>[1]节奏总纲!N14</f>
        <v>21</v>
      </c>
      <c r="O14" s="28">
        <v>11</v>
      </c>
      <c r="P14" s="28">
        <f>[1]节奏总纲!P14</f>
        <v>1.1435469250725863</v>
      </c>
      <c r="Q14" s="28">
        <f>[1]节奏总纲!Q14</f>
        <v>0.98036277886472811</v>
      </c>
      <c r="R14" s="28">
        <f>[1]节奏总纲!R14</f>
        <v>0.79453640354043287</v>
      </c>
      <c r="S14" s="28">
        <f>[1]节奏总纲!S14</f>
        <v>0.57577587677404707</v>
      </c>
      <c r="T14" s="28">
        <f>[1]节奏总纲!T14</f>
        <v>0.31767733578516444</v>
      </c>
      <c r="V14" s="28">
        <v>11</v>
      </c>
      <c r="W14" s="28">
        <f>[1]节奏总纲!W14</f>
        <v>0.14354692507258626</v>
      </c>
      <c r="X14" s="28">
        <f>[1]节奏总纲!X14</f>
        <v>0.12556277886472811</v>
      </c>
      <c r="Y14" s="28">
        <f>[1]节奏总纲!Y14</f>
        <v>0.10503640354043287</v>
      </c>
      <c r="Z14" s="28">
        <f>[1]节奏总纲!Z14</f>
        <v>7.5975876774047046E-2</v>
      </c>
      <c r="AA14" s="28">
        <f>[1]节奏总纲!AA14</f>
        <v>4.447733578516444E-2</v>
      </c>
      <c r="AC14" s="28">
        <v>11</v>
      </c>
      <c r="AD14" s="28">
        <f>[1]节奏总纲!AD14</f>
        <v>35.845161563010116</v>
      </c>
      <c r="AE14" s="28">
        <f>[1]节奏总纲!AE14</f>
        <v>37.6388925299823</v>
      </c>
      <c r="AF14" s="28">
        <f>[1]节奏总纲!AF14</f>
        <v>40.259528204263837</v>
      </c>
      <c r="AG14" s="28">
        <f>[1]节奏总纲!AG14</f>
        <v>44.288230531994081</v>
      </c>
      <c r="AH14" s="28">
        <f>[1]节奏总纲!AH14</f>
        <v>52.559419343629337</v>
      </c>
      <c r="AL14" s="28">
        <v>11</v>
      </c>
      <c r="AM14" s="28">
        <f>[1]节奏总纲!AM14</f>
        <v>0.93464628919691628</v>
      </c>
      <c r="AN14" s="28">
        <f>[1]节奏总纲!AN14</f>
        <v>0.74771703135753309</v>
      </c>
      <c r="AO14" s="28">
        <f>[1]节奏总纲!AO14</f>
        <v>0.56078777351814979</v>
      </c>
      <c r="AP14" s="28">
        <f>[1]节奏总纲!AP14</f>
        <v>0.37385851567876655</v>
      </c>
      <c r="AQ14" s="28">
        <f>[1]节奏总纲!AQ14</f>
        <v>0.18692925783938327</v>
      </c>
      <c r="AS14" s="28">
        <v>11</v>
      </c>
      <c r="AT14" s="28">
        <f>[1]节奏总纲!AT14</f>
        <v>0.18464628919691628</v>
      </c>
      <c r="AU14" s="28">
        <f>[1]节奏总纲!AU14</f>
        <v>0.147717031357533</v>
      </c>
      <c r="AV14" s="28">
        <f>[1]节奏总纲!AV14</f>
        <v>0.11078777351814983</v>
      </c>
      <c r="AW14" s="28">
        <f>[1]节奏总纲!AW14</f>
        <v>7.3858515678766501E-2</v>
      </c>
      <c r="AX14" s="28">
        <f>[1]节奏总纲!AX14</f>
        <v>3.692925783938325E-2</v>
      </c>
      <c r="AY14" s="28"/>
      <c r="AZ14" s="28">
        <v>11</v>
      </c>
      <c r="BA14" s="28">
        <f>[1]节奏总纲!BA14</f>
        <v>24.272927064840161</v>
      </c>
      <c r="BB14" s="28">
        <f>[1]节奏总纲!BB14</f>
        <v>25.597101426176433</v>
      </c>
      <c r="BC14" s="28">
        <f>[1]节奏总纲!BC14</f>
        <v>27.327481651231444</v>
      </c>
      <c r="BD14" s="28">
        <f>[1]节奏总纲!BD14</f>
        <v>29.80118336305917</v>
      </c>
      <c r="BE14" s="28">
        <f>[1]节奏总纲!BE14</f>
        <v>34.09469189131628</v>
      </c>
    </row>
    <row r="15" spans="2:57" x14ac:dyDescent="0.15">
      <c r="B15" s="68">
        <f>[1]节奏总纲!B15</f>
        <v>80</v>
      </c>
      <c r="C15" s="68">
        <f>[1]节奏总纲!C15</f>
        <v>255</v>
      </c>
      <c r="D15" s="68">
        <f>[1]节奏总纲!D15</f>
        <v>128</v>
      </c>
      <c r="F15" s="68">
        <f>[1]节奏总纲!F15</f>
        <v>13</v>
      </c>
      <c r="G15" s="68">
        <f>[1]节奏总纲!G15</f>
        <v>1.4622888266898326</v>
      </c>
      <c r="I15" s="68">
        <f>[1]节奏总纲!I15</f>
        <v>13</v>
      </c>
      <c r="J15" s="68">
        <f>[1]节奏总纲!J15</f>
        <v>1.417602554491646</v>
      </c>
      <c r="K15" s="68">
        <f>[1]节奏总纲!K15</f>
        <v>0.56000000000000005</v>
      </c>
      <c r="N15" s="53">
        <f>[1]节奏总纲!N15</f>
        <v>22</v>
      </c>
      <c r="O15" s="28">
        <v>12</v>
      </c>
      <c r="P15" s="28">
        <f>[1]节奏总纲!P15</f>
        <v>1.2973967099940702</v>
      </c>
      <c r="Q15" s="28">
        <f>[1]节奏总纲!Q15</f>
        <v>1.1126474184909145</v>
      </c>
      <c r="R15" s="28">
        <f>[1]节奏总纲!R15</f>
        <v>0.9058423829178599</v>
      </c>
      <c r="S15" s="28">
        <f>[1]节奏总纲!S15</f>
        <v>0.66219128078097333</v>
      </c>
      <c r="T15" s="28">
        <f>[1]节奏总纲!T15</f>
        <v>0.36560639287632896</v>
      </c>
      <c r="V15" s="28">
        <v>12</v>
      </c>
      <c r="W15" s="28">
        <f>[1]节奏总纲!W15</f>
        <v>0.15384978492148393</v>
      </c>
      <c r="X15" s="28">
        <f>[1]节奏总纲!X15</f>
        <v>0.13228463962618642</v>
      </c>
      <c r="Y15" s="28">
        <f>[1]节奏总纲!Y15</f>
        <v>0.11130597937742703</v>
      </c>
      <c r="Z15" s="28">
        <f>[1]节奏总纲!Z15</f>
        <v>8.6415404006926266E-2</v>
      </c>
      <c r="AA15" s="28">
        <f>[1]节奏总纲!AA15</f>
        <v>4.7929057091164518E-2</v>
      </c>
      <c r="AC15" s="28">
        <v>12</v>
      </c>
      <c r="AD15" s="28">
        <f>[1]节奏总纲!AD15</f>
        <v>37.004247194324648</v>
      </c>
      <c r="AE15" s="28">
        <f>[1]节奏总纲!AE15</f>
        <v>38.827998824669805</v>
      </c>
      <c r="AF15" s="28">
        <f>[1]节奏总纲!AF15</f>
        <v>41.408320762540754</v>
      </c>
      <c r="AG15" s="28">
        <f>[1]节奏总纲!AG15</f>
        <v>45.500930067545958</v>
      </c>
      <c r="AH15" s="28">
        <f>[1]节奏总纲!AH15</f>
        <v>53.855547243088772</v>
      </c>
      <c r="AL15" s="28">
        <v>12</v>
      </c>
      <c r="AM15" s="28">
        <f>[1]节奏总纲!AM15</f>
        <v>1.1550685436347259</v>
      </c>
      <c r="AN15" s="28">
        <f>[1]节奏总纲!AN15</f>
        <v>0.92405483490778073</v>
      </c>
      <c r="AO15" s="28">
        <f>[1]节奏总纲!AO15</f>
        <v>0.69304112618083547</v>
      </c>
      <c r="AP15" s="28">
        <f>[1]节奏总纲!AP15</f>
        <v>0.46202741745389037</v>
      </c>
      <c r="AQ15" s="28">
        <f>[1]节奏总纲!AQ15</f>
        <v>0.23101370872694518</v>
      </c>
      <c r="AS15" s="28">
        <v>12</v>
      </c>
      <c r="AT15" s="28">
        <f>[1]节奏总纲!AT15</f>
        <v>0.22042225443780961</v>
      </c>
      <c r="AU15" s="28">
        <f>[1]节奏总纲!AU15</f>
        <v>0.17633780355024764</v>
      </c>
      <c r="AV15" s="28">
        <f>[1]节奏总纲!AV15</f>
        <v>0.13225335266268567</v>
      </c>
      <c r="AW15" s="28">
        <f>[1]节奏总纲!AW15</f>
        <v>8.816890177512382E-2</v>
      </c>
      <c r="AX15" s="28">
        <f>[1]节奏总纲!AX15</f>
        <v>4.408445088756191E-2</v>
      </c>
      <c r="AY15" s="28"/>
      <c r="AZ15" s="28">
        <v>12</v>
      </c>
      <c r="BA15" s="28">
        <f>[1]节奏总纲!BA15</f>
        <v>24.792264875668618</v>
      </c>
      <c r="BB15" s="28">
        <f>[1]节奏总纲!BB15</f>
        <v>26.127796402772656</v>
      </c>
      <c r="BC15" s="28">
        <f>[1]节奏总纲!BC15</f>
        <v>27.863030247590562</v>
      </c>
      <c r="BD15" s="28">
        <f>[1]节奏总纲!BD15</f>
        <v>30.329493925593439</v>
      </c>
      <c r="BE15" s="28">
        <f>[1]节奏总纲!BE15</f>
        <v>34.627226072894942</v>
      </c>
    </row>
    <row r="16" spans="2:57" x14ac:dyDescent="0.15">
      <c r="B16" s="68">
        <f>[1]节奏总纲!B16</f>
        <v>90</v>
      </c>
      <c r="C16" s="68">
        <f>[1]节奏总纲!C16</f>
        <v>511</v>
      </c>
      <c r="D16" s="68">
        <f>[1]节奏总纲!D16</f>
        <v>256</v>
      </c>
      <c r="F16" s="68">
        <f>[1]节奏总纲!F16</f>
        <v>14</v>
      </c>
      <c r="G16" s="68">
        <f>[1]节奏总纲!G16</f>
        <v>1.6390158215457884</v>
      </c>
      <c r="I16" s="68">
        <f>[1]节奏总纲!I16</f>
        <v>14</v>
      </c>
      <c r="J16" s="68">
        <f>[1]节奏总纲!J16</f>
        <v>1.7296773068470075</v>
      </c>
      <c r="K16" s="68">
        <f>[1]节奏总纲!K16</f>
        <v>0.57999999999999996</v>
      </c>
      <c r="N16" s="53">
        <f>[1]节奏总纲!N16</f>
        <v>23</v>
      </c>
      <c r="O16" s="28">
        <v>13</v>
      </c>
      <c r="P16" s="28">
        <f>[1]节奏总纲!P16</f>
        <v>1.4622888266898326</v>
      </c>
      <c r="Q16" s="28">
        <f>[1]节奏总纲!Q16</f>
        <v>1.2628326307293396</v>
      </c>
      <c r="R16" s="28">
        <f>[1]节奏总纲!R16</f>
        <v>1.0294513339896421</v>
      </c>
      <c r="S16" s="28">
        <f>[1]节奏总纲!S16</f>
        <v>0.75556463675063656</v>
      </c>
      <c r="T16" s="28">
        <f>[1]节奏总纲!T16</f>
        <v>0.41865329108129906</v>
      </c>
      <c r="V16" s="28">
        <v>13</v>
      </c>
      <c r="W16" s="28">
        <f>[1]节奏总纲!W16</f>
        <v>0.16489211669576243</v>
      </c>
      <c r="X16" s="28">
        <f>[1]节奏总纲!X16</f>
        <v>0.15018521223842507</v>
      </c>
      <c r="Y16" s="28">
        <f>[1]节奏总纲!Y16</f>
        <v>0.12360895107178216</v>
      </c>
      <c r="Z16" s="28">
        <f>[1]节奏总纲!Z16</f>
        <v>9.337335596966323E-2</v>
      </c>
      <c r="AA16" s="28">
        <f>[1]节奏总纲!AA16</f>
        <v>5.3046898204970105E-2</v>
      </c>
      <c r="AC16" s="28">
        <v>13</v>
      </c>
      <c r="AD16" s="28">
        <f>[1]节奏总纲!AD16</f>
        <v>38.071211008105138</v>
      </c>
      <c r="AE16" s="28">
        <f>[1]节奏总纲!AE16</f>
        <v>39.935302111946527</v>
      </c>
      <c r="AF16" s="28">
        <f>[1]节奏总纲!AF16</f>
        <v>42.470214785133983</v>
      </c>
      <c r="AG16" s="28">
        <f>[1]节奏总纲!AG16</f>
        <v>46.631096344914496</v>
      </c>
      <c r="AH16" s="28">
        <f>[1]节奏总纲!AH16</f>
        <v>55.062101953238496</v>
      </c>
      <c r="AL16" s="28">
        <v>13</v>
      </c>
      <c r="AM16" s="28">
        <f>[1]节奏总纲!AM16</f>
        <v>1.417602554491646</v>
      </c>
      <c r="AN16" s="28">
        <f>[1]节奏总纲!AN16</f>
        <v>1.1340820435933168</v>
      </c>
      <c r="AO16" s="28">
        <f>[1]节奏总纲!AO16</f>
        <v>0.85056153269498758</v>
      </c>
      <c r="AP16" s="28">
        <f>[1]节奏总纲!AP16</f>
        <v>0.56704102179665838</v>
      </c>
      <c r="AQ16" s="28">
        <f>[1]节奏总纲!AQ16</f>
        <v>0.28352051089832919</v>
      </c>
      <c r="AS16" s="28">
        <v>13</v>
      </c>
      <c r="AT16" s="28">
        <f>[1]节奏总纲!AT16</f>
        <v>0.26253401085692007</v>
      </c>
      <c r="AU16" s="28">
        <f>[1]节奏总纲!AU16</f>
        <v>0.21002720868553604</v>
      </c>
      <c r="AV16" s="28">
        <f>[1]节奏总纲!AV16</f>
        <v>0.15752040651415211</v>
      </c>
      <c r="AW16" s="28">
        <f>[1]节奏总纲!AW16</f>
        <v>0.10501360434276802</v>
      </c>
      <c r="AX16" s="28">
        <f>[1]节奏总纲!AX16</f>
        <v>5.2506802171384009E-2</v>
      </c>
      <c r="AY16" s="28"/>
      <c r="AZ16" s="28">
        <v>13</v>
      </c>
      <c r="BA16" s="28">
        <f>[1]节奏总纲!BA16</f>
        <v>25.265378411633971</v>
      </c>
      <c r="BB16" s="28">
        <f>[1]节奏总纲!BB16</f>
        <v>26.598914258210968</v>
      </c>
      <c r="BC16" s="28">
        <f>[1]节奏总纲!BC16</f>
        <v>28.339982398803929</v>
      </c>
      <c r="BD16" s="28">
        <f>[1]节奏总纲!BD16</f>
        <v>30.828727146189561</v>
      </c>
      <c r="BE16" s="28">
        <f>[1]节奏总纲!BE16</f>
        <v>35.146386283795508</v>
      </c>
    </row>
    <row r="17" spans="2:57" x14ac:dyDescent="0.15">
      <c r="B17" s="68">
        <f>[1]节奏总纲!B17</f>
        <v>100</v>
      </c>
      <c r="C17" s="68">
        <f>[1]节奏总纲!C17</f>
        <v>1023</v>
      </c>
      <c r="D17" s="68">
        <f>[1]节奏总纲!D17</f>
        <v>512</v>
      </c>
      <c r="F17" s="68">
        <f>[1]节奏总纲!F17</f>
        <v>15</v>
      </c>
      <c r="G17" s="68">
        <f>[1]节奏总纲!G17</f>
        <v>1.8284271247461898</v>
      </c>
      <c r="I17" s="68">
        <f>[1]节奏总纲!I17</f>
        <v>15</v>
      </c>
      <c r="J17" s="68">
        <f>[1]节奏总纲!J17</f>
        <v>2.1</v>
      </c>
      <c r="K17" s="68">
        <f>[1]节奏总纲!K17</f>
        <v>0.6</v>
      </c>
      <c r="N17" s="53">
        <f>[1]节奏总纲!N17</f>
        <v>24</v>
      </c>
      <c r="O17" s="28">
        <v>14</v>
      </c>
      <c r="P17" s="28">
        <f>[1]节奏总纲!P17</f>
        <v>1.6390158215457884</v>
      </c>
      <c r="Q17" s="28">
        <f>[1]节奏总纲!Q17</f>
        <v>1.4136511460832426</v>
      </c>
      <c r="R17" s="28">
        <f>[1]节奏总纲!R17</f>
        <v>1.1545227446968533</v>
      </c>
      <c r="S17" s="28">
        <f>[1]节奏总纲!S17</f>
        <v>0.84605996708193598</v>
      </c>
      <c r="T17" s="28">
        <f>[1]节奏总纲!T17</f>
        <v>0.46810291863347719</v>
      </c>
      <c r="V17" s="28">
        <v>14</v>
      </c>
      <c r="W17" s="28">
        <f>[1]节奏总纲!W17</f>
        <v>0.17672699485595578</v>
      </c>
      <c r="X17" s="28">
        <f>[1]节奏总纲!X17</f>
        <v>0.150818515353903</v>
      </c>
      <c r="Y17" s="28">
        <f>[1]节奏总纲!Y17</f>
        <v>0.12507141070721128</v>
      </c>
      <c r="Z17" s="28">
        <f>[1]节奏总纲!Z17</f>
        <v>9.0495330331299417E-2</v>
      </c>
      <c r="AA17" s="28">
        <f>[1]节奏总纲!AA17</f>
        <v>4.9449627552178133E-2</v>
      </c>
      <c r="AC17" s="28">
        <v>14</v>
      </c>
      <c r="AD17" s="28">
        <f>[1]节奏总纲!AD17</f>
        <v>39.066704614192943</v>
      </c>
      <c r="AE17" s="28">
        <f>[1]节奏总纲!AE17</f>
        <v>40.935169244165145</v>
      </c>
      <c r="AF17" s="28">
        <f>[1]节奏总纲!AF17</f>
        <v>43.484929789964411</v>
      </c>
      <c r="AG17" s="28">
        <f>[1]节奏总纲!AG17</f>
        <v>47.711408234944486</v>
      </c>
      <c r="AH17" s="28">
        <f>[1]节奏总纲!AH17</f>
        <v>56.165983112651688</v>
      </c>
      <c r="AL17" s="28">
        <v>14</v>
      </c>
      <c r="AM17" s="28">
        <f>[1]节奏总纲!AM17</f>
        <v>1.7296773068470075</v>
      </c>
      <c r="AN17" s="28">
        <f>[1]节奏总纲!AN17</f>
        <v>1.383741845477606</v>
      </c>
      <c r="AO17" s="28">
        <f>[1]节奏总纲!AO17</f>
        <v>1.0378063841082044</v>
      </c>
      <c r="AP17" s="28">
        <f>[1]节奏总纲!AP17</f>
        <v>0.69187092273880302</v>
      </c>
      <c r="AQ17" s="28">
        <f>[1]节奏总纲!AQ17</f>
        <v>0.34593546136940151</v>
      </c>
      <c r="AS17" s="28">
        <v>14</v>
      </c>
      <c r="AT17" s="28">
        <f>[1]节奏总纲!AT17</f>
        <v>0.31207475235536153</v>
      </c>
      <c r="AU17" s="28">
        <f>[1]节奏总纲!AU17</f>
        <v>0.24965980188428927</v>
      </c>
      <c r="AV17" s="28">
        <f>[1]节奏总纲!AV17</f>
        <v>0.18724485141321678</v>
      </c>
      <c r="AW17" s="28">
        <f>[1]节奏总纲!AW17</f>
        <v>0.12482990094214463</v>
      </c>
      <c r="AX17" s="28">
        <f>[1]节奏总纲!AX17</f>
        <v>6.2414950471072317E-2</v>
      </c>
      <c r="AY17" s="28"/>
      <c r="AZ17" s="28">
        <v>14</v>
      </c>
      <c r="BA17" s="28">
        <f>[1]节奏总纲!BA17</f>
        <v>25.707675764357255</v>
      </c>
      <c r="BB17" s="28">
        <f>[1]节奏总纲!BB17</f>
        <v>27.059707353051884</v>
      </c>
      <c r="BC17" s="28">
        <f>[1]节奏总纲!BC17</f>
        <v>28.796798156163181</v>
      </c>
      <c r="BD17" s="28">
        <f>[1]节奏总纲!BD17</f>
        <v>31.280110398778046</v>
      </c>
      <c r="BE17" s="28">
        <f>[1]节奏总纲!BE17</f>
        <v>35.634340563113874</v>
      </c>
    </row>
    <row r="18" spans="2:57" x14ac:dyDescent="0.15">
      <c r="F18" s="68">
        <f>[1]节奏总纲!F18</f>
        <v>16</v>
      </c>
      <c r="G18" s="68">
        <f>[1]节奏总纲!G18</f>
        <v>2.031433133020796</v>
      </c>
      <c r="I18" s="68">
        <f>[1]节奏总纲!I18</f>
        <v>16</v>
      </c>
      <c r="J18" s="68">
        <f>[1]节奏总纲!J18</f>
        <v>2.5387719203926467</v>
      </c>
      <c r="K18" s="68">
        <f>[1]节奏总纲!K18</f>
        <v>0.62</v>
      </c>
      <c r="N18" s="53">
        <f>[1]节奏总纲!N18</f>
        <v>25</v>
      </c>
      <c r="O18" s="28">
        <v>15</v>
      </c>
      <c r="P18" s="28">
        <f>[1]节奏总纲!P18</f>
        <v>1.8284271247461898</v>
      </c>
      <c r="Q18" s="28">
        <f>[1]节奏总纲!Q18</f>
        <v>1.5793953503557587</v>
      </c>
      <c r="R18" s="28">
        <f>[1]节奏总纲!R18</f>
        <v>1.2928808199080308</v>
      </c>
      <c r="S18" s="28">
        <f>[1]节奏总纲!S18</f>
        <v>0.94895367774327255</v>
      </c>
      <c r="T18" s="28">
        <f>[1]节奏总纲!T18</f>
        <v>0.5271355400643265</v>
      </c>
      <c r="V18" s="28">
        <v>15</v>
      </c>
      <c r="W18" s="28">
        <f>[1]节奏总纲!W18</f>
        <v>0.18941130320040145</v>
      </c>
      <c r="X18" s="28">
        <f>[1]节奏总纲!X18</f>
        <v>0.16574420427251613</v>
      </c>
      <c r="Y18" s="28">
        <f>[1]节奏总纲!Y18</f>
        <v>0.13835807521117749</v>
      </c>
      <c r="Z18" s="28">
        <f>[1]节奏总纲!Z18</f>
        <v>0.10289371066133657</v>
      </c>
      <c r="AA18" s="28">
        <f>[1]节奏总纲!AA18</f>
        <v>5.9032621430849308E-2</v>
      </c>
      <c r="AC18" s="28">
        <v>15</v>
      </c>
      <c r="AD18" s="28">
        <f>[1]节奏总纲!AD18</f>
        <v>40</v>
      </c>
      <c r="AE18" s="28">
        <f>[1]节奏总纲!AE18</f>
        <v>41.83669503626701</v>
      </c>
      <c r="AF18" s="28">
        <f>[1]节奏总纲!AF18</f>
        <v>44.442238853326032</v>
      </c>
      <c r="AG18" s="28">
        <f>[1]节奏总纲!AG18</f>
        <v>48.731413734867289</v>
      </c>
      <c r="AH18" s="28">
        <f>[1]节奏总纲!AH18</f>
        <v>57.176846218996921</v>
      </c>
      <c r="AL18" s="28">
        <v>15</v>
      </c>
      <c r="AM18" s="28">
        <f>[1]节奏总纲!AM18</f>
        <v>2.1</v>
      </c>
      <c r="AN18" s="28">
        <f>[1]节奏总纲!AN18</f>
        <v>1.6800000000000002</v>
      </c>
      <c r="AO18" s="28">
        <f>[1]节奏总纲!AO18</f>
        <v>1.26</v>
      </c>
      <c r="AP18" s="28">
        <f>[1]节奏总纲!AP18</f>
        <v>0.84000000000000008</v>
      </c>
      <c r="AQ18" s="28">
        <f>[1]节奏总纲!AQ18</f>
        <v>0.42000000000000004</v>
      </c>
      <c r="AS18" s="28">
        <v>15</v>
      </c>
      <c r="AT18" s="28">
        <f>[1]节奏总纲!AT18</f>
        <v>0.3703226931529926</v>
      </c>
      <c r="AU18" s="28">
        <f>[1]节奏总纲!AU18</f>
        <v>0.29625815452239412</v>
      </c>
      <c r="AV18" s="28">
        <f>[1]节奏总纲!AV18</f>
        <v>0.22219361589179565</v>
      </c>
      <c r="AW18" s="28">
        <f>[1]节奏总纲!AW18</f>
        <v>0.14812907726119706</v>
      </c>
      <c r="AX18" s="28">
        <f>[1]节奏总纲!AX18</f>
        <v>7.4064538630598531E-2</v>
      </c>
      <c r="AY18" s="28"/>
      <c r="AZ18" s="28">
        <v>15</v>
      </c>
      <c r="BA18" s="28">
        <f>[1]节奏总纲!BA18</f>
        <v>26.127796402772656</v>
      </c>
      <c r="BB18" s="28">
        <f>[1]节奏总纲!BB18</f>
        <v>27.461368800321225</v>
      </c>
      <c r="BC18" s="28">
        <f>[1]节奏总纲!BC18</f>
        <v>29.216428548527322</v>
      </c>
      <c r="BD18" s="28">
        <f>[1]节奏总纲!BD18</f>
        <v>31.706504654507764</v>
      </c>
      <c r="BE18" s="28">
        <f>[1]节奏总纲!BE18</f>
        <v>36.105477566569242</v>
      </c>
    </row>
    <row r="19" spans="2:57" x14ac:dyDescent="0.15">
      <c r="F19" s="68">
        <f>[1]节奏总纲!F19</f>
        <v>17</v>
      </c>
      <c r="G19" s="68">
        <f>[1]节奏总纲!G19</f>
        <v>2.2490095854249419</v>
      </c>
      <c r="I19" s="68">
        <f>[1]节奏总纲!I19</f>
        <v>17</v>
      </c>
      <c r="J19" s="68">
        <f>[1]节奏总纲!J19</f>
        <v>3.0579402515786085</v>
      </c>
      <c r="K19" s="68">
        <f>[1]节奏总纲!K19</f>
        <v>0.64</v>
      </c>
      <c r="N19" s="53">
        <f>[1]节奏总纲!N19</f>
        <v>26</v>
      </c>
      <c r="O19" s="28">
        <v>16</v>
      </c>
      <c r="P19" s="28">
        <f>[1]节奏总纲!P19</f>
        <v>2.031433133020796</v>
      </c>
      <c r="Q19" s="28">
        <f>[1]节奏总纲!Q19</f>
        <v>1.7586116632561031</v>
      </c>
      <c r="R19" s="28">
        <f>[1]节奏总纲!R19</f>
        <v>1.4398798046851402</v>
      </c>
      <c r="S19" s="28">
        <f>[1]节奏总纲!S19</f>
        <v>1.0618300986299702</v>
      </c>
      <c r="T19" s="28">
        <f>[1]节奏总纲!T19</f>
        <v>0.59460047803518701</v>
      </c>
      <c r="V19" s="28">
        <v>16</v>
      </c>
      <c r="W19" s="28">
        <f>[1]节奏总纲!W19</f>
        <v>0.20300600827460613</v>
      </c>
      <c r="X19" s="28">
        <f>[1]节奏总纲!X19</f>
        <v>0.17921631290034434</v>
      </c>
      <c r="Y19" s="28">
        <f>[1]节奏总纲!Y19</f>
        <v>0.14699898477710938</v>
      </c>
      <c r="Z19" s="28">
        <f>[1]节奏总纲!Z19</f>
        <v>0.11287642088669769</v>
      </c>
      <c r="AA19" s="28">
        <f>[1]节奏总纲!AA19</f>
        <v>6.7464937970860506E-2</v>
      </c>
      <c r="AC19" s="28">
        <v>16</v>
      </c>
      <c r="AD19" s="28">
        <f>[1]节奏总纲!AD19</f>
        <v>40.870795385807064</v>
      </c>
      <c r="AE19" s="28">
        <f>[1]节奏总纲!AE19</f>
        <v>42.707142308553742</v>
      </c>
      <c r="AF19" s="28">
        <f>[1]节奏总纲!AF19</f>
        <v>45.343250058486468</v>
      </c>
      <c r="AG19" s="28">
        <f>[1]节奏总纲!AG19</f>
        <v>49.654306534727205</v>
      </c>
      <c r="AH19" s="28">
        <f>[1]节奏总纲!AH19</f>
        <v>58.12511610143563</v>
      </c>
      <c r="AL19" s="28">
        <v>16</v>
      </c>
      <c r="AM19" s="28">
        <f>[1]节奏总纲!AM19</f>
        <v>2.5387719203926467</v>
      </c>
      <c r="AN19" s="28">
        <f>[1]节奏总纲!AN19</f>
        <v>2.0310175363141174</v>
      </c>
      <c r="AO19" s="28">
        <f>[1]节奏总纲!AO19</f>
        <v>1.5232631522355879</v>
      </c>
      <c r="AP19" s="28">
        <f>[1]节奏总纲!AP19</f>
        <v>1.0155087681570587</v>
      </c>
      <c r="AQ19" s="28">
        <f>[1]节奏总纲!AQ19</f>
        <v>0.50775438407852935</v>
      </c>
      <c r="AS19" s="28">
        <v>16</v>
      </c>
      <c r="AT19" s="28">
        <f>[1]节奏总纲!AT19</f>
        <v>0.43877192039264656</v>
      </c>
      <c r="AU19" s="28">
        <f>[1]节奏总纲!AU19</f>
        <v>0.35101753631411725</v>
      </c>
      <c r="AV19" s="28">
        <f>[1]节奏总纲!AV19</f>
        <v>0.26326315223558794</v>
      </c>
      <c r="AW19" s="28">
        <f>[1]节奏总纲!AW19</f>
        <v>0.17550876815705863</v>
      </c>
      <c r="AX19" s="28">
        <f>[1]节奏总纲!AX19</f>
        <v>8.7754384078529313E-2</v>
      </c>
      <c r="AY19" s="28"/>
      <c r="AZ19" s="28">
        <v>16</v>
      </c>
      <c r="BA19" s="28">
        <f>[1]节奏总纲!BA19</f>
        <v>26.504690687123308</v>
      </c>
      <c r="BB19" s="28">
        <f>[1]节奏总纲!BB19</f>
        <v>27.863030247590562</v>
      </c>
      <c r="BC19" s="28">
        <f>[1]节奏总纲!BC19</f>
        <v>29.606265091548554</v>
      </c>
      <c r="BD19" s="28">
        <f>[1]节奏总纲!BD19</f>
        <v>32.113552950216736</v>
      </c>
      <c r="BE19" s="28">
        <f>[1]节奏总纲!BE19</f>
        <v>36.526331209747774</v>
      </c>
    </row>
    <row r="20" spans="2:57" x14ac:dyDescent="0.15">
      <c r="F20" s="68">
        <f>[1]节奏总纲!F20</f>
        <v>18</v>
      </c>
      <c r="G20" s="68">
        <f>[1]节奏总纲!G20</f>
        <v>2.4822022531844965</v>
      </c>
      <c r="I20" s="68">
        <f>[1]节奏总纲!I20</f>
        <v>18</v>
      </c>
      <c r="J20" s="68">
        <f>[1]节奏总纲!J20</f>
        <v>3.671491735587451</v>
      </c>
      <c r="K20" s="68">
        <f>[1]节奏总纲!K20</f>
        <v>0.66</v>
      </c>
      <c r="N20" s="53">
        <f>[1]节奏总纲!N20</f>
        <v>27</v>
      </c>
      <c r="O20" s="28">
        <v>17</v>
      </c>
      <c r="P20" s="28">
        <f>[1]节奏总纲!P20</f>
        <v>2.2490095854249419</v>
      </c>
      <c r="Q20" s="28">
        <f>[1]节奏总纲!Q20</f>
        <v>1.9433691827656923</v>
      </c>
      <c r="R20" s="28">
        <f>[1]节奏总纲!R20</f>
        <v>1.5904995788125189</v>
      </c>
      <c r="S20" s="28">
        <f>[1]节奏总纲!S20</f>
        <v>1.1742079045503622</v>
      </c>
      <c r="T20" s="28">
        <f>[1]节奏总纲!T20</f>
        <v>0.65311238360740309</v>
      </c>
      <c r="V20" s="28">
        <v>17</v>
      </c>
      <c r="W20" s="28">
        <f>[1]节奏总纲!W20</f>
        <v>0.21757645240414591</v>
      </c>
      <c r="X20" s="28">
        <f>[1]节奏总纲!X20</f>
        <v>0.18475751950958919</v>
      </c>
      <c r="Y20" s="28">
        <f>[1]节奏总纲!Y20</f>
        <v>0.1506197741273787</v>
      </c>
      <c r="Z20" s="28">
        <f>[1]节奏总纲!Z20</f>
        <v>0.11237780592039193</v>
      </c>
      <c r="AA20" s="28">
        <f>[1]节奏总纲!AA20</f>
        <v>5.8511905572216083E-2</v>
      </c>
      <c r="AC20" s="28">
        <v>17</v>
      </c>
      <c r="AD20" s="28">
        <f>[1]节奏总纲!AD20</f>
        <v>41.691928656135218</v>
      </c>
      <c r="AE20" s="28">
        <f>[1]节奏总纲!AE20</f>
        <v>43.535389560453282</v>
      </c>
      <c r="AF20" s="28">
        <f>[1]节奏总纲!AF20</f>
        <v>46.195785611164197</v>
      </c>
      <c r="AG20" s="28">
        <f>[1]节奏总纲!AG20</f>
        <v>50.510850036206186</v>
      </c>
      <c r="AH20" s="28">
        <f>[1]节奏总纲!AH20</f>
        <v>58.996855914896834</v>
      </c>
      <c r="AL20" s="28">
        <v>17</v>
      </c>
      <c r="AM20" s="28">
        <f>[1]节奏总纲!AM20</f>
        <v>3.0579402515786085</v>
      </c>
      <c r="AN20" s="28">
        <f>[1]节奏总纲!AN20</f>
        <v>2.4463522012628869</v>
      </c>
      <c r="AO20" s="28">
        <f>[1]节奏总纲!AO20</f>
        <v>1.8347641509471651</v>
      </c>
      <c r="AP20" s="28">
        <f>[1]节奏总纲!AP20</f>
        <v>1.2231761006314434</v>
      </c>
      <c r="AQ20" s="28">
        <f>[1]节奏总纲!AQ20</f>
        <v>0.61158805031572172</v>
      </c>
      <c r="AS20" s="28">
        <v>17</v>
      </c>
      <c r="AT20" s="28">
        <f>[1]节奏总纲!AT20</f>
        <v>0.51916833118596184</v>
      </c>
      <c r="AU20" s="28">
        <f>[1]节奏总纲!AU20</f>
        <v>0.41533466494876947</v>
      </c>
      <c r="AV20" s="28">
        <f>[1]节奏总纲!AV20</f>
        <v>0.3115009987115771</v>
      </c>
      <c r="AW20" s="28">
        <f>[1]节奏总纲!AW20</f>
        <v>0.20766733247438474</v>
      </c>
      <c r="AX20" s="28">
        <f>[1]节奏总纲!AX20</f>
        <v>0.10383366623719237</v>
      </c>
      <c r="AY20" s="28"/>
      <c r="AZ20" s="28">
        <v>17</v>
      </c>
      <c r="BA20" s="28">
        <f>[1]节奏总纲!BA20</f>
        <v>26.881584971473956</v>
      </c>
      <c r="BB20" s="28">
        <f>[1]节奏总纲!BB20</f>
        <v>28.225778459464117</v>
      </c>
      <c r="BC20" s="28">
        <f>[1]节奏总纲!BC20</f>
        <v>29.996101634569786</v>
      </c>
      <c r="BD20" s="28">
        <f>[1]节奏总纲!BD20</f>
        <v>32.477877425165822</v>
      </c>
      <c r="BE20" s="28">
        <f>[1]节奏总纲!BE20</f>
        <v>36.947184852926306</v>
      </c>
    </row>
    <row r="21" spans="2:57" x14ac:dyDescent="0.15">
      <c r="F21" s="68">
        <f>[1]节奏总纲!F21</f>
        <v>19</v>
      </c>
      <c r="G21" s="68">
        <f>[1]节奏总纲!G21</f>
        <v>2.7321319661472296</v>
      </c>
      <c r="I21" s="68">
        <f>[1]节奏总纲!I21</f>
        <v>19</v>
      </c>
      <c r="J21" s="68">
        <f>[1]节奏总纲!J21</f>
        <v>4.3957950643309154</v>
      </c>
      <c r="K21" s="68">
        <f>[1]节奏总纲!K21</f>
        <v>0.68</v>
      </c>
      <c r="N21" s="53">
        <f>[1]节奏总纲!N21</f>
        <v>28</v>
      </c>
      <c r="O21" s="28">
        <v>18</v>
      </c>
      <c r="P21" s="28">
        <f>[1]节奏总纲!P21</f>
        <v>2.4822022531844965</v>
      </c>
      <c r="Q21" s="28">
        <f>[1]节奏总纲!Q21</f>
        <v>2.1515729130603214</v>
      </c>
      <c r="R21" s="28">
        <f>[1]节奏总纲!R21</f>
        <v>1.7690655458445907</v>
      </c>
      <c r="S21" s="28">
        <f>[1]节奏总纲!S21</f>
        <v>1.3066312660763189</v>
      </c>
      <c r="T21" s="28">
        <f>[1]节奏总纲!T21</f>
        <v>0.72554771860582834</v>
      </c>
      <c r="V21" s="28">
        <v>18</v>
      </c>
      <c r="W21" s="28">
        <f>[1]节奏总纲!W21</f>
        <v>0.23319266775955461</v>
      </c>
      <c r="X21" s="28">
        <f>[1]节奏总纲!X21</f>
        <v>0.20820373029462913</v>
      </c>
      <c r="Y21" s="28">
        <f>[1]节奏总纲!Y21</f>
        <v>0.17856596703207184</v>
      </c>
      <c r="Z21" s="28">
        <f>[1]节奏总纲!Z21</f>
        <v>0.13242336152595668</v>
      </c>
      <c r="AA21" s="28">
        <f>[1]节奏总纲!AA21</f>
        <v>7.2435334998425249E-2</v>
      </c>
      <c r="AC21" s="28">
        <v>18</v>
      </c>
      <c r="AD21" s="28">
        <f>[1]节奏总纲!AD21</f>
        <v>42.470630686057078</v>
      </c>
      <c r="AE21" s="28">
        <f>[1]节奏总纲!AE21</f>
        <v>44.32123076997032</v>
      </c>
      <c r="AF21" s="28">
        <f>[1]节奏总纲!AF21</f>
        <v>47.002405448181747</v>
      </c>
      <c r="AG21" s="28">
        <f>[1]节奏总纲!AG21</f>
        <v>51.307235833425089</v>
      </c>
      <c r="AH21" s="28">
        <f>[1]节奏总纲!AH21</f>
        <v>59.782901351568675</v>
      </c>
      <c r="AL21" s="28">
        <v>18</v>
      </c>
      <c r="AM21" s="28">
        <f>[1]节奏总纲!AM21</f>
        <v>3.671491735587451</v>
      </c>
      <c r="AN21" s="28">
        <f>[1]节奏总纲!AN21</f>
        <v>2.9371933884699608</v>
      </c>
      <c r="AO21" s="28">
        <f>[1]节奏总纲!AO21</f>
        <v>2.2028950413524706</v>
      </c>
      <c r="AP21" s="28">
        <f>[1]节奏总纲!AP21</f>
        <v>1.4685966942349804</v>
      </c>
      <c r="AQ21" s="28">
        <f>[1]节奏总纲!AQ21</f>
        <v>0.7342983471174902</v>
      </c>
      <c r="AS21" s="28">
        <v>18</v>
      </c>
      <c r="AT21" s="28">
        <f>[1]节奏总纲!AT21</f>
        <v>0.61355148400884252</v>
      </c>
      <c r="AU21" s="28">
        <f>[1]节奏总纲!AU21</f>
        <v>0.49084118720707393</v>
      </c>
      <c r="AV21" s="28">
        <f>[1]节奏总纲!AV21</f>
        <v>0.36813089040530556</v>
      </c>
      <c r="AW21" s="28">
        <f>[1]节奏总纲!AW21</f>
        <v>0.24542059360353696</v>
      </c>
      <c r="AX21" s="28">
        <f>[1]节奏总纲!AX21</f>
        <v>0.12271029680176848</v>
      </c>
      <c r="AY21" s="28"/>
      <c r="AZ21" s="28">
        <v>18</v>
      </c>
      <c r="BA21" s="28">
        <f>[1]节奏总纲!BA21</f>
        <v>27.220371931959619</v>
      </c>
      <c r="BB21" s="28">
        <f>[1]节奏总纲!BB21</f>
        <v>28.568390277483555</v>
      </c>
      <c r="BC21" s="28">
        <f>[1]节奏总纲!BC21</f>
        <v>30.329493925593439</v>
      </c>
      <c r="BD21" s="28">
        <f>[1]节奏总纲!BD21</f>
        <v>32.842201900114915</v>
      </c>
      <c r="BE21" s="28">
        <f>[1]节奏总纲!BE21</f>
        <v>37.317457773889828</v>
      </c>
    </row>
    <row r="22" spans="2:57" x14ac:dyDescent="0.15">
      <c r="B22" s="71" t="s">
        <v>14</v>
      </c>
      <c r="C22" s="71"/>
      <c r="D22" s="71"/>
      <c r="F22" s="68">
        <f>[1]节奏总纲!F22</f>
        <v>20</v>
      </c>
      <c r="G22" s="68">
        <f>[1]节奏总纲!G22</f>
        <v>3</v>
      </c>
      <c r="I22" s="68">
        <f>[1]节奏总纲!I22</f>
        <v>20</v>
      </c>
      <c r="J22" s="68">
        <f>[1]节奏总纲!J22</f>
        <v>5.25</v>
      </c>
      <c r="K22" s="68">
        <f>[1]节奏总纲!K22</f>
        <v>0.7</v>
      </c>
      <c r="N22" s="53">
        <f>[1]节奏总纲!N22</f>
        <v>29</v>
      </c>
      <c r="O22" s="28">
        <v>19</v>
      </c>
      <c r="P22" s="28">
        <f>[1]节奏总纲!P22</f>
        <v>2.7321319661472296</v>
      </c>
      <c r="Q22" s="28">
        <f>[1]节奏总纲!Q22</f>
        <v>2.3734030389920986</v>
      </c>
      <c r="R22" s="28">
        <f>[1]节奏总纲!R22</f>
        <v>1.9510154370257367</v>
      </c>
      <c r="S22" s="28">
        <f>[1]节奏总纲!S22</f>
        <v>1.4395603329629754</v>
      </c>
      <c r="T22" s="28">
        <f>[1]节奏总纲!T22</f>
        <v>0.80270037165405606</v>
      </c>
      <c r="V22" s="28">
        <v>19</v>
      </c>
      <c r="W22" s="28">
        <f>[1]节奏总纲!W22</f>
        <v>0.24992971296273314</v>
      </c>
      <c r="X22" s="28">
        <f>[1]节奏总纲!X22</f>
        <v>0.2218301259317772</v>
      </c>
      <c r="Y22" s="28">
        <f>[1]节奏总纲!Y22</f>
        <v>0.18194989118114591</v>
      </c>
      <c r="Z22" s="28">
        <f>[1]节奏总纲!Z22</f>
        <v>0.13292906688665651</v>
      </c>
      <c r="AA22" s="28">
        <f>[1]节奏总纲!AA22</f>
        <v>7.7152653048227715E-2</v>
      </c>
      <c r="AC22" s="28">
        <v>19</v>
      </c>
      <c r="AD22" s="28">
        <f>[1]节奏总纲!AD22</f>
        <v>43.213386604241784</v>
      </c>
      <c r="AE22" s="28">
        <f>[1]节奏总纲!AE22</f>
        <v>45.070782602372333</v>
      </c>
      <c r="AF22" s="28">
        <f>[1]节奏总纲!AF22</f>
        <v>47.752799438858894</v>
      </c>
      <c r="AG22" s="28">
        <f>[1]节奏总纲!AG22</f>
        <v>52.050057424983954</v>
      </c>
      <c r="AH22" s="28">
        <f>[1]节奏总纲!AH22</f>
        <v>60.54585273688761</v>
      </c>
      <c r="AL22" s="28">
        <v>19</v>
      </c>
      <c r="AM22" s="28">
        <f>[1]节奏总纲!AM22</f>
        <v>4.3957950643309154</v>
      </c>
      <c r="AN22" s="28">
        <f>[1]节奏总纲!AN22</f>
        <v>3.5166360514647326</v>
      </c>
      <c r="AO22" s="28">
        <f>[1]节奏总纲!AO22</f>
        <v>2.6374770385985493</v>
      </c>
      <c r="AP22" s="28">
        <f>[1]节奏总纲!AP22</f>
        <v>1.7583180257323663</v>
      </c>
      <c r="AQ22" s="28">
        <f>[1]节奏总纲!AQ22</f>
        <v>0.87915901286618314</v>
      </c>
      <c r="AS22" s="28">
        <v>19</v>
      </c>
      <c r="AT22" s="28">
        <f>[1]节奏总纲!AT22</f>
        <v>0.72430332874346437</v>
      </c>
      <c r="AU22" s="28">
        <f>[1]节奏总纲!AU22</f>
        <v>0.57944266299477176</v>
      </c>
      <c r="AV22" s="28">
        <f>[1]节奏总纲!AV22</f>
        <v>0.43458199724607871</v>
      </c>
      <c r="AW22" s="28">
        <f>[1]节奏总纲!AW22</f>
        <v>0.28972133149738588</v>
      </c>
      <c r="AX22" s="28">
        <f>[1]节奏总纲!AX22</f>
        <v>0.14486066574869294</v>
      </c>
      <c r="AY22" s="28"/>
      <c r="AZ22" s="28">
        <v>19</v>
      </c>
      <c r="BA22" s="28">
        <f>[1]节奏总纲!BA22</f>
        <v>27.541701089775092</v>
      </c>
      <c r="BB22" s="28">
        <f>[1]节奏总纲!BB22</f>
        <v>28.911002095502997</v>
      </c>
      <c r="BC22" s="28">
        <f>[1]节奏总纲!BC22</f>
        <v>30.662316072657521</v>
      </c>
      <c r="BD22" s="28">
        <f>[1]节奏总纲!BD22</f>
        <v>33.176527924103851</v>
      </c>
      <c r="BE22" s="28">
        <f>[1]节奏总纲!BE22</f>
        <v>37.680472138177471</v>
      </c>
    </row>
    <row r="23" spans="2:57" x14ac:dyDescent="0.15">
      <c r="B23" s="28" t="s">
        <v>215</v>
      </c>
      <c r="C23" s="28" t="s">
        <v>12</v>
      </c>
      <c r="D23" s="28" t="s">
        <v>13</v>
      </c>
      <c r="F23" s="68">
        <f>[1]节奏总纲!F23</f>
        <v>21</v>
      </c>
      <c r="G23" s="68">
        <f>[1]节奏总纲!G23</f>
        <v>3.2870938501451725</v>
      </c>
      <c r="I23" s="68">
        <f>[1]节奏总纲!I23</f>
        <v>21</v>
      </c>
      <c r="J23" s="68">
        <f>[1]节奏总纲!J23</f>
        <v>6.2565025247829205</v>
      </c>
      <c r="K23" s="68">
        <f>[1]节奏总纲!K23</f>
        <v>0.72</v>
      </c>
      <c r="N23" s="53">
        <f>[1]节奏总纲!N23</f>
        <v>30</v>
      </c>
      <c r="O23" s="28">
        <v>20</v>
      </c>
      <c r="P23" s="28">
        <f>[1]节奏总纲!P23</f>
        <v>3</v>
      </c>
      <c r="Q23" s="28">
        <f>[1]节奏总纲!Q23</f>
        <v>2.6036999999999999</v>
      </c>
      <c r="R23" s="28">
        <f>[1]节奏总纲!R23</f>
        <v>2.1372</v>
      </c>
      <c r="S23" s="28">
        <f>[1]节奏总纲!S23</f>
        <v>1.5800999999999998</v>
      </c>
      <c r="T23" s="28">
        <f>[1]节奏总纲!T23</f>
        <v>0.87990000000000002</v>
      </c>
      <c r="V23" s="28">
        <v>20</v>
      </c>
      <c r="W23" s="28">
        <f>[1]节奏总纲!W23</f>
        <v>0.26786803385277036</v>
      </c>
      <c r="X23" s="28">
        <f>[1]节奏总纲!X23</f>
        <v>0.23029696100790131</v>
      </c>
      <c r="Y23" s="28">
        <f>[1]节奏总纲!Y23</f>
        <v>0.18618456297426333</v>
      </c>
      <c r="Z23" s="28">
        <f>[1]节奏总纲!Z23</f>
        <v>0.14053966703702447</v>
      </c>
      <c r="AA23" s="28">
        <f>[1]节奏总纲!AA23</f>
        <v>7.719962834594396E-2</v>
      </c>
      <c r="AC23" s="28">
        <v>20</v>
      </c>
      <c r="AD23" s="28">
        <f>[1]节奏总纲!AD23</f>
        <v>43.920692243099523</v>
      </c>
      <c r="AE23" s="28">
        <f>[1]节奏总纲!AE23</f>
        <v>45.780025086357675</v>
      </c>
      <c r="AF23" s="28">
        <f>[1]节奏总纲!AF23</f>
        <v>48.482447528152484</v>
      </c>
      <c r="AG23" s="28">
        <f>[1]节奏总纲!AG23</f>
        <v>52.769987980532711</v>
      </c>
      <c r="AH23" s="28">
        <f>[1]节奏总纲!AH23</f>
        <v>61.261422558944936</v>
      </c>
      <c r="AL23" s="28">
        <v>20</v>
      </c>
      <c r="AM23" s="28">
        <f>[1]节奏总纲!AM23</f>
        <v>5.25</v>
      </c>
      <c r="AN23" s="28">
        <f>[1]节奏总纲!AN23</f>
        <v>4.2</v>
      </c>
      <c r="AO23" s="28">
        <f>[1]节奏总纲!AO23</f>
        <v>3.15</v>
      </c>
      <c r="AP23" s="28">
        <f>[1]节奏总纲!AP23</f>
        <v>2.1</v>
      </c>
      <c r="AQ23" s="28">
        <f>[1]节奏总纲!AQ23</f>
        <v>1.05</v>
      </c>
      <c r="AS23" s="28">
        <v>20</v>
      </c>
      <c r="AT23" s="28">
        <f>[1]节奏总纲!AT23</f>
        <v>0.85420493566908462</v>
      </c>
      <c r="AU23" s="28">
        <f>[1]节奏总纲!AU23</f>
        <v>0.68336394853526761</v>
      </c>
      <c r="AV23" s="28">
        <f>[1]节奏总纲!AV23</f>
        <v>0.51252296140145059</v>
      </c>
      <c r="AW23" s="28">
        <f>[1]节奏总纲!AW23</f>
        <v>0.3416819742676338</v>
      </c>
      <c r="AX23" s="28">
        <f>[1]节奏总纲!AX23</f>
        <v>0.1708409871338169</v>
      </c>
      <c r="AY23" s="28"/>
      <c r="AZ23" s="28">
        <v>20</v>
      </c>
      <c r="BA23" s="28">
        <f>[1]节奏总纲!BA23</f>
        <v>27.863030247590562</v>
      </c>
      <c r="BB23" s="28">
        <f>[1]节奏总纲!BB23</f>
        <v>29.216428548527322</v>
      </c>
      <c r="BC23" s="28">
        <f>[1]节奏总纲!BC23</f>
        <v>30.995138219721603</v>
      </c>
      <c r="BD23" s="28">
        <f>[1]节奏总纲!BD23</f>
        <v>33.487933395889513</v>
      </c>
      <c r="BE23" s="28">
        <f>[1]节奏总纲!BE23</f>
        <v>38.037513426486328</v>
      </c>
    </row>
    <row r="24" spans="2:57" x14ac:dyDescent="0.15">
      <c r="B24" s="68">
        <f>[1]节奏总纲!B24</f>
        <v>5</v>
      </c>
      <c r="C24" s="68">
        <f>[1]节奏总纲!C24</f>
        <v>0.5</v>
      </c>
      <c r="D24" s="68">
        <f>[1]节奏总纲!D24</f>
        <v>0.5</v>
      </c>
      <c r="F24" s="68">
        <f>[1]节奏总纲!F24</f>
        <v>22</v>
      </c>
      <c r="G24" s="68">
        <f>[1]节奏总纲!G24</f>
        <v>3.5947934199881395</v>
      </c>
      <c r="I24" s="68">
        <f>[1]节奏总纲!I24</f>
        <v>22</v>
      </c>
      <c r="J24" s="68">
        <f>[1]节奏总纲!J24</f>
        <v>7.4414868317755332</v>
      </c>
      <c r="K24" s="68">
        <f>[1]节奏总纲!K24</f>
        <v>0.74</v>
      </c>
      <c r="N24" s="53">
        <f>[1]节奏总纲!N24</f>
        <v>31</v>
      </c>
      <c r="O24" s="28">
        <v>21</v>
      </c>
      <c r="P24" s="28">
        <f>[1]节奏总纲!P24</f>
        <v>3.2870938501451725</v>
      </c>
      <c r="Q24" s="28">
        <f>[1]节奏总纲!Q24</f>
        <v>2.8518826243859516</v>
      </c>
      <c r="R24" s="28">
        <f>[1]节奏总纲!R24</f>
        <v>2.3466562996186386</v>
      </c>
      <c r="S24" s="28">
        <f>[1]节奏总纲!S24</f>
        <v>1.7365716810316947</v>
      </c>
      <c r="T24" s="28">
        <f>[1]节奏总纲!T24</f>
        <v>0.97166494210291288</v>
      </c>
      <c r="V24" s="28">
        <v>21</v>
      </c>
      <c r="W24" s="28">
        <f>[1]节奏总纲!W24</f>
        <v>0.28709385014517252</v>
      </c>
      <c r="X24" s="28">
        <f>[1]节奏总纲!X24</f>
        <v>0.24818262438595173</v>
      </c>
      <c r="Y24" s="28">
        <f>[1]节奏总纲!Y24</f>
        <v>0.20945629961863865</v>
      </c>
      <c r="Z24" s="28">
        <f>[1]节奏总纲!Z24</f>
        <v>0.15647168103169484</v>
      </c>
      <c r="AA24" s="28">
        <f>[1]节奏总纲!AA24</f>
        <v>9.1764942102912861E-2</v>
      </c>
      <c r="AC24" s="28">
        <v>21</v>
      </c>
      <c r="AD24" s="28">
        <f>[1]节奏总纲!AD24</f>
        <v>44.585942742481357</v>
      </c>
      <c r="AE24" s="28">
        <f>[1]节奏总纲!AE24</f>
        <v>46.455967430551723</v>
      </c>
      <c r="AF24" s="28">
        <f>[1]节奏总纲!AF24</f>
        <v>49.18886033229559</v>
      </c>
      <c r="AG24" s="28">
        <f>[1]节奏总纲!AG24</f>
        <v>53.471660769826336</v>
      </c>
      <c r="AH24" s="28">
        <f>[1]节奏总纲!AH24</f>
        <v>61.918453772109508</v>
      </c>
      <c r="AL24" s="28">
        <v>21</v>
      </c>
      <c r="AM24" s="28">
        <f>[1]节奏总纲!AM24</f>
        <v>6.2565025247829205</v>
      </c>
      <c r="AN24" s="28">
        <f>[1]节奏总纲!AN24</f>
        <v>5.0052020198263367</v>
      </c>
      <c r="AO24" s="28">
        <f>[1]节奏总纲!AO24</f>
        <v>3.7539015148697521</v>
      </c>
      <c r="AP24" s="28">
        <f>[1]节奏总纲!AP24</f>
        <v>2.5026010099131684</v>
      </c>
      <c r="AQ24" s="28">
        <f>[1]节奏总纲!AQ24</f>
        <v>1.2513005049565842</v>
      </c>
      <c r="AS24" s="28">
        <v>21</v>
      </c>
      <c r="AT24" s="28">
        <f>[1]节奏总纲!AT24</f>
        <v>1.0065025247829205</v>
      </c>
      <c r="AU24" s="28">
        <f>[1]节奏总纲!AU24</f>
        <v>0.80520201982633655</v>
      </c>
      <c r="AV24" s="28">
        <f>[1]节奏总纲!AV24</f>
        <v>0.60390151486975219</v>
      </c>
      <c r="AW24" s="28">
        <f>[1]节奏总纲!AW24</f>
        <v>0.40260100991316827</v>
      </c>
      <c r="AX24" s="28">
        <f>[1]节奏总纲!AX24</f>
        <v>0.20130050495658414</v>
      </c>
      <c r="AY24" s="28"/>
      <c r="AZ24" s="28">
        <v>21</v>
      </c>
      <c r="BA24" s="28">
        <f>[1]节奏总纲!BA24</f>
        <v>28.157256095860227</v>
      </c>
      <c r="BB24" s="28">
        <f>[1]节奏总纲!BB24</f>
        <v>29.508805955793246</v>
      </c>
      <c r="BC24" s="28">
        <f>[1]节奏总纲!BC24</f>
        <v>31.280110398778046</v>
      </c>
      <c r="BD24" s="28">
        <f>[1]节奏总纲!BD24</f>
        <v>33.799338867675175</v>
      </c>
      <c r="BE24" s="28">
        <f>[1]节奏总纲!BE24</f>
        <v>38.35066605767593</v>
      </c>
    </row>
    <row r="25" spans="2:57" x14ac:dyDescent="0.15">
      <c r="B25" s="68">
        <f>[1]节奏总纲!B25</f>
        <v>10</v>
      </c>
      <c r="C25" s="68">
        <f>[1]节奏总纲!C25</f>
        <v>1.5</v>
      </c>
      <c r="D25" s="68">
        <f>[1]节奏总纲!D25</f>
        <v>1</v>
      </c>
      <c r="F25" s="68">
        <f>[1]节奏总纲!F25</f>
        <v>23</v>
      </c>
      <c r="G25" s="68">
        <f>[1]节奏总纲!G25</f>
        <v>3.9245776533796644</v>
      </c>
      <c r="I25" s="68">
        <f>[1]节奏总纲!I25</f>
        <v>23</v>
      </c>
      <c r="J25" s="68">
        <f>[1]节奏总纲!J25</f>
        <v>8.8355567243832152</v>
      </c>
      <c r="K25" s="68">
        <f>[1]节奏总纲!K25</f>
        <v>0.76</v>
      </c>
      <c r="N25" s="53">
        <f>[1]节奏总纲!N25</f>
        <v>32</v>
      </c>
      <c r="O25" s="28">
        <v>22</v>
      </c>
      <c r="P25" s="28">
        <f>[1]节奏总纲!P25</f>
        <v>3.5947934199881395</v>
      </c>
      <c r="Q25" s="28">
        <f>[1]节奏总纲!Q25</f>
        <v>3.124234961311692</v>
      </c>
      <c r="R25" s="28">
        <f>[1]节奏总纲!R25</f>
        <v>2.5749505267375046</v>
      </c>
      <c r="S25" s="28">
        <f>[1]节奏总纲!S25</f>
        <v>1.9077568679877055</v>
      </c>
      <c r="T25" s="28">
        <f>[1]节奏总纲!T25</f>
        <v>1.0687320837624739</v>
      </c>
      <c r="V25" s="28">
        <v>22</v>
      </c>
      <c r="W25" s="28">
        <f>[1]节奏总纲!W25</f>
        <v>0.30769956984296698</v>
      </c>
      <c r="X25" s="28">
        <f>[1]节奏总纲!X25</f>
        <v>0.27235233692574035</v>
      </c>
      <c r="Y25" s="28">
        <f>[1]节奏总纲!Y25</f>
        <v>0.22829422711886593</v>
      </c>
      <c r="Z25" s="28">
        <f>[1]节奏总纲!Z25</f>
        <v>0.17118518695601082</v>
      </c>
      <c r="AA25" s="28">
        <f>[1]节奏总纲!AA25</f>
        <v>9.7067141659560985E-2</v>
      </c>
      <c r="AC25" s="28">
        <v>22</v>
      </c>
      <c r="AD25" s="28">
        <f>[1]节奏总纲!AD25</f>
        <v>45.229416240679988</v>
      </c>
      <c r="AE25" s="28">
        <f>[1]节奏总纲!AE25</f>
        <v>47.110426931480873</v>
      </c>
      <c r="AF25" s="28">
        <f>[1]节奏总纲!AF25</f>
        <v>49.861837738505173</v>
      </c>
      <c r="AG25" s="28">
        <f>[1]节奏总纲!AG25</f>
        <v>54.15637358335789</v>
      </c>
      <c r="AH25" s="28">
        <f>[1]节奏总纲!AH25</f>
        <v>62.555781631668886</v>
      </c>
      <c r="AL25" s="28">
        <v>22</v>
      </c>
      <c r="AM25" s="28">
        <f>[1]节奏总纲!AM25</f>
        <v>7.4414868317755332</v>
      </c>
      <c r="AN25" s="28">
        <f>[1]节奏总纲!AN25</f>
        <v>5.9531894654204267</v>
      </c>
      <c r="AO25" s="28">
        <f>[1]节奏总纲!AO25</f>
        <v>4.4648920990653194</v>
      </c>
      <c r="AP25" s="28">
        <f>[1]节奏总纲!AP25</f>
        <v>2.9765947327102134</v>
      </c>
      <c r="AQ25" s="28">
        <f>[1]节奏总纲!AQ25</f>
        <v>1.4882973663551067</v>
      </c>
      <c r="AS25" s="28">
        <v>22</v>
      </c>
      <c r="AT25" s="28">
        <f>[1]节奏总纲!AT25</f>
        <v>1.1849843069926127</v>
      </c>
      <c r="AU25" s="28">
        <f>[1]节奏总纲!AU25</f>
        <v>0.94798744559408998</v>
      </c>
      <c r="AV25" s="28">
        <f>[1]节奏总纲!AV25</f>
        <v>0.71099058419556727</v>
      </c>
      <c r="AW25" s="28">
        <f>[1]节奏总纲!AW25</f>
        <v>0.47399372279704499</v>
      </c>
      <c r="AX25" s="28">
        <f>[1]节奏总纲!AX25</f>
        <v>0.2369968613985225</v>
      </c>
      <c r="AY25" s="28"/>
      <c r="AZ25" s="28">
        <v>22</v>
      </c>
      <c r="BA25" s="28">
        <f>[1]节奏总纲!BA25</f>
        <v>28.431345550275779</v>
      </c>
      <c r="BB25" s="28">
        <f>[1]节奏总纲!BB25</f>
        <v>29.80118336305917</v>
      </c>
      <c r="BC25" s="28">
        <f>[1]节奏总纲!BC25</f>
        <v>31.564373235931193</v>
      </c>
      <c r="BD25" s="28">
        <f>[1]节奏总纲!BD25</f>
        <v>34.09469189131628</v>
      </c>
      <c r="BE25" s="28">
        <f>[1]节奏总纲!BE25</f>
        <v>38.663818688865533</v>
      </c>
    </row>
    <row r="26" spans="2:57" x14ac:dyDescent="0.15">
      <c r="B26" s="68">
        <f>[1]节奏总纲!B26</f>
        <v>15</v>
      </c>
      <c r="C26" s="68">
        <f>[1]节奏总纲!C26</f>
        <v>3.5</v>
      </c>
      <c r="D26" s="68">
        <f>[1]节奏总纲!D26</f>
        <v>2</v>
      </c>
      <c r="F26" s="68">
        <f>[1]节奏总纲!F26</f>
        <v>24</v>
      </c>
      <c r="G26" s="68">
        <f>[1]节奏总纲!G26</f>
        <v>4.2780316430915768</v>
      </c>
      <c r="I26" s="68">
        <f>[1]节奏总纲!I26</f>
        <v>24</v>
      </c>
      <c r="J26" s="68">
        <f>[1]节奏总纲!J26</f>
        <v>10.47447102993563</v>
      </c>
      <c r="K26" s="68">
        <f>[1]节奏总纲!K26</f>
        <v>0.78</v>
      </c>
      <c r="N26" s="53">
        <f>[1]节奏总纲!N26</f>
        <v>33</v>
      </c>
      <c r="O26" s="28">
        <v>23</v>
      </c>
      <c r="P26" s="28">
        <f>[1]节奏总纲!P26</f>
        <v>3.9245776533796644</v>
      </c>
      <c r="Q26" s="28">
        <f>[1]节奏总纲!Q26</f>
        <v>3.4081032341949005</v>
      </c>
      <c r="R26" s="28">
        <f>[1]节奏总纲!R26</f>
        <v>2.8064654799317976</v>
      </c>
      <c r="S26" s="28">
        <f>[1]节奏总纲!S26</f>
        <v>2.0796336985258841</v>
      </c>
      <c r="T26" s="28">
        <f>[1]节奏总纲!T26</f>
        <v>1.1608900698697047</v>
      </c>
      <c r="V26" s="28">
        <v>23</v>
      </c>
      <c r="W26" s="28">
        <f>[1]节奏总纲!W26</f>
        <v>0.32978423339152485</v>
      </c>
      <c r="X26" s="28">
        <f>[1]节奏总纲!X26</f>
        <v>0.28386827288320848</v>
      </c>
      <c r="Y26" s="28">
        <f>[1]节奏总纲!Y26</f>
        <v>0.23151495319429305</v>
      </c>
      <c r="Z26" s="28">
        <f>[1]节奏总纲!Z26</f>
        <v>0.17187683053817859</v>
      </c>
      <c r="AA26" s="28">
        <f>[1]节奏总纲!AA26</f>
        <v>9.2157986107230805E-2</v>
      </c>
      <c r="AC26" s="28">
        <v>23</v>
      </c>
      <c r="AD26" s="28">
        <f>[1]节奏总纲!AD26</f>
        <v>45.845161563010116</v>
      </c>
      <c r="AE26" s="28">
        <f>[1]节奏总纲!AE26</f>
        <v>47.734594805743399</v>
      </c>
      <c r="AF26" s="28">
        <f>[1]节奏总纲!AF26</f>
        <v>50.503430607741265</v>
      </c>
      <c r="AG26" s="28">
        <f>[1]节奏总纲!AG26</f>
        <v>54.814188287451351</v>
      </c>
      <c r="AH26" s="28">
        <f>[1]节奏总纲!AH26</f>
        <v>63.182677965405439</v>
      </c>
      <c r="AL26" s="28">
        <v>23</v>
      </c>
      <c r="AM26" s="28">
        <f>[1]节奏总纲!AM26</f>
        <v>8.8355567243832152</v>
      </c>
      <c r="AN26" s="28">
        <f>[1]节奏总纲!AN26</f>
        <v>7.0684453795065725</v>
      </c>
      <c r="AO26" s="28">
        <f>[1]节奏总纲!AO26</f>
        <v>5.3013340346299289</v>
      </c>
      <c r="AP26" s="28">
        <f>[1]节奏总纲!AP26</f>
        <v>3.5342226897532862</v>
      </c>
      <c r="AQ26" s="28">
        <f>[1]节奏总纲!AQ26</f>
        <v>1.7671113448766431</v>
      </c>
      <c r="AS26" s="28">
        <v>23</v>
      </c>
      <c r="AT26" s="28">
        <f>[1]节奏总纲!AT26</f>
        <v>1.394069892607682</v>
      </c>
      <c r="AU26" s="28">
        <f>[1]节奏总纲!AU26</f>
        <v>1.1152559140861458</v>
      </c>
      <c r="AV26" s="28">
        <f>[1]节奏总纲!AV26</f>
        <v>0.83644193556460955</v>
      </c>
      <c r="AW26" s="28">
        <f>[1]节奏总纲!AW26</f>
        <v>0.55762795704307289</v>
      </c>
      <c r="AX26" s="28">
        <f>[1]节奏总纲!AX26</f>
        <v>0.27881397852153644</v>
      </c>
      <c r="AY26" s="28"/>
      <c r="AZ26" s="28">
        <v>23</v>
      </c>
      <c r="BA26" s="28">
        <f>[1]节奏总纲!BA26</f>
        <v>28.705435004691331</v>
      </c>
      <c r="BB26" s="28">
        <f>[1]节奏总纲!BB26</f>
        <v>30.079877315295377</v>
      </c>
      <c r="BC26" s="28">
        <f>[1]节奏总纲!BC26</f>
        <v>31.848636073084339</v>
      </c>
      <c r="BD26" s="28">
        <f>[1]节奏总纲!BD26</f>
        <v>34.360958982105608</v>
      </c>
      <c r="BE26" s="28">
        <f>[1]节奏总纲!BE26</f>
        <v>38.976971320055128</v>
      </c>
    </row>
    <row r="27" spans="2:57" x14ac:dyDescent="0.15">
      <c r="B27" s="68">
        <f>[1]节奏总纲!B27</f>
        <v>20</v>
      </c>
      <c r="C27" s="68">
        <f>[1]节奏总纲!C27</f>
        <v>7.5</v>
      </c>
      <c r="D27" s="68">
        <f>[1]节奏总纲!D27</f>
        <v>4</v>
      </c>
      <c r="F27" s="68">
        <f>[1]节奏总纲!F27</f>
        <v>25</v>
      </c>
      <c r="G27" s="68">
        <f>[1]节奏总纲!G27</f>
        <v>4.6568542494923806</v>
      </c>
      <c r="I27" s="68">
        <f>[1]节奏总纲!I27</f>
        <v>25</v>
      </c>
      <c r="J27" s="68">
        <f>[1]节奏总纲!J27</f>
        <v>12.4</v>
      </c>
      <c r="K27" s="68">
        <f>[1]节奏总纲!K27</f>
        <v>0.8</v>
      </c>
      <c r="N27" s="53">
        <f>[1]节奏总纲!N27</f>
        <v>34</v>
      </c>
      <c r="O27" s="28">
        <v>24</v>
      </c>
      <c r="P27" s="28">
        <f>[1]节奏总纲!P27</f>
        <v>4.2780316430915768</v>
      </c>
      <c r="Q27" s="28">
        <f>[1]节奏总纲!Q27</f>
        <v>3.7214597263253628</v>
      </c>
      <c r="R27" s="28">
        <f>[1]节奏总纲!R27</f>
        <v>3.0699155070825155</v>
      </c>
      <c r="S27" s="28">
        <f>[1]节奏总纲!S27</f>
        <v>2.2742016214674821</v>
      </c>
      <c r="T27" s="28">
        <f>[1]节奏总纲!T27</f>
        <v>1.2692919885052709</v>
      </c>
      <c r="V27" s="28">
        <v>24</v>
      </c>
      <c r="W27" s="28">
        <f>[1]节奏总纲!W27</f>
        <v>0.35345398971191244</v>
      </c>
      <c r="X27" s="28">
        <f>[1]节奏总纲!X27</f>
        <v>0.31335649213046235</v>
      </c>
      <c r="Y27" s="28">
        <f>[1]节奏总纲!Y27</f>
        <v>0.26345002715071786</v>
      </c>
      <c r="Z27" s="28">
        <f>[1]节奏总纲!Z27</f>
        <v>0.19456792294159797</v>
      </c>
      <c r="AA27" s="28">
        <f>[1]节奏总纲!AA27</f>
        <v>0.10840191863556625</v>
      </c>
      <c r="AC27" s="28">
        <v>24</v>
      </c>
      <c r="AD27" s="28">
        <f>[1]节奏总纲!AD27</f>
        <v>46.430041330048923</v>
      </c>
      <c r="AE27" s="28">
        <f>[1]节奏总纲!AE27</f>
        <v>48.330142263709867</v>
      </c>
      <c r="AF27" s="28">
        <f>[1]节奏总纲!AF27</f>
        <v>51.118578408701396</v>
      </c>
      <c r="AG27" s="28">
        <f>[1]节奏总纲!AG27</f>
        <v>55.44072585486321</v>
      </c>
      <c r="AH27" s="28">
        <f>[1]节奏总纲!AH27</f>
        <v>63.791742872142052</v>
      </c>
      <c r="AL27" s="28">
        <v>24</v>
      </c>
      <c r="AM27" s="28">
        <f>[1]节奏总纲!AM27</f>
        <v>10.47447102993563</v>
      </c>
      <c r="AN27" s="28">
        <f>[1]节奏总纲!AN27</f>
        <v>8.3795768239485042</v>
      </c>
      <c r="AO27" s="28">
        <f>[1]节奏总纲!AO27</f>
        <v>6.2846826179613782</v>
      </c>
      <c r="AP27" s="28">
        <f>[1]节奏总纲!AP27</f>
        <v>4.1897884119742521</v>
      </c>
      <c r="AQ27" s="28">
        <f>[1]节奏总纲!AQ27</f>
        <v>2.0948942059871261</v>
      </c>
      <c r="AS27" s="28">
        <v>24</v>
      </c>
      <c r="AT27" s="28">
        <f>[1]节奏总纲!AT27</f>
        <v>1.6389143055524151</v>
      </c>
      <c r="AU27" s="28">
        <f>[1]节奏总纲!AU27</f>
        <v>1.3111314444419317</v>
      </c>
      <c r="AV27" s="28">
        <f>[1]节奏总纲!AV27</f>
        <v>0.98334858333144926</v>
      </c>
      <c r="AW27" s="28">
        <f>[1]节奏总纲!AW27</f>
        <v>0.65556572222096587</v>
      </c>
      <c r="AX27" s="28">
        <f>[1]节奏总纲!AX27</f>
        <v>0.32778286111048294</v>
      </c>
      <c r="AY27" s="28"/>
      <c r="AZ27" s="28">
        <v>24</v>
      </c>
      <c r="BA27" s="28">
        <f>[1]节奏总纲!BA27</f>
        <v>28.979524459106884</v>
      </c>
      <c r="BB27" s="28">
        <f>[1]节奏总纲!BB27</f>
        <v>30.329493925593439</v>
      </c>
      <c r="BC27" s="28">
        <f>[1]节奏总纲!BC27</f>
        <v>32.113552950216736</v>
      </c>
      <c r="BD27" s="28">
        <f>[1]节奏总纲!BD27</f>
        <v>34.627226072894942</v>
      </c>
      <c r="BE27" s="28">
        <f>[1]节奏总纲!BE27</f>
        <v>39.250296194358178</v>
      </c>
    </row>
    <row r="28" spans="2:57" x14ac:dyDescent="0.15">
      <c r="B28" s="68">
        <f>[1]节奏总纲!B28</f>
        <v>25</v>
      </c>
      <c r="C28" s="68">
        <f>[1]节奏总纲!C28</f>
        <v>15.5</v>
      </c>
      <c r="D28" s="68">
        <f>[1]节奏总纲!D28</f>
        <v>8</v>
      </c>
      <c r="F28" s="68">
        <f>[1]节奏总纲!F28</f>
        <v>26</v>
      </c>
      <c r="G28" s="68">
        <f>[1]节奏总纲!G28</f>
        <v>5.062866266041592</v>
      </c>
      <c r="I28" s="68">
        <f>[1]节奏总纲!I28</f>
        <v>26</v>
      </c>
      <c r="J28" s="68">
        <f>[1]节奏总纲!J28</f>
        <v>14.6609224175611</v>
      </c>
      <c r="K28" s="68">
        <f>[1]节奏总纲!K28</f>
        <v>0.82</v>
      </c>
      <c r="N28" s="53">
        <f>[1]节奏总纲!N28</f>
        <v>35</v>
      </c>
      <c r="O28" s="28">
        <v>25</v>
      </c>
      <c r="P28" s="28">
        <f>[1]节奏总纲!P28</f>
        <v>4.6568542494923806</v>
      </c>
      <c r="Q28" s="28">
        <f>[1]节奏总纲!Q28</f>
        <v>4.054257309608067</v>
      </c>
      <c r="R28" s="28">
        <f>[1]节奏总纲!R28</f>
        <v>3.3445527219854276</v>
      </c>
      <c r="S28" s="28">
        <f>[1]节奏总纲!S28</f>
        <v>2.478377831579845</v>
      </c>
      <c r="T28" s="28">
        <f>[1]节奏总纲!T28</f>
        <v>1.3802915995495415</v>
      </c>
      <c r="V28" s="28">
        <v>25</v>
      </c>
      <c r="W28" s="28">
        <f>[1]节奏总纲!W28</f>
        <v>0.37882260640080379</v>
      </c>
      <c r="X28" s="28">
        <f>[1]节奏总纲!X28</f>
        <v>0.33279758328270415</v>
      </c>
      <c r="Y28" s="28">
        <f>[1]节奏总纲!Y28</f>
        <v>0.27463721490291215</v>
      </c>
      <c r="Z28" s="28">
        <f>[1]节奏总纲!Z28</f>
        <v>0.20417621011236298</v>
      </c>
      <c r="AA28" s="28">
        <f>[1]节奏总纲!AA28</f>
        <v>0.11099961104427059</v>
      </c>
      <c r="AC28" s="28">
        <v>25</v>
      </c>
      <c r="AD28" s="28">
        <f>[1]节奏总纲!AD28</f>
        <v>47.004247194324648</v>
      </c>
      <c r="AE28" s="28">
        <f>[1]节奏总纲!AE28</f>
        <v>48.904516930942819</v>
      </c>
      <c r="AF28" s="28">
        <f>[1]节奏总纲!AF28</f>
        <v>51.667220029142385</v>
      </c>
      <c r="AG28" s="28">
        <f>[1]节奏总纲!AG28</f>
        <v>56.05100027504308</v>
      </c>
      <c r="AH28" s="28">
        <f>[1]节奏总纲!AH28</f>
        <v>64.398425477456215</v>
      </c>
      <c r="AL28" s="28">
        <v>25</v>
      </c>
      <c r="AM28" s="28">
        <f>[1]节奏总纲!AM28</f>
        <v>12.4</v>
      </c>
      <c r="AN28" s="28">
        <f>[1]节奏总纲!AN28</f>
        <v>9.9200000000000017</v>
      </c>
      <c r="AO28" s="28">
        <f>[1]节奏总纲!AO28</f>
        <v>7.4399999999999995</v>
      </c>
      <c r="AP28" s="28">
        <f>[1]节奏总纲!AP28</f>
        <v>4.9600000000000009</v>
      </c>
      <c r="AQ28" s="28">
        <f>[1]节奏总纲!AQ28</f>
        <v>2.4800000000000004</v>
      </c>
      <c r="AS28" s="28">
        <v>25</v>
      </c>
      <c r="AT28" s="28">
        <f>[1]节奏总纲!AT28</f>
        <v>1.9255289700643701</v>
      </c>
      <c r="AU28" s="28">
        <f>[1]节奏总纲!AU28</f>
        <v>1.5404231760514975</v>
      </c>
      <c r="AV28" s="28">
        <f>[1]节奏总纲!AV28</f>
        <v>1.1553173820386213</v>
      </c>
      <c r="AW28" s="28">
        <f>[1]节奏总纲!AW28</f>
        <v>0.77021158802574874</v>
      </c>
      <c r="AX28" s="28">
        <f>[1]节奏总纲!AX28</f>
        <v>0.38510579401287437</v>
      </c>
      <c r="AY28" s="28"/>
      <c r="AZ28" s="28">
        <v>25</v>
      </c>
      <c r="BA28" s="28">
        <f>[1]节奏总纲!BA28</f>
        <v>29.216428548527322</v>
      </c>
      <c r="BB28" s="28">
        <f>[1]节奏总纲!BB28</f>
        <v>30.579110535891502</v>
      </c>
      <c r="BC28" s="28">
        <f>[1]节奏总纲!BC28</f>
        <v>32.356435933516131</v>
      </c>
      <c r="BD28" s="28">
        <f>[1]节奏总纲!BD28</f>
        <v>34.893493163684269</v>
      </c>
      <c r="BE28" s="28">
        <f>[1]节奏总纲!BE28</f>
        <v>39.520459727922798</v>
      </c>
    </row>
    <row r="29" spans="2:57" x14ac:dyDescent="0.15">
      <c r="B29" s="68">
        <f>[1]节奏总纲!B29</f>
        <v>30</v>
      </c>
      <c r="C29" s="68">
        <f>[1]节奏总纲!C29</f>
        <v>31.5</v>
      </c>
      <c r="D29" s="68">
        <f>[1]节奏总纲!D29</f>
        <v>16</v>
      </c>
      <c r="F29" s="68">
        <f>[1]节奏总纲!F29</f>
        <v>27</v>
      </c>
      <c r="G29" s="68">
        <f>[1]节奏总纲!G29</f>
        <v>5.4980191708498847</v>
      </c>
      <c r="I29" s="68">
        <f>[1]节奏总纲!I29</f>
        <v>27</v>
      </c>
      <c r="J29" s="68">
        <f>[1]节奏总纲!J29</f>
        <v>17.314186320787698</v>
      </c>
      <c r="K29" s="68">
        <f>[1]节奏总纲!K29</f>
        <v>0.84</v>
      </c>
      <c r="N29" s="53">
        <f>[1]节奏总纲!N29</f>
        <v>36</v>
      </c>
      <c r="O29" s="28">
        <v>26</v>
      </c>
      <c r="P29" s="28">
        <f>[1]节奏总纲!P29</f>
        <v>5.062866266041592</v>
      </c>
      <c r="Q29" s="28">
        <f>[1]节奏总纲!Q29</f>
        <v>4.408743944469018</v>
      </c>
      <c r="R29" s="28">
        <f>[1]节奏总纲!R29</f>
        <v>3.63716312552428</v>
      </c>
      <c r="S29" s="28">
        <f>[1]节奏总纲!S29</f>
        <v>2.6914197070277099</v>
      </c>
      <c r="T29" s="28">
        <f>[1]节奏总纲!T29</f>
        <v>1.4996209880015197</v>
      </c>
      <c r="V29" s="28">
        <v>26</v>
      </c>
      <c r="W29" s="28">
        <f>[1]节奏总纲!W29</f>
        <v>0.40601201654921137</v>
      </c>
      <c r="X29" s="28">
        <f>[1]节奏总纲!X29</f>
        <v>0.354486634860951</v>
      </c>
      <c r="Y29" s="28">
        <f>[1]节奏总纲!Y29</f>
        <v>0.29261040353885237</v>
      </c>
      <c r="Z29" s="28">
        <f>[1]节奏总纲!Z29</f>
        <v>0.2130418754478649</v>
      </c>
      <c r="AA29" s="28">
        <f>[1]节奏总纲!AA29</f>
        <v>0.11932938845197816</v>
      </c>
      <c r="AC29" s="28">
        <v>26</v>
      </c>
      <c r="AD29" s="28">
        <f>[1]节奏总纲!AD29</f>
        <v>47.540284631526092</v>
      </c>
      <c r="AE29" s="28">
        <f>[1]节奏总纲!AE29</f>
        <v>49.446133440059114</v>
      </c>
      <c r="AF29" s="28">
        <f>[1]节奏总纲!AF29</f>
        <v>52.199341027338768</v>
      </c>
      <c r="AG29" s="28">
        <f>[1]节奏总纲!AG29</f>
        <v>56.621068614050692</v>
      </c>
      <c r="AH29" s="28">
        <f>[1]节奏总纲!AH29</f>
        <v>65.00344105132713</v>
      </c>
      <c r="AL29" s="28">
        <v>26</v>
      </c>
      <c r="AM29" s="28">
        <f>[1]节奏总纲!AM29</f>
        <v>14.6609224175611</v>
      </c>
      <c r="AN29" s="28">
        <f>[1]节奏总纲!AN29</f>
        <v>11.72873793404888</v>
      </c>
      <c r="AO29" s="28">
        <f>[1]节奏总纲!AO29</f>
        <v>8.7965534505366598</v>
      </c>
      <c r="AP29" s="28">
        <f>[1]节奏总纲!AP29</f>
        <v>5.8643689670244399</v>
      </c>
      <c r="AQ29" s="28">
        <f>[1]节奏总纲!AQ29</f>
        <v>2.9321844835122199</v>
      </c>
      <c r="AS29" s="28">
        <v>26</v>
      </c>
      <c r="AT29" s="28">
        <f>[1]节奏总纲!AT29</f>
        <v>2.2609224175610994</v>
      </c>
      <c r="AU29" s="28">
        <f>[1]节奏总纲!AU29</f>
        <v>1.8087379340488781</v>
      </c>
      <c r="AV29" s="28">
        <f>[1]节奏总纲!AV29</f>
        <v>1.3565534505366603</v>
      </c>
      <c r="AW29" s="28">
        <f>[1]节奏总纲!AW29</f>
        <v>0.90436896702443903</v>
      </c>
      <c r="AX29" s="28">
        <f>[1]节奏总纲!AX29</f>
        <v>0.45218448351221951</v>
      </c>
      <c r="AY29" s="28"/>
      <c r="AZ29" s="28">
        <v>26</v>
      </c>
      <c r="BA29" s="28">
        <f>[1]节奏总纲!BA29</f>
        <v>29.45033047434006</v>
      </c>
      <c r="BB29" s="28">
        <f>[1]节奏总纲!BB29</f>
        <v>30.828727146189561</v>
      </c>
      <c r="BC29" s="28">
        <f>[1]节奏总纲!BC29</f>
        <v>32.59931891681552</v>
      </c>
      <c r="BD29" s="28">
        <f>[1]节奏总纲!BD29</f>
        <v>35.146386283795508</v>
      </c>
      <c r="BE29" s="28">
        <f>[1]节奏总纲!BE29</f>
        <v>39.790623261487418</v>
      </c>
    </row>
    <row r="30" spans="2:57" x14ac:dyDescent="0.15">
      <c r="B30" s="68">
        <f>[1]节奏总纲!B30</f>
        <v>35</v>
      </c>
      <c r="C30" s="68">
        <f>[1]节奏总纲!C30</f>
        <v>63.5</v>
      </c>
      <c r="D30" s="68">
        <f>[1]节奏总纲!D30</f>
        <v>32</v>
      </c>
      <c r="F30" s="68">
        <f>[1]节奏总纲!F30</f>
        <v>28</v>
      </c>
      <c r="G30" s="68">
        <f>[1]节奏总纲!G30</f>
        <v>5.9644045063689921</v>
      </c>
      <c r="I30" s="68">
        <f>[1]节奏总纲!I30</f>
        <v>28</v>
      </c>
      <c r="J30" s="68">
        <f>[1]节奏总纲!J30</f>
        <v>20.42625995518307</v>
      </c>
      <c r="K30" s="68">
        <f>[1]节奏总纲!K30</f>
        <v>0.86</v>
      </c>
      <c r="N30" s="53">
        <f>[1]节奏总纲!N30</f>
        <v>37</v>
      </c>
      <c r="O30" s="28">
        <v>27</v>
      </c>
      <c r="P30" s="28">
        <f>[1]节奏总纲!P30</f>
        <v>5.4980191708498847</v>
      </c>
      <c r="Q30" s="28">
        <f>[1]节奏总纲!Q30</f>
        <v>4.7882248958931646</v>
      </c>
      <c r="R30" s="28">
        <f>[1]节奏总纲!R30</f>
        <v>3.9492271704214725</v>
      </c>
      <c r="S30" s="28">
        <f>[1]节奏总纲!S30</f>
        <v>2.9205477835554587</v>
      </c>
      <c r="T30" s="28">
        <f>[1]节奏总纲!T30</f>
        <v>1.6290630803228208</v>
      </c>
      <c r="V30" s="28">
        <v>27</v>
      </c>
      <c r="W30" s="28">
        <f>[1]节奏总纲!W30</f>
        <v>0.43515290480829272</v>
      </c>
      <c r="X30" s="28">
        <f>[1]节奏总纲!X30</f>
        <v>0.37948095142414662</v>
      </c>
      <c r="Y30" s="28">
        <f>[1]节奏总纲!Y30</f>
        <v>0.31206404489719253</v>
      </c>
      <c r="Z30" s="28">
        <f>[1]节奏总纲!Z30</f>
        <v>0.2291280765277488</v>
      </c>
      <c r="AA30" s="28">
        <f>[1]节奏总纲!AA30</f>
        <v>0.12944209232130111</v>
      </c>
      <c r="AC30" s="28">
        <v>27</v>
      </c>
      <c r="AD30" s="28">
        <f>[1]节奏总纲!AD30</f>
        <v>48.071211008105138</v>
      </c>
      <c r="AE30" s="28">
        <f>[1]节奏总纲!AE30</f>
        <v>49.981218513907905</v>
      </c>
      <c r="AF30" s="28">
        <f>[1]节奏总纲!AF30</f>
        <v>52.705993248660157</v>
      </c>
      <c r="AG30" s="28">
        <f>[1]节奏总纲!AG30</f>
        <v>57.175765669822162</v>
      </c>
      <c r="AH30" s="28">
        <f>[1]节奏总纲!AH30</f>
        <v>65.541743280100334</v>
      </c>
      <c r="AL30" s="28">
        <v>27</v>
      </c>
      <c r="AM30" s="28">
        <f>[1]节奏总纲!AM30</f>
        <v>17.314186320787698</v>
      </c>
      <c r="AN30" s="28">
        <f>[1]节奏总纲!AN30</f>
        <v>13.851349056630159</v>
      </c>
      <c r="AO30" s="28">
        <f>[1]节奏总纲!AO30</f>
        <v>10.388511792472618</v>
      </c>
      <c r="AP30" s="28">
        <f>[1]节奏总纲!AP30</f>
        <v>6.9256745283150796</v>
      </c>
      <c r="AQ30" s="28">
        <f>[1]节奏总纲!AQ30</f>
        <v>3.4628372641575398</v>
      </c>
      <c r="AS30" s="28">
        <v>27</v>
      </c>
      <c r="AT30" s="28">
        <f>[1]节奏总纲!AT30</f>
        <v>2.6532639032265983</v>
      </c>
      <c r="AU30" s="28">
        <f>[1]节奏总纲!AU30</f>
        <v>2.1226111225812794</v>
      </c>
      <c r="AV30" s="28">
        <f>[1]节奏总纲!AV30</f>
        <v>1.5919583419359586</v>
      </c>
      <c r="AW30" s="28">
        <f>[1]节奏总纲!AW30</f>
        <v>1.0613055612906397</v>
      </c>
      <c r="AX30" s="28">
        <f>[1]节奏总纲!AX30</f>
        <v>0.53065278064531984</v>
      </c>
      <c r="AY30" s="28"/>
      <c r="AZ30" s="28">
        <v>27</v>
      </c>
      <c r="BA30" s="28">
        <f>[1]节奏总纲!BA30</f>
        <v>29.684232400152801</v>
      </c>
      <c r="BB30" s="28">
        <f>[1]节奏总纲!BB30</f>
        <v>31.066913270913183</v>
      </c>
      <c r="BC30" s="28">
        <f>[1]节奏总纲!BC30</f>
        <v>32.842201900114915</v>
      </c>
      <c r="BD30" s="28">
        <f>[1]节奏总纲!BD30</f>
        <v>35.390363423454687</v>
      </c>
      <c r="BE30" s="28">
        <f>[1]节奏总纲!BE30</f>
        <v>40.052446592012309</v>
      </c>
    </row>
    <row r="31" spans="2:57" x14ac:dyDescent="0.15">
      <c r="B31" s="68">
        <f>[1]节奏总纲!B31</f>
        <v>40</v>
      </c>
      <c r="C31" s="68">
        <f>[1]节奏总纲!C31</f>
        <v>127.5</v>
      </c>
      <c r="D31" s="68">
        <f>[1]节奏总纲!D31</f>
        <v>64</v>
      </c>
      <c r="F31" s="68">
        <f>[1]节奏总纲!F31</f>
        <v>29</v>
      </c>
      <c r="G31" s="68">
        <f>[1]节奏总纲!G31</f>
        <v>6.4642639322944575</v>
      </c>
      <c r="I31" s="68">
        <f>[1]节奏总纲!I31</f>
        <v>29</v>
      </c>
      <c r="J31" s="68">
        <f>[1]节奏总纲!J31</f>
        <v>24.074703862418847</v>
      </c>
      <c r="K31" s="68">
        <f>[1]节奏总纲!K31</f>
        <v>0.88</v>
      </c>
      <c r="N31" s="53">
        <f>[1]节奏总纲!N31</f>
        <v>38</v>
      </c>
      <c r="O31" s="28">
        <v>28</v>
      </c>
      <c r="P31" s="28">
        <f>[1]节奏总纲!P31</f>
        <v>5.9644045063689921</v>
      </c>
      <c r="Q31" s="28">
        <f>[1]节奏总纲!Q31</f>
        <v>5.1914176823435705</v>
      </c>
      <c r="R31" s="28">
        <f>[1]节奏总纲!R31</f>
        <v>4.2752851501652938</v>
      </c>
      <c r="S31" s="28">
        <f>[1]节奏总纲!S31</f>
        <v>3.1653094715300236</v>
      </c>
      <c r="T31" s="28">
        <f>[1]节奏总纲!T31</f>
        <v>1.7738139001941382</v>
      </c>
      <c r="V31" s="28">
        <v>28</v>
      </c>
      <c r="W31" s="28">
        <f>[1]节奏总纲!W31</f>
        <v>0.46638533551910744</v>
      </c>
      <c r="X31" s="28">
        <f>[1]节奏总纲!X31</f>
        <v>0.4031927864504059</v>
      </c>
      <c r="Y31" s="28">
        <f>[1]节奏总纲!Y31</f>
        <v>0.32605797974382122</v>
      </c>
      <c r="Z31" s="28">
        <f>[1]节奏总纲!Z31</f>
        <v>0.24476168797456488</v>
      </c>
      <c r="AA31" s="28">
        <f>[1]节奏总纲!AA31</f>
        <v>0.14475081987131744</v>
      </c>
      <c r="AC31" s="28">
        <v>28</v>
      </c>
      <c r="AD31" s="28">
        <f>[1]节奏总纲!AD31</f>
        <v>48.571351621712928</v>
      </c>
      <c r="AE31" s="28">
        <f>[1]节奏总纲!AE31</f>
        <v>50.509688493127967</v>
      </c>
      <c r="AF31" s="28">
        <f>[1]节奏总纲!AF31</f>
        <v>53.212684955585161</v>
      </c>
      <c r="AG31" s="28">
        <f>[1]节奏总纲!AG31</f>
        <v>57.699988965458331</v>
      </c>
      <c r="AH31" s="28">
        <f>[1]节奏总纲!AH31</f>
        <v>66.076345334947405</v>
      </c>
      <c r="AL31" s="28">
        <v>28</v>
      </c>
      <c r="AM31" s="28">
        <f>[1]节奏总纲!AM31</f>
        <v>20.42625995518307</v>
      </c>
      <c r="AN31" s="28">
        <f>[1]节奏总纲!AN31</f>
        <v>16.341007964146456</v>
      </c>
      <c r="AO31" s="28">
        <f>[1]节奏总纲!AO31</f>
        <v>12.255755973109842</v>
      </c>
      <c r="AP31" s="28">
        <f>[1]节奏总纲!AP31</f>
        <v>8.1705039820732281</v>
      </c>
      <c r="AQ31" s="28">
        <f>[1]节奏总纲!AQ31</f>
        <v>4.0852519910366141</v>
      </c>
      <c r="AS31" s="28">
        <v>28</v>
      </c>
      <c r="AT31" s="28">
        <f>[1]节奏总纲!AT31</f>
        <v>3.1120736343953723</v>
      </c>
      <c r="AU31" s="28">
        <f>[1]节奏总纲!AU31</f>
        <v>2.4896589075162971</v>
      </c>
      <c r="AV31" s="28">
        <f>[1]节奏总纲!AV31</f>
        <v>1.8672441806372237</v>
      </c>
      <c r="AW31" s="28">
        <f>[1]节奏总纲!AW31</f>
        <v>1.2448294537581486</v>
      </c>
      <c r="AX31" s="28">
        <f>[1]节奏总纲!AX31</f>
        <v>0.62241472687907429</v>
      </c>
      <c r="AY31" s="28"/>
      <c r="AZ31" s="28">
        <v>28</v>
      </c>
      <c r="BA31" s="28">
        <f>[1]节奏总纲!BA31</f>
        <v>29.918134325965539</v>
      </c>
      <c r="BB31" s="28">
        <f>[1]节奏总纲!BB31</f>
        <v>31.280110398778046</v>
      </c>
      <c r="BC31" s="28">
        <f>[1]节奏总纲!BC31</f>
        <v>33.072726100175295</v>
      </c>
      <c r="BD31" s="28">
        <f>[1]节奏总纲!BD31</f>
        <v>35.634340563113874</v>
      </c>
      <c r="BE31" s="28">
        <f>[1]节奏总纲!BE31</f>
        <v>40.28554255651148</v>
      </c>
    </row>
    <row r="32" spans="2:57" x14ac:dyDescent="0.15">
      <c r="B32" s="68">
        <f>[1]节奏总纲!B32</f>
        <v>45</v>
      </c>
      <c r="C32" s="68">
        <f>[1]节奏总纲!C32</f>
        <v>255.5</v>
      </c>
      <c r="D32" s="68">
        <f>[1]节奏总纲!D32</f>
        <v>128</v>
      </c>
      <c r="F32" s="68">
        <f>[1]节奏总纲!F32</f>
        <v>30</v>
      </c>
      <c r="G32" s="68">
        <f>[1]节奏总纲!G32</f>
        <v>7</v>
      </c>
      <c r="I32" s="68">
        <f>[1]节奏总纲!I32</f>
        <v>30</v>
      </c>
      <c r="J32" s="68">
        <f>[1]节奏总纲!J32</f>
        <v>28.35</v>
      </c>
      <c r="K32" s="68">
        <f>[1]节奏总纲!K32</f>
        <v>0.9</v>
      </c>
      <c r="N32" s="53">
        <f>[1]节奏总纲!N32</f>
        <v>39</v>
      </c>
      <c r="O32" s="28">
        <v>29</v>
      </c>
      <c r="P32" s="28">
        <f>[1]节奏总纲!P32</f>
        <v>6.4642639322944575</v>
      </c>
      <c r="Q32" s="28">
        <f>[1]节奏总纲!Q32</f>
        <v>5.6323131642081607</v>
      </c>
      <c r="R32" s="28">
        <f>[1]节奏总纲!R32</f>
        <v>4.6510378992858623</v>
      </c>
      <c r="S32" s="28">
        <f>[1]节奏总纲!S32</f>
        <v>3.4532097926316991</v>
      </c>
      <c r="T32" s="28">
        <f>[1]节奏总纲!T32</f>
        <v>1.9366934741154194</v>
      </c>
      <c r="V32" s="28">
        <v>29</v>
      </c>
      <c r="W32" s="28">
        <f>[1]节奏总纲!W32</f>
        <v>0.49985942592546539</v>
      </c>
      <c r="X32" s="28">
        <f>[1]节奏总纲!X32</f>
        <v>0.44089548186459027</v>
      </c>
      <c r="Y32" s="28">
        <f>[1]节奏总纲!Y32</f>
        <v>0.37575274912056855</v>
      </c>
      <c r="Z32" s="28">
        <f>[1]节奏总纲!Z32</f>
        <v>0.28790032110167552</v>
      </c>
      <c r="AA32" s="28">
        <f>[1]节奏总纲!AA32</f>
        <v>0.16287957392128116</v>
      </c>
      <c r="AC32" s="28">
        <v>29</v>
      </c>
      <c r="AD32" s="28">
        <f>[1]节奏总纲!AD32</f>
        <v>49.066704614192936</v>
      </c>
      <c r="AE32" s="28">
        <f>[1]节奏总纲!AE32</f>
        <v>51.033341828534468</v>
      </c>
      <c r="AF32" s="28">
        <f>[1]节奏总纲!AF32</f>
        <v>53.719431255885922</v>
      </c>
      <c r="AG32" s="28">
        <f>[1]节奏总纲!AG32</f>
        <v>58.210135614815364</v>
      </c>
      <c r="AH32" s="28">
        <f>[1]节奏总纲!AH32</f>
        <v>66.589764070576265</v>
      </c>
      <c r="AL32" s="28">
        <v>29</v>
      </c>
      <c r="AM32" s="28">
        <f>[1]节奏总纲!AM32</f>
        <v>24.074703862418847</v>
      </c>
      <c r="AN32" s="28">
        <f>[1]节奏总纲!AN32</f>
        <v>19.259763089935078</v>
      </c>
      <c r="AO32" s="28">
        <f>[1]节奏总纲!AO32</f>
        <v>14.444822317451308</v>
      </c>
      <c r="AP32" s="28">
        <f>[1]节奏总纲!AP32</f>
        <v>9.6298815449675388</v>
      </c>
      <c r="AQ32" s="28">
        <f>[1]节奏总纲!AQ32</f>
        <v>4.8149407724837694</v>
      </c>
      <c r="AS32" s="28">
        <v>29</v>
      </c>
      <c r="AT32" s="28">
        <f>[1]节奏总纲!AT32</f>
        <v>3.6484439072357766</v>
      </c>
      <c r="AU32" s="28">
        <f>[1]节奏总纲!AU32</f>
        <v>2.9187551257886213</v>
      </c>
      <c r="AV32" s="28">
        <f>[1]节奏总纲!AV32</f>
        <v>2.189066344341466</v>
      </c>
      <c r="AW32" s="28">
        <f>[1]节奏总纲!AW32</f>
        <v>1.4593775628943106</v>
      </c>
      <c r="AX32" s="28">
        <f>[1]节奏总纲!AX32</f>
        <v>0.72968878144715532</v>
      </c>
      <c r="AY32" s="28"/>
      <c r="AZ32" s="28">
        <v>29</v>
      </c>
      <c r="BA32" s="28">
        <f>[1]节奏总纲!BA32</f>
        <v>30.12980063735499</v>
      </c>
      <c r="BB32" s="28">
        <f>[1]节奏总纲!BB32</f>
        <v>31.493307526642905</v>
      </c>
      <c r="BC32" s="28">
        <f>[1]节奏总纲!BC32</f>
        <v>33.280329748032408</v>
      </c>
      <c r="BD32" s="28">
        <f>[1]节奏总纲!BD32</f>
        <v>35.878317702773053</v>
      </c>
      <c r="BE32" s="28">
        <f>[1]节奏总纲!BE32</f>
        <v>40.518638521010644</v>
      </c>
    </row>
    <row r="33" spans="2:57" x14ac:dyDescent="0.15">
      <c r="B33" s="68">
        <f>[1]节奏总纲!B33</f>
        <v>50</v>
      </c>
      <c r="C33" s="68">
        <f>[1]节奏总纲!C33</f>
        <v>511.5</v>
      </c>
      <c r="D33" s="68">
        <f>[1]节奏总纲!D33</f>
        <v>256</v>
      </c>
      <c r="F33" s="68">
        <f>[1]节奏总纲!F33</f>
        <v>31</v>
      </c>
      <c r="G33" s="68">
        <f>[1]节奏总纲!G33</f>
        <v>7.5741877002903433</v>
      </c>
      <c r="I33" s="68">
        <f>[1]节奏总纲!I33</f>
        <v>31</v>
      </c>
      <c r="J33" s="68">
        <f>[1]节奏总纲!J33</f>
        <v>33.357679571112705</v>
      </c>
      <c r="K33" s="68">
        <f>[1]节奏总纲!K33</f>
        <v>0.92</v>
      </c>
      <c r="N33" s="53">
        <f>[1]节奏总纲!N33</f>
        <v>40</v>
      </c>
      <c r="O33" s="28">
        <v>30</v>
      </c>
      <c r="P33" s="28">
        <f>[1]节奏总纲!P33</f>
        <v>7</v>
      </c>
      <c r="Q33" s="28">
        <f>[1]节奏总纲!Q33</f>
        <v>6.1025999999999998</v>
      </c>
      <c r="R33" s="28">
        <f>[1]节奏总纲!R33</f>
        <v>5.0421000000000005</v>
      </c>
      <c r="S33" s="28">
        <f>[1]节奏总纲!S33</f>
        <v>3.7428999999999997</v>
      </c>
      <c r="T33" s="28">
        <f>[1]节奏总纲!T33</f>
        <v>2.1006999999999998</v>
      </c>
      <c r="V33" s="28">
        <v>30</v>
      </c>
      <c r="W33" s="28">
        <f>[1]节奏总纲!W33</f>
        <v>0.5357360677055425</v>
      </c>
      <c r="X33" s="28">
        <f>[1]节奏总纲!X33</f>
        <v>0.47028683579183905</v>
      </c>
      <c r="Y33" s="28">
        <f>[1]节奏总纲!Y33</f>
        <v>0.39106210071413816</v>
      </c>
      <c r="Z33" s="28">
        <f>[1]节奏总纲!Z33</f>
        <v>0.28969020736830053</v>
      </c>
      <c r="AA33" s="28">
        <f>[1]节奏总纲!AA33</f>
        <v>0.16400652588458042</v>
      </c>
      <c r="AC33" s="28">
        <v>30</v>
      </c>
      <c r="AD33" s="28">
        <f>[1]节奏总纲!AD33</f>
        <v>49.533352307096472</v>
      </c>
      <c r="AE33" s="28">
        <f>[1]节奏总纲!AE33</f>
        <v>51.497823295559343</v>
      </c>
      <c r="AF33" s="28">
        <f>[1]节奏总纲!AF33</f>
        <v>54.213705787583436</v>
      </c>
      <c r="AG33" s="28">
        <f>[1]节奏总纲!AG33</f>
        <v>58.701446767877648</v>
      </c>
      <c r="AH33" s="28">
        <f>[1]节奏总纲!AH33</f>
        <v>67.097551508592701</v>
      </c>
      <c r="AL33" s="28">
        <v>30</v>
      </c>
      <c r="AM33" s="28">
        <f>[1]节奏总纲!AM33</f>
        <v>28.35</v>
      </c>
      <c r="AN33" s="28">
        <f>[1]节奏总纲!AN33</f>
        <v>22.680000000000003</v>
      </c>
      <c r="AO33" s="28">
        <f>[1]节奏总纲!AO33</f>
        <v>17.010000000000002</v>
      </c>
      <c r="AP33" s="28">
        <f>[1]节奏总纲!AP33</f>
        <v>11.340000000000002</v>
      </c>
      <c r="AQ33" s="28">
        <f>[1]节奏总纲!AQ33</f>
        <v>5.6700000000000008</v>
      </c>
      <c r="AS33" s="28">
        <v>30</v>
      </c>
      <c r="AT33" s="28">
        <f>[1]节奏总纲!AT33</f>
        <v>4.2752961375811545</v>
      </c>
      <c r="AU33" s="28">
        <f>[1]节奏总纲!AU33</f>
        <v>3.4202369100649257</v>
      </c>
      <c r="AV33" s="28">
        <f>[1]节奏总纲!AV33</f>
        <v>2.5651776825486934</v>
      </c>
      <c r="AW33" s="28">
        <f>[1]节奏总纲!AW33</f>
        <v>1.7101184550324628</v>
      </c>
      <c r="AX33" s="28">
        <f>[1]节奏总纲!AX33</f>
        <v>0.85505922751623142</v>
      </c>
      <c r="AY33" s="28"/>
      <c r="AZ33" s="28">
        <v>30</v>
      </c>
      <c r="BA33" s="28">
        <f>[1]节奏总纲!BA33</f>
        <v>30.329493925593439</v>
      </c>
      <c r="BB33" s="28">
        <f>[1]节奏总纲!BB33</f>
        <v>31.706504654507764</v>
      </c>
      <c r="BC33" s="28">
        <f>[1]节奏总纲!BC33</f>
        <v>33.487933395889513</v>
      </c>
      <c r="BD33" s="28">
        <f>[1]节奏总纲!BD33</f>
        <v>36.105477566569242</v>
      </c>
      <c r="BE33" s="28">
        <f>[1]节奏总纲!BE33</f>
        <v>40.751734485509814</v>
      </c>
    </row>
    <row r="34" spans="2:57" x14ac:dyDescent="0.15">
      <c r="B34" s="68">
        <f>[1]节奏总纲!B34</f>
        <v>55</v>
      </c>
      <c r="C34" s="68">
        <f>[1]节奏总纲!C34</f>
        <v>1023.5</v>
      </c>
      <c r="D34" s="68">
        <f>[1]节奏总纲!D34</f>
        <v>512</v>
      </c>
      <c r="F34" s="68">
        <f>[1]节奏总纲!F34</f>
        <v>32</v>
      </c>
      <c r="G34" s="68">
        <f>[1]节奏总纲!G34</f>
        <v>8.189586839976279</v>
      </c>
      <c r="I34" s="68">
        <f>[1]节奏总纲!I34</f>
        <v>32</v>
      </c>
      <c r="J34" s="68">
        <f>[1]节奏总纲!J34</f>
        <v>39.220797956048642</v>
      </c>
      <c r="K34" s="68">
        <f>[1]节奏总纲!K34</f>
        <v>0.94</v>
      </c>
      <c r="N34" s="53">
        <f>[1]节奏总纲!N34</f>
        <v>41</v>
      </c>
      <c r="O34" s="28">
        <v>31</v>
      </c>
      <c r="P34" s="28">
        <f>[1]节奏总纲!P34</f>
        <v>7.5741877002903433</v>
      </c>
      <c r="Q34" s="28">
        <f>[1]节奏总纲!Q34</f>
        <v>6.6115084435834408</v>
      </c>
      <c r="R34" s="28">
        <f>[1]节奏总纲!R34</f>
        <v>5.4632615882194253</v>
      </c>
      <c r="S34" s="28">
        <f>[1]节奏总纲!S34</f>
        <v>4.052190419655334</v>
      </c>
      <c r="T34" s="28">
        <f>[1]节奏总纲!T34</f>
        <v>2.2783156602473356</v>
      </c>
      <c r="V34" s="28">
        <v>31</v>
      </c>
      <c r="W34" s="28">
        <f>[1]节奏总纲!W34</f>
        <v>0.57418770029034327</v>
      </c>
      <c r="X34" s="28">
        <f>[1]节奏总纲!X34</f>
        <v>0.50890844358344101</v>
      </c>
      <c r="Y34" s="28">
        <f>[1]节奏总纲!Y34</f>
        <v>0.42116158821942484</v>
      </c>
      <c r="Z34" s="28">
        <f>[1]节奏总纲!Z34</f>
        <v>0.30929041965533433</v>
      </c>
      <c r="AA34" s="28">
        <f>[1]节奏总纲!AA34</f>
        <v>0.17761566024733577</v>
      </c>
      <c r="AC34" s="28">
        <v>31</v>
      </c>
      <c r="AD34" s="28">
        <f>[1]节奏总纲!AD34</f>
        <v>50</v>
      </c>
      <c r="AE34" s="28">
        <f>[1]节奏总纲!AE34</f>
        <v>51.96230476258421</v>
      </c>
      <c r="AF34" s="28">
        <f>[1]节奏总纲!AF34</f>
        <v>54.692509339255828</v>
      </c>
      <c r="AG34" s="28">
        <f>[1]节奏总纲!AG34</f>
        <v>59.178112178215827</v>
      </c>
      <c r="AH34" s="28">
        <f>[1]节奏总纲!AH34</f>
        <v>67.582949939226467</v>
      </c>
      <c r="AL34" s="28">
        <v>31</v>
      </c>
      <c r="AM34" s="28">
        <f>[1]节奏总纲!AM34</f>
        <v>33.357679571112705</v>
      </c>
      <c r="AN34" s="28">
        <f>[1]节奏总纲!AN34</f>
        <v>26.686143656890167</v>
      </c>
      <c r="AO34" s="28">
        <f>[1]节奏总纲!AO34</f>
        <v>20.014607742667621</v>
      </c>
      <c r="AP34" s="28">
        <f>[1]节奏总纲!AP34</f>
        <v>13.343071828445083</v>
      </c>
      <c r="AQ34" s="28">
        <f>[1]节奏总纲!AQ34</f>
        <v>6.6715359142225417</v>
      </c>
      <c r="AS34" s="28">
        <v>31</v>
      </c>
      <c r="AT34" s="28">
        <f>[1]节奏总纲!AT34</f>
        <v>5.0076795711127033</v>
      </c>
      <c r="AU34" s="28">
        <f>[1]节奏总纲!AU34</f>
        <v>4.0061436568901634</v>
      </c>
      <c r="AV34" s="28">
        <f>[1]节奏总纲!AV34</f>
        <v>3.0046077426676199</v>
      </c>
      <c r="AW34" s="28">
        <f>[1]节奏总纲!AW34</f>
        <v>2.0030718284450817</v>
      </c>
      <c r="AX34" s="28">
        <f>[1]节奏总纲!AX34</f>
        <v>1.0015359142225408</v>
      </c>
      <c r="AY34" s="28"/>
      <c r="AZ34" s="28">
        <v>31</v>
      </c>
      <c r="BA34" s="28">
        <f>[1]节奏总纲!BA34</f>
        <v>30.529187213831889</v>
      </c>
      <c r="BB34" s="28">
        <f>[1]节奏总纲!BB34</f>
        <v>31.919701782372627</v>
      </c>
      <c r="BC34" s="28">
        <f>[1]节奏总纲!BC34</f>
        <v>33.695537043746626</v>
      </c>
      <c r="BD34" s="28">
        <f>[1]节奏总纲!BD34</f>
        <v>36.315904388158508</v>
      </c>
      <c r="BE34" s="28">
        <f>[1]节奏总纲!BE34</f>
        <v>40.984830450008978</v>
      </c>
    </row>
    <row r="35" spans="2:57" x14ac:dyDescent="0.15">
      <c r="B35" s="68">
        <f>[1]节奏总纲!B35</f>
        <v>60</v>
      </c>
      <c r="C35" s="68">
        <f>[1]节奏总纲!C35</f>
        <v>2047.5</v>
      </c>
      <c r="D35" s="68">
        <f>[1]节奏总纲!D35</f>
        <v>1024</v>
      </c>
      <c r="F35" s="68">
        <f>[1]节奏总纲!F35</f>
        <v>33</v>
      </c>
      <c r="G35" s="68">
        <f>[1]节奏总纲!G35</f>
        <v>8.8491553067593287</v>
      </c>
      <c r="I35" s="68">
        <f>[1]节奏总纲!I35</f>
        <v>33</v>
      </c>
      <c r="J35" s="68">
        <f>[1]节奏总纲!J35</f>
        <v>46.082812923199413</v>
      </c>
      <c r="K35" s="68">
        <f>[1]节奏总纲!K35</f>
        <v>0.96</v>
      </c>
      <c r="N35" s="53">
        <f>[1]节奏总纲!N35</f>
        <v>42</v>
      </c>
      <c r="O35" s="28">
        <v>32</v>
      </c>
      <c r="P35" s="28">
        <f>[1]节奏总纲!P35</f>
        <v>8.189586839976279</v>
      </c>
      <c r="Q35" s="28">
        <f>[1]节奏总纲!Q35</f>
        <v>7.1519661873512845</v>
      </c>
      <c r="R35" s="28">
        <f>[1]节奏总纲!R35</f>
        <v>5.906330028990892</v>
      </c>
      <c r="S35" s="28">
        <f>[1]节奏总纲!S35</f>
        <v>4.3855237528072974</v>
      </c>
      <c r="T35" s="28">
        <f>[1]节奏总纲!T35</f>
        <v>2.46506563883286</v>
      </c>
      <c r="V35" s="28">
        <v>32</v>
      </c>
      <c r="W35" s="28">
        <f>[1]节奏总纲!W35</f>
        <v>0.61539913968593574</v>
      </c>
      <c r="X35" s="28">
        <f>[1]节奏总纲!X35</f>
        <v>0.54045774376784372</v>
      </c>
      <c r="Y35" s="28">
        <f>[1]节奏总纲!Y35</f>
        <v>0.44306844077146668</v>
      </c>
      <c r="Z35" s="28">
        <f>[1]节奏总纲!Z35</f>
        <v>0.33333333315196345</v>
      </c>
      <c r="AA35" s="28">
        <f>[1]节奏总纲!AA35</f>
        <v>0.18674997858552445</v>
      </c>
      <c r="AC35" s="28">
        <v>32</v>
      </c>
      <c r="AD35" s="28">
        <f>[1]节奏总纲!AD35</f>
        <v>50.435397692903535</v>
      </c>
      <c r="AE35" s="28">
        <f>[1]节奏总纲!AE35</f>
        <v>52.391506955233744</v>
      </c>
      <c r="AF35" s="28">
        <f>[1]节奏总纲!AF35</f>
        <v>55.159275389027101</v>
      </c>
      <c r="AG35" s="28">
        <f>[1]节奏总纲!AG35</f>
        <v>59.632093520341421</v>
      </c>
      <c r="AH35" s="28">
        <f>[1]节奏总纲!AH35</f>
        <v>68.063981730538742</v>
      </c>
      <c r="AL35" s="28">
        <v>32</v>
      </c>
      <c r="AM35" s="28">
        <f>[1]节奏总纲!AM35</f>
        <v>39.220797956048642</v>
      </c>
      <c r="AN35" s="28">
        <f>[1]节奏总纲!AN35</f>
        <v>31.376638364838914</v>
      </c>
      <c r="AO35" s="28">
        <f>[1]节奏总纲!AO35</f>
        <v>23.532478773629183</v>
      </c>
      <c r="AP35" s="28">
        <f>[1]节奏总纲!AP35</f>
        <v>15.688319182419457</v>
      </c>
      <c r="AQ35" s="28">
        <f>[1]节奏总纲!AQ35</f>
        <v>7.8441595912097286</v>
      </c>
      <c r="AS35" s="28">
        <v>32</v>
      </c>
      <c r="AT35" s="28">
        <f>[1]节奏总纲!AT35</f>
        <v>5.8631183849359374</v>
      </c>
      <c r="AU35" s="28">
        <f>[1]节奏总纲!AU35</f>
        <v>4.6904947079487478</v>
      </c>
      <c r="AV35" s="28">
        <f>[1]节奏总纲!AV35</f>
        <v>3.5178710309615617</v>
      </c>
      <c r="AW35" s="28">
        <f>[1]节奏总纲!AW35</f>
        <v>2.3452473539743739</v>
      </c>
      <c r="AX35" s="28">
        <f>[1]节奏总纲!AX35</f>
        <v>1.1726236769871869</v>
      </c>
      <c r="AY35" s="28"/>
      <c r="AZ35" s="28">
        <v>32</v>
      </c>
      <c r="BA35" s="28">
        <f>[1]节奏总纲!BA35</f>
        <v>30.728880502070336</v>
      </c>
      <c r="BB35" s="28">
        <f>[1]节奏总纲!BB35</f>
        <v>32.113552950216736</v>
      </c>
      <c r="BC35" s="28">
        <f>[1]节奏总纲!BC35</f>
        <v>33.903140691603731</v>
      </c>
      <c r="BD35" s="28">
        <f>[1]节奏总纲!BD35</f>
        <v>36.526331209747774</v>
      </c>
      <c r="BE35" s="28">
        <f>[1]节奏总纲!BE35</f>
        <v>41.188041754455355</v>
      </c>
    </row>
    <row r="36" spans="2:57" x14ac:dyDescent="0.15">
      <c r="F36" s="68">
        <f>[1]节奏总纲!F36</f>
        <v>34</v>
      </c>
      <c r="G36" s="68">
        <f>[1]节奏总纲!G36</f>
        <v>9.5560632861831518</v>
      </c>
      <c r="I36" s="68">
        <f>[1]节奏总纲!I36</f>
        <v>34</v>
      </c>
      <c r="J36" s="68">
        <f>[1]节奏总纲!J36</f>
        <v>54.110931329932889</v>
      </c>
      <c r="K36" s="68">
        <f>[1]节奏总纲!K36</f>
        <v>0.98</v>
      </c>
      <c r="N36" s="53">
        <f>[1]节奏总纲!N36</f>
        <v>43</v>
      </c>
      <c r="O36" s="28">
        <v>33</v>
      </c>
      <c r="P36" s="28">
        <f>[1]节奏总纲!P36</f>
        <v>8.8491553067593287</v>
      </c>
      <c r="Q36" s="28">
        <f>[1]节奏总纲!Q36</f>
        <v>7.7120388498407557</v>
      </c>
      <c r="R36" s="28">
        <f>[1]节奏总纲!R36</f>
        <v>6.3696219898053652</v>
      </c>
      <c r="S36" s="28">
        <f>[1]节奏总纲!S36</f>
        <v>4.736067920177593</v>
      </c>
      <c r="T36" s="28">
        <f>[1]节奏总纲!T36</f>
        <v>2.6627108318038819</v>
      </c>
      <c r="V36" s="28">
        <v>33</v>
      </c>
      <c r="W36" s="28">
        <f>[1]节奏总纲!W36</f>
        <v>0.6595684667830497</v>
      </c>
      <c r="X36" s="28">
        <f>[1]节奏总纲!X36</f>
        <v>0.56007266248947118</v>
      </c>
      <c r="Y36" s="28">
        <f>[1]节奏总纲!Y36</f>
        <v>0.46329196081447321</v>
      </c>
      <c r="Z36" s="28">
        <f>[1]节奏总纲!Z36</f>
        <v>0.35054416737029559</v>
      </c>
      <c r="AA36" s="28">
        <f>[1]节奏总纲!AA36</f>
        <v>0.1976451929710219</v>
      </c>
      <c r="AC36" s="28">
        <v>33</v>
      </c>
      <c r="AD36" s="28">
        <f>[1]节奏总纲!AD36</f>
        <v>50.870795385807064</v>
      </c>
      <c r="AE36" s="28">
        <f>[1]节奏总纲!AE36</f>
        <v>52.81759316022675</v>
      </c>
      <c r="AF36" s="28">
        <f>[1]节奏总纲!AF36</f>
        <v>55.604435245632025</v>
      </c>
      <c r="AG36" s="28">
        <f>[1]节奏总纲!AG36</f>
        <v>60.078368706270226</v>
      </c>
      <c r="AH36" s="28">
        <f>[1]节奏总纲!AH36</f>
        <v>68.518369035696878</v>
      </c>
      <c r="AL36" s="28">
        <v>33</v>
      </c>
      <c r="AM36" s="28">
        <f>[1]节奏总纲!AM36</f>
        <v>46.082812923199413</v>
      </c>
      <c r="AN36" s="28">
        <f>[1]节奏总纲!AN36</f>
        <v>36.866250338559531</v>
      </c>
      <c r="AO36" s="28">
        <f>[1]节奏总纲!AO36</f>
        <v>27.649687753919647</v>
      </c>
      <c r="AP36" s="28">
        <f>[1]节奏总纲!AP36</f>
        <v>18.433125169279766</v>
      </c>
      <c r="AQ36" s="28">
        <f>[1]节奏总纲!AQ36</f>
        <v>9.2165625846398829</v>
      </c>
      <c r="AS36" s="28">
        <v>33</v>
      </c>
      <c r="AT36" s="28">
        <f>[1]节奏总纲!AT36</f>
        <v>6.8620149671507704</v>
      </c>
      <c r="AU36" s="28">
        <f>[1]节奏总纲!AU36</f>
        <v>5.489611973720617</v>
      </c>
      <c r="AV36" s="28">
        <f>[1]节奏总纲!AV36</f>
        <v>4.1172089802904637</v>
      </c>
      <c r="AW36" s="28">
        <f>[1]节奏总纲!AW36</f>
        <v>2.7448059868603085</v>
      </c>
      <c r="AX36" s="28">
        <f>[1]节奏总纲!AX36</f>
        <v>1.3724029934301543</v>
      </c>
      <c r="AY36" s="28"/>
      <c r="AZ36" s="28">
        <v>33</v>
      </c>
      <c r="BA36" s="28">
        <f>[1]节奏总纲!BA36</f>
        <v>30.928573790308786</v>
      </c>
      <c r="BB36" s="28">
        <f>[1]节奏总纲!BB36</f>
        <v>32.295715187691279</v>
      </c>
      <c r="BC36" s="28">
        <f>[1]节奏总纲!BC36</f>
        <v>34.09469189131628</v>
      </c>
      <c r="BD36" s="28">
        <f>[1]节奏总纲!BD36</f>
        <v>36.73675803133704</v>
      </c>
      <c r="BE36" s="28">
        <f>[1]节奏总纲!BE36</f>
        <v>41.389172829914081</v>
      </c>
    </row>
    <row r="37" spans="2:57" x14ac:dyDescent="0.15">
      <c r="F37" s="68">
        <f>[1]节奏总纲!F37</f>
        <v>35</v>
      </c>
      <c r="G37" s="68">
        <f>[1]节奏总纲!G37</f>
        <v>10.313708498984759</v>
      </c>
      <c r="I37" s="68">
        <f>[1]节奏总纲!I37</f>
        <v>35</v>
      </c>
      <c r="J37" s="68">
        <f>[1]节奏总纲!J37</f>
        <v>63.5</v>
      </c>
      <c r="K37" s="68">
        <f>[1]节奏总纲!K37</f>
        <v>1</v>
      </c>
      <c r="N37" s="53">
        <f>[1]节奏总纲!N37</f>
        <v>44</v>
      </c>
      <c r="O37" s="28">
        <v>34</v>
      </c>
      <c r="P37" s="28">
        <f>[1]节奏总纲!P37</f>
        <v>9.5560632861831518</v>
      </c>
      <c r="Q37" s="28">
        <f>[1]节奏总纲!Q37</f>
        <v>8.3309759728944712</v>
      </c>
      <c r="R37" s="28">
        <f>[1]节奏总纲!R37</f>
        <v>6.8918328419952886</v>
      </c>
      <c r="S37" s="28">
        <f>[1]节奏总纲!S37</f>
        <v>5.1287391656944967</v>
      </c>
      <c r="T37" s="28">
        <f>[1]节奏总纲!T37</f>
        <v>2.8811530807842201</v>
      </c>
      <c r="V37" s="28">
        <v>34</v>
      </c>
      <c r="W37" s="28">
        <f>[1]节奏总纲!W37</f>
        <v>0.70690797942382311</v>
      </c>
      <c r="X37" s="28">
        <f>[1]节奏总纲!X37</f>
        <v>0.61893712305371551</v>
      </c>
      <c r="Y37" s="28">
        <f>[1]节奏总纲!Y37</f>
        <v>0.52221085218992336</v>
      </c>
      <c r="Z37" s="28">
        <f>[1]节奏总纲!Z37</f>
        <v>0.39267124551690369</v>
      </c>
      <c r="AA37" s="28">
        <f>[1]节奏总纲!AA37</f>
        <v>0.21844224898033815</v>
      </c>
      <c r="AC37" s="28">
        <v>34</v>
      </c>
      <c r="AD37" s="28">
        <f>[1]节奏总纲!AD37</f>
        <v>51.285688244217212</v>
      </c>
      <c r="AE37" s="28">
        <f>[1]节奏总纲!AE37</f>
        <v>53.226994578658328</v>
      </c>
      <c r="AF37" s="28">
        <f>[1]节奏总纲!AF37</f>
        <v>56.045896281048073</v>
      </c>
      <c r="AG37" s="28">
        <f>[1]节奏总纲!AG37</f>
        <v>60.491705764657482</v>
      </c>
      <c r="AH37" s="28">
        <f>[1]节奏总纲!AH37</f>
        <v>68.972756340855</v>
      </c>
      <c r="AL37" s="28">
        <v>34</v>
      </c>
      <c r="AM37" s="28">
        <f>[1]节奏总纲!AM37</f>
        <v>54.110931329932889</v>
      </c>
      <c r="AN37" s="28">
        <f>[1]节奏总纲!AN37</f>
        <v>43.288745063946315</v>
      </c>
      <c r="AO37" s="28">
        <f>[1]节奏总纲!AO37</f>
        <v>32.466558797959735</v>
      </c>
      <c r="AP37" s="28">
        <f>[1]节奏总纲!AP37</f>
        <v>21.644372531973158</v>
      </c>
      <c r="AQ37" s="28">
        <f>[1]节奏总纲!AQ37</f>
        <v>10.822186265986579</v>
      </c>
      <c r="AS37" s="28">
        <v>34</v>
      </c>
      <c r="AT37" s="28">
        <f>[1]节奏总纲!AT37</f>
        <v>8.0281184067334763</v>
      </c>
      <c r="AU37" s="28">
        <f>[1]节奏总纲!AU37</f>
        <v>6.4224947253867839</v>
      </c>
      <c r="AV37" s="28">
        <f>[1]节奏总纲!AV37</f>
        <v>4.8168710440400879</v>
      </c>
      <c r="AW37" s="28">
        <f>[1]节奏总纲!AW37</f>
        <v>3.2112473626933919</v>
      </c>
      <c r="AX37" s="28">
        <f>[1]节奏总纲!AX37</f>
        <v>1.605623681346696</v>
      </c>
      <c r="AY37" s="28"/>
      <c r="AZ37" s="28">
        <v>34</v>
      </c>
      <c r="BA37" s="28">
        <f>[1]节奏总纲!BA37</f>
        <v>31.109552696486158</v>
      </c>
      <c r="BB37" s="28">
        <f>[1]节奏总纲!BB37</f>
        <v>32.477877425165822</v>
      </c>
      <c r="BC37" s="28">
        <f>[1]节奏总纲!BC37</f>
        <v>34.272203285175834</v>
      </c>
      <c r="BD37" s="28">
        <f>[1]节奏总纲!BD37</f>
        <v>36.947184852926306</v>
      </c>
      <c r="BE37" s="28">
        <f>[1]节奏总纲!BE37</f>
        <v>41.590303905372799</v>
      </c>
    </row>
    <row r="38" spans="2:57" x14ac:dyDescent="0.15">
      <c r="F38" s="68">
        <f>[1]节奏总纲!F38</f>
        <v>36</v>
      </c>
      <c r="G38" s="68">
        <f>[1]节奏总纲!G38</f>
        <v>11.125732532083184</v>
      </c>
      <c r="I38" s="68">
        <f>[1]节奏总纲!I38</f>
        <v>36</v>
      </c>
      <c r="J38" s="68">
        <f>[1]节奏总纲!J38</f>
        <v>73.746861667008318</v>
      </c>
      <c r="K38" s="68">
        <f>[1]节奏总纲!K38</f>
        <v>1.01</v>
      </c>
      <c r="N38" s="53">
        <f>[1]节奏总纲!N38</f>
        <v>45</v>
      </c>
      <c r="O38" s="28">
        <v>35</v>
      </c>
      <c r="P38" s="28">
        <f>[1]节奏总纲!P38</f>
        <v>10.313708498984759</v>
      </c>
      <c r="Q38" s="28">
        <f>[1]节奏总纲!Q38</f>
        <v>9.0048988904635934</v>
      </c>
      <c r="R38" s="28">
        <f>[1]节奏总纲!R38</f>
        <v>7.4547485030661838</v>
      </c>
      <c r="S38" s="28">
        <f>[1]节奏总纲!S38</f>
        <v>5.5405242056546129</v>
      </c>
      <c r="T38" s="28">
        <f>[1]节奏总纲!T38</f>
        <v>3.1106144832938032</v>
      </c>
      <c r="V38" s="28">
        <v>35</v>
      </c>
      <c r="W38" s="28">
        <f>[1]节奏总纲!W38</f>
        <v>0.75764521280160757</v>
      </c>
      <c r="X38" s="28">
        <f>[1]节奏总纲!X38</f>
        <v>0.67392291756912215</v>
      </c>
      <c r="Y38" s="28">
        <f>[1]节奏总纲!Y38</f>
        <v>0.56291566107089519</v>
      </c>
      <c r="Z38" s="28">
        <f>[1]节奏总纲!Z38</f>
        <v>0.41178503996011617</v>
      </c>
      <c r="AA38" s="28">
        <f>[1]节奏总纲!AA38</f>
        <v>0.22946140250958313</v>
      </c>
      <c r="AC38" s="28">
        <v>35</v>
      </c>
      <c r="AD38" s="28">
        <f>[1]节奏总纲!AD38</f>
        <v>51.691928656135211</v>
      </c>
      <c r="AE38" s="28">
        <f>[1]节奏总纲!AE38</f>
        <v>53.623906555539456</v>
      </c>
      <c r="AF38" s="28">
        <f>[1]节奏总纲!AF38</f>
        <v>56.457855949816349</v>
      </c>
      <c r="AG38" s="28">
        <f>[1]节奏总纲!AG38</f>
        <v>60.905042823044738</v>
      </c>
      <c r="AH38" s="28">
        <f>[1]节奏总纲!AH38</f>
        <v>69.385288338144662</v>
      </c>
      <c r="AL38" s="28">
        <v>35</v>
      </c>
      <c r="AM38" s="28">
        <f>[1]节奏总纲!AM38</f>
        <v>63.5</v>
      </c>
      <c r="AN38" s="28">
        <f>[1]节奏总纲!AN38</f>
        <v>50.800000000000004</v>
      </c>
      <c r="AO38" s="28">
        <f>[1]节奏总纲!AO38</f>
        <v>38.1</v>
      </c>
      <c r="AP38" s="28">
        <f>[1]节奏总纲!AP38</f>
        <v>25.400000000000002</v>
      </c>
      <c r="AQ38" s="28">
        <f>[1]节奏总纲!AQ38</f>
        <v>12.700000000000001</v>
      </c>
      <c r="AS38" s="28">
        <v>35</v>
      </c>
      <c r="AT38" s="28">
        <f>[1]节奏总纲!AT38</f>
        <v>9.3890686700671111</v>
      </c>
      <c r="AU38" s="28">
        <f>[1]节奏总纲!AU38</f>
        <v>7.5112549360536889</v>
      </c>
      <c r="AV38" s="28">
        <f>[1]节奏总纲!AV38</f>
        <v>5.6334412020402667</v>
      </c>
      <c r="AW38" s="28">
        <f>[1]节奏总纲!AW38</f>
        <v>3.7556274680268444</v>
      </c>
      <c r="AX38" s="28">
        <f>[1]节奏总纲!AX38</f>
        <v>1.8778137340134222</v>
      </c>
      <c r="AY38" s="28"/>
      <c r="AZ38" s="28">
        <v>35</v>
      </c>
      <c r="BA38" s="28">
        <f>[1]节奏总纲!BA38</f>
        <v>31.280110398778046</v>
      </c>
      <c r="BB38" s="28">
        <f>[1]节奏总纲!BB38</f>
        <v>32.660039662640372</v>
      </c>
      <c r="BC38" s="28">
        <f>[1]节奏总纲!BC38</f>
        <v>34.449714679035388</v>
      </c>
      <c r="BD38" s="28">
        <f>[1]节奏总纲!BD38</f>
        <v>37.135950591746003</v>
      </c>
      <c r="BE38" s="28">
        <f>[1]节奏总纲!BE38</f>
        <v>41.791434980831518</v>
      </c>
    </row>
    <row r="39" spans="2:57" x14ac:dyDescent="0.15">
      <c r="F39" s="68">
        <f>[1]节奏总纲!F39</f>
        <v>37</v>
      </c>
      <c r="G39" s="68">
        <f>[1]节奏总纲!G39</f>
        <v>11.996038341699768</v>
      </c>
      <c r="I39" s="68">
        <f>[1]节奏总纲!I39</f>
        <v>37</v>
      </c>
      <c r="J39" s="68">
        <f>[1]节奏总纲!J39</f>
        <v>85.62747641525452</v>
      </c>
      <c r="K39" s="68">
        <f>[1]节奏总纲!K39</f>
        <v>1.02</v>
      </c>
      <c r="N39" s="53">
        <f>[1]节奏总纲!N39</f>
        <v>46</v>
      </c>
      <c r="O39" s="28">
        <v>36</v>
      </c>
      <c r="P39" s="28">
        <f>[1]节奏总纲!P39</f>
        <v>11.125732532083184</v>
      </c>
      <c r="Q39" s="28">
        <f>[1]节奏总纲!Q39</f>
        <v>9.7261153795471191</v>
      </c>
      <c r="R39" s="28">
        <f>[1]节奏总纲!R39</f>
        <v>8.0405669009365166</v>
      </c>
      <c r="S39" s="28">
        <f>[1]节奏总纲!S39</f>
        <v>5.9700680767158358</v>
      </c>
      <c r="T39" s="28">
        <f>[1]节奏总纲!T39</f>
        <v>3.3388323328781633</v>
      </c>
      <c r="V39" s="28">
        <v>36</v>
      </c>
      <c r="W39" s="28">
        <f>[1]节奏总纲!W39</f>
        <v>0.81202403309842452</v>
      </c>
      <c r="X39" s="28">
        <f>[1]节奏总纲!X39</f>
        <v>0.72121648908352576</v>
      </c>
      <c r="Y39" s="28">
        <f>[1]节奏总纲!Y39</f>
        <v>0.58581839787033285</v>
      </c>
      <c r="Z39" s="28">
        <f>[1]节奏总纲!Z39</f>
        <v>0.42954387106122294</v>
      </c>
      <c r="AA39" s="28">
        <f>[1]节奏总纲!AA39</f>
        <v>0.22821784958436009</v>
      </c>
      <c r="AC39" s="28">
        <v>36</v>
      </c>
      <c r="AD39" s="28">
        <f>[1]节奏总纲!AD39</f>
        <v>52.091594979242075</v>
      </c>
      <c r="AE39" s="28">
        <f>[1]节奏总纲!AE39</f>
        <v>54.020289560649204</v>
      </c>
      <c r="AF39" s="28">
        <f>[1]节奏总纲!AF39</f>
        <v>56.869815618584624</v>
      </c>
      <c r="AG39" s="28">
        <f>[1]节奏总纲!AG39</f>
        <v>61.294362422865476</v>
      </c>
      <c r="AH39" s="28">
        <f>[1]节奏总纲!AH39</f>
        <v>69.795150761037945</v>
      </c>
      <c r="AL39" s="28">
        <v>36</v>
      </c>
      <c r="AM39" s="28">
        <f>[1]节奏总纲!AM39</f>
        <v>73.746861667008318</v>
      </c>
      <c r="AN39" s="28">
        <f>[1]节奏总纲!AN39</f>
        <v>58.997489333606659</v>
      </c>
      <c r="AO39" s="28">
        <f>[1]节奏总纲!AO39</f>
        <v>44.248117000204992</v>
      </c>
      <c r="AP39" s="28">
        <f>[1]节奏总纲!AP39</f>
        <v>29.498744666803329</v>
      </c>
      <c r="AQ39" s="28">
        <f>[1]节奏总纲!AQ39</f>
        <v>14.749372333401665</v>
      </c>
      <c r="AS39" s="28">
        <v>36</v>
      </c>
      <c r="AT39" s="28">
        <f>[1]节奏总纲!AT39</f>
        <v>10.246861667008318</v>
      </c>
      <c r="AU39" s="28">
        <f>[1]节奏总纲!AU39</f>
        <v>8.1974893336066543</v>
      </c>
      <c r="AV39" s="28">
        <f>[1]节奏总纲!AV39</f>
        <v>6.1481170002049907</v>
      </c>
      <c r="AW39" s="28">
        <f>[1]节奏总纲!AW39</f>
        <v>4.0987446668033272</v>
      </c>
      <c r="AX39" s="28">
        <f>[1]节奏总纲!AX39</f>
        <v>2.0493723334016636</v>
      </c>
      <c r="AY39" s="28"/>
      <c r="AZ39" s="28">
        <v>36</v>
      </c>
      <c r="BA39" s="28">
        <f>[1]节奏总纲!BA39</f>
        <v>31.450668101069933</v>
      </c>
      <c r="BB39" s="28">
        <f>[1]节奏总纲!BB39</f>
        <v>32.842201900114915</v>
      </c>
      <c r="BC39" s="28">
        <f>[1]节奏总纲!BC39</f>
        <v>34.627226072894942</v>
      </c>
      <c r="BD39" s="28">
        <f>[1]节奏总纲!BD39</f>
        <v>37.317457773889828</v>
      </c>
      <c r="BE39" s="28">
        <f>[1]节奏总纲!BE39</f>
        <v>41.992566056290244</v>
      </c>
    </row>
    <row r="40" spans="2:57" x14ac:dyDescent="0.15">
      <c r="F40" s="68">
        <f>[1]节奏总纲!F40</f>
        <v>38</v>
      </c>
      <c r="G40" s="68">
        <f>[1]节奏总纲!G40</f>
        <v>12.928809012737984</v>
      </c>
      <c r="I40" s="68">
        <f>[1]节奏总纲!I40</f>
        <v>38</v>
      </c>
      <c r="J40" s="68">
        <f>[1]节奏总纲!J40</f>
        <v>99.401036064365428</v>
      </c>
      <c r="K40" s="68">
        <f>[1]节奏总纲!K40</f>
        <v>1.03</v>
      </c>
      <c r="N40" s="53">
        <f>[1]节奏总纲!N40</f>
        <v>47</v>
      </c>
      <c r="O40" s="28">
        <v>37</v>
      </c>
      <c r="P40" s="28">
        <f>[1]节奏总纲!P40</f>
        <v>11.996038341699768</v>
      </c>
      <c r="Q40" s="28">
        <f>[1]节奏总纲!Q40</f>
        <v>10.483337906811427</v>
      </c>
      <c r="R40" s="28">
        <f>[1]节奏总纲!R40</f>
        <v>8.6671377018780831</v>
      </c>
      <c r="S40" s="28">
        <f>[1]节奏总纲!S40</f>
        <v>6.4166809089752066</v>
      </c>
      <c r="T40" s="28">
        <f>[1]节奏总纲!T40</f>
        <v>3.6000111063441</v>
      </c>
      <c r="V40" s="28">
        <v>37</v>
      </c>
      <c r="W40" s="28">
        <f>[1]节奏总纲!W40</f>
        <v>0.87030580961658366</v>
      </c>
      <c r="X40" s="28">
        <f>[1]节奏总纲!X40</f>
        <v>0.75722252726430739</v>
      </c>
      <c r="Y40" s="28">
        <f>[1]节奏总纲!Y40</f>
        <v>0.62657080094156647</v>
      </c>
      <c r="Z40" s="28">
        <f>[1]节奏总纲!Z40</f>
        <v>0.44661283225937076</v>
      </c>
      <c r="AA40" s="28">
        <f>[1]节奏总纲!AA40</f>
        <v>0.26117877346593676</v>
      </c>
      <c r="AC40" s="28">
        <v>37</v>
      </c>
      <c r="AD40" s="28">
        <f>[1]节奏总纲!AD40</f>
        <v>52.470630686057078</v>
      </c>
      <c r="AE40" s="28">
        <f>[1]节奏总纲!AE40</f>
        <v>54.407116521581436</v>
      </c>
      <c r="AF40" s="28">
        <f>[1]节奏总纲!AF40</f>
        <v>57.263329041432932</v>
      </c>
      <c r="AG40" s="28">
        <f>[1]节奏总纲!AG40</f>
        <v>61.676518787205197</v>
      </c>
      <c r="AH40" s="28">
        <f>[1]节奏总纲!AH40</f>
        <v>70.190427169053478</v>
      </c>
      <c r="AL40" s="28">
        <v>37</v>
      </c>
      <c r="AM40" s="28">
        <f>[1]节奏总纲!AM40</f>
        <v>85.62747641525452</v>
      </c>
      <c r="AN40" s="28">
        <f>[1]节奏总纲!AN40</f>
        <v>68.501981132203625</v>
      </c>
      <c r="AO40" s="28">
        <f>[1]节奏总纲!AO40</f>
        <v>51.376485849152708</v>
      </c>
      <c r="AP40" s="28">
        <f>[1]节奏总纲!AP40</f>
        <v>34.250990566101812</v>
      </c>
      <c r="AQ40" s="28">
        <f>[1]节奏总纲!AQ40</f>
        <v>17.125495283050906</v>
      </c>
      <c r="AS40" s="28">
        <v>37</v>
      </c>
      <c r="AT40" s="28">
        <f>[1]节奏总纲!AT40</f>
        <v>11.880614748246202</v>
      </c>
      <c r="AU40" s="28">
        <f>[1]节奏总纲!AU40</f>
        <v>9.5044917985969661</v>
      </c>
      <c r="AV40" s="28">
        <f>[1]节奏总纲!AV40</f>
        <v>7.1283688489477157</v>
      </c>
      <c r="AW40" s="28">
        <f>[1]节奏总纲!AW40</f>
        <v>4.7522458992984831</v>
      </c>
      <c r="AX40" s="28">
        <f>[1]节奏总纲!AX40</f>
        <v>2.3761229496492415</v>
      </c>
      <c r="AY40" s="28"/>
      <c r="AZ40" s="28">
        <v>37</v>
      </c>
      <c r="BA40" s="28">
        <f>[1]节奏总纲!BA40</f>
        <v>31.621225803361821</v>
      </c>
      <c r="BB40" s="28">
        <f>[1]节奏总纲!BB40</f>
        <v>33.02082518821102</v>
      </c>
      <c r="BC40" s="28">
        <f>[1]节奏总纲!BC40</f>
        <v>34.804737466754489</v>
      </c>
      <c r="BD40" s="28">
        <f>[1]节奏总纲!BD40</f>
        <v>37.498964956033646</v>
      </c>
      <c r="BE40" s="28">
        <f>[1]节奏总纲!BE40</f>
        <v>42.167148737437564</v>
      </c>
    </row>
    <row r="41" spans="2:57" x14ac:dyDescent="0.15">
      <c r="F41" s="68">
        <f>[1]节奏总纲!F41</f>
        <v>39</v>
      </c>
      <c r="G41" s="68">
        <f>[1]节奏总纲!G41</f>
        <v>13.928527864588917</v>
      </c>
      <c r="I41" s="68">
        <f>[1]节奏总纲!I41</f>
        <v>39</v>
      </c>
      <c r="J41" s="68">
        <f>[1]节奏总纲!J41</f>
        <v>115.36769098598003</v>
      </c>
      <c r="K41" s="68">
        <f>[1]节奏总纲!K41</f>
        <v>1.04</v>
      </c>
      <c r="N41" s="53">
        <f>[1]节奏总纲!N41</f>
        <v>48</v>
      </c>
      <c r="O41" s="28">
        <v>38</v>
      </c>
      <c r="P41" s="28">
        <f>[1]节奏总纲!P41</f>
        <v>12.928809012737984</v>
      </c>
      <c r="Q41" s="28">
        <f>[1]节奏总纲!Q41</f>
        <v>11.292021791725356</v>
      </c>
      <c r="R41" s="28">
        <f>[1]节奏总纲!R41</f>
        <v>9.3190855363815395</v>
      </c>
      <c r="S41" s="28">
        <f>[1]节奏总纲!S41</f>
        <v>6.8962267273944402</v>
      </c>
      <c r="T41" s="28">
        <f>[1]节奏总纲!T41</f>
        <v>3.8708854184137524</v>
      </c>
      <c r="V41" s="28">
        <v>38</v>
      </c>
      <c r="W41" s="28">
        <f>[1]节奏总纲!W41</f>
        <v>0.93277067103821665</v>
      </c>
      <c r="X41" s="28">
        <f>[1]节奏总纲!X41</f>
        <v>0.80868388491392906</v>
      </c>
      <c r="Y41" s="28">
        <f>[1]节奏总纲!Y41</f>
        <v>0.65194783450345639</v>
      </c>
      <c r="Z41" s="28">
        <f>[1]节奏总纲!Z41</f>
        <v>0.4795458184192336</v>
      </c>
      <c r="AA41" s="28">
        <f>[1]节奏总纲!AA41</f>
        <v>0.2708743120696524</v>
      </c>
      <c r="AC41" s="28">
        <v>38</v>
      </c>
      <c r="AD41" s="28">
        <f>[1]节奏总纲!AD41</f>
        <v>52.849666392872081</v>
      </c>
      <c r="AE41" s="28">
        <f>[1]节奏总纲!AE41</f>
        <v>54.793943482513676</v>
      </c>
      <c r="AF41" s="28">
        <f>[1]节奏总纲!AF41</f>
        <v>57.64832002380362</v>
      </c>
      <c r="AG41" s="28">
        <f>[1]节奏总纲!AG41</f>
        <v>62.054222259937362</v>
      </c>
      <c r="AH41" s="28">
        <f>[1]节奏总纲!AH41</f>
        <v>70.571129226337533</v>
      </c>
      <c r="AL41" s="28">
        <v>38</v>
      </c>
      <c r="AM41" s="28">
        <f>[1]节奏总纲!AM41</f>
        <v>99.401036064365428</v>
      </c>
      <c r="AN41" s="28">
        <f>[1]节奏总纲!AN41</f>
        <v>79.520828851492354</v>
      </c>
      <c r="AO41" s="28">
        <f>[1]节奏总纲!AO41</f>
        <v>59.640621638619251</v>
      </c>
      <c r="AP41" s="28">
        <f>[1]节奏总纲!AP41</f>
        <v>39.760414425746177</v>
      </c>
      <c r="AQ41" s="28">
        <f>[1]节奏总纲!AQ41</f>
        <v>19.880207212873088</v>
      </c>
      <c r="AS41" s="28">
        <v>38</v>
      </c>
      <c r="AT41" s="28">
        <f>[1]节奏总纲!AT41</f>
        <v>13.773559649110908</v>
      </c>
      <c r="AU41" s="28">
        <f>[1]节奏总纲!AU41</f>
        <v>11.018847719288729</v>
      </c>
      <c r="AV41" s="28">
        <f>[1]节奏总纲!AV41</f>
        <v>8.2641357894665433</v>
      </c>
      <c r="AW41" s="28">
        <f>[1]节奏总纲!AW41</f>
        <v>5.5094238596443645</v>
      </c>
      <c r="AX41" s="28">
        <f>[1]节奏总纲!AX41</f>
        <v>2.7547119298221823</v>
      </c>
      <c r="AY41" s="28"/>
      <c r="AZ41" s="28">
        <v>38</v>
      </c>
      <c r="BA41" s="28">
        <f>[1]节奏总纲!BA41</f>
        <v>31.791783505653711</v>
      </c>
      <c r="BB41" s="28">
        <f>[1]节奏总纲!BB41</f>
        <v>33.176527924103851</v>
      </c>
      <c r="BC41" s="28">
        <f>[1]节奏总纲!BC41</f>
        <v>34.982248860614042</v>
      </c>
      <c r="BD41" s="28">
        <f>[1]节奏总纲!BD41</f>
        <v>37.680472138177471</v>
      </c>
      <c r="BE41" s="28">
        <f>[1]节奏总纲!BE41</f>
        <v>42.340712512072891</v>
      </c>
    </row>
    <row r="42" spans="2:57" x14ac:dyDescent="0.15">
      <c r="F42" s="68">
        <f>[1]节奏总纲!F42</f>
        <v>40</v>
      </c>
      <c r="G42" s="68">
        <f>[1]节奏总纲!G42</f>
        <v>15</v>
      </c>
      <c r="I42" s="68">
        <f>[1]节奏总纲!I42</f>
        <v>40</v>
      </c>
      <c r="J42" s="68">
        <f>[1]节奏总纲!J42</f>
        <v>133.875</v>
      </c>
      <c r="K42" s="68">
        <f>[1]节奏总纲!K42</f>
        <v>1.05</v>
      </c>
      <c r="N42" s="53">
        <f>[1]节奏总纲!N42</f>
        <v>49</v>
      </c>
      <c r="O42" s="28">
        <v>39</v>
      </c>
      <c r="P42" s="28">
        <f>[1]节奏总纲!P42</f>
        <v>13.928527864588917</v>
      </c>
      <c r="Q42" s="28">
        <f>[1]节奏总纲!Q42</f>
        <v>12.147069150707994</v>
      </c>
      <c r="R42" s="28">
        <f>[1]节奏总纲!R42</f>
        <v>10.016004387425889</v>
      </c>
      <c r="S42" s="28">
        <f>[1]节奏总纲!S42</f>
        <v>7.4197267934665154</v>
      </c>
      <c r="T42" s="28">
        <f>[1]节奏总纲!T42</f>
        <v>4.1702012426579218</v>
      </c>
      <c r="V42" s="28">
        <v>39</v>
      </c>
      <c r="W42" s="28">
        <f>[1]节奏总纲!W42</f>
        <v>0.99971885185093257</v>
      </c>
      <c r="X42" s="28">
        <f>[1]节奏总纲!X42</f>
        <v>0.85504735898263817</v>
      </c>
      <c r="Y42" s="28">
        <f>[1]节奏总纲!Y42</f>
        <v>0.69691885104434981</v>
      </c>
      <c r="Z42" s="28">
        <f>[1]节奏总纲!Z42</f>
        <v>0.52350006607207522</v>
      </c>
      <c r="AA42" s="28">
        <f>[1]节奏总纲!AA42</f>
        <v>0.29931582424416936</v>
      </c>
      <c r="AC42" s="28">
        <v>39</v>
      </c>
      <c r="AD42" s="28">
        <f>[1]节奏总纲!AD42</f>
        <v>53.213386604241784</v>
      </c>
      <c r="AE42" s="28">
        <f>[1]节奏总纲!AE42</f>
        <v>55.170390866416149</v>
      </c>
      <c r="AF42" s="28">
        <f>[1]节奏总纲!AF42</f>
        <v>58.030740707238266</v>
      </c>
      <c r="AG42" s="28">
        <f>[1]节奏总纲!AG42</f>
        <v>62.407376554018477</v>
      </c>
      <c r="AH42" s="28">
        <f>[1]节奏总纲!AH42</f>
        <v>70.951831283621587</v>
      </c>
      <c r="AL42" s="28">
        <v>39</v>
      </c>
      <c r="AM42" s="28">
        <f>[1]节奏总纲!AM42</f>
        <v>115.36769098598003</v>
      </c>
      <c r="AN42" s="28">
        <f>[1]节奏总纲!AN42</f>
        <v>92.294152788784032</v>
      </c>
      <c r="AO42" s="28">
        <f>[1]节奏总纲!AO42</f>
        <v>69.220614591588017</v>
      </c>
      <c r="AP42" s="28">
        <f>[1]节奏总纲!AP42</f>
        <v>46.147076394392016</v>
      </c>
      <c r="AQ42" s="28">
        <f>[1]节奏总纲!AQ42</f>
        <v>23.073538197196008</v>
      </c>
      <c r="AS42" s="28">
        <v>39</v>
      </c>
      <c r="AT42" s="28">
        <f>[1]节奏总纲!AT42</f>
        <v>15.966654921614605</v>
      </c>
      <c r="AU42" s="28">
        <f>[1]节奏总纲!AU42</f>
        <v>12.773323937291678</v>
      </c>
      <c r="AV42" s="28">
        <f>[1]节奏总纲!AV42</f>
        <v>9.579992952968766</v>
      </c>
      <c r="AW42" s="28">
        <f>[1]节奏总纲!AW42</f>
        <v>6.3866619686458392</v>
      </c>
      <c r="AX42" s="28">
        <f>[1]节奏总纲!AX42</f>
        <v>3.1933309843229196</v>
      </c>
      <c r="AY42" s="28"/>
      <c r="AZ42" s="28">
        <v>39</v>
      </c>
      <c r="BA42" s="28">
        <f>[1]节奏总纲!BA42</f>
        <v>31.962341207945599</v>
      </c>
      <c r="BB42" s="28">
        <f>[1]节奏总纲!BB42</f>
        <v>33.332230659996682</v>
      </c>
      <c r="BC42" s="28">
        <f>[1]节奏总纲!BC42</f>
        <v>35.146386283795508</v>
      </c>
      <c r="BD42" s="28">
        <f>[1]节奏总纲!BD42</f>
        <v>37.861979320321296</v>
      </c>
      <c r="BE42" s="28">
        <f>[1]节奏总纲!BE42</f>
        <v>42.51427628670821</v>
      </c>
    </row>
    <row r="43" spans="2:57" x14ac:dyDescent="0.15">
      <c r="F43" s="68">
        <f>[1]节奏总纲!F43</f>
        <v>41</v>
      </c>
      <c r="G43" s="68">
        <f>[1]节奏总纲!G43</f>
        <v>16.148375400580683</v>
      </c>
      <c r="I43" s="68">
        <f>[1]节奏总纲!I43</f>
        <v>41</v>
      </c>
      <c r="J43" s="68">
        <f>[1]节奏总纲!J43</f>
        <v>155.32539280599755</v>
      </c>
      <c r="K43" s="68">
        <f>[1]节奏总纲!K43</f>
        <v>1.06</v>
      </c>
      <c r="N43" s="53">
        <f>[1]节奏总纲!N43</f>
        <v>50</v>
      </c>
      <c r="O43" s="28">
        <v>40</v>
      </c>
      <c r="P43" s="28">
        <f>[1]节奏总纲!P43</f>
        <v>15</v>
      </c>
      <c r="Q43" s="28">
        <f>[1]节奏总纲!Q43</f>
        <v>13.059000000000001</v>
      </c>
      <c r="R43" s="28">
        <f>[1]节奏总纲!R43</f>
        <v>10.782</v>
      </c>
      <c r="S43" s="28">
        <f>[1]节奏总纲!S43</f>
        <v>8.0009999999999994</v>
      </c>
      <c r="T43" s="28">
        <f>[1]节奏总纲!T43</f>
        <v>4.5</v>
      </c>
      <c r="V43" s="28">
        <v>40</v>
      </c>
      <c r="W43" s="28">
        <f>[1]节奏总纲!W43</f>
        <v>1.0714721354110832</v>
      </c>
      <c r="X43" s="28">
        <f>[1]节奏总纲!X43</f>
        <v>0.9119308492920073</v>
      </c>
      <c r="Y43" s="28">
        <f>[1]节奏总纲!Y43</f>
        <v>0.76599561257411075</v>
      </c>
      <c r="Z43" s="28">
        <f>[1]节奏总纲!Z43</f>
        <v>0.58127320653348402</v>
      </c>
      <c r="AA43" s="28">
        <f>[1]节奏总纲!AA43</f>
        <v>0.3297987573420782</v>
      </c>
      <c r="AC43" s="28">
        <v>40</v>
      </c>
      <c r="AD43" s="28">
        <f>[1]节奏总纲!AD43</f>
        <v>53.567039423670657</v>
      </c>
      <c r="AE43" s="28">
        <f>[1]节奏总纲!AE43</f>
        <v>55.535006783542492</v>
      </c>
      <c r="AF43" s="28">
        <f>[1]节奏总纲!AF43</f>
        <v>58.38602553461638</v>
      </c>
      <c r="AG43" s="28">
        <f>[1]节奏总纲!AG43</f>
        <v>62.760530848099599</v>
      </c>
      <c r="AH43" s="28">
        <f>[1]节奏总纲!AH43</f>
        <v>71.315281959371688</v>
      </c>
      <c r="AL43" s="28">
        <v>40</v>
      </c>
      <c r="AM43" s="28">
        <f>[1]节奏总纲!AM43</f>
        <v>133.875</v>
      </c>
      <c r="AN43" s="28">
        <f>[1]节奏总纲!AN43</f>
        <v>107.10000000000001</v>
      </c>
      <c r="AO43" s="28">
        <f>[1]节奏总纲!AO43</f>
        <v>80.325000000000003</v>
      </c>
      <c r="AP43" s="28">
        <f>[1]节奏总纲!AP43</f>
        <v>53.550000000000004</v>
      </c>
      <c r="AQ43" s="28">
        <f>[1]节奏总纲!AQ43</f>
        <v>26.775000000000002</v>
      </c>
      <c r="AS43" s="28">
        <v>40</v>
      </c>
      <c r="AT43" s="28">
        <f>[1]节奏总纲!AT43</f>
        <v>18.507309014019967</v>
      </c>
      <c r="AU43" s="28">
        <f>[1]节奏总纲!AU43</f>
        <v>14.805847211215976</v>
      </c>
      <c r="AV43" s="28">
        <f>[1]节奏总纲!AV43</f>
        <v>11.104385408411986</v>
      </c>
      <c r="AW43" s="28">
        <f>[1]节奏总纲!AW43</f>
        <v>7.4029236056079881</v>
      </c>
      <c r="AX43" s="28">
        <f>[1]节奏总纲!AX43</f>
        <v>3.7014618028039941</v>
      </c>
      <c r="AY43" s="28"/>
      <c r="AZ43" s="28">
        <v>40</v>
      </c>
      <c r="BA43" s="28">
        <f>[1]节奏总纲!BA43</f>
        <v>32.113552950216736</v>
      </c>
      <c r="BB43" s="28">
        <f>[1]节奏总纲!BB43</f>
        <v>33.487933395889513</v>
      </c>
      <c r="BC43" s="28">
        <f>[1]节奏总纲!BC43</f>
        <v>35.309037710234961</v>
      </c>
      <c r="BD43" s="28">
        <f>[1]节奏总纲!BD43</f>
        <v>38.037513426486328</v>
      </c>
      <c r="BE43" s="28">
        <f>[1]节奏总纲!BE43</f>
        <v>42.687840061343536</v>
      </c>
    </row>
    <row r="44" spans="2:57" x14ac:dyDescent="0.15">
      <c r="F44" s="68">
        <f>[1]节奏总纲!F44</f>
        <v>42</v>
      </c>
      <c r="G44" s="68">
        <f>[1]节奏总纲!G44</f>
        <v>17.379173679952558</v>
      </c>
      <c r="I44" s="68">
        <f>[1]节奏总纲!I44</f>
        <v>42</v>
      </c>
      <c r="J44" s="68">
        <f>[1]节奏总纲!J44</f>
        <v>180.18480345945557</v>
      </c>
      <c r="K44" s="68">
        <f>[1]节奏总纲!K44</f>
        <v>1.07</v>
      </c>
      <c r="N44" s="53">
        <f>[1]节奏总纲!N44</f>
        <v>51</v>
      </c>
      <c r="O44" s="28">
        <v>41</v>
      </c>
      <c r="P44" s="28">
        <f>[1]节奏总纲!P44</f>
        <v>16.148375400580683</v>
      </c>
      <c r="Q44" s="28">
        <f>[1]节奏总纲!Q44</f>
        <v>14.065234973905774</v>
      </c>
      <c r="R44" s="28">
        <f>[1]节奏总纲!R44</f>
        <v>11.621985775797917</v>
      </c>
      <c r="S44" s="28">
        <f>[1]节奏总纲!S44</f>
        <v>8.6296918140703163</v>
      </c>
      <c r="T44" s="28">
        <f>[1]节奏总纲!T44</f>
        <v>4.8606609955747855</v>
      </c>
      <c r="V44" s="28">
        <v>41</v>
      </c>
      <c r="W44" s="28">
        <f>[1]节奏总纲!W44</f>
        <v>1.148375400580683</v>
      </c>
      <c r="X44" s="28">
        <f>[1]节奏总纲!X44</f>
        <v>1.006234973905773</v>
      </c>
      <c r="Y44" s="28">
        <f>[1]节奏总纲!Y44</f>
        <v>0.839985775797917</v>
      </c>
      <c r="Z44" s="28">
        <f>[1]节奏总纲!Z44</f>
        <v>0.62869181407031682</v>
      </c>
      <c r="AA44" s="28">
        <f>[1]节奏总纲!AA44</f>
        <v>0.36066099557478548</v>
      </c>
      <c r="AC44" s="28">
        <v>41</v>
      </c>
      <c r="AD44" s="28">
        <f>[1]节奏总纲!AD44</f>
        <v>53.920692243099523</v>
      </c>
      <c r="AE44" s="28">
        <f>[1]节奏总纲!AE44</f>
        <v>55.899622700668843</v>
      </c>
      <c r="AF44" s="28">
        <f>[1]节奏总纲!AF44</f>
        <v>58.741310361994486</v>
      </c>
      <c r="AG44" s="28">
        <f>[1]节奏总纲!AG44</f>
        <v>63.10587219844583</v>
      </c>
      <c r="AH44" s="28">
        <f>[1]节奏总纲!AH44</f>
        <v>71.676233707038421</v>
      </c>
      <c r="AL44" s="28">
        <v>41</v>
      </c>
      <c r="AM44" s="28">
        <f>[1]节奏总纲!AM44</f>
        <v>155.32539280599755</v>
      </c>
      <c r="AN44" s="28">
        <f>[1]节奏总纲!AN44</f>
        <v>124.26031424479805</v>
      </c>
      <c r="AO44" s="28">
        <f>[1]节奏总纲!AO44</f>
        <v>93.195235683598526</v>
      </c>
      <c r="AP44" s="28">
        <f>[1]节奏总纲!AP44</f>
        <v>62.130157122399027</v>
      </c>
      <c r="AQ44" s="28">
        <f>[1]节奏总纲!AQ44</f>
        <v>31.065078561199513</v>
      </c>
      <c r="AS44" s="28">
        <v>41</v>
      </c>
      <c r="AT44" s="28">
        <f>[1]节奏总纲!AT44</f>
        <v>21.450392805997552</v>
      </c>
      <c r="AU44" s="28">
        <f>[1]节奏总纲!AU44</f>
        <v>17.160314244798045</v>
      </c>
      <c r="AV44" s="28">
        <f>[1]节奏总纲!AV44</f>
        <v>12.870235683598523</v>
      </c>
      <c r="AW44" s="28">
        <f>[1]节奏总纲!AW44</f>
        <v>8.5801571223990223</v>
      </c>
      <c r="AX44" s="28">
        <f>[1]节奏总纲!AX44</f>
        <v>4.2900785611995111</v>
      </c>
      <c r="AY44" s="28"/>
      <c r="AZ44" s="28">
        <v>41</v>
      </c>
      <c r="BA44" s="28">
        <f>[1]节奏总纲!BA44</f>
        <v>32.259282740196369</v>
      </c>
      <c r="BB44" s="28">
        <f>[1]节奏总纲!BB44</f>
        <v>33.643636131782344</v>
      </c>
      <c r="BC44" s="28">
        <f>[1]节奏总纲!BC44</f>
        <v>35.471689136674414</v>
      </c>
      <c r="BD44" s="28">
        <f>[1]节奏总纲!BD44</f>
        <v>38.194089742081125</v>
      </c>
      <c r="BE44" s="28">
        <f>[1]节奏总纲!BE44</f>
        <v>42.861403835978855</v>
      </c>
    </row>
    <row r="45" spans="2:57" x14ac:dyDescent="0.15">
      <c r="F45" s="68">
        <f>[1]节奏总纲!F45</f>
        <v>43</v>
      </c>
      <c r="G45" s="68">
        <f>[1]节奏总纲!G45</f>
        <v>18.698310613518661</v>
      </c>
      <c r="I45" s="68">
        <f>[1]节奏总纲!I45</f>
        <v>43</v>
      </c>
      <c r="J45" s="68">
        <f>[1]节奏总纲!J45</f>
        <v>208.99265815439742</v>
      </c>
      <c r="K45" s="68">
        <f>[1]节奏总纲!K45</f>
        <v>1.08</v>
      </c>
      <c r="N45" s="53">
        <f>[1]节奏总纲!N45</f>
        <v>52</v>
      </c>
      <c r="O45" s="28">
        <v>42</v>
      </c>
      <c r="P45" s="28">
        <f>[1]节奏总纲!P45</f>
        <v>17.379173679952558</v>
      </c>
      <c r="Q45" s="28">
        <f>[1]节奏总纲!Q45</f>
        <v>15.182446126806555</v>
      </c>
      <c r="R45" s="28">
        <f>[1]节奏总纲!R45</f>
        <v>12.547763396925747</v>
      </c>
      <c r="S45" s="28">
        <f>[1]节奏总纲!S45</f>
        <v>9.3221887619265527</v>
      </c>
      <c r="T45" s="28">
        <f>[1]节奏总纲!T45</f>
        <v>5.2485104513456724</v>
      </c>
      <c r="V45" s="28">
        <v>42</v>
      </c>
      <c r="W45" s="28">
        <f>[1]节奏总纲!W45</f>
        <v>1.230798279371875</v>
      </c>
      <c r="X45" s="28">
        <f>[1]节奏总纲!X45</f>
        <v>1.1172111529007811</v>
      </c>
      <c r="Y45" s="28">
        <f>[1]节奏总纲!Y45</f>
        <v>0.92577762112783013</v>
      </c>
      <c r="Z45" s="28">
        <f>[1]节奏总纲!Z45</f>
        <v>0.69249694785623639</v>
      </c>
      <c r="AA45" s="28">
        <f>[1]节奏总纲!AA45</f>
        <v>0.38784945577088692</v>
      </c>
      <c r="AC45" s="28">
        <v>42</v>
      </c>
      <c r="AD45" s="28">
        <f>[1]节奏总纲!AD45</f>
        <v>54.255972994404218</v>
      </c>
      <c r="AE45" s="28">
        <f>[1]节奏总纲!AE45</f>
        <v>56.238779717153008</v>
      </c>
      <c r="AF45" s="28">
        <f>[1]节奏总纲!AF45</f>
        <v>59.09095196730258</v>
      </c>
      <c r="AG45" s="28">
        <f>[1]节奏总纲!AG45</f>
        <v>63.434756173851497</v>
      </c>
      <c r="AH45" s="28">
        <f>[1]节奏总纲!AH45</f>
        <v>72.034562459436771</v>
      </c>
      <c r="AL45" s="28">
        <v>42</v>
      </c>
      <c r="AM45" s="28">
        <f>[1]节奏总纲!AM45</f>
        <v>180.18480345945557</v>
      </c>
      <c r="AN45" s="28">
        <f>[1]节奏总纲!AN45</f>
        <v>144.14784276756447</v>
      </c>
      <c r="AO45" s="28">
        <f>[1]节奏总纲!AO45</f>
        <v>108.11088207567333</v>
      </c>
      <c r="AP45" s="28">
        <f>[1]节奏总纲!AP45</f>
        <v>72.073921383782235</v>
      </c>
      <c r="AQ45" s="28">
        <f>[1]节奏总纲!AQ45</f>
        <v>36.036960691891117</v>
      </c>
      <c r="AS45" s="28">
        <v>42</v>
      </c>
      <c r="AT45" s="28">
        <f>[1]节奏总纲!AT45</f>
        <v>24.859410653458013</v>
      </c>
      <c r="AU45" s="28">
        <f>[1]节奏总纲!AU45</f>
        <v>19.887528522766416</v>
      </c>
      <c r="AV45" s="28">
        <f>[1]节奏总纲!AV45</f>
        <v>14.915646392074805</v>
      </c>
      <c r="AW45" s="28">
        <f>[1]节奏总纲!AW45</f>
        <v>9.9437642613832082</v>
      </c>
      <c r="AX45" s="28">
        <f>[1]节奏总纲!AX45</f>
        <v>4.9718821306916041</v>
      </c>
      <c r="AY45" s="28"/>
      <c r="AZ45" s="28">
        <v>42</v>
      </c>
      <c r="BA45" s="28">
        <f>[1]节奏总纲!BA45</f>
        <v>32.405012530176009</v>
      </c>
      <c r="BB45" s="28">
        <f>[1]节奏总纲!BB45</f>
        <v>33.799338867675175</v>
      </c>
      <c r="BC45" s="28">
        <f>[1]节奏总纲!BC45</f>
        <v>35.634340563113874</v>
      </c>
      <c r="BD45" s="28">
        <f>[1]节奏总纲!BD45</f>
        <v>38.35066605767593</v>
      </c>
      <c r="BE45" s="28">
        <f>[1]节奏总纲!BE45</f>
        <v>43.030177309109042</v>
      </c>
    </row>
    <row r="46" spans="2:57" x14ac:dyDescent="0.15">
      <c r="F46" s="68">
        <f>[1]节奏总纲!F46</f>
        <v>44</v>
      </c>
      <c r="G46" s="68">
        <f>[1]节奏总纲!G46</f>
        <v>20.112126572366307</v>
      </c>
      <c r="I46" s="68">
        <f>[1]节奏总纲!I46</f>
        <v>44</v>
      </c>
      <c r="J46" s="68">
        <f>[1]节奏总纲!J46</f>
        <v>242.37342918215046</v>
      </c>
      <c r="K46" s="68">
        <f>[1]节奏总纲!K46</f>
        <v>1.0900000000000001</v>
      </c>
      <c r="N46" s="53">
        <f>[1]节奏总纲!N46</f>
        <v>53</v>
      </c>
      <c r="O46" s="28">
        <v>43</v>
      </c>
      <c r="P46" s="28">
        <f>[1]节奏总纲!P46</f>
        <v>18.698310613518661</v>
      </c>
      <c r="Q46" s="28">
        <f>[1]节奏总纲!Q46</f>
        <v>16.338583814092605</v>
      </c>
      <c r="R46" s="28">
        <f>[1]节奏总纲!R46</f>
        <v>13.509529418267233</v>
      </c>
      <c r="S46" s="28">
        <f>[1]节奏总纲!S46</f>
        <v>10.020424657784652</v>
      </c>
      <c r="T46" s="28">
        <f>[1]节奏总纲!T46</f>
        <v>5.6394104810372276</v>
      </c>
      <c r="V46" s="28">
        <v>43</v>
      </c>
      <c r="W46" s="28">
        <f>[1]节奏总纲!W46</f>
        <v>1.319136933566103</v>
      </c>
      <c r="X46" s="28">
        <f>[1]节奏总纲!X46</f>
        <v>1.1561376872860496</v>
      </c>
      <c r="Y46" s="28">
        <f>[1]节奏总纲!Y46</f>
        <v>0.96176602134148581</v>
      </c>
      <c r="Z46" s="28">
        <f>[1]节奏总纲!Z46</f>
        <v>0.6982358958580992</v>
      </c>
      <c r="AA46" s="28">
        <f>[1]节奏总纲!AA46</f>
        <v>0.39090002969155524</v>
      </c>
      <c r="AC46" s="28">
        <v>43</v>
      </c>
      <c r="AD46" s="28">
        <f>[1]节奏总纲!AD46</f>
        <v>54.585942742481357</v>
      </c>
      <c r="AE46" s="28">
        <f>[1]节奏总纲!AE46</f>
        <v>56.568265567054013</v>
      </c>
      <c r="AF46" s="28">
        <f>[1]节奏总纲!AF46</f>
        <v>59.425480572843689</v>
      </c>
      <c r="AG46" s="28">
        <f>[1]节奏总纲!AG46</f>
        <v>63.763640149257171</v>
      </c>
      <c r="AH46" s="28">
        <f>[1]节奏总纲!AH46</f>
        <v>72.370053318329937</v>
      </c>
      <c r="AL46" s="28">
        <v>43</v>
      </c>
      <c r="AM46" s="28">
        <f>[1]节奏总纲!AM46</f>
        <v>208.99265815439742</v>
      </c>
      <c r="AN46" s="28">
        <f>[1]节奏总纲!AN46</f>
        <v>167.19412652351795</v>
      </c>
      <c r="AO46" s="28">
        <f>[1]节奏总纲!AO46</f>
        <v>125.39559489263844</v>
      </c>
      <c r="AP46" s="28">
        <f>[1]节奏总纲!AP46</f>
        <v>83.597063261758976</v>
      </c>
      <c r="AQ46" s="28">
        <f>[1]节奏总纲!AQ46</f>
        <v>41.798531630879488</v>
      </c>
      <c r="AS46" s="28">
        <v>43</v>
      </c>
      <c r="AT46" s="28">
        <f>[1]节奏总纲!AT46</f>
        <v>28.807854694941852</v>
      </c>
      <c r="AU46" s="28">
        <f>[1]节奏总纲!AU46</f>
        <v>23.046283755953482</v>
      </c>
      <c r="AV46" s="28">
        <f>[1]节奏总纲!AV46</f>
        <v>17.284712816965111</v>
      </c>
      <c r="AW46" s="28">
        <f>[1]节奏总纲!AW46</f>
        <v>11.523141877976741</v>
      </c>
      <c r="AX46" s="28">
        <f>[1]节奏总纲!AX46</f>
        <v>5.7615709389883705</v>
      </c>
      <c r="AY46" s="28"/>
      <c r="AZ46" s="28">
        <v>43</v>
      </c>
      <c r="BA46" s="28">
        <f>[1]节奏总纲!BA46</f>
        <v>32.550742320155642</v>
      </c>
      <c r="BB46" s="28">
        <f>[1]节奏总纲!BB46</f>
        <v>33.955041603568006</v>
      </c>
      <c r="BC46" s="28">
        <f>[1]节奏总纲!BC46</f>
        <v>35.796991989553327</v>
      </c>
      <c r="BD46" s="28">
        <f>[1]节奏总纲!BD46</f>
        <v>38.507242373270728</v>
      </c>
      <c r="BE46" s="28">
        <f>[1]节奏总纲!BE46</f>
        <v>43.179964142847631</v>
      </c>
    </row>
    <row r="47" spans="2:57" x14ac:dyDescent="0.15">
      <c r="F47" s="68">
        <f>[1]节奏总纲!F47</f>
        <v>45</v>
      </c>
      <c r="G47" s="68">
        <f>[1]节奏总纲!G47</f>
        <v>21.627416997969519</v>
      </c>
      <c r="I47" s="68">
        <f>[1]节奏总纲!I47</f>
        <v>45</v>
      </c>
      <c r="J47" s="68">
        <f>[1]节奏总纲!J47</f>
        <v>281.05</v>
      </c>
      <c r="K47" s="68">
        <f>[1]节奏总纲!K47</f>
        <v>1.1000000000000001</v>
      </c>
      <c r="N47" s="53">
        <f>[1]节奏总纲!N47</f>
        <v>54</v>
      </c>
      <c r="O47" s="28">
        <v>44</v>
      </c>
      <c r="P47" s="28">
        <f>[1]节奏总纲!P47</f>
        <v>20.112126572366307</v>
      </c>
      <c r="Q47" s="28">
        <f>[1]节奏总纲!Q47</f>
        <v>17.573976198933678</v>
      </c>
      <c r="R47" s="28">
        <f>[1]节奏总纲!R47</f>
        <v>14.520955385248474</v>
      </c>
      <c r="S47" s="28">
        <f>[1]节奏总纲!S47</f>
        <v>10.768032566844921</v>
      </c>
      <c r="T47" s="28">
        <f>[1]节奏总纲!T47</f>
        <v>6.0537500982822579</v>
      </c>
      <c r="V47" s="28">
        <v>44</v>
      </c>
      <c r="W47" s="28">
        <f>[1]节奏总纲!W47</f>
        <v>1.4138159588476462</v>
      </c>
      <c r="X47" s="28">
        <f>[1]节奏总纲!X47</f>
        <v>1.2353923848410737</v>
      </c>
      <c r="Y47" s="28">
        <f>[1]节奏总纲!Y47</f>
        <v>1.0114259669812409</v>
      </c>
      <c r="Z47" s="28">
        <f>[1]节奏总纲!Z47</f>
        <v>0.74760790906026919</v>
      </c>
      <c r="AA47" s="28">
        <f>[1]节奏总纲!AA47</f>
        <v>0.41433961724503021</v>
      </c>
      <c r="AC47" s="28">
        <v>44</v>
      </c>
      <c r="AD47" s="28">
        <f>[1]节奏总纲!AD47</f>
        <v>54.915912490558505</v>
      </c>
      <c r="AE47" s="28">
        <f>[1]节奏总纲!AE47</f>
        <v>56.897751416955018</v>
      </c>
      <c r="AF47" s="28">
        <f>[1]节奏总纲!AF47</f>
        <v>59.760009178384806</v>
      </c>
      <c r="AG47" s="28">
        <f>[1]节奏总纲!AG47</f>
        <v>64.08760696397195</v>
      </c>
      <c r="AH47" s="28">
        <f>[1]节奏总纲!AH47</f>
        <v>72.705544177223089</v>
      </c>
      <c r="AL47" s="28">
        <v>44</v>
      </c>
      <c r="AM47" s="28">
        <f>[1]节奏总纲!AM47</f>
        <v>242.37342918215046</v>
      </c>
      <c r="AN47" s="28">
        <f>[1]节奏总纲!AN47</f>
        <v>193.89874334572039</v>
      </c>
      <c r="AO47" s="28">
        <f>[1]节奏总纲!AO47</f>
        <v>145.42405750929026</v>
      </c>
      <c r="AP47" s="28">
        <f>[1]节奏总纲!AP47</f>
        <v>96.949371672860195</v>
      </c>
      <c r="AQ47" s="28">
        <f>[1]节奏总纲!AQ47</f>
        <v>48.474685836430098</v>
      </c>
      <c r="AS47" s="28">
        <v>44</v>
      </c>
      <c r="AT47" s="28">
        <f>[1]节奏总纲!AT47</f>
        <v>33.380771027753042</v>
      </c>
      <c r="AU47" s="28">
        <f>[1]节奏总纲!AU47</f>
        <v>26.704616822202439</v>
      </c>
      <c r="AV47" s="28">
        <f>[1]节奏总纲!AV47</f>
        <v>20.028462616651822</v>
      </c>
      <c r="AW47" s="28">
        <f>[1]节奏总纲!AW47</f>
        <v>13.35230841110122</v>
      </c>
      <c r="AX47" s="28">
        <f>[1]节奏总纲!AX47</f>
        <v>6.6761542055506098</v>
      </c>
      <c r="AY47" s="28"/>
      <c r="AZ47" s="28">
        <v>44</v>
      </c>
      <c r="BA47" s="28">
        <f>[1]节奏总纲!BA47</f>
        <v>32.696472110135275</v>
      </c>
      <c r="BB47" s="28">
        <f>[1]节奏总纲!BB47</f>
        <v>34.09469189131628</v>
      </c>
      <c r="BC47" s="28">
        <f>[1]节奏总纲!BC47</f>
        <v>35.95964341599278</v>
      </c>
      <c r="BD47" s="28">
        <f>[1]节奏总纲!BD47</f>
        <v>38.663818688865533</v>
      </c>
      <c r="BE47" s="28">
        <f>[1]节奏总纲!BE47</f>
        <v>43.329750976586219</v>
      </c>
    </row>
    <row r="48" spans="2:57" x14ac:dyDescent="0.15">
      <c r="F48" s="68">
        <f>[1]节奏总纲!F48</f>
        <v>46</v>
      </c>
      <c r="G48" s="68">
        <f>[1]节奏总纲!G48</f>
        <v>23.251465064166357</v>
      </c>
      <c r="I48" s="68">
        <f>[1]节奏总纲!I48</f>
        <v>46</v>
      </c>
      <c r="J48" s="68">
        <f>[1]节奏总纲!J48</f>
        <v>325.85912455595718</v>
      </c>
      <c r="K48" s="68">
        <f>[1]节奏总纲!K48</f>
        <v>1.1100000000000001</v>
      </c>
      <c r="N48" s="53">
        <f>[1]节奏总纲!N48</f>
        <v>55</v>
      </c>
      <c r="O48" s="28">
        <v>45</v>
      </c>
      <c r="P48" s="28">
        <f>[1]节奏总纲!P48</f>
        <v>21.627416997969519</v>
      </c>
      <c r="Q48" s="28">
        <f>[1]节奏总纲!Q48</f>
        <v>18.900199714525563</v>
      </c>
      <c r="R48" s="28">
        <f>[1]节奏总纲!R48</f>
        <v>15.604181364035009</v>
      </c>
      <c r="S48" s="28">
        <f>[1]节奏总纲!S48</f>
        <v>11.572830835613489</v>
      </c>
      <c r="T48" s="28">
        <f>[1]节奏总纲!T48</f>
        <v>6.49903880788984</v>
      </c>
      <c r="V48" s="28">
        <v>45</v>
      </c>
      <c r="W48" s="28">
        <f>[1]节奏总纲!W48</f>
        <v>1.5152904256032116</v>
      </c>
      <c r="X48" s="28">
        <f>[1]节奏总纲!X48</f>
        <v>1.3262235155918844</v>
      </c>
      <c r="Y48" s="28">
        <f>[1]节奏总纲!Y48</f>
        <v>1.083225978786535</v>
      </c>
      <c r="Z48" s="28">
        <f>[1]节奏总纲!Z48</f>
        <v>0.80479826876856819</v>
      </c>
      <c r="AA48" s="28">
        <f>[1]节奏总纲!AA48</f>
        <v>0.44528870960758216</v>
      </c>
      <c r="AC48" s="28">
        <v>45</v>
      </c>
      <c r="AD48" s="28">
        <f>[1]节奏总纲!AD48</f>
        <v>55.229416240679981</v>
      </c>
      <c r="AE48" s="28">
        <f>[1]节奏总纲!AE48</f>
        <v>57.218966664386244</v>
      </c>
      <c r="AF48" s="28">
        <f>[1]节奏总纲!AF48</f>
        <v>60.086674688654931</v>
      </c>
      <c r="AG48" s="28">
        <f>[1]节奏总纲!AG48</f>
        <v>64.399012521055653</v>
      </c>
      <c r="AH48" s="28">
        <f>[1]节奏总纲!AH48</f>
        <v>73.037155126421851</v>
      </c>
      <c r="AL48" s="28">
        <v>45</v>
      </c>
      <c r="AM48" s="28">
        <f>[1]节奏总纲!AM48</f>
        <v>281.05</v>
      </c>
      <c r="AN48" s="28">
        <f>[1]节奏总纲!AN48</f>
        <v>224.84000000000003</v>
      </c>
      <c r="AO48" s="28">
        <f>[1]节奏总纲!AO48</f>
        <v>168.63</v>
      </c>
      <c r="AP48" s="28">
        <f>[1]节奏总纲!AP48</f>
        <v>112.42000000000002</v>
      </c>
      <c r="AQ48" s="28">
        <f>[1]节奏总纲!AQ48</f>
        <v>56.210000000000008</v>
      </c>
      <c r="AS48" s="28">
        <v>45</v>
      </c>
      <c r="AT48" s="28">
        <f>[1]节奏总纲!AT48</f>
        <v>38.676570817849552</v>
      </c>
      <c r="AU48" s="28">
        <f>[1]节奏总纲!AU48</f>
        <v>30.941256654279641</v>
      </c>
      <c r="AV48" s="28">
        <f>[1]节奏总纲!AV48</f>
        <v>23.205942490709731</v>
      </c>
      <c r="AW48" s="28">
        <f>[1]节奏总纲!AW48</f>
        <v>15.470628327139821</v>
      </c>
      <c r="AX48" s="28">
        <f>[1]节奏总纲!AX48</f>
        <v>7.7353141635699103</v>
      </c>
      <c r="AY48" s="28"/>
      <c r="AZ48" s="28">
        <v>45</v>
      </c>
      <c r="BA48" s="28">
        <f>[1]节奏总纲!BA48</f>
        <v>32.842201900114915</v>
      </c>
      <c r="BB48" s="28">
        <f>[1]节奏总纲!BB48</f>
        <v>34.227825436710944</v>
      </c>
      <c r="BC48" s="28">
        <f>[1]节奏总纲!BC48</f>
        <v>36.105477566569242</v>
      </c>
      <c r="BD48" s="28">
        <f>[1]节奏总纲!BD48</f>
        <v>38.82039500446033</v>
      </c>
      <c r="BE48" s="28">
        <f>[1]节奏总纲!BE48</f>
        <v>43.479537810324807</v>
      </c>
    </row>
    <row r="49" spans="6:57" x14ac:dyDescent="0.15">
      <c r="F49" s="68">
        <f>[1]节奏总纲!F49</f>
        <v>47</v>
      </c>
      <c r="G49" s="68">
        <f>[1]节奏总纲!G49</f>
        <v>24.992076683399535</v>
      </c>
      <c r="I49" s="68">
        <f>[1]节奏总纲!I49</f>
        <v>47</v>
      </c>
      <c r="J49" s="68">
        <f>[1]节奏总纲!J49</f>
        <v>377.76930817680426</v>
      </c>
      <c r="K49" s="68">
        <f>[1]节奏总纲!K49</f>
        <v>1.1200000000000001</v>
      </c>
      <c r="N49" s="53">
        <f>[1]节奏总纲!N49</f>
        <v>56</v>
      </c>
      <c r="O49" s="28">
        <v>46</v>
      </c>
      <c r="P49" s="28">
        <f>[1]节奏总纲!P49</f>
        <v>23.251465064166357</v>
      </c>
      <c r="Q49" s="28">
        <f>[1]节奏总纲!Q49</f>
        <v>20.310154733549314</v>
      </c>
      <c r="R49" s="28">
        <f>[1]节奏总纲!R49</f>
        <v>16.757330871744692</v>
      </c>
      <c r="S49" s="28">
        <f>[1]节奏总纲!S49</f>
        <v>12.425582930290501</v>
      </c>
      <c r="T49" s="28">
        <f>[1]节奏总纲!T49</f>
        <v>6.9545132006921566</v>
      </c>
      <c r="V49" s="28">
        <v>46</v>
      </c>
      <c r="W49" s="28">
        <f>[1]节奏总纲!W49</f>
        <v>1.6240480661968384</v>
      </c>
      <c r="X49" s="28">
        <f>[1]节奏总纲!X49</f>
        <v>1.4099550190237515</v>
      </c>
      <c r="Y49" s="28">
        <f>[1]节奏总纲!Y49</f>
        <v>1.1531495077096832</v>
      </c>
      <c r="Z49" s="28">
        <f>[1]节奏总纲!Z49</f>
        <v>0.85275209467701174</v>
      </c>
      <c r="AA49" s="28">
        <f>[1]节奏总纲!AA49</f>
        <v>0.45547439280231661</v>
      </c>
      <c r="AC49" s="28">
        <v>46</v>
      </c>
      <c r="AD49" s="28">
        <f>[1]节奏总纲!AD49</f>
        <v>55.537288901845052</v>
      </c>
      <c r="AE49" s="28">
        <f>[1]节奏总纲!AE49</f>
        <v>57.53646043868428</v>
      </c>
      <c r="AF49" s="28">
        <f>[1]节奏总纲!AF49</f>
        <v>60.393379177879737</v>
      </c>
      <c r="AG49" s="28">
        <f>[1]节奏总纲!AG49</f>
        <v>64.710418078139355</v>
      </c>
      <c r="AH49" s="28">
        <f>[1]节奏总纲!AH49</f>
        <v>73.340924940105893</v>
      </c>
      <c r="AL49" s="28">
        <v>46</v>
      </c>
      <c r="AM49" s="28">
        <f>[1]节奏总纲!AM49</f>
        <v>325.85912455595718</v>
      </c>
      <c r="AN49" s="28">
        <f>[1]节奏总纲!AN49</f>
        <v>260.68729964476574</v>
      </c>
      <c r="AO49" s="28">
        <f>[1]节奏总纲!AO49</f>
        <v>195.51547473357431</v>
      </c>
      <c r="AP49" s="28">
        <f>[1]节奏总纲!AP49</f>
        <v>130.34364982238287</v>
      </c>
      <c r="AQ49" s="28">
        <f>[1]节奏总纲!AQ49</f>
        <v>65.171824911191436</v>
      </c>
      <c r="AS49" s="28">
        <v>46</v>
      </c>
      <c r="AT49" s="28">
        <f>[1]节奏总纲!AT49</f>
        <v>44.809124555957169</v>
      </c>
      <c r="AU49" s="28">
        <f>[1]节奏总纲!AU49</f>
        <v>35.847299644765712</v>
      </c>
      <c r="AV49" s="28">
        <f>[1]节奏总纲!AV49</f>
        <v>26.885474733574313</v>
      </c>
      <c r="AW49" s="28">
        <f>[1]节奏总纲!AW49</f>
        <v>17.923649822382856</v>
      </c>
      <c r="AX49" s="28">
        <f>[1]节奏总纲!AX49</f>
        <v>8.9618249111914281</v>
      </c>
      <c r="AY49" s="28"/>
      <c r="AZ49" s="28">
        <v>46</v>
      </c>
      <c r="BA49" s="28">
        <f>[1]节奏总纲!BA49</f>
        <v>32.987931690094548</v>
      </c>
      <c r="BB49" s="28">
        <f>[1]节奏总纲!BB49</f>
        <v>34.360958982105608</v>
      </c>
      <c r="BC49" s="28">
        <f>[1]节奏总纲!BC49</f>
        <v>36.245762114295424</v>
      </c>
      <c r="BD49" s="28">
        <f>[1]节奏总纲!BD49</f>
        <v>38.976971320055128</v>
      </c>
      <c r="BE49" s="28">
        <f>[1]节奏总纲!BE49</f>
        <v>43.629324644063402</v>
      </c>
    </row>
    <row r="50" spans="6:57" x14ac:dyDescent="0.15">
      <c r="F50" s="68">
        <f>[1]节奏总纲!F50</f>
        <v>48</v>
      </c>
      <c r="G50" s="68">
        <f>[1]节奏总纲!G50</f>
        <v>26.857618025475972</v>
      </c>
      <c r="I50" s="68">
        <f>[1]节奏总纲!I50</f>
        <v>48</v>
      </c>
      <c r="J50" s="68">
        <f>[1]节奏总纲!J50</f>
        <v>437.90148836012787</v>
      </c>
      <c r="K50" s="68">
        <f>[1]节奏总纲!K50</f>
        <v>1.1299999999999999</v>
      </c>
      <c r="N50" s="53">
        <f>[1]节奏总纲!N50</f>
        <v>57</v>
      </c>
      <c r="O50" s="28">
        <v>47</v>
      </c>
      <c r="P50" s="28">
        <f>[1]节奏总纲!P50</f>
        <v>24.992076683399535</v>
      </c>
      <c r="Q50" s="28">
        <f>[1]节奏总纲!Q50</f>
        <v>21.823081359944474</v>
      </c>
      <c r="R50" s="28">
        <f>[1]节奏总纲!R50</f>
        <v>17.996794419716004</v>
      </c>
      <c r="S50" s="28">
        <f>[1]节奏总纲!S50</f>
        <v>13.335772118261991</v>
      </c>
      <c r="T50" s="28">
        <f>[1]节奏总纲!T50</f>
        <v>7.4426404363163821</v>
      </c>
      <c r="V50" s="28">
        <v>47</v>
      </c>
      <c r="W50" s="28">
        <f>[1]节奏总纲!W50</f>
        <v>1.740611619233178</v>
      </c>
      <c r="X50" s="28">
        <f>[1]节奏总纲!X50</f>
        <v>1.51292662639516</v>
      </c>
      <c r="Y50" s="28">
        <f>[1]节奏总纲!Y50</f>
        <v>1.2394635479713116</v>
      </c>
      <c r="Z50" s="28">
        <f>[1]节奏总纲!Z50</f>
        <v>0.91018918797148984</v>
      </c>
      <c r="AA50" s="28">
        <f>[1]节奏总纲!AA50</f>
        <v>0.48812723562422544</v>
      </c>
      <c r="AC50" s="28">
        <v>47</v>
      </c>
      <c r="AD50" s="28">
        <f>[1]节奏总纲!AD50</f>
        <v>55.845161563010116</v>
      </c>
      <c r="AE50" s="28">
        <f>[1]节奏总纲!AE50</f>
        <v>57.853954212982316</v>
      </c>
      <c r="AF50" s="28">
        <f>[1]节奏总纲!AF50</f>
        <v>60.700083667104536</v>
      </c>
      <c r="AG50" s="28">
        <f>[1]节奏总纲!AG50</f>
        <v>65.021675833900701</v>
      </c>
      <c r="AH50" s="28">
        <f>[1]节奏总纲!AH50</f>
        <v>73.644694753789935</v>
      </c>
      <c r="AL50" s="28">
        <v>47</v>
      </c>
      <c r="AM50" s="28">
        <f>[1]节奏总纲!AM50</f>
        <v>377.76930817680426</v>
      </c>
      <c r="AN50" s="28">
        <f>[1]节奏总纲!AN50</f>
        <v>302.21544654144344</v>
      </c>
      <c r="AO50" s="28">
        <f>[1]节奏总纲!AO50</f>
        <v>226.66158490608254</v>
      </c>
      <c r="AP50" s="28">
        <f>[1]节奏总纲!AP50</f>
        <v>151.10772327072172</v>
      </c>
      <c r="AQ50" s="28">
        <f>[1]节奏总纲!AQ50</f>
        <v>75.55386163536086</v>
      </c>
      <c r="AS50" s="28">
        <v>47</v>
      </c>
      <c r="AT50" s="28">
        <f>[1]节奏总纲!AT50</f>
        <v>51.910183620847079</v>
      </c>
      <c r="AU50" s="28">
        <f>[1]节奏总纲!AU50</f>
        <v>41.528146896677697</v>
      </c>
      <c r="AV50" s="28">
        <f>[1]节奏总纲!AV50</f>
        <v>31.14611017250823</v>
      </c>
      <c r="AW50" s="28">
        <f>[1]节奏总纲!AW50</f>
        <v>20.764073448338848</v>
      </c>
      <c r="AX50" s="28">
        <f>[1]节奏总纲!AX50</f>
        <v>10.382036724169424</v>
      </c>
      <c r="AY50" s="28"/>
      <c r="AZ50" s="28">
        <v>47</v>
      </c>
      <c r="BA50" s="28">
        <f>[1]节奏总纲!BA50</f>
        <v>33.114246829746719</v>
      </c>
      <c r="BB50" s="28">
        <f>[1]节奏总纲!BB50</f>
        <v>34.494092527500278</v>
      </c>
      <c r="BC50" s="28">
        <f>[1]节奏总纲!BC50</f>
        <v>36.386046662021599</v>
      </c>
      <c r="BD50" s="28">
        <f>[1]节奏总纲!BD50</f>
        <v>39.115214427575864</v>
      </c>
      <c r="BE50" s="28">
        <f>[1]节奏总纲!BE50</f>
        <v>43.77911147780199</v>
      </c>
    </row>
    <row r="51" spans="6:57" x14ac:dyDescent="0.15">
      <c r="F51" s="68">
        <f>[1]节奏总纲!F51</f>
        <v>49</v>
      </c>
      <c r="G51" s="68">
        <f>[1]节奏总纲!G51</f>
        <v>28.857055729177837</v>
      </c>
      <c r="I51" s="68">
        <f>[1]节奏总纲!I51</f>
        <v>49</v>
      </c>
      <c r="J51" s="68">
        <f>[1]节奏总纲!J51</f>
        <v>507.55295278468168</v>
      </c>
      <c r="K51" s="68">
        <f>[1]节奏总纲!K51</f>
        <v>1.1399999999999999</v>
      </c>
      <c r="N51" s="53">
        <f>[1]节奏总纲!N51</f>
        <v>58</v>
      </c>
      <c r="O51" s="28">
        <v>48</v>
      </c>
      <c r="P51" s="28">
        <f>[1]节奏总纲!P51</f>
        <v>26.857618025475972</v>
      </c>
      <c r="Q51" s="28">
        <f>[1]节奏总纲!Q51</f>
        <v>23.425214441820142</v>
      </c>
      <c r="R51" s="28">
        <f>[1]节奏总纲!R51</f>
        <v>19.329427692935056</v>
      </c>
      <c r="S51" s="28">
        <f>[1]节奏总纲!S51</f>
        <v>14.269452456935383</v>
      </c>
      <c r="T51" s="28">
        <f>[1]节奏总纲!T51</f>
        <v>7.9605979827510778</v>
      </c>
      <c r="V51" s="28">
        <v>48</v>
      </c>
      <c r="W51" s="28">
        <f>[1]节奏总纲!W51</f>
        <v>1.8655413420764368</v>
      </c>
      <c r="X51" s="28">
        <f>[1]节奏总纲!X51</f>
        <v>1.6021330818756674</v>
      </c>
      <c r="Y51" s="28">
        <f>[1]节奏总纲!Y51</f>
        <v>1.3326332732190522</v>
      </c>
      <c r="Z51" s="28">
        <f>[1]节奏总纲!Z51</f>
        <v>0.93368033867339228</v>
      </c>
      <c r="AA51" s="28">
        <f>[1]节奏总纲!AA51</f>
        <v>0.51795754643469571</v>
      </c>
      <c r="AC51" s="28">
        <v>48</v>
      </c>
      <c r="AD51" s="28">
        <f>[1]节奏总纲!AD51</f>
        <v>56.142785979989682</v>
      </c>
      <c r="AE51" s="28">
        <f>[1]节奏总纲!AE51</f>
        <v>58.155157256402767</v>
      </c>
      <c r="AF51" s="28">
        <f>[1]节奏总纲!AF51</f>
        <v>61.006268532239034</v>
      </c>
      <c r="AG51" s="28">
        <f>[1]节奏总纲!AG51</f>
        <v>65.330972386106993</v>
      </c>
      <c r="AH51" s="28">
        <f>[1]节奏总纲!AH51</f>
        <v>73.948464567473962</v>
      </c>
      <c r="AL51" s="28">
        <v>48</v>
      </c>
      <c r="AM51" s="28">
        <f>[1]节奏总纲!AM51</f>
        <v>437.90148836012787</v>
      </c>
      <c r="AN51" s="28">
        <f>[1]节奏总纲!AN51</f>
        <v>350.32119068810232</v>
      </c>
      <c r="AO51" s="28">
        <f>[1]节奏总纲!AO51</f>
        <v>262.74089301607671</v>
      </c>
      <c r="AP51" s="28">
        <f>[1]节奏总纲!AP51</f>
        <v>175.16059534405116</v>
      </c>
      <c r="AQ51" s="28">
        <f>[1]节奏总纲!AQ51</f>
        <v>87.58029767202558</v>
      </c>
      <c r="AS51" s="28">
        <v>48</v>
      </c>
      <c r="AT51" s="28">
        <f>[1]节奏总纲!AT51</f>
        <v>60.132180183323612</v>
      </c>
      <c r="AU51" s="28">
        <f>[1]节奏总纲!AU51</f>
        <v>48.105744146658878</v>
      </c>
      <c r="AV51" s="28">
        <f>[1]节奏总纲!AV51</f>
        <v>36.079308109994173</v>
      </c>
      <c r="AW51" s="28">
        <f>[1]节奏总纲!AW51</f>
        <v>24.052872073329439</v>
      </c>
      <c r="AX51" s="28">
        <f>[1]节奏总纲!AX51</f>
        <v>12.02643603666472</v>
      </c>
      <c r="AY51" s="28"/>
      <c r="AZ51" s="28">
        <v>48</v>
      </c>
      <c r="BA51" s="28">
        <f>[1]节奏总纲!BA51</f>
        <v>33.238809018460984</v>
      </c>
      <c r="BB51" s="28">
        <f>[1]节奏总纲!BB51</f>
        <v>34.627226072894942</v>
      </c>
      <c r="BC51" s="28">
        <f>[1]节奏总纲!BC51</f>
        <v>36.526331209747774</v>
      </c>
      <c r="BD51" s="28">
        <f>[1]节奏总纲!BD51</f>
        <v>39.250296194358178</v>
      </c>
      <c r="BE51" s="28">
        <f>[1]节奏总纲!BE51</f>
        <v>43.928898311540578</v>
      </c>
    </row>
    <row r="52" spans="6:57" x14ac:dyDescent="0.15">
      <c r="F52" s="68">
        <f>[1]节奏总纲!F52</f>
        <v>50</v>
      </c>
      <c r="G52" s="68">
        <f>[1]节奏总纲!G52</f>
        <v>31</v>
      </c>
      <c r="I52" s="68">
        <f>[1]节奏总纲!I52</f>
        <v>50</v>
      </c>
      <c r="J52" s="68">
        <f>[1]节奏总纲!J52</f>
        <v>588.22499999999991</v>
      </c>
      <c r="K52" s="68">
        <f>[1]节奏总纲!K52</f>
        <v>1.1499999999999999</v>
      </c>
      <c r="N52" s="53">
        <f>[1]节奏总纲!N52</f>
        <v>59</v>
      </c>
      <c r="O52" s="28">
        <v>49</v>
      </c>
      <c r="P52" s="28">
        <f>[1]节奏总纲!P52</f>
        <v>28.857055729177837</v>
      </c>
      <c r="Q52" s="28">
        <f>[1]节奏总纲!Q52</f>
        <v>25.166238301415991</v>
      </c>
      <c r="R52" s="28">
        <f>[1]节奏总纲!R52</f>
        <v>20.719366013549685</v>
      </c>
      <c r="S52" s="28">
        <f>[1]节奏总纲!S52</f>
        <v>15.268268186307994</v>
      </c>
      <c r="T52" s="28">
        <f>[1]节奏总纲!T52</f>
        <v>8.5474599069824766</v>
      </c>
      <c r="V52" s="28">
        <v>49</v>
      </c>
      <c r="W52" s="28">
        <f>[1]节奏总纲!W52</f>
        <v>1.9994377037018651</v>
      </c>
      <c r="X52" s="28">
        <f>[1]节奏总纲!X52</f>
        <v>1.7410238595958489</v>
      </c>
      <c r="Y52" s="28">
        <f>[1]节奏总纲!Y52</f>
        <v>1.389938320614629</v>
      </c>
      <c r="Z52" s="28">
        <f>[1]节奏总纲!Z52</f>
        <v>0.99881572937261076</v>
      </c>
      <c r="AA52" s="28">
        <f>[1]节奏总纲!AA52</f>
        <v>0.58686192423139882</v>
      </c>
      <c r="AC52" s="28">
        <v>49</v>
      </c>
      <c r="AD52" s="28">
        <f>[1]节奏总纲!AD52</f>
        <v>56.430041330048923</v>
      </c>
      <c r="AE52" s="28">
        <f>[1]节奏总纲!AE52</f>
        <v>58.442483247955479</v>
      </c>
      <c r="AF52" s="28">
        <f>[1]节奏总纲!AF52</f>
        <v>61.289495211956165</v>
      </c>
      <c r="AG52" s="28">
        <f>[1]节奏总纲!AG52</f>
        <v>65.640268938313284</v>
      </c>
      <c r="AH52" s="28">
        <f>[1]节奏总纲!AH52</f>
        <v>74.231558509323534</v>
      </c>
      <c r="AL52" s="28">
        <v>49</v>
      </c>
      <c r="AM52" s="28">
        <f>[1]节奏总纲!AM52</f>
        <v>507.55295278468168</v>
      </c>
      <c r="AN52" s="28">
        <f>[1]节奏总纲!AN52</f>
        <v>406.04236222774534</v>
      </c>
      <c r="AO52" s="28">
        <f>[1]节奏总纲!AO52</f>
        <v>304.53177167080901</v>
      </c>
      <c r="AP52" s="28">
        <f>[1]节奏总纲!AP52</f>
        <v>203.02118111387267</v>
      </c>
      <c r="AQ52" s="28">
        <f>[1]节奏总纲!AQ52</f>
        <v>101.51059055693634</v>
      </c>
      <c r="AS52" s="28">
        <v>49</v>
      </c>
      <c r="AT52" s="28">
        <f>[1]节奏总纲!AT52</f>
        <v>69.651464424553808</v>
      </c>
      <c r="AU52" s="28">
        <f>[1]节奏总纲!AU52</f>
        <v>55.721171539643024</v>
      </c>
      <c r="AV52" s="28">
        <f>[1]节奏总纲!AV52</f>
        <v>41.790878654732296</v>
      </c>
      <c r="AW52" s="28">
        <f>[1]节奏总纲!AW52</f>
        <v>27.860585769821512</v>
      </c>
      <c r="AX52" s="28">
        <f>[1]节奏总纲!AX52</f>
        <v>13.930292884910756</v>
      </c>
      <c r="AY52" s="28"/>
      <c r="AZ52" s="28">
        <v>49</v>
      </c>
      <c r="BA52" s="28">
        <f>[1]节奏总纲!BA52</f>
        <v>33.363371207175248</v>
      </c>
      <c r="BB52" s="28">
        <f>[1]节奏总纲!BB52</f>
        <v>34.760359618289606</v>
      </c>
      <c r="BC52" s="28">
        <f>[1]节奏总纲!BC52</f>
        <v>36.666615757473956</v>
      </c>
      <c r="BD52" s="28">
        <f>[1]节奏总纲!BD52</f>
        <v>39.385377961140485</v>
      </c>
      <c r="BE52" s="28">
        <f>[1]节奏总纲!BE52</f>
        <v>44.067911160744309</v>
      </c>
    </row>
    <row r="53" spans="6:57" x14ac:dyDescent="0.15">
      <c r="F53" s="68">
        <f>[1]节奏总纲!F53</f>
        <v>51</v>
      </c>
      <c r="G53" s="68">
        <f>[1]节奏总纲!G53</f>
        <v>33.296750801161366</v>
      </c>
      <c r="I53" s="68">
        <f>[1]节奏总纲!I53</f>
        <v>51</v>
      </c>
      <c r="J53" s="68">
        <f>[1]节奏总纲!J53</f>
        <v>681.65492699983838</v>
      </c>
      <c r="K53" s="68">
        <f>[1]节奏总纲!K53</f>
        <v>1.1599999999999999</v>
      </c>
      <c r="N53" s="53">
        <f>[1]节奏总纲!N53</f>
        <v>60</v>
      </c>
      <c r="O53" s="28">
        <v>50</v>
      </c>
      <c r="P53" s="28">
        <f>[1]节奏总纲!P53</f>
        <v>31</v>
      </c>
      <c r="Q53" s="28">
        <f>[1]节奏总纲!Q53</f>
        <v>27.0351</v>
      </c>
      <c r="R53" s="28">
        <f>[1]节奏总纲!R53</f>
        <v>22.205300000000001</v>
      </c>
      <c r="S53" s="28">
        <f>[1]节奏总纲!S53</f>
        <v>16.386599999999998</v>
      </c>
      <c r="T53" s="28">
        <f>[1]节奏总纲!T53</f>
        <v>9.1883999999999997</v>
      </c>
      <c r="V53" s="28">
        <v>50</v>
      </c>
      <c r="W53" s="28">
        <f>[1]节奏总纲!W53</f>
        <v>2.1429442708221629</v>
      </c>
      <c r="X53" s="28">
        <f>[1]节奏总纲!X53</f>
        <v>1.8688616985840092</v>
      </c>
      <c r="Y53" s="28">
        <f>[1]节奏总纲!Y53</f>
        <v>1.4859339864503163</v>
      </c>
      <c r="Z53" s="28">
        <f>[1]节奏总纲!Z53</f>
        <v>1.118331813692004</v>
      </c>
      <c r="AA53" s="28">
        <f>[1]节奏总纲!AA53</f>
        <v>0.64094009301752308</v>
      </c>
      <c r="AC53" s="28">
        <v>50</v>
      </c>
      <c r="AD53" s="28">
        <f>[1]节奏总纲!AD53</f>
        <v>56.717296680108156</v>
      </c>
      <c r="AE53" s="28">
        <f>[1]节奏总纲!AE53</f>
        <v>58.729809239508185</v>
      </c>
      <c r="AF53" s="28">
        <f>[1]节奏总纲!AF53</f>
        <v>61.572721891673297</v>
      </c>
      <c r="AG53" s="28">
        <f>[1]节奏总纲!AG53</f>
        <v>65.949565490519575</v>
      </c>
      <c r="AH53" s="28">
        <f>[1]节奏总纲!AH53</f>
        <v>74.51042804689898</v>
      </c>
      <c r="AL53" s="28">
        <v>50</v>
      </c>
      <c r="AM53" s="28">
        <f>[1]节奏总纲!AM53</f>
        <v>588.22499999999991</v>
      </c>
      <c r="AN53" s="28">
        <f>[1]节奏总纲!AN53</f>
        <v>470.57999999999993</v>
      </c>
      <c r="AO53" s="28">
        <f>[1]节奏总纲!AO53</f>
        <v>352.93499999999995</v>
      </c>
      <c r="AP53" s="28">
        <f>[1]节奏总纲!AP53</f>
        <v>235.28999999999996</v>
      </c>
      <c r="AQ53" s="28">
        <f>[1]节奏总纲!AQ53</f>
        <v>117.64499999999998</v>
      </c>
      <c r="AS53" s="28">
        <v>50</v>
      </c>
      <c r="AT53" s="28">
        <f>[1]节奏总纲!AT53</f>
        <v>80.67204721531823</v>
      </c>
      <c r="AU53" s="28">
        <f>[1]节奏总纲!AU53</f>
        <v>64.537637772254584</v>
      </c>
      <c r="AV53" s="28">
        <f>[1]节奏总纲!AV53</f>
        <v>48.403228329190938</v>
      </c>
      <c r="AW53" s="28">
        <f>[1]节奏总纲!AW53</f>
        <v>32.268818886127292</v>
      </c>
      <c r="AX53" s="28">
        <f>[1]节奏总纲!AX53</f>
        <v>16.134409443063646</v>
      </c>
      <c r="AY53" s="28"/>
      <c r="AZ53" s="28">
        <v>50</v>
      </c>
      <c r="BA53" s="28">
        <f>[1]节奏总纲!BA53</f>
        <v>33.487933395889513</v>
      </c>
      <c r="BB53" s="28">
        <f>[1]节奏总纲!BB53</f>
        <v>34.893493163684269</v>
      </c>
      <c r="BC53" s="28">
        <f>[1]节奏总纲!BC53</f>
        <v>36.806900305200131</v>
      </c>
      <c r="BD53" s="28">
        <f>[1]节奏总纲!BD53</f>
        <v>39.520459727922798</v>
      </c>
      <c r="BE53" s="28">
        <f>[1]节奏总纲!BE53</f>
        <v>44.197188392263818</v>
      </c>
    </row>
    <row r="54" spans="6:57" x14ac:dyDescent="0.15">
      <c r="F54" s="68">
        <f>[1]节奏总纲!F54</f>
        <v>52</v>
      </c>
      <c r="G54" s="68">
        <f>[1]节奏总纲!G54</f>
        <v>35.758347359905123</v>
      </c>
      <c r="I54" s="68">
        <f>[1]节奏总纲!I54</f>
        <v>52</v>
      </c>
      <c r="J54" s="68">
        <f>[1]节奏总纲!J54</f>
        <v>789.85301886939453</v>
      </c>
      <c r="K54" s="68">
        <f>[1]节奏总纲!K54</f>
        <v>1.17</v>
      </c>
      <c r="N54" s="53">
        <f>[1]节奏总纲!N54</f>
        <v>61</v>
      </c>
      <c r="O54" s="28">
        <v>51</v>
      </c>
      <c r="P54" s="28">
        <f>[1]节奏总纲!P54</f>
        <v>33.296750801161366</v>
      </c>
      <c r="Q54" s="28">
        <f>[1]节奏总纲!Q54</f>
        <v>28.928217096048996</v>
      </c>
      <c r="R54" s="28">
        <f>[1]节奏总纲!R54</f>
        <v>23.783869097269566</v>
      </c>
      <c r="S54" s="28">
        <f>[1]节奏总纲!S54</f>
        <v>17.587343773173433</v>
      </c>
      <c r="T54" s="28">
        <f>[1]节奏总纲!T54</f>
        <v>9.8458492119034169</v>
      </c>
      <c r="V54" s="28">
        <v>51</v>
      </c>
      <c r="W54" s="28">
        <f>[1]节奏总纲!W54</f>
        <v>2.296750801161366</v>
      </c>
      <c r="X54" s="28">
        <f>[1]节奏总纲!X54</f>
        <v>1.8931170960489965</v>
      </c>
      <c r="Y54" s="28">
        <f>[1]节奏总纲!Y54</f>
        <v>1.5785690972695647</v>
      </c>
      <c r="Z54" s="28">
        <f>[1]节奏总纲!Z54</f>
        <v>1.2007437731734356</v>
      </c>
      <c r="AA54" s="28">
        <f>[1]节奏总纲!AA54</f>
        <v>0.65744921190341721</v>
      </c>
      <c r="AC54" s="28">
        <v>51</v>
      </c>
      <c r="AD54" s="28">
        <f>[1]节奏总纲!AD54</f>
        <v>57.004247194324648</v>
      </c>
      <c r="AE54" s="28">
        <f>[1]节奏总纲!AE54</f>
        <v>59.016342740868758</v>
      </c>
      <c r="AF54" s="28">
        <f>[1]节奏总纲!AF54</f>
        <v>61.855948571390428</v>
      </c>
      <c r="AG54" s="28">
        <f>[1]节奏总纲!AG54</f>
        <v>66.241691764589476</v>
      </c>
      <c r="AH54" s="28">
        <f>[1]节奏总纲!AH54</f>
        <v>74.789297584474426</v>
      </c>
      <c r="AL54" s="68">
        <v>51</v>
      </c>
      <c r="AM54" s="68">
        <f>[1]节奏总纲!AM54</f>
        <v>681.65492699983838</v>
      </c>
      <c r="AN54" s="68">
        <f>[1]节奏总纲!AN54</f>
        <v>545.32394159987075</v>
      </c>
      <c r="AO54" s="68">
        <f>[1]节奏总纲!AO54</f>
        <v>408.99295619990301</v>
      </c>
      <c r="AP54" s="68">
        <f>[1]节奏总纲!AP54</f>
        <v>272.66197079993537</v>
      </c>
      <c r="AQ54" s="68">
        <f>[1]节奏总纲!AQ54</f>
        <v>136.33098539996769</v>
      </c>
      <c r="AS54" s="68">
        <v>51</v>
      </c>
      <c r="AT54" s="68">
        <f>[1]节奏总纲!AT54</f>
        <v>93.429926999838472</v>
      </c>
      <c r="AU54" s="68">
        <f>[1]节奏总纲!AU54</f>
        <v>74.743941599870823</v>
      </c>
      <c r="AV54" s="68">
        <f>[1]节奏总纲!AV54</f>
        <v>56.05795619990306</v>
      </c>
      <c r="AW54" s="68">
        <f>[1]节奏总纲!AW54</f>
        <v>37.371970799935411</v>
      </c>
      <c r="AX54" s="68">
        <f>[1]节奏总纲!AX54</f>
        <v>18.685985399967706</v>
      </c>
      <c r="AZ54" s="28">
        <v>51</v>
      </c>
      <c r="BA54" s="28">
        <v>33.612495584603778</v>
      </c>
      <c r="BB54" s="28">
        <v>35.024397713965918</v>
      </c>
      <c r="BC54" s="28">
        <v>36.947184852926306</v>
      </c>
      <c r="BD54" s="28">
        <v>39.655541494705105</v>
      </c>
      <c r="BE54" s="28">
        <v>44.326465623783335</v>
      </c>
    </row>
    <row r="55" spans="6:57" x14ac:dyDescent="0.15">
      <c r="F55" s="68">
        <f>[1]节奏总纲!F55</f>
        <v>53</v>
      </c>
      <c r="G55" s="68">
        <f>[1]节奏总纲!G55</f>
        <v>38.396621227037308</v>
      </c>
      <c r="I55" s="68">
        <f>[1]节奏总纲!I55</f>
        <v>53</v>
      </c>
      <c r="J55" s="68">
        <f>[1]节奏总纲!J55</f>
        <v>915.14532082292135</v>
      </c>
      <c r="K55" s="68">
        <f>[1]节奏总纲!K55</f>
        <v>1.18</v>
      </c>
      <c r="N55" s="53">
        <f>[1]节奏总纲!N55</f>
        <v>62</v>
      </c>
      <c r="O55" s="28">
        <v>52</v>
      </c>
      <c r="P55" s="28">
        <f>[1]节奏总纲!P55</f>
        <v>35.758347359905123</v>
      </c>
      <c r="Q55" s="28">
        <f>[1]节奏总纲!Q55</f>
        <v>31.081155525229534</v>
      </c>
      <c r="R55" s="28">
        <f>[1]节奏总纲!R55</f>
        <v>25.606552544428059</v>
      </c>
      <c r="S55" s="28">
        <f>[1]节奏总纲!S55</f>
        <v>18.930469092333773</v>
      </c>
      <c r="T55" s="28">
        <f>[1]节奏总纲!T55</f>
        <v>10.570167479587953</v>
      </c>
      <c r="V55" s="28">
        <v>52</v>
      </c>
      <c r="W55" s="28">
        <f>[1]节奏总纲!W55</f>
        <v>2.4615965587437572</v>
      </c>
      <c r="X55" s="28">
        <f>[1]节奏总纲!X55</f>
        <v>2.1529384291805371</v>
      </c>
      <c r="Y55" s="28">
        <f>[1]节奏总纲!Y55</f>
        <v>1.822683447158493</v>
      </c>
      <c r="Z55" s="28">
        <f>[1]节奏总纲!Z55</f>
        <v>1.3431253191603396</v>
      </c>
      <c r="AA55" s="28">
        <f>[1]节奏总纲!AA55</f>
        <v>0.72431826768453611</v>
      </c>
      <c r="AC55" s="28">
        <v>52</v>
      </c>
      <c r="AD55" s="28">
        <f>[1]节奏总纲!AD55</f>
        <v>57.27226591292537</v>
      </c>
      <c r="AE55" s="28">
        <f>[1]节奏总纲!AE55</f>
        <v>59.290380144164828</v>
      </c>
      <c r="AF55" s="28">
        <f>[1]节奏总纲!AF55</f>
        <v>62.130298748930763</v>
      </c>
      <c r="AG55" s="28">
        <f>[1]节奏总纲!AG55</f>
        <v>66.530472725664353</v>
      </c>
      <c r="AH55" s="28">
        <f>[1]节奏总纲!AH55</f>
        <v>75.062532510920803</v>
      </c>
      <c r="AL55" s="68">
        <v>52</v>
      </c>
      <c r="AM55" s="68">
        <f>[1]节奏总纲!AM55</f>
        <v>789.85301886939453</v>
      </c>
      <c r="AN55" s="68">
        <f>[1]节奏总纲!AN55</f>
        <v>631.88241509551563</v>
      </c>
      <c r="AO55" s="68">
        <f>[1]节奏总纲!AO55</f>
        <v>473.91181132163672</v>
      </c>
      <c r="AP55" s="68">
        <f>[1]节奏总纲!AP55</f>
        <v>315.94120754775781</v>
      </c>
      <c r="AQ55" s="68">
        <f>[1]节奏总纲!AQ55</f>
        <v>157.97060377387891</v>
      </c>
      <c r="AS55" s="68">
        <v>52</v>
      </c>
      <c r="AT55" s="68">
        <f>[1]节奏总纲!AT55</f>
        <v>108.19809186955615</v>
      </c>
      <c r="AU55" s="68">
        <f>[1]节奏总纲!AU55</f>
        <v>86.558473495644876</v>
      </c>
      <c r="AV55" s="68">
        <f>[1]节奏总纲!AV55</f>
        <v>64.918855121733714</v>
      </c>
      <c r="AW55" s="68">
        <f>[1]节奏总纲!AW55</f>
        <v>43.279236747822438</v>
      </c>
      <c r="AX55" s="68">
        <f>[1]节奏总纲!AX55</f>
        <v>21.639618373911219</v>
      </c>
      <c r="AZ55" s="28">
        <v>52</v>
      </c>
      <c r="BA55" s="28">
        <v>33.737057773318043</v>
      </c>
      <c r="BB55" s="28">
        <v>35.146386283795508</v>
      </c>
      <c r="BC55" s="28">
        <v>37.075448197698059</v>
      </c>
      <c r="BD55" s="28">
        <v>39.790623261487418</v>
      </c>
      <c r="BE55" s="28">
        <v>44.455742855302844</v>
      </c>
    </row>
    <row r="56" spans="6:57" x14ac:dyDescent="0.15">
      <c r="F56" s="68">
        <f>[1]节奏总纲!F56</f>
        <v>54</v>
      </c>
      <c r="G56" s="68">
        <f>[1]节奏总纲!G56</f>
        <v>41.224253144732614</v>
      </c>
      <c r="I56" s="68">
        <f>[1]节奏总纲!I56</f>
        <v>54</v>
      </c>
      <c r="J56" s="68">
        <f>[1]节奏总纲!J56</f>
        <v>1060.2230944101252</v>
      </c>
      <c r="K56" s="68">
        <f>[1]节奏总纲!K56</f>
        <v>1.19</v>
      </c>
      <c r="N56" s="53">
        <f>[1]节奏总纲!N56</f>
        <v>63</v>
      </c>
      <c r="O56" s="28">
        <v>53</v>
      </c>
      <c r="P56" s="28">
        <f>[1]节奏总纲!P56</f>
        <v>38.396621227037308</v>
      </c>
      <c r="Q56" s="28">
        <f>[1]节奏总纲!Q56</f>
        <v>33.42809844025868</v>
      </c>
      <c r="R56" s="28">
        <f>[1]节奏总纲!R56</f>
        <v>27.5802930273809</v>
      </c>
      <c r="S56" s="28">
        <f>[1]节奏总纲!S56</f>
        <v>20.319491953348145</v>
      </c>
      <c r="T56" s="28">
        <f>[1]节奏总纲!T56</f>
        <v>11.338522248344118</v>
      </c>
      <c r="V56" s="28">
        <v>53</v>
      </c>
      <c r="W56" s="28">
        <f>[1]节奏总纲!W56</f>
        <v>2.6382738671321846</v>
      </c>
      <c r="X56" s="28">
        <f>[1]节奏总纲!X56</f>
        <v>2.3469429150291461</v>
      </c>
      <c r="Y56" s="28">
        <f>[1]节奏总纲!Y56</f>
        <v>1.9737404829528415</v>
      </c>
      <c r="Z56" s="28">
        <f>[1]节奏总纲!Z56</f>
        <v>1.3890228610143716</v>
      </c>
      <c r="AA56" s="28">
        <f>[1]节奏总纲!AA56</f>
        <v>0.76835476875616493</v>
      </c>
      <c r="AC56" s="28">
        <v>53</v>
      </c>
      <c r="AD56" s="28">
        <f>[1]节奏总纲!AD56</f>
        <v>57.540284631526099</v>
      </c>
      <c r="AE56" s="28">
        <f>[1]节奏总纲!AE56</f>
        <v>59.564417547460899</v>
      </c>
      <c r="AF56" s="28">
        <f>[1]节奏总纲!AF56</f>
        <v>62.395461425033538</v>
      </c>
      <c r="AG56" s="28">
        <f>[1]节奏总纲!AG56</f>
        <v>66.819253686739231</v>
      </c>
      <c r="AH56" s="28">
        <f>[1]节奏总纲!AH56</f>
        <v>75.318351032805268</v>
      </c>
      <c r="AL56" s="68">
        <v>53</v>
      </c>
      <c r="AM56" s="68">
        <f>[1]节奏总纲!AM56</f>
        <v>915.14532082292135</v>
      </c>
      <c r="AN56" s="68">
        <f>[1]节奏总纲!AN56</f>
        <v>732.11625665833708</v>
      </c>
      <c r="AO56" s="68">
        <f>[1]节奏总纲!AO56</f>
        <v>549.08719249375281</v>
      </c>
      <c r="AP56" s="68">
        <f>[1]节奏总纲!AP56</f>
        <v>366.05812832916854</v>
      </c>
      <c r="AQ56" s="68">
        <f>[1]节奏总纲!AQ56</f>
        <v>183.02906416458427</v>
      </c>
      <c r="AS56" s="68">
        <v>53</v>
      </c>
      <c r="AT56" s="68">
        <f>[1]节奏总纲!AT56</f>
        <v>125.29230195352682</v>
      </c>
      <c r="AU56" s="68">
        <f>[1]节奏总纲!AU56</f>
        <v>100.23384156282145</v>
      </c>
      <c r="AV56" s="68">
        <f>[1]节奏总纲!AV56</f>
        <v>75.17538117211609</v>
      </c>
      <c r="AW56" s="68">
        <f>[1]节奏总纲!AW56</f>
        <v>50.116920781410727</v>
      </c>
      <c r="AX56" s="68">
        <f>[1]节奏总纲!AX56</f>
        <v>25.058460390705363</v>
      </c>
      <c r="AZ56" s="28">
        <v>53</v>
      </c>
      <c r="BA56" s="28">
        <v>33.861619962032307</v>
      </c>
      <c r="BB56" s="28">
        <v>35.268374853625097</v>
      </c>
      <c r="BC56" s="28">
        <v>37.196452985793947</v>
      </c>
      <c r="BD56" s="28">
        <v>39.925705028269732</v>
      </c>
      <c r="BE56" s="28">
        <v>44.585020086822361</v>
      </c>
    </row>
    <row r="57" spans="6:57" x14ac:dyDescent="0.15">
      <c r="F57" s="68">
        <f>[1]节奏总纲!F57</f>
        <v>55</v>
      </c>
      <c r="G57" s="68">
        <f>[1]节奏总纲!G57</f>
        <v>44.254833995939045</v>
      </c>
      <c r="I57" s="68">
        <f>[1]节奏总纲!I57</f>
        <v>55</v>
      </c>
      <c r="J57" s="68">
        <f>[1]节奏总纲!J57</f>
        <v>1228.2</v>
      </c>
      <c r="K57" s="68">
        <f>[1]节奏总纲!K57</f>
        <v>1.2</v>
      </c>
      <c r="N57" s="53">
        <f>[1]节奏总纲!N57</f>
        <v>64</v>
      </c>
      <c r="O57" s="28">
        <v>54</v>
      </c>
      <c r="P57" s="28">
        <f>[1]节奏总纲!P57</f>
        <v>41.224253144732614</v>
      </c>
      <c r="Q57" s="28">
        <f>[1]节奏总纲!Q57</f>
        <v>35.947548742206841</v>
      </c>
      <c r="R57" s="28">
        <f>[1]节奏总纲!R57</f>
        <v>29.553667079458812</v>
      </c>
      <c r="S57" s="28">
        <f>[1]节奏总纲!S57</f>
        <v>21.762283235104348</v>
      </c>
      <c r="T57" s="28">
        <f>[1]节奏总纲!T57</f>
        <v>12.111685573922442</v>
      </c>
      <c r="V57" s="28">
        <v>54</v>
      </c>
      <c r="W57" s="28">
        <f>[1]节奏总纲!W57</f>
        <v>2.8276319176953066</v>
      </c>
      <c r="X57" s="28">
        <f>[1]节奏总纲!X57</f>
        <v>2.5194503019481616</v>
      </c>
      <c r="Y57" s="28">
        <f>[1]节奏总纲!Y57</f>
        <v>1.9733740520779115</v>
      </c>
      <c r="Z57" s="28">
        <f>[1]节奏总纲!Z57</f>
        <v>1.4427912817562039</v>
      </c>
      <c r="AA57" s="28">
        <f>[1]节奏总纲!AA57</f>
        <v>0.77316332557832368</v>
      </c>
      <c r="AC57" s="28">
        <v>54</v>
      </c>
      <c r="AD57" s="28">
        <f>[1]节奏总纲!AD57</f>
        <v>57.80830335012682</v>
      </c>
      <c r="AE57" s="28">
        <f>[1]节奏总纲!AE57</f>
        <v>59.838454950756969</v>
      </c>
      <c r="AF57" s="28">
        <f>[1]节奏总纲!AF57</f>
        <v>62.660624101136307</v>
      </c>
      <c r="AG57" s="28">
        <f>[1]节奏总纲!AG57</f>
        <v>67.098789255934349</v>
      </c>
      <c r="AH57" s="28">
        <f>[1]节奏总纲!AH57</f>
        <v>75.574169554689718</v>
      </c>
      <c r="AL57" s="68">
        <v>54</v>
      </c>
      <c r="AM57" s="68">
        <f>[1]节奏总纲!AM57</f>
        <v>1060.2230944101252</v>
      </c>
      <c r="AN57" s="68">
        <f>[1]节奏总纲!AN57</f>
        <v>848.17847552810019</v>
      </c>
      <c r="AO57" s="68">
        <f>[1]节奏总纲!AO57</f>
        <v>636.13385664607506</v>
      </c>
      <c r="AP57" s="68">
        <f>[1]节奏总纲!AP57</f>
        <v>424.0892377640501</v>
      </c>
      <c r="AQ57" s="68">
        <f>[1]节奏总纲!AQ57</f>
        <v>212.04461888202505</v>
      </c>
      <c r="AS57" s="68">
        <v>54</v>
      </c>
      <c r="AT57" s="68">
        <f>[1]节奏总纲!AT57</f>
        <v>145.07777358720386</v>
      </c>
      <c r="AU57" s="68">
        <f>[1]节奏总纲!AU57</f>
        <v>116.06221886976311</v>
      </c>
      <c r="AV57" s="68">
        <f>[1]节奏总纲!AV57</f>
        <v>87.046664152322251</v>
      </c>
      <c r="AW57" s="68">
        <f>[1]节奏总纲!AW57</f>
        <v>58.031109434881557</v>
      </c>
      <c r="AX57" s="68">
        <f>[1]节奏总纲!AX57</f>
        <v>29.015554717440779</v>
      </c>
      <c r="AZ57" s="28">
        <v>54</v>
      </c>
      <c r="BA57" s="28">
        <v>33.986182150746572</v>
      </c>
      <c r="BB57" s="28">
        <v>35.390363423454687</v>
      </c>
      <c r="BC57" s="28">
        <v>37.317457773889828</v>
      </c>
      <c r="BD57" s="28">
        <v>40.052446592012309</v>
      </c>
      <c r="BE57" s="28">
        <v>44.71429731834187</v>
      </c>
    </row>
    <row r="58" spans="6:57" x14ac:dyDescent="0.15">
      <c r="F58" s="68">
        <f>[1]节奏总纲!F58</f>
        <v>56</v>
      </c>
      <c r="G58" s="68">
        <f>[1]节奏总纲!G58</f>
        <v>47.502930128332721</v>
      </c>
      <c r="I58" s="68">
        <f>[1]节奏总纲!I58</f>
        <v>56</v>
      </c>
      <c r="J58" s="68">
        <f>[1]节奏总纲!J58</f>
        <v>1422.6782097755249</v>
      </c>
      <c r="K58" s="68">
        <f>[1]节奏总纲!K58</f>
        <v>1.21</v>
      </c>
      <c r="N58" s="53">
        <f>[1]节奏总纲!N58</f>
        <v>65</v>
      </c>
      <c r="O58" s="28">
        <v>55</v>
      </c>
      <c r="P58" s="28">
        <f>[1]节奏总纲!P58</f>
        <v>44.254833995939045</v>
      </c>
      <c r="Q58" s="28">
        <f>[1]节奏总纲!Q58</f>
        <v>38.53268396026413</v>
      </c>
      <c r="R58" s="28">
        <f>[1]节奏总纲!R58</f>
        <v>31.642206307096416</v>
      </c>
      <c r="S58" s="28">
        <f>[1]节奏总纲!S58</f>
        <v>23.282468165263531</v>
      </c>
      <c r="T58" s="28">
        <f>[1]节奏总纲!T58</f>
        <v>12.944538943812169</v>
      </c>
      <c r="V58" s="28">
        <v>55</v>
      </c>
      <c r="W58" s="28">
        <f>[1]节奏总纲!W58</f>
        <v>3.0305808512064303</v>
      </c>
      <c r="X58" s="28">
        <f>[1]节奏总纲!X58</f>
        <v>2.5851352180572889</v>
      </c>
      <c r="Y58" s="28">
        <f>[1]节奏总纲!Y58</f>
        <v>2.0885392276376038</v>
      </c>
      <c r="Z58" s="28">
        <f>[1]节奏总纲!Z58</f>
        <v>1.5201849301591821</v>
      </c>
      <c r="AA58" s="28">
        <f>[1]节奏总纲!AA58</f>
        <v>0.8328533698897278</v>
      </c>
      <c r="AC58" s="28">
        <v>55</v>
      </c>
      <c r="AD58" s="28">
        <f>[1]节奏总纲!AD58</f>
        <v>58.071211008105138</v>
      </c>
      <c r="AE58" s="28">
        <f>[1]节奏总纲!AE58</f>
        <v>60.102437883401088</v>
      </c>
      <c r="AF58" s="28">
        <f>[1]节奏总纲!AF58</f>
        <v>62.925786777239075</v>
      </c>
      <c r="AG58" s="28">
        <f>[1]节奏总纲!AG58</f>
        <v>67.36285691246691</v>
      </c>
      <c r="AH58" s="28">
        <f>[1]节奏总纲!AH58</f>
        <v>75.829988076574182</v>
      </c>
      <c r="AL58" s="68">
        <v>55</v>
      </c>
      <c r="AM58" s="68">
        <f>[1]节奏总纲!AM58</f>
        <v>1228.2</v>
      </c>
      <c r="AN58" s="68">
        <f>[1]节奏总纲!AN58</f>
        <v>982.56000000000006</v>
      </c>
      <c r="AO58" s="68">
        <f>[1]节奏总纲!AO58</f>
        <v>736.92</v>
      </c>
      <c r="AP58" s="68">
        <f>[1]节奏总纲!AP58</f>
        <v>491.28000000000003</v>
      </c>
      <c r="AQ58" s="68">
        <f>[1]节奏总纲!AQ58</f>
        <v>245.64000000000001</v>
      </c>
      <c r="AS58" s="68">
        <v>55</v>
      </c>
      <c r="AT58" s="68">
        <f>[1]节奏总纲!AT58</f>
        <v>167.97690558987483</v>
      </c>
      <c r="AU58" s="68">
        <f>[1]节奏总纲!AU58</f>
        <v>134.38152447189987</v>
      </c>
      <c r="AV58" s="68">
        <f>[1]节奏总纲!AV58</f>
        <v>100.7861433539249</v>
      </c>
      <c r="AW58" s="68">
        <f>[1]节奏总纲!AW58</f>
        <v>67.190762235949933</v>
      </c>
      <c r="AX58" s="68">
        <f>[1]节奏总纲!AX58</f>
        <v>33.595381117974966</v>
      </c>
      <c r="AZ58" s="28">
        <v>55</v>
      </c>
      <c r="BA58" s="28">
        <v>34.09469189131628</v>
      </c>
      <c r="BB58" s="28">
        <v>35.512351993284277</v>
      </c>
      <c r="BC58" s="28">
        <v>37.438462561985709</v>
      </c>
      <c r="BD58" s="28">
        <v>40.168994574261895</v>
      </c>
      <c r="BE58" s="28">
        <v>44.843574549861387</v>
      </c>
    </row>
    <row r="59" spans="6:57" x14ac:dyDescent="0.15">
      <c r="F59" s="68">
        <f>[1]节奏总纲!F59</f>
        <v>57</v>
      </c>
      <c r="G59" s="68">
        <f>[1]节奏总纲!G59</f>
        <v>50.984153366799077</v>
      </c>
      <c r="I59" s="68">
        <f>[1]节奏总纲!I59</f>
        <v>57</v>
      </c>
      <c r="J59" s="68">
        <f>[1]节奏总纲!J59</f>
        <v>1647.8248427703616</v>
      </c>
      <c r="K59" s="68">
        <f>[1]节奏总纲!K59</f>
        <v>1.22</v>
      </c>
      <c r="N59" s="53">
        <f>[1]节奏总纲!N59</f>
        <v>66</v>
      </c>
      <c r="O59" s="28">
        <v>56</v>
      </c>
      <c r="P59" s="28">
        <f>[1]节奏总纲!P59</f>
        <v>47.502930128332721</v>
      </c>
      <c r="Q59" s="28">
        <f>[1]节奏总纲!Q59</f>
        <v>41.275295988508304</v>
      </c>
      <c r="R59" s="28">
        <f>[1]节奏总纲!R59</f>
        <v>33.888590353552566</v>
      </c>
      <c r="S59" s="28">
        <f>[1]节奏总纲!S59</f>
        <v>24.910536559297679</v>
      </c>
      <c r="T59" s="28">
        <f>[1]节奏总纲!T59</f>
        <v>13.837603546383322</v>
      </c>
      <c r="V59" s="28">
        <v>56</v>
      </c>
      <c r="W59" s="28">
        <f>[1]节奏总纲!W59</f>
        <v>3.2480961323936768</v>
      </c>
      <c r="X59" s="28">
        <f>[1]节奏总纲!X59</f>
        <v>2.7426120282441744</v>
      </c>
      <c r="Y59" s="28">
        <f>[1]节奏总纲!Y59</f>
        <v>2.24638404645615</v>
      </c>
      <c r="Z59" s="28">
        <f>[1]节奏总纲!Z59</f>
        <v>1.6280683940341483</v>
      </c>
      <c r="AA59" s="28">
        <f>[1]节奏总纲!AA59</f>
        <v>0.89306460257115283</v>
      </c>
      <c r="AC59" s="28">
        <v>56</v>
      </c>
      <c r="AD59" s="28">
        <f>[1]节奏总纲!AD59</f>
        <v>58.321281314909029</v>
      </c>
      <c r="AE59" s="28">
        <f>[1]节奏总纲!AE59</f>
        <v>60.351982057337977</v>
      </c>
      <c r="AF59" s="28">
        <f>[1]节奏总纲!AF59</f>
        <v>63.17626763611517</v>
      </c>
      <c r="AG59" s="28">
        <f>[1]节奏总纲!AG59</f>
        <v>67.626924568999456</v>
      </c>
      <c r="AH59" s="28">
        <f>[1]节奏总纲!AH59</f>
        <v>76.086647524934079</v>
      </c>
      <c r="AL59" s="68">
        <v>56</v>
      </c>
      <c r="AM59" s="68">
        <f>[1]节奏总纲!AM59</f>
        <v>1422.6782097755249</v>
      </c>
      <c r="AN59" s="68">
        <f>[1]节奏总纲!AN59</f>
        <v>1138.14256782042</v>
      </c>
      <c r="AO59" s="68">
        <f>[1]节奏总纲!AO59</f>
        <v>853.60692586531491</v>
      </c>
      <c r="AP59" s="68">
        <f>[1]节奏总纲!AP59</f>
        <v>569.07128391021001</v>
      </c>
      <c r="AQ59" s="68">
        <f>[1]节奏总纲!AQ59</f>
        <v>284.53564195510501</v>
      </c>
      <c r="AS59" s="68">
        <v>56</v>
      </c>
      <c r="AT59" s="68">
        <f>[1]节奏总纲!AT59</f>
        <v>194.47820977552487</v>
      </c>
      <c r="AU59" s="68">
        <f>[1]节奏总纲!AU59</f>
        <v>155.58256782041997</v>
      </c>
      <c r="AV59" s="68">
        <f>[1]节奏总纲!AV59</f>
        <v>116.68692586531495</v>
      </c>
      <c r="AW59" s="68">
        <f>[1]节奏总纲!AW59</f>
        <v>77.791283910209984</v>
      </c>
      <c r="AX59" s="68">
        <f>[1]节奏总纲!AX59</f>
        <v>38.895641955104992</v>
      </c>
      <c r="AZ59" s="28">
        <v>56</v>
      </c>
      <c r="BA59" s="28">
        <v>34.201198727632011</v>
      </c>
      <c r="BB59" s="28">
        <v>35.634340563113874</v>
      </c>
      <c r="BC59" s="28">
        <v>37.55946735008159</v>
      </c>
      <c r="BD59" s="28">
        <v>40.28554255651148</v>
      </c>
      <c r="BE59" s="28">
        <v>44.972851781380903</v>
      </c>
    </row>
    <row r="60" spans="6:57" x14ac:dyDescent="0.15">
      <c r="F60" s="68">
        <f>[1]节奏总纲!F60</f>
        <v>58</v>
      </c>
      <c r="G60" s="68">
        <f>[1]节奏总纲!G60</f>
        <v>54.715236050951923</v>
      </c>
      <c r="I60" s="68">
        <f>[1]节奏总纲!I60</f>
        <v>58</v>
      </c>
      <c r="J60" s="68">
        <f>[1]节奏总纲!J60</f>
        <v>1908.4603298511749</v>
      </c>
      <c r="K60" s="68">
        <f>[1]节奏总纲!K60</f>
        <v>1.23</v>
      </c>
      <c r="N60" s="53">
        <f>[1]节奏总纲!N60</f>
        <v>67</v>
      </c>
      <c r="O60" s="28">
        <v>57</v>
      </c>
      <c r="P60" s="28">
        <f>[1]节奏总纲!P60</f>
        <v>50.984153366799077</v>
      </c>
      <c r="Q60" s="28">
        <f>[1]节奏总纲!Q60</f>
        <v>44.310327691085078</v>
      </c>
      <c r="R60" s="28">
        <f>[1]节奏总纲!R60</f>
        <v>36.316012443170983</v>
      </c>
      <c r="S60" s="28">
        <f>[1]节奏总纲!S60</f>
        <v>26.664712210835919</v>
      </c>
      <c r="T60" s="28">
        <f>[1]节奏总纲!T60</f>
        <v>14.815994968391813</v>
      </c>
      <c r="V60" s="28">
        <v>57</v>
      </c>
      <c r="W60" s="28">
        <f>[1]节奏总纲!W60</f>
        <v>3.481223238466356</v>
      </c>
      <c r="X60" s="28">
        <f>[1]节奏总纲!X60</f>
        <v>3.0350317025767737</v>
      </c>
      <c r="Y60" s="28">
        <f>[1]节奏总纲!Y60</f>
        <v>2.4274220896184175</v>
      </c>
      <c r="Z60" s="28">
        <f>[1]节奏总纲!Z60</f>
        <v>1.7541756515382403</v>
      </c>
      <c r="AA60" s="28">
        <f>[1]节奏总纲!AA60</f>
        <v>0.97839142200849061</v>
      </c>
      <c r="AC60" s="28">
        <v>57</v>
      </c>
      <c r="AD60" s="28">
        <f>[1]节奏总纲!AD60</f>
        <v>58.571351621712921</v>
      </c>
      <c r="AE60" s="28">
        <f>[1]节奏总纲!AE60</f>
        <v>60.60152623127486</v>
      </c>
      <c r="AF60" s="28">
        <f>[1]节奏总纲!AF60</f>
        <v>63.421042351541736</v>
      </c>
      <c r="AG60" s="28">
        <f>[1]节奏总纲!AG60</f>
        <v>67.890992225532017</v>
      </c>
      <c r="AH60" s="28">
        <f>[1]节奏总纲!AH60</f>
        <v>76.344973133357612</v>
      </c>
      <c r="AL60" s="68">
        <v>57</v>
      </c>
      <c r="AM60" s="68">
        <f>[1]节奏总纲!AM60</f>
        <v>1647.8248427703616</v>
      </c>
      <c r="AN60" s="68">
        <f>[1]节奏总纲!AN60</f>
        <v>1318.2598742162893</v>
      </c>
      <c r="AO60" s="68">
        <f>[1]节奏总纲!AO60</f>
        <v>988.69490566221691</v>
      </c>
      <c r="AP60" s="68">
        <f>[1]节奏总纲!AP60</f>
        <v>659.12993710814465</v>
      </c>
      <c r="AQ60" s="68">
        <f>[1]节奏总纲!AQ60</f>
        <v>329.56496855407232</v>
      </c>
      <c r="AS60" s="68">
        <v>57</v>
      </c>
      <c r="AT60" s="68">
        <f>[1]节奏总纲!AT60</f>
        <v>225.14663299483664</v>
      </c>
      <c r="AU60" s="68">
        <f>[1]节奏总纲!AU60</f>
        <v>180.11730639586926</v>
      </c>
      <c r="AV60" s="68">
        <f>[1]节奏总纲!AV60</f>
        <v>135.087979796902</v>
      </c>
      <c r="AW60" s="68">
        <f>[1]节奏总纲!AW60</f>
        <v>90.058653197934632</v>
      </c>
      <c r="AX60" s="68">
        <f>[1]节奏总纲!AX60</f>
        <v>45.029326598967316</v>
      </c>
      <c r="AZ60" s="28">
        <v>57</v>
      </c>
      <c r="BA60" s="28">
        <v>34.307705563947749</v>
      </c>
      <c r="BB60" s="28">
        <v>35.756329132943463</v>
      </c>
      <c r="BC60" s="28">
        <v>37.680472138177478</v>
      </c>
      <c r="BD60" s="28">
        <v>40.402090538761065</v>
      </c>
      <c r="BE60" s="28">
        <v>45.088151688727308</v>
      </c>
    </row>
    <row r="61" spans="6:57" x14ac:dyDescent="0.15">
      <c r="F61" s="68">
        <f>[1]节奏总纲!F61</f>
        <v>59</v>
      </c>
      <c r="G61" s="68">
        <f>[1]节奏总纲!G61</f>
        <v>58.714111458355703</v>
      </c>
      <c r="I61" s="68">
        <f>[1]节奏总纲!I61</f>
        <v>59</v>
      </c>
      <c r="J61" s="68">
        <f>[1]节奏总纲!J61</f>
        <v>2210.1605665017755</v>
      </c>
      <c r="K61" s="68">
        <f>[1]节奏总纲!K61</f>
        <v>1.24</v>
      </c>
      <c r="N61" s="53">
        <f>[1]节奏总纲!N61</f>
        <v>68</v>
      </c>
      <c r="O61" s="28">
        <v>58</v>
      </c>
      <c r="P61" s="28">
        <f>[1]节奏总纲!P61</f>
        <v>54.715236050951923</v>
      </c>
      <c r="Q61" s="28">
        <f>[1]节奏总纲!Q61</f>
        <v>47.459995750595695</v>
      </c>
      <c r="R61" s="28">
        <f>[1]节奏总纲!R61</f>
        <v>38.913475879437009</v>
      </c>
      <c r="S61" s="28">
        <f>[1]节奏总纲!S61</f>
        <v>28.572296265807093</v>
      </c>
      <c r="T61" s="28">
        <f>[1]节奏总纲!T61</f>
        <v>15.856475407565867</v>
      </c>
      <c r="V61" s="28">
        <v>58</v>
      </c>
      <c r="W61" s="28">
        <f>[1]节奏总纲!W61</f>
        <v>3.7310826841528453</v>
      </c>
      <c r="X61" s="28">
        <f>[1]节奏总纲!X61</f>
        <v>3.149668059510617</v>
      </c>
      <c r="Y61" s="28">
        <f>[1]节奏总纲!Y61</f>
        <v>2.5974634362660254</v>
      </c>
      <c r="Z61" s="28">
        <f>[1]节奏总纲!Z61</f>
        <v>1.9075840549711742</v>
      </c>
      <c r="AA61" s="28">
        <f>[1]节奏总纲!AA61</f>
        <v>1.0404804391740541</v>
      </c>
      <c r="AC61" s="28">
        <v>58</v>
      </c>
      <c r="AD61" s="28">
        <f>[1]节奏总纲!AD61</f>
        <v>58.821421928516813</v>
      </c>
      <c r="AE61" s="28">
        <f>[1]节奏总纲!AE61</f>
        <v>60.851070405211743</v>
      </c>
      <c r="AF61" s="28">
        <f>[1]节奏总纲!AF61</f>
        <v>63.665817066968295</v>
      </c>
      <c r="AG61" s="28">
        <f>[1]节奏总纲!AG61</f>
        <v>68.142437172458173</v>
      </c>
      <c r="AH61" s="28">
        <f>[1]节奏总纲!AH61</f>
        <v>76.60329874178116</v>
      </c>
      <c r="AL61" s="68">
        <v>58</v>
      </c>
      <c r="AM61" s="68">
        <f>[1]节奏总纲!AM61</f>
        <v>1908.4603298511749</v>
      </c>
      <c r="AN61" s="68">
        <f>[1]节奏总纲!AN61</f>
        <v>1526.7682638809401</v>
      </c>
      <c r="AO61" s="68">
        <f>[1]节奏总纲!AO61</f>
        <v>1145.0761979107049</v>
      </c>
      <c r="AP61" s="68">
        <f>[1]节奏总纲!AP61</f>
        <v>763.38413194047007</v>
      </c>
      <c r="AQ61" s="68">
        <f>[1]节奏总纲!AQ61</f>
        <v>381.69206597023503</v>
      </c>
      <c r="AS61" s="68">
        <v>58</v>
      </c>
      <c r="AT61" s="68">
        <f>[1]节奏总纲!AT61</f>
        <v>260.63548708081339</v>
      </c>
      <c r="AU61" s="68">
        <f>[1]节奏总纲!AU61</f>
        <v>208.50838966465085</v>
      </c>
      <c r="AV61" s="68">
        <f>[1]节奏总纲!AV61</f>
        <v>156.38129224848797</v>
      </c>
      <c r="AW61" s="68">
        <f>[1]节奏总纲!AW61</f>
        <v>104.25419483232542</v>
      </c>
      <c r="AX61" s="68">
        <f>[1]节奏总纲!AX61</f>
        <v>52.127097416162712</v>
      </c>
      <c r="AZ61" s="28">
        <v>58</v>
      </c>
      <c r="BA61" s="28">
        <v>34.41421240026348</v>
      </c>
      <c r="BB61" s="28">
        <v>35.878317702773053</v>
      </c>
      <c r="BC61" s="28">
        <v>37.801476926273359</v>
      </c>
      <c r="BD61" s="28">
        <v>40.518638521010644</v>
      </c>
      <c r="BE61" s="28">
        <v>45.199736104837825</v>
      </c>
    </row>
    <row r="62" spans="6:57" x14ac:dyDescent="0.15">
      <c r="F62" s="68">
        <f>[1]节奏总纲!F62</f>
        <v>60</v>
      </c>
      <c r="G62" s="68">
        <f>[1]节奏总纲!G62</f>
        <v>63</v>
      </c>
      <c r="I62" s="68">
        <f>[1]节奏总纲!I62</f>
        <v>60</v>
      </c>
      <c r="J62" s="68">
        <f>[1]节奏总纲!J62</f>
        <v>2559.375</v>
      </c>
      <c r="K62" s="68">
        <f>[1]节奏总纲!K62</f>
        <v>1.25</v>
      </c>
      <c r="N62" s="53">
        <f>[1]节奏总纲!N62</f>
        <v>69</v>
      </c>
      <c r="O62" s="28">
        <v>59</v>
      </c>
      <c r="P62" s="28">
        <f>[1]节奏总纲!P62</f>
        <v>58.714111458355703</v>
      </c>
      <c r="Q62" s="28">
        <f>[1]节奏总纲!Q62</f>
        <v>50.940363101269412</v>
      </c>
      <c r="R62" s="28">
        <f>[1]节奏总纲!R62</f>
        <v>41.728119013453394</v>
      </c>
      <c r="S62" s="28">
        <f>[1]节奏总纲!S62</f>
        <v>30.607666303240826</v>
      </c>
      <c r="T62" s="28">
        <f>[1]节奏总纲!T62</f>
        <v>17.003606678339814</v>
      </c>
      <c r="V62" s="28">
        <v>59</v>
      </c>
      <c r="W62" s="28">
        <f>[1]节奏总纲!W62</f>
        <v>3.99887540740378</v>
      </c>
      <c r="X62" s="28">
        <f>[1]节奏总纲!X62</f>
        <v>3.4803673506737169</v>
      </c>
      <c r="Y62" s="28">
        <f>[1]节奏总纲!Y62</f>
        <v>2.8146431340163858</v>
      </c>
      <c r="Z62" s="28">
        <f>[1]节奏总纲!Z62</f>
        <v>2.0353700374337329</v>
      </c>
      <c r="AA62" s="28">
        <f>[1]节奏总纲!AA62</f>
        <v>1.1471312707739472</v>
      </c>
      <c r="AC62" s="28">
        <v>59</v>
      </c>
      <c r="AD62" s="28">
        <f>[1]节奏总纲!AD62</f>
        <v>59.066704614192936</v>
      </c>
      <c r="AE62" s="28">
        <f>[1]节奏总纲!AE62</f>
        <v>61.094954819415335</v>
      </c>
      <c r="AF62" s="28">
        <f>[1]节奏总纲!AF62</f>
        <v>63.91059178239486</v>
      </c>
      <c r="AG62" s="28">
        <f>[1]节奏总纲!AG62</f>
        <v>68.385008299388929</v>
      </c>
      <c r="AH62" s="28">
        <f>[1]节奏总纲!AH62</f>
        <v>76.861624350204693</v>
      </c>
      <c r="AL62" s="68">
        <v>59</v>
      </c>
      <c r="AM62" s="68">
        <f>[1]节奏总纲!AM62</f>
        <v>2210.1605665017755</v>
      </c>
      <c r="AN62" s="68">
        <f>[1]节奏总纲!AN62</f>
        <v>1768.1284532014206</v>
      </c>
      <c r="AO62" s="68">
        <f>[1]节奏总纲!AO62</f>
        <v>1326.0963399010652</v>
      </c>
      <c r="AP62" s="68">
        <f>[1]节奏总纲!AP62</f>
        <v>884.0642266007103</v>
      </c>
      <c r="AQ62" s="68">
        <f>[1]节奏总纲!AQ62</f>
        <v>442.03211330035515</v>
      </c>
      <c r="AS62" s="68">
        <v>59</v>
      </c>
      <c r="AT62" s="68">
        <f>[1]节奏总纲!AT62</f>
        <v>301.70023665060057</v>
      </c>
      <c r="AU62" s="68">
        <f>[1]节奏总纲!AU62</f>
        <v>241.36018932048046</v>
      </c>
      <c r="AV62" s="68">
        <f>[1]节奏总纲!AV62</f>
        <v>181.02014199036034</v>
      </c>
      <c r="AW62" s="68">
        <f>[1]节奏总纲!AW62</f>
        <v>120.68009466024023</v>
      </c>
      <c r="AX62" s="68">
        <f>[1]节奏总纲!AX62</f>
        <v>60.340047330120115</v>
      </c>
      <c r="AZ62" s="28">
        <v>59</v>
      </c>
      <c r="BA62" s="28">
        <v>34.520719236579211</v>
      </c>
      <c r="BB62" s="28">
        <v>36.000264155774609</v>
      </c>
      <c r="BC62" s="28">
        <v>37.922481714369241</v>
      </c>
      <c r="BD62" s="28">
        <v>40.635186503260229</v>
      </c>
      <c r="BE62" s="28">
        <v>45.31132052094835</v>
      </c>
    </row>
    <row r="63" spans="6:57" x14ac:dyDescent="0.15">
      <c r="F63" s="68">
        <f>[1]节奏总纲!F63</f>
        <v>61</v>
      </c>
      <c r="G63" s="68">
        <f>[1]节奏总纲!G63</f>
        <v>67.593501602322732</v>
      </c>
      <c r="I63" s="68">
        <f>[1]节奏总纲!I63</f>
        <v>61</v>
      </c>
      <c r="J63" s="68">
        <f>[1]节奏总纲!J63</f>
        <v>2963.5631311027469</v>
      </c>
      <c r="K63" s="68">
        <f>[1]节奏总纲!K63</f>
        <v>1.26</v>
      </c>
      <c r="N63" s="53">
        <f>[1]节奏总纲!N63</f>
        <v>70</v>
      </c>
      <c r="O63" s="28">
        <v>60</v>
      </c>
      <c r="P63" s="28">
        <f>[1]节奏总纲!P63</f>
        <v>63</v>
      </c>
      <c r="Q63" s="28">
        <f>[1]节奏总纲!Q63</f>
        <v>54.589500000000001</v>
      </c>
      <c r="R63" s="28">
        <f>[1]节奏总纲!R63</f>
        <v>44.717399999999998</v>
      </c>
      <c r="S63" s="28">
        <f>[1]节奏总纲!S63</f>
        <v>32.810400000000001</v>
      </c>
      <c r="T63" s="28">
        <f>[1]节奏总纲!T63</f>
        <v>18.276300000000003</v>
      </c>
      <c r="V63" s="28">
        <v>60</v>
      </c>
      <c r="W63" s="28">
        <f>[1]节奏总纲!W63</f>
        <v>4.2858885416442973</v>
      </c>
      <c r="X63" s="28">
        <f>[1]节奏总纲!X63</f>
        <v>3.649136898730589</v>
      </c>
      <c r="Y63" s="28">
        <f>[1]节奏总纲!Y63</f>
        <v>2.9892809865466035</v>
      </c>
      <c r="Z63" s="28">
        <f>[1]节奏总纲!Z63</f>
        <v>2.2027336967591751</v>
      </c>
      <c r="AA63" s="28">
        <f>[1]节奏总纲!AA63</f>
        <v>1.2726933216601886</v>
      </c>
      <c r="AC63" s="28">
        <v>60</v>
      </c>
      <c r="AD63" s="28">
        <f>[1]节奏总纲!AD63</f>
        <v>59.300028460644697</v>
      </c>
      <c r="AE63" s="28">
        <f>[1]节奏总纲!AE63</f>
        <v>61.330461663183208</v>
      </c>
      <c r="AF63" s="28">
        <f>[1]节奏总纲!AF63</f>
        <v>64.14304723627319</v>
      </c>
      <c r="AG63" s="28">
        <f>[1]节奏总纲!AG63</f>
        <v>68.627579426319684</v>
      </c>
      <c r="AH63" s="28">
        <f>[1]节奏总纲!AH63</f>
        <v>77.112805903056142</v>
      </c>
      <c r="AL63" s="68">
        <v>60</v>
      </c>
      <c r="AM63" s="68">
        <f>[1]节奏总纲!AM63</f>
        <v>2559.375</v>
      </c>
      <c r="AN63" s="68">
        <f>[1]节奏总纲!AN63</f>
        <v>2047.5</v>
      </c>
      <c r="AO63" s="68">
        <f>[1]节奏总纲!AO63</f>
        <v>1535.625</v>
      </c>
      <c r="AP63" s="68">
        <f>[1]节奏总纲!AP63</f>
        <v>1023.75</v>
      </c>
      <c r="AQ63" s="68">
        <f>[1]节奏总纲!AQ63</f>
        <v>511.875</v>
      </c>
      <c r="AS63" s="68">
        <v>60</v>
      </c>
      <c r="AT63" s="68">
        <f>[1]节奏总纲!AT63</f>
        <v>349.21443349822448</v>
      </c>
      <c r="AU63" s="68">
        <f>[1]节奏总纲!AU63</f>
        <v>279.3715467985794</v>
      </c>
      <c r="AV63" s="68">
        <f>[1]节奏总纲!AV63</f>
        <v>209.52866009893478</v>
      </c>
      <c r="AW63" s="68">
        <f>[1]节奏总纲!AW63</f>
        <v>139.6857733992897</v>
      </c>
      <c r="AX63" s="68">
        <f>[1]节奏总纲!AX63</f>
        <v>69.842886699644851</v>
      </c>
      <c r="AZ63" s="28">
        <v>60</v>
      </c>
      <c r="BA63" s="28">
        <v>34.627226072894942</v>
      </c>
      <c r="BB63" s="28">
        <v>36.105477566569242</v>
      </c>
      <c r="BC63" s="28">
        <v>38.037513426486328</v>
      </c>
      <c r="BD63" s="28">
        <v>40.751734485509814</v>
      </c>
      <c r="BE63" s="28">
        <v>45.422904937058867</v>
      </c>
    </row>
    <row r="64" spans="6:57" x14ac:dyDescent="0.15">
      <c r="F64" s="68">
        <f>[1]节奏总纲!F64</f>
        <v>62</v>
      </c>
      <c r="G64" s="68">
        <f>[1]节奏总纲!G64</f>
        <v>72.516694719810218</v>
      </c>
      <c r="I64" s="68">
        <f>[1]节奏总纲!I64</f>
        <v>62</v>
      </c>
      <c r="J64" s="68">
        <f>[1]节奏总纲!J64</f>
        <v>3431.3522956038646</v>
      </c>
      <c r="K64" s="68">
        <f>[1]节奏总纲!K64</f>
        <v>1.27</v>
      </c>
      <c r="N64" s="53">
        <f>[1]节奏总纲!N64</f>
        <v>71</v>
      </c>
      <c r="O64" s="28">
        <v>61</v>
      </c>
      <c r="P64" s="28">
        <f>[1]节奏总纲!P64</f>
        <v>67.593501602322732</v>
      </c>
      <c r="Q64" s="28">
        <f>[1]节奏总纲!Q64</f>
        <v>58.596806539053574</v>
      </c>
      <c r="R64" s="28">
        <f>[1]节奏总纲!R64</f>
        <v>47.977867437328676</v>
      </c>
      <c r="S64" s="28">
        <f>[1]节奏总纲!S64</f>
        <v>35.229733035130607</v>
      </c>
      <c r="T64" s="28">
        <f>[1]节奏总纲!T64</f>
        <v>19.602115464673592</v>
      </c>
      <c r="V64" s="28">
        <v>61</v>
      </c>
      <c r="W64" s="28">
        <f>[1]节奏总纲!W64</f>
        <v>4.593501602322732</v>
      </c>
      <c r="X64" s="28">
        <f>[1]节奏总纲!X64</f>
        <v>4.0073065390535731</v>
      </c>
      <c r="Y64" s="28">
        <f>[1]节奏总纲!Y64</f>
        <v>3.2604674373286784</v>
      </c>
      <c r="Z64" s="28">
        <f>[1]节奏总纲!Z64</f>
        <v>2.4193330351306059</v>
      </c>
      <c r="AA64" s="28">
        <f>[1]节奏总纲!AA64</f>
        <v>1.3258154646735889</v>
      </c>
      <c r="AC64" s="28">
        <v>61</v>
      </c>
      <c r="AD64" s="28">
        <f>[1]节奏总纲!AD64</f>
        <v>59.533352307096465</v>
      </c>
      <c r="AE64" s="28">
        <f>[1]节奏总纲!AE64</f>
        <v>61.56596850695108</v>
      </c>
      <c r="AF64" s="28">
        <f>[1]节奏总纲!AF64</f>
        <v>64.368413367596901</v>
      </c>
      <c r="AG64" s="28">
        <f>[1]节奏总纲!AG64</f>
        <v>68.870150553250454</v>
      </c>
      <c r="AH64" s="28">
        <f>[1]节奏总纲!AH64</f>
        <v>77.355745991356301</v>
      </c>
      <c r="AL64" s="68">
        <v>61</v>
      </c>
      <c r="AM64" s="68">
        <f>[1]节奏总纲!AM64</f>
        <v>2963.5631311027469</v>
      </c>
      <c r="AN64" s="68">
        <f>[1]节奏总纲!AN64</f>
        <v>2370.8505048821976</v>
      </c>
      <c r="AO64" s="68">
        <f>[1]节奏总纲!AO64</f>
        <v>1778.1378786616481</v>
      </c>
      <c r="AP64" s="68">
        <f>[1]节奏总纲!AP64</f>
        <v>1185.4252524410988</v>
      </c>
      <c r="AQ64" s="68">
        <f>[1]节奏总纲!AQ64</f>
        <v>592.7126262205494</v>
      </c>
      <c r="AS64" s="68">
        <v>61</v>
      </c>
      <c r="AT64" s="68">
        <f>[1]节奏总纲!AT64</f>
        <v>404.18813110274687</v>
      </c>
      <c r="AU64" s="68">
        <f>[1]节奏总纲!AU64</f>
        <v>323.35050488219758</v>
      </c>
      <c r="AV64" s="68">
        <f>[1]节奏总纲!AV64</f>
        <v>242.51287866164807</v>
      </c>
      <c r="AW64" s="68">
        <f>[1]节奏总纲!AW64</f>
        <v>161.67525244109879</v>
      </c>
      <c r="AX64" s="68">
        <f>[1]节奏总纲!AX64</f>
        <v>80.837626220549396</v>
      </c>
      <c r="AZ64" s="28">
        <v>61</v>
      </c>
      <c r="BA64" s="28">
        <v>34.733732909210673</v>
      </c>
      <c r="BB64" s="28">
        <v>36.210690977363875</v>
      </c>
      <c r="BC64" s="28">
        <v>38.14189763688286</v>
      </c>
      <c r="BD64" s="28">
        <v>40.8682824677594</v>
      </c>
      <c r="BE64" s="28">
        <v>45.534489353169384</v>
      </c>
    </row>
    <row r="65" spans="6:57" x14ac:dyDescent="0.15">
      <c r="F65" s="68">
        <f>[1]节奏总纲!F65</f>
        <v>63</v>
      </c>
      <c r="G65" s="68">
        <f>[1]节奏总纲!G65</f>
        <v>77.793242454074615</v>
      </c>
      <c r="I65" s="68">
        <f>[1]节奏总纲!I65</f>
        <v>63</v>
      </c>
      <c r="J65" s="68">
        <f>[1]节奏总纲!J65</f>
        <v>3972.7200361130153</v>
      </c>
      <c r="K65" s="68">
        <f>[1]节奏总纲!K65</f>
        <v>1.28</v>
      </c>
      <c r="N65" s="53">
        <f>[1]节奏总纲!N65</f>
        <v>72</v>
      </c>
      <c r="O65" s="28">
        <v>62</v>
      </c>
      <c r="P65" s="28">
        <f>[1]节奏总纲!P65</f>
        <v>72.516694719810218</v>
      </c>
      <c r="Q65" s="28">
        <f>[1]节奏总纲!Q65</f>
        <v>62.842967644187539</v>
      </c>
      <c r="R65" s="28">
        <f>[1]节奏总纲!R65</f>
        <v>51.5086082594812</v>
      </c>
      <c r="S65" s="28">
        <f>[1]节奏总纲!S65</f>
        <v>37.846462974268952</v>
      </c>
      <c r="T65" s="28">
        <f>[1]节奏总纲!T65</f>
        <v>21.124113171880715</v>
      </c>
      <c r="V65" s="28">
        <v>62</v>
      </c>
      <c r="W65" s="28">
        <f>[1]节奏总纲!W65</f>
        <v>4.9231931174874859</v>
      </c>
      <c r="X65" s="28">
        <f>[1]节奏总纲!X65</f>
        <v>4.2461611051339645</v>
      </c>
      <c r="Y65" s="28">
        <f>[1]节奏总纲!Y65</f>
        <v>3.5307408221525236</v>
      </c>
      <c r="Z65" s="28">
        <f>[1]节奏总纲!Z65</f>
        <v>2.6167299391383452</v>
      </c>
      <c r="AA65" s="28">
        <f>[1]节奏总纲!AA65</f>
        <v>1.5219977072071238</v>
      </c>
      <c r="AC65" s="28">
        <v>62</v>
      </c>
      <c r="AD65" s="28">
        <f>[1]节奏总纲!AD65</f>
        <v>59.766676153548232</v>
      </c>
      <c r="AE65" s="28">
        <f>[1]节奏总纲!AE65</f>
        <v>61.801475350718952</v>
      </c>
      <c r="AF65" s="28">
        <f>[1]节奏总纲!AF65</f>
        <v>64.593779498920611</v>
      </c>
      <c r="AG65" s="28">
        <f>[1]节奏总纲!AG65</f>
        <v>69.105843627521551</v>
      </c>
      <c r="AH65" s="28">
        <f>[1]节奏总纲!AH65</f>
        <v>77.59868607965646</v>
      </c>
      <c r="AL65" s="68">
        <v>62</v>
      </c>
      <c r="AM65" s="68">
        <f>[1]节奏总纲!AM65</f>
        <v>3431.3522956038646</v>
      </c>
      <c r="AN65" s="68">
        <f>[1]节奏总纲!AN65</f>
        <v>2745.081836483092</v>
      </c>
      <c r="AO65" s="68">
        <f>[1]节奏总纲!AO65</f>
        <v>2058.8113773623186</v>
      </c>
      <c r="AP65" s="68">
        <f>[1]节奏总纲!AP65</f>
        <v>1372.540918241546</v>
      </c>
      <c r="AQ65" s="68">
        <f>[1]节奏总纲!AQ65</f>
        <v>686.27045912077301</v>
      </c>
      <c r="AS65" s="68">
        <v>62</v>
      </c>
      <c r="AT65" s="68">
        <f>[1]节奏总纲!AT65</f>
        <v>467.78916450111774</v>
      </c>
      <c r="AU65" s="68">
        <f>[1]节奏总纲!AU65</f>
        <v>374.23133160089446</v>
      </c>
      <c r="AV65" s="68">
        <f>[1]节奏总纲!AV65</f>
        <v>280.67349870067051</v>
      </c>
      <c r="AW65" s="68">
        <f>[1]节奏总纲!AW65</f>
        <v>187.11566580044723</v>
      </c>
      <c r="AX65" s="68">
        <f>[1]节奏总纲!AX65</f>
        <v>93.557832900223616</v>
      </c>
      <c r="AZ65" s="28">
        <v>62</v>
      </c>
      <c r="BA65" s="28">
        <v>34.840239745526404</v>
      </c>
      <c r="BB65" s="28">
        <v>36.315904388158508</v>
      </c>
      <c r="BC65" s="28">
        <v>38.246281847279398</v>
      </c>
      <c r="BD65" s="28">
        <v>40.984830450008978</v>
      </c>
      <c r="BE65" s="28">
        <v>45.646073769279901</v>
      </c>
    </row>
    <row r="66" spans="6:57" x14ac:dyDescent="0.15">
      <c r="F66" s="68">
        <f>[1]节奏总纲!F66</f>
        <v>64</v>
      </c>
      <c r="G66" s="68">
        <f>[1]节奏总纲!G66</f>
        <v>83.4485062894652</v>
      </c>
      <c r="I66" s="68">
        <f>[1]节奏总纲!I66</f>
        <v>64</v>
      </c>
      <c r="J66" s="68">
        <f>[1]节奏总纲!J66</f>
        <v>4599.2048883665893</v>
      </c>
      <c r="K66" s="68">
        <f>[1]节奏总纲!K66</f>
        <v>1.29</v>
      </c>
      <c r="N66" s="53">
        <f>[1]节奏总纲!N66</f>
        <v>73</v>
      </c>
      <c r="O66" s="28">
        <v>63</v>
      </c>
      <c r="P66" s="28">
        <f>[1]节奏总纲!P66</f>
        <v>77.793242454074615</v>
      </c>
      <c r="Q66" s="28">
        <f>[1]节奏总纲!Q66</f>
        <v>67.470079180418907</v>
      </c>
      <c r="R66" s="28">
        <f>[1]节奏总纲!R66</f>
        <v>55.27987808786542</v>
      </c>
      <c r="S66" s="28">
        <f>[1]节奏总纲!S66</f>
        <v>40.678086479235617</v>
      </c>
      <c r="T66" s="28">
        <f>[1]节奏总纲!T66</f>
        <v>22.700068148098975</v>
      </c>
      <c r="V66" s="28">
        <v>63</v>
      </c>
      <c r="W66" s="28">
        <f>[1]节奏总纲!W66</f>
        <v>5.2765477342643976</v>
      </c>
      <c r="X66" s="28">
        <f>[1]节奏总纲!X66</f>
        <v>4.6271115362313679</v>
      </c>
      <c r="Y66" s="28">
        <f>[1]节奏总纲!Y66</f>
        <v>3.7712698283842201</v>
      </c>
      <c r="Z66" s="28">
        <f>[1]节奏总纲!Z66</f>
        <v>2.8316235049666645</v>
      </c>
      <c r="AA66" s="28">
        <f>[1]节奏总纲!AA66</f>
        <v>1.5759549762182594</v>
      </c>
      <c r="AC66" s="28">
        <v>63</v>
      </c>
      <c r="AD66" s="28">
        <f>[1]节奏总纲!AD66</f>
        <v>60</v>
      </c>
      <c r="AE66" s="28">
        <f>[1]节奏总纲!AE66</f>
        <v>62.033937447710706</v>
      </c>
      <c r="AF66" s="28">
        <f>[1]节奏总纲!AF66</f>
        <v>64.819145630244321</v>
      </c>
      <c r="AG66" s="28">
        <f>[1]节奏总纲!AG66</f>
        <v>69.333613546893503</v>
      </c>
      <c r="AH66" s="28">
        <f>[1]节奏总纲!AH66</f>
        <v>77.841626167956619</v>
      </c>
      <c r="AL66" s="68">
        <v>63</v>
      </c>
      <c r="AM66" s="68">
        <f>[1]节奏总纲!AM66</f>
        <v>3972.7200361130153</v>
      </c>
      <c r="AN66" s="68">
        <f>[1]节奏总纲!AN66</f>
        <v>3178.1760288904125</v>
      </c>
      <c r="AO66" s="68">
        <f>[1]节奏总纲!AO66</f>
        <v>2383.6320216678091</v>
      </c>
      <c r="AP66" s="68">
        <f>[1]节奏总纲!AP66</f>
        <v>1589.0880144452062</v>
      </c>
      <c r="AQ66" s="68">
        <f>[1]节奏总纲!AQ66</f>
        <v>794.54400722260311</v>
      </c>
      <c r="AS66" s="68">
        <v>63</v>
      </c>
      <c r="AT66" s="68">
        <f>[1]节奏总纲!AT66</f>
        <v>541.36774050915074</v>
      </c>
      <c r="AU66" s="68">
        <f>[1]节奏总纲!AU66</f>
        <v>433.09419240732041</v>
      </c>
      <c r="AV66" s="68">
        <f>[1]节奏总纲!AV66</f>
        <v>324.82064430549053</v>
      </c>
      <c r="AW66" s="68">
        <f>[1]节奏总纲!AW66</f>
        <v>216.5470962036602</v>
      </c>
      <c r="AX66" s="68">
        <f>[1]节奏总纲!AX66</f>
        <v>108.2735481018301</v>
      </c>
      <c r="AZ66" s="28">
        <v>63</v>
      </c>
      <c r="BA66" s="28">
        <v>34.946746581842135</v>
      </c>
      <c r="BB66" s="28">
        <v>36.421117798953141</v>
      </c>
      <c r="BC66" s="28">
        <v>38.35066605767593</v>
      </c>
      <c r="BD66" s="28">
        <v>41.087476216725996</v>
      </c>
      <c r="BE66" s="28">
        <v>45.757658185390426</v>
      </c>
    </row>
    <row r="67" spans="6:57" x14ac:dyDescent="0.15">
      <c r="F67" s="68">
        <f>[1]节奏总纲!F67</f>
        <v>65</v>
      </c>
      <c r="G67" s="68">
        <f>[1]节奏总纲!G67</f>
        <v>89.509667991878061</v>
      </c>
      <c r="I67" s="68">
        <f>[1]节奏总纲!I67</f>
        <v>65</v>
      </c>
      <c r="J67" s="68">
        <f>[1]节奏总纲!J67</f>
        <v>5324.1500000000005</v>
      </c>
      <c r="K67" s="68">
        <f>[1]节奏总纲!K67</f>
        <v>1.3</v>
      </c>
      <c r="N67" s="53">
        <f>[1]节奏总纲!N67</f>
        <v>74</v>
      </c>
      <c r="O67" s="28">
        <v>64</v>
      </c>
      <c r="P67" s="28">
        <f>[1]节奏总纲!P67</f>
        <v>83.4485062894652</v>
      </c>
      <c r="Q67" s="28">
        <f>[1]节奏总纲!Q67</f>
        <v>72.399924056740005</v>
      </c>
      <c r="R67" s="28">
        <f>[1]节奏总纲!R67</f>
        <v>59.365267374325548</v>
      </c>
      <c r="S67" s="28">
        <f>[1]节奏总纲!S67</f>
        <v>43.718672445050821</v>
      </c>
      <c r="T67" s="28">
        <f>[1]节奏总纲!T67</f>
        <v>24.341929284637001</v>
      </c>
      <c r="V67" s="28">
        <v>64</v>
      </c>
      <c r="W67" s="28">
        <f>[1]节奏总纲!W67</f>
        <v>5.6552638353905849</v>
      </c>
      <c r="X67" s="28">
        <f>[1]节奏总纲!X67</f>
        <v>4.9298448763210985</v>
      </c>
      <c r="Y67" s="28">
        <f>[1]节奏总纲!Y67</f>
        <v>4.0853892864601278</v>
      </c>
      <c r="Z67" s="28">
        <f>[1]节奏总纲!Z67</f>
        <v>3.0405859658152039</v>
      </c>
      <c r="AA67" s="28">
        <f>[1]节奏总纲!AA67</f>
        <v>1.6418611365380258</v>
      </c>
      <c r="AC67" s="28">
        <v>64</v>
      </c>
      <c r="AD67" s="28">
        <f>[1]节奏总纲!AD67</f>
        <v>60.217698846451768</v>
      </c>
      <c r="AE67" s="28">
        <f>[1]节奏总纲!AE67</f>
        <v>62.250054995811666</v>
      </c>
      <c r="AF67" s="28">
        <f>[1]节奏总纲!AF67</f>
        <v>65.042129882798193</v>
      </c>
      <c r="AG67" s="28">
        <f>[1]节奏总纲!AG67</f>
        <v>69.56138346626544</v>
      </c>
      <c r="AH67" s="28">
        <f>[1]节奏总纲!AH67</f>
        <v>78.077870469399883</v>
      </c>
      <c r="AL67" s="68">
        <v>64</v>
      </c>
      <c r="AM67" s="68">
        <f>[1]节奏总纲!AM67</f>
        <v>4599.2048883665893</v>
      </c>
      <c r="AN67" s="68">
        <f>[1]节奏总纲!AN67</f>
        <v>3679.3639106932715</v>
      </c>
      <c r="AO67" s="68">
        <f>[1]节奏总纲!AO67</f>
        <v>2759.5229330199536</v>
      </c>
      <c r="AP67" s="68">
        <f>[1]节奏总纲!AP67</f>
        <v>1839.6819553466357</v>
      </c>
      <c r="AQ67" s="68">
        <f>[1]节奏总纲!AQ67</f>
        <v>919.84097767331787</v>
      </c>
      <c r="AS67" s="68">
        <v>64</v>
      </c>
      <c r="AT67" s="68">
        <f>[1]节奏总纲!AT67</f>
        <v>626.48485225357399</v>
      </c>
      <c r="AU67" s="68">
        <f>[1]节奏总纲!AU67</f>
        <v>501.18788180285901</v>
      </c>
      <c r="AV67" s="68">
        <f>[1]节奏总纲!AV67</f>
        <v>375.89091135214449</v>
      </c>
      <c r="AW67" s="68">
        <f>[1]节奏总纲!AW67</f>
        <v>250.59394090142951</v>
      </c>
      <c r="AX67" s="68">
        <f>[1]节奏总纲!AX67</f>
        <v>125.29697045071475</v>
      </c>
      <c r="AZ67" s="28">
        <v>64</v>
      </c>
      <c r="BA67" s="28">
        <v>35.048795427931836</v>
      </c>
      <c r="BB67" s="28">
        <v>36.526331209747774</v>
      </c>
      <c r="BC67" s="28">
        <v>38.455050268072462</v>
      </c>
      <c r="BD67" s="28">
        <v>41.188041754455355</v>
      </c>
      <c r="BE67" s="28">
        <v>45.869242601500943</v>
      </c>
    </row>
    <row r="68" spans="6:57" x14ac:dyDescent="0.15">
      <c r="F68" s="68">
        <f>[1]节奏总纲!F68</f>
        <v>66</v>
      </c>
      <c r="G68" s="68">
        <f>[1]节奏总纲!G68</f>
        <v>96.005860256665443</v>
      </c>
      <c r="I68" s="68">
        <f>[1]节奏总纲!I68</f>
        <v>66</v>
      </c>
      <c r="J68" s="68">
        <f>[1]节奏总纲!J68</f>
        <v>6162.9846853088866</v>
      </c>
      <c r="K68" s="68">
        <f>[1]节奏总纲!K68</f>
        <v>1.31</v>
      </c>
      <c r="N68" s="53">
        <f>[1]节奏总纲!N68</f>
        <v>75</v>
      </c>
      <c r="O68" s="28">
        <v>65</v>
      </c>
      <c r="P68" s="28">
        <f>[1]节奏总纲!P68</f>
        <v>89.509667991878061</v>
      </c>
      <c r="Q68" s="28">
        <f>[1]节奏总纲!Q68</f>
        <v>77.64963698295422</v>
      </c>
      <c r="R68" s="28">
        <f>[1]节奏总纲!R68</f>
        <v>63.802491344610679</v>
      </c>
      <c r="S68" s="28">
        <f>[1]节奏总纲!S68</f>
        <v>46.929918928141667</v>
      </c>
      <c r="T68" s="28">
        <f>[1]节奏总纲!T68</f>
        <v>25.993607584841389</v>
      </c>
      <c r="V68" s="28">
        <v>65</v>
      </c>
      <c r="W68" s="28">
        <f>[1]节奏总纲!W68</f>
        <v>6.0611617024128606</v>
      </c>
      <c r="X68" s="28">
        <f>[1]节奏总纲!X68</f>
        <v>5.2497129262142153</v>
      </c>
      <c r="Y68" s="28">
        <f>[1]节奏总纲!Y68</f>
        <v>4.4372239702851317</v>
      </c>
      <c r="Z68" s="28">
        <f>[1]节奏总纲!Z68</f>
        <v>3.2112464830908465</v>
      </c>
      <c r="AA68" s="28">
        <f>[1]节奏总纲!AA68</f>
        <v>1.651678300204388</v>
      </c>
      <c r="AC68" s="28">
        <v>65</v>
      </c>
      <c r="AD68" s="28">
        <f>[1]节奏总纲!AD68</f>
        <v>60.435397692903535</v>
      </c>
      <c r="AE68" s="28">
        <f>[1]节奏总纲!AE68</f>
        <v>62.466172543912634</v>
      </c>
      <c r="AF68" s="28">
        <f>[1]节奏总纲!AF68</f>
        <v>65.255436396961542</v>
      </c>
      <c r="AG68" s="28">
        <f>[1]节奏总纲!AG68</f>
        <v>69.789153385637391</v>
      </c>
      <c r="AH68" s="28">
        <f>[1]节奏总纲!AH68</f>
        <v>78.301575047908599</v>
      </c>
      <c r="AL68" s="68">
        <v>65</v>
      </c>
      <c r="AM68" s="68">
        <f>[1]节奏总纲!AM68</f>
        <v>5324.1500000000005</v>
      </c>
      <c r="AN68" s="68">
        <f>[1]节奏总纲!AN68</f>
        <v>4259.3200000000006</v>
      </c>
      <c r="AO68" s="68">
        <f>[1]节奏总纲!AO68</f>
        <v>3194.4900000000002</v>
      </c>
      <c r="AP68" s="68">
        <f>[1]节奏总纲!AP68</f>
        <v>2129.6600000000003</v>
      </c>
      <c r="AQ68" s="68">
        <f>[1]节奏总纲!AQ68</f>
        <v>1064.8300000000002</v>
      </c>
      <c r="AS68" s="68">
        <v>65</v>
      </c>
      <c r="AT68" s="68">
        <f>[1]节奏总纲!AT68</f>
        <v>724.94511163341122</v>
      </c>
      <c r="AU68" s="68">
        <f>[1]节奏总纲!AU68</f>
        <v>579.95608930672915</v>
      </c>
      <c r="AV68" s="68">
        <f>[1]节奏总纲!AV68</f>
        <v>434.96706698004664</v>
      </c>
      <c r="AW68" s="68">
        <f>[1]节奏总纲!AW68</f>
        <v>289.97804465336458</v>
      </c>
      <c r="AX68" s="68">
        <f>[1]节奏总纲!AX68</f>
        <v>144.98902232668229</v>
      </c>
      <c r="AZ68" s="28">
        <v>65</v>
      </c>
      <c r="BA68" s="28">
        <v>35.146386283795508</v>
      </c>
      <c r="BB68" s="28">
        <v>36.631544620542407</v>
      </c>
      <c r="BC68" s="28">
        <v>38.559434478468994</v>
      </c>
      <c r="BD68" s="28">
        <v>41.288607292184714</v>
      </c>
      <c r="BE68" s="28">
        <v>45.98082701761146</v>
      </c>
    </row>
    <row r="69" spans="6:57" x14ac:dyDescent="0.15">
      <c r="F69" s="68">
        <f>[1]节奏总纲!F69</f>
        <v>67</v>
      </c>
      <c r="G69" s="68">
        <f>[1]节奏总纲!G69</f>
        <v>102.96830673359811</v>
      </c>
      <c r="I69" s="68">
        <f>[1]节奏总纲!I69</f>
        <v>67</v>
      </c>
      <c r="J69" s="68">
        <f>[1]节奏总纲!J69</f>
        <v>7133.5498113340191</v>
      </c>
      <c r="K69" s="68">
        <f>[1]节奏总纲!K69</f>
        <v>1.32</v>
      </c>
      <c r="N69" s="53">
        <f>[1]节奏总纲!N69</f>
        <v>76</v>
      </c>
      <c r="O69" s="28">
        <v>66</v>
      </c>
      <c r="P69" s="28">
        <f>[1]节奏总纲!P69</f>
        <v>96.005860256665443</v>
      </c>
      <c r="Q69" s="28">
        <f>[1]节奏总纲!Q69</f>
        <v>83.352287874836932</v>
      </c>
      <c r="R69" s="28">
        <f>[1]节奏总纲!R69</f>
        <v>68.490580707105124</v>
      </c>
      <c r="S69" s="28">
        <f>[1]节奏总纲!S69</f>
        <v>50.163061984107692</v>
      </c>
      <c r="T69" s="28">
        <f>[1]节奏总纲!T69</f>
        <v>27.851300060458648</v>
      </c>
      <c r="V69" s="28">
        <v>66</v>
      </c>
      <c r="W69" s="28">
        <f>[1]节奏总纲!W69</f>
        <v>6.496192264787382</v>
      </c>
      <c r="X69" s="28">
        <f>[1]节奏总纲!X69</f>
        <v>5.7026508918827119</v>
      </c>
      <c r="Y69" s="28">
        <f>[1]节奏总纲!Y69</f>
        <v>4.6880893624944449</v>
      </c>
      <c r="Z69" s="28">
        <f>[1]节奏总纲!Z69</f>
        <v>3.2331430559660248</v>
      </c>
      <c r="AA69" s="28">
        <f>[1]节奏总纲!AA69</f>
        <v>1.8576924756172595</v>
      </c>
      <c r="AC69" s="28">
        <v>66</v>
      </c>
      <c r="AD69" s="28">
        <f>[1]节奏总纲!AD69</f>
        <v>60.653096539355303</v>
      </c>
      <c r="AE69" s="28">
        <f>[1]节奏总纲!AE69</f>
        <v>62.682290092013595</v>
      </c>
      <c r="AF69" s="28">
        <f>[1]节奏总纲!AF69</f>
        <v>65.468742911124906</v>
      </c>
      <c r="AG69" s="28">
        <f>[1]节奏总纲!AG69</f>
        <v>70.015851474333999</v>
      </c>
      <c r="AH69" s="28">
        <f>[1]节奏总纲!AH69</f>
        <v>78.525279626417301</v>
      </c>
      <c r="AL69" s="68">
        <v>66</v>
      </c>
      <c r="AM69" s="68">
        <f>[1]节奏总纲!AM69</f>
        <v>6162.9846853088866</v>
      </c>
      <c r="AN69" s="68">
        <f>[1]节奏总纲!AN69</f>
        <v>4930.3877482471098</v>
      </c>
      <c r="AO69" s="68">
        <f>[1]节奏总纲!AO69</f>
        <v>3697.7908111853317</v>
      </c>
      <c r="AP69" s="68">
        <f>[1]节奏总纲!AP69</f>
        <v>2465.1938741235549</v>
      </c>
      <c r="AQ69" s="68">
        <f>[1]节奏总纲!AQ69</f>
        <v>1232.5969370617775</v>
      </c>
      <c r="AS69" s="68">
        <v>66</v>
      </c>
      <c r="AT69" s="68">
        <f>[1]节奏总纲!AT69</f>
        <v>838.83468530888604</v>
      </c>
      <c r="AU69" s="68">
        <f>[1]节奏总纲!AU69</f>
        <v>671.06774824710919</v>
      </c>
      <c r="AV69" s="68">
        <f>[1]节奏总纲!AV69</f>
        <v>503.30081118533144</v>
      </c>
      <c r="AW69" s="68">
        <f>[1]节奏总纲!AW69</f>
        <v>335.5338741235546</v>
      </c>
      <c r="AX69" s="68">
        <f>[1]节奏总纲!AX69</f>
        <v>167.7669370617773</v>
      </c>
      <c r="AZ69" s="28">
        <v>66</v>
      </c>
      <c r="BA69" s="28">
        <v>35.243977139659179</v>
      </c>
      <c r="BB69" s="28">
        <v>36.73675803133704</v>
      </c>
      <c r="BC69" s="28">
        <v>38.663818688865533</v>
      </c>
      <c r="BD69" s="28">
        <v>41.389172829914081</v>
      </c>
      <c r="BE69" s="28">
        <v>46.079770001861057</v>
      </c>
    </row>
    <row r="70" spans="6:57" x14ac:dyDescent="0.15">
      <c r="F70" s="68">
        <f>[1]节奏总纲!F70</f>
        <v>68</v>
      </c>
      <c r="G70" s="68">
        <f>[1]节奏总纲!G70</f>
        <v>110.43047210190386</v>
      </c>
      <c r="I70" s="68">
        <f>[1]节奏总纲!I70</f>
        <v>68</v>
      </c>
      <c r="J70" s="68">
        <f>[1]节奏总纲!J70</f>
        <v>8256.4738250473602</v>
      </c>
      <c r="K70" s="68">
        <f>[1]节奏总纲!K70</f>
        <v>1.33</v>
      </c>
      <c r="N70" s="53">
        <f>[1]节奏总纲!N70</f>
        <v>77</v>
      </c>
      <c r="O70" s="28">
        <v>67</v>
      </c>
      <c r="P70" s="28">
        <f>[1]节奏总纲!P70</f>
        <v>102.96830673359811</v>
      </c>
      <c r="Q70" s="28">
        <f>[1]节奏总纲!Q70</f>
        <v>89.469161720823394</v>
      </c>
      <c r="R70" s="28">
        <f>[1]节奏总纲!R70</f>
        <v>73.292840732975137</v>
      </c>
      <c r="S70" s="28">
        <f>[1]节奏总纲!S70</f>
        <v>53.625894146857902</v>
      </c>
      <c r="T70" s="28">
        <f>[1]节奏总纲!T70</f>
        <v>29.799027968703292</v>
      </c>
      <c r="V70" s="28">
        <v>67</v>
      </c>
      <c r="W70" s="28">
        <f>[1]节奏总纲!W70</f>
        <v>6.9624464769326693</v>
      </c>
      <c r="X70" s="28">
        <f>[1]节奏总纲!X70</f>
        <v>6.1168738459864613</v>
      </c>
      <c r="Y70" s="28">
        <f>[1]节奏总纲!Y70</f>
        <v>4.8022600258700123</v>
      </c>
      <c r="Z70" s="28">
        <f>[1]节奏总纲!Z70</f>
        <v>3.4628321627502103</v>
      </c>
      <c r="AA70" s="28">
        <f>[1]节奏总纲!AA70</f>
        <v>1.9477279082446444</v>
      </c>
      <c r="AC70" s="28">
        <v>67</v>
      </c>
      <c r="AD70" s="28">
        <f>[1]节奏总纲!AD70</f>
        <v>60.870795385807064</v>
      </c>
      <c r="AE70" s="28">
        <f>[1]节奏总纲!AE70</f>
        <v>62.898407640114556</v>
      </c>
      <c r="AF70" s="28">
        <f>[1]节奏总纲!AF70</f>
        <v>65.682049425288255</v>
      </c>
      <c r="AG70" s="28">
        <f>[1]节奏总纲!AG70</f>
        <v>70.229195678021767</v>
      </c>
      <c r="AH70" s="28">
        <f>[1]节奏总纲!AH70</f>
        <v>78.748984204926018</v>
      </c>
      <c r="AL70" s="68">
        <v>67</v>
      </c>
      <c r="AM70" s="68">
        <f>[1]节奏总纲!AM70</f>
        <v>7133.5498113340191</v>
      </c>
      <c r="AN70" s="68">
        <f>[1]节奏总纲!AN70</f>
        <v>5706.8398490672153</v>
      </c>
      <c r="AO70" s="68">
        <f>[1]节奏总纲!AO70</f>
        <v>4280.1298868004114</v>
      </c>
      <c r="AP70" s="68">
        <f>[1]节奏总纲!AP70</f>
        <v>2853.4199245336076</v>
      </c>
      <c r="AQ70" s="68">
        <f>[1]节奏总纲!AQ70</f>
        <v>1426.7099622668038</v>
      </c>
      <c r="AS70" s="68">
        <v>67</v>
      </c>
      <c r="AT70" s="68">
        <f>[1]节奏总纲!AT70</f>
        <v>970.56512602513249</v>
      </c>
      <c r="AU70" s="68">
        <f>[1]节奏总纲!AU70</f>
        <v>776.45210082010544</v>
      </c>
      <c r="AV70" s="68">
        <f>[1]节奏总纲!AV70</f>
        <v>582.33907561507976</v>
      </c>
      <c r="AW70" s="68">
        <f>[1]节奏总纲!AW70</f>
        <v>388.22605041005272</v>
      </c>
      <c r="AX70" s="68">
        <f>[1]节奏总纲!AX70</f>
        <v>194.11302520502636</v>
      </c>
      <c r="AZ70" s="28">
        <v>67</v>
      </c>
      <c r="BA70" s="28">
        <v>35.341567995522851</v>
      </c>
      <c r="BB70" s="28">
        <v>36.841971442131673</v>
      </c>
      <c r="BC70" s="28">
        <v>38.768202899262064</v>
      </c>
      <c r="BD70" s="28">
        <v>41.48973836764344</v>
      </c>
      <c r="BE70" s="28">
        <v>46.176090215954694</v>
      </c>
    </row>
    <row r="71" spans="6:57" x14ac:dyDescent="0.15">
      <c r="F71" s="68">
        <f>[1]节奏总纲!F71</f>
        <v>69</v>
      </c>
      <c r="G71" s="68">
        <f>[1]节奏总纲!G71</f>
        <v>118.42822291671132</v>
      </c>
      <c r="I71" s="68">
        <f>[1]节奏总纲!I71</f>
        <v>69</v>
      </c>
      <c r="J71" s="68">
        <f>[1]节奏总纲!J71</f>
        <v>9555.6072874592737</v>
      </c>
      <c r="K71" s="68">
        <f>[1]节奏总纲!K71</f>
        <v>1.34</v>
      </c>
      <c r="N71" s="53">
        <f>[1]节奏总纲!N71</f>
        <v>78</v>
      </c>
      <c r="O71" s="28">
        <v>68</v>
      </c>
      <c r="P71" s="28">
        <f>[1]节奏总纲!P71</f>
        <v>110.43047210190386</v>
      </c>
      <c r="Q71" s="28">
        <f>[1]节奏总纲!Q71</f>
        <v>95.831563690032169</v>
      </c>
      <c r="R71" s="28">
        <f>[1]节奏总纲!R71</f>
        <v>78.251032531409081</v>
      </c>
      <c r="S71" s="28">
        <f>[1]节奏总纲!S71</f>
        <v>57.412802445779818</v>
      </c>
      <c r="T71" s="28">
        <f>[1]节奏总纲!T71</f>
        <v>31.859191201399263</v>
      </c>
      <c r="V71" s="28">
        <v>68</v>
      </c>
      <c r="W71" s="28">
        <f>[1]节奏总纲!W71</f>
        <v>7.4621653683057474</v>
      </c>
      <c r="X71" s="28">
        <f>[1]节奏总纲!X71</f>
        <v>6.3624019692087757</v>
      </c>
      <c r="Y71" s="28">
        <f>[1]节奏总纲!Y71</f>
        <v>4.9581917984339441</v>
      </c>
      <c r="Z71" s="28">
        <f>[1]节奏总纲!Z71</f>
        <v>3.7869082989219152</v>
      </c>
      <c r="AA71" s="28">
        <f>[1]节奏总纲!AA71</f>
        <v>2.0601632326959702</v>
      </c>
      <c r="AC71" s="28">
        <v>68</v>
      </c>
      <c r="AD71" s="28">
        <f>[1]节奏总纲!AD71</f>
        <v>61.082568038258209</v>
      </c>
      <c r="AE71" s="28">
        <f>[1]节奏总纲!AE71</f>
        <v>63.107492392331935</v>
      </c>
      <c r="AF71" s="28">
        <f>[1]节奏总纲!AF71</f>
        <v>65.895355939451605</v>
      </c>
      <c r="AG71" s="28">
        <f>[1]节奏总纲!AG71</f>
        <v>70.442539881709536</v>
      </c>
      <c r="AH71" s="28">
        <f>[1]节奏总纲!AH71</f>
        <v>78.972688783434734</v>
      </c>
      <c r="AL71" s="68">
        <v>68</v>
      </c>
      <c r="AM71" s="68">
        <f>[1]节奏总纲!AM71</f>
        <v>8256.4738250473602</v>
      </c>
      <c r="AN71" s="68">
        <f>[1]节奏总纲!AN71</f>
        <v>6605.1790600378881</v>
      </c>
      <c r="AO71" s="68">
        <f>[1]节奏总纲!AO71</f>
        <v>4953.8842950284161</v>
      </c>
      <c r="AP71" s="68">
        <f>[1]节奏总纲!AP71</f>
        <v>3302.5895300189441</v>
      </c>
      <c r="AQ71" s="68">
        <f>[1]节奏总纲!AQ71</f>
        <v>1651.294765009472</v>
      </c>
      <c r="AS71" s="68">
        <v>68</v>
      </c>
      <c r="AT71" s="68">
        <f>[1]节奏总纲!AT71</f>
        <v>1122.9240137133411</v>
      </c>
      <c r="AU71" s="68">
        <f>[1]节奏总纲!AU71</f>
        <v>898.33921097067287</v>
      </c>
      <c r="AV71" s="68">
        <f>[1]节奏总纲!AV71</f>
        <v>673.75440822800465</v>
      </c>
      <c r="AW71" s="68">
        <f>[1]节奏总纲!AW71</f>
        <v>449.16960548533643</v>
      </c>
      <c r="AX71" s="68">
        <f>[1]节奏总纲!AX71</f>
        <v>224.58480274266822</v>
      </c>
      <c r="AZ71" s="28">
        <v>68</v>
      </c>
      <c r="BA71" s="28">
        <v>35.439158851386523</v>
      </c>
      <c r="BB71" s="28">
        <v>36.947184852926306</v>
      </c>
      <c r="BC71" s="28">
        <v>38.872587109658596</v>
      </c>
      <c r="BD71" s="28">
        <v>41.590303905372799</v>
      </c>
      <c r="BE71" s="28">
        <v>46.272410430048332</v>
      </c>
    </row>
    <row r="72" spans="6:57" x14ac:dyDescent="0.15">
      <c r="F72" s="68">
        <f>[1]节奏总纲!F72</f>
        <v>70</v>
      </c>
      <c r="G72" s="68">
        <f>[1]节奏总纲!G72</f>
        <v>127</v>
      </c>
      <c r="I72" s="68">
        <f>[1]节奏总纲!I72</f>
        <v>70</v>
      </c>
      <c r="J72" s="68">
        <f>[1]节奏总纲!J72</f>
        <v>11058.525000000001</v>
      </c>
      <c r="K72" s="68">
        <f>[1]节奏总纲!K72</f>
        <v>1.35</v>
      </c>
      <c r="N72" s="53">
        <f>[1]节奏总纲!N72</f>
        <v>79</v>
      </c>
      <c r="O72" s="28">
        <v>69</v>
      </c>
      <c r="P72" s="28">
        <f>[1]节奏总纲!P72</f>
        <v>118.42822291671132</v>
      </c>
      <c r="Q72" s="28">
        <f>[1]节奏总纲!Q72</f>
        <v>102.51146975670532</v>
      </c>
      <c r="R72" s="28">
        <f>[1]节奏总纲!R72</f>
        <v>83.894553114198303</v>
      </c>
      <c r="S72" s="28">
        <f>[1]节奏总纲!S72</f>
        <v>61.535304627523196</v>
      </c>
      <c r="T72" s="28">
        <f>[1]节奏总纲!T72</f>
        <v>34.059956910846175</v>
      </c>
      <c r="V72" s="28">
        <v>69</v>
      </c>
      <c r="W72" s="28">
        <f>[1]节奏总纲!W72</f>
        <v>7.9977508148074605</v>
      </c>
      <c r="X72" s="28">
        <f>[1]节奏总纲!X72</f>
        <v>6.6799060666731549</v>
      </c>
      <c r="Y72" s="28">
        <f>[1]节奏总纲!Y72</f>
        <v>5.6435205827892219</v>
      </c>
      <c r="Z72" s="28">
        <f>[1]节奏总纲!Z72</f>
        <v>4.1225021817433785</v>
      </c>
      <c r="AA72" s="28">
        <f>[1]节奏总纲!AA72</f>
        <v>2.2007657094469124</v>
      </c>
      <c r="AC72" s="28">
        <v>69</v>
      </c>
      <c r="AD72" s="28">
        <f>[1]节奏总纲!AD72</f>
        <v>61.285688244217212</v>
      </c>
      <c r="AE72" s="28">
        <f>[1]节奏总纲!AE72</f>
        <v>63.310338531528565</v>
      </c>
      <c r="AF72" s="28">
        <f>[1]节奏总纲!AF72</f>
        <v>66.106079073217742</v>
      </c>
      <c r="AG72" s="28">
        <f>[1]节奏总纲!AG72</f>
        <v>70.655884085397304</v>
      </c>
      <c r="AH72" s="28">
        <f>[1]节奏总纲!AH72</f>
        <v>79.188599387584361</v>
      </c>
      <c r="AL72" s="68">
        <v>69</v>
      </c>
      <c r="AM72" s="68">
        <f>[1]节奏总纲!AM72</f>
        <v>9555.6072874592737</v>
      </c>
      <c r="AN72" s="68">
        <f>[1]节奏总纲!AN72</f>
        <v>7644.4858299674197</v>
      </c>
      <c r="AO72" s="68">
        <f>[1]节奏总纲!AO72</f>
        <v>5733.3643724755639</v>
      </c>
      <c r="AP72" s="68">
        <f>[1]节奏总纲!AP72</f>
        <v>3822.2429149837099</v>
      </c>
      <c r="AQ72" s="68">
        <f>[1]节奏总纲!AQ72</f>
        <v>1911.1214574918549</v>
      </c>
      <c r="AS72" s="68">
        <v>69</v>
      </c>
      <c r="AT72" s="68">
        <f>[1]节奏总纲!AT72</f>
        <v>1299.1334624119136</v>
      </c>
      <c r="AU72" s="68">
        <f>[1]节奏总纲!AU72</f>
        <v>1039.3067699295316</v>
      </c>
      <c r="AV72" s="68">
        <f>[1]节奏总纲!AV72</f>
        <v>779.48007744714778</v>
      </c>
      <c r="AW72" s="68">
        <f>[1]节奏总纲!AW72</f>
        <v>519.65338496476579</v>
      </c>
      <c r="AX72" s="68">
        <f>[1]节奏总纲!AX72</f>
        <v>259.8266924823829</v>
      </c>
      <c r="AZ72" s="28">
        <v>69</v>
      </c>
      <c r="BA72" s="28">
        <v>35.536749707250202</v>
      </c>
      <c r="BB72" s="28">
        <v>37.045197000674086</v>
      </c>
      <c r="BC72" s="28">
        <v>38.976971320055128</v>
      </c>
      <c r="BD72" s="28">
        <v>41.690869443102159</v>
      </c>
      <c r="BE72" s="28">
        <v>46.368730644141969</v>
      </c>
    </row>
    <row r="73" spans="6:57" x14ac:dyDescent="0.15">
      <c r="F73" s="68">
        <f>[1]节奏总纲!F73</f>
        <v>71</v>
      </c>
      <c r="G73" s="68">
        <f>[1]节奏总纲!G73</f>
        <v>136.18700320464549</v>
      </c>
      <c r="I73" s="68">
        <f>[1]节奏总纲!I73</f>
        <v>71</v>
      </c>
      <c r="J73" s="68">
        <f>[1]节奏总纲!J73</f>
        <v>12797.106216824561</v>
      </c>
      <c r="K73" s="68">
        <f>[1]节奏总纲!K73</f>
        <v>1.36</v>
      </c>
      <c r="N73" s="53">
        <f>[1]节奏总纲!N73</f>
        <v>80</v>
      </c>
      <c r="O73" s="28">
        <v>70</v>
      </c>
      <c r="P73" s="28">
        <f>[1]节奏总纲!P73</f>
        <v>127</v>
      </c>
      <c r="Q73" s="28">
        <f>[1]节奏总纲!Q73</f>
        <v>109.9693</v>
      </c>
      <c r="R73" s="28">
        <f>[1]节奏总纲!R73</f>
        <v>90.106499999999997</v>
      </c>
      <c r="S73" s="28">
        <f>[1]节奏总纲!S73</f>
        <v>65.925700000000006</v>
      </c>
      <c r="T73" s="28">
        <f>[1]节奏总纲!T73</f>
        <v>36.4998</v>
      </c>
      <c r="V73" s="28">
        <v>70</v>
      </c>
      <c r="W73" s="28">
        <f>[1]节奏总纲!W73</f>
        <v>8.5717770832886799</v>
      </c>
      <c r="X73" s="28">
        <f>[1]节奏总纲!X73</f>
        <v>7.4578302432946799</v>
      </c>
      <c r="Y73" s="28">
        <f>[1]节奏总纲!Y73</f>
        <v>6.2119468858016944</v>
      </c>
      <c r="Z73" s="28">
        <f>[1]节奏总纲!Z73</f>
        <v>4.3903953724768101</v>
      </c>
      <c r="AA73" s="28">
        <f>[1]节奏总纲!AA73</f>
        <v>2.4398430891538254</v>
      </c>
      <c r="AC73" s="28">
        <v>70</v>
      </c>
      <c r="AD73" s="28">
        <f>[1]节奏总纲!AD73</f>
        <v>61.488808450176215</v>
      </c>
      <c r="AE73" s="28">
        <f>[1]节奏总纲!AE73</f>
        <v>63.513184670725188</v>
      </c>
      <c r="AF73" s="28">
        <f>[1]节奏总纲!AF73</f>
        <v>66.314314361313961</v>
      </c>
      <c r="AG73" s="28">
        <f>[1]节奏总纲!AG73</f>
        <v>70.869228289085072</v>
      </c>
      <c r="AH73" s="28">
        <f>[1]节奏总纲!AH73</f>
        <v>79.403426131671111</v>
      </c>
      <c r="AL73" s="68">
        <v>70</v>
      </c>
      <c r="AM73" s="68">
        <f>[1]节奏总纲!AM73</f>
        <v>11058.525000000001</v>
      </c>
      <c r="AN73" s="68">
        <f>[1]节奏总纲!AN73</f>
        <v>8846.8200000000015</v>
      </c>
      <c r="AO73" s="68">
        <f>[1]节奏总纲!AO73</f>
        <v>6635.1150000000007</v>
      </c>
      <c r="AP73" s="68">
        <f>[1]节奏总纲!AP73</f>
        <v>4423.4100000000008</v>
      </c>
      <c r="AQ73" s="68">
        <f>[1]节奏总纲!AQ73</f>
        <v>2211.7050000000004</v>
      </c>
      <c r="AS73" s="68">
        <v>70</v>
      </c>
      <c r="AT73" s="68">
        <f>[1]节奏总纲!AT73</f>
        <v>1502.9177125407277</v>
      </c>
      <c r="AU73" s="68">
        <f>[1]节奏总纲!AU73</f>
        <v>1202.3341700325818</v>
      </c>
      <c r="AV73" s="68">
        <f>[1]节奏总纲!AV73</f>
        <v>901.75062752443682</v>
      </c>
      <c r="AW73" s="68">
        <f>[1]节奏总纲!AW73</f>
        <v>601.16708501629091</v>
      </c>
      <c r="AX73" s="68">
        <f>[1]节奏总纲!AX73</f>
        <v>300.58354250814546</v>
      </c>
      <c r="AZ73" s="28">
        <v>70</v>
      </c>
      <c r="BA73" s="28">
        <v>35.634340563113874</v>
      </c>
      <c r="BB73" s="28">
        <v>37.135950591746003</v>
      </c>
      <c r="BC73" s="28">
        <v>39.070187171981765</v>
      </c>
      <c r="BD73" s="28">
        <v>41.791434980831518</v>
      </c>
      <c r="BE73" s="28">
        <v>46.465050858235607</v>
      </c>
    </row>
    <row r="74" spans="6:57" x14ac:dyDescent="0.15">
      <c r="F74" s="68">
        <f>[1]节奏总纲!F74</f>
        <v>72</v>
      </c>
      <c r="G74" s="68">
        <f>[1]节奏总纲!G74</f>
        <v>146.03338943962044</v>
      </c>
      <c r="N74" s="53">
        <f>[1]节奏总纲!N74</f>
        <v>81</v>
      </c>
      <c r="O74" s="28">
        <v>71</v>
      </c>
      <c r="P74" s="28">
        <f>[1]节奏总纲!P74</f>
        <v>136.18700320464549</v>
      </c>
      <c r="Q74" s="28">
        <f>[1]节奏总纲!Q74</f>
        <v>118.03327567746625</v>
      </c>
      <c r="R74" s="28">
        <f>[1]节奏总纲!R74</f>
        <v>96.583822672734584</v>
      </c>
      <c r="S74" s="28">
        <f>[1]节奏总纲!S74</f>
        <v>70.612961161608681</v>
      </c>
      <c r="T74" s="28">
        <f>[1]节奏总纲!T74</f>
        <v>39.126526020694648</v>
      </c>
      <c r="V74" s="28">
        <v>71</v>
      </c>
      <c r="W74" s="28">
        <f>[1]节奏总纲!W74</f>
        <v>9.1870032046454924</v>
      </c>
      <c r="X74" s="28">
        <f>[1]节奏总纲!X74</f>
        <v>8.0639756774662459</v>
      </c>
      <c r="Y74" s="28">
        <f>[1]节奏总纲!Y74</f>
        <v>6.4773226727345872</v>
      </c>
      <c r="Z74" s="28">
        <f>[1]节奏总纲!Z74</f>
        <v>4.6872611616086743</v>
      </c>
      <c r="AA74" s="28">
        <f>[1]节奏总纲!AA74</f>
        <v>2.6267260206946474</v>
      </c>
      <c r="AC74" s="28">
        <v>71</v>
      </c>
      <c r="AD74" s="28">
        <f>[1]节奏总纲!AD74</f>
        <v>61.691928656135218</v>
      </c>
      <c r="AE74" s="28">
        <f>[1]节奏总纲!AE74</f>
        <v>63.716030809921811</v>
      </c>
      <c r="AF74" s="28">
        <f>[1]节奏总纲!AF74</f>
        <v>66.52254964941018</v>
      </c>
      <c r="AG74" s="28">
        <f>[1]节奏总纲!AG74</f>
        <v>71.07781362467729</v>
      </c>
      <c r="AH74" s="28">
        <f>[1]节奏总纲!AH74</f>
        <v>79.618252875757847</v>
      </c>
      <c r="AL74" s="68">
        <v>71</v>
      </c>
      <c r="AM74" s="68">
        <f>[1]节奏总纲!AM74</f>
        <v>12797.106216824561</v>
      </c>
      <c r="AN74" s="68">
        <f>[1]节奏总纲!AN74</f>
        <v>10237.684973459649</v>
      </c>
      <c r="AO74" s="68">
        <f>[1]节奏总纲!AO74</f>
        <v>7678.2637300947363</v>
      </c>
      <c r="AP74" s="68">
        <f>[1]节奏总纲!AP74</f>
        <v>5118.8424867298245</v>
      </c>
      <c r="AQ74" s="68">
        <f>[1]节奏总纲!AQ74</f>
        <v>2559.4212433649122</v>
      </c>
      <c r="AS74" s="68">
        <v>71</v>
      </c>
      <c r="AT74" s="68">
        <f>[1]节奏总纲!AT74</f>
        <v>1738.5812168245593</v>
      </c>
      <c r="AU74" s="68">
        <f>[1]节奏总纲!AU74</f>
        <v>1390.8649734596474</v>
      </c>
      <c r="AV74" s="68">
        <f>[1]节奏总纲!AV74</f>
        <v>1043.1487300947356</v>
      </c>
      <c r="AW74" s="68">
        <f>[1]节奏总纲!AW74</f>
        <v>695.43248672982372</v>
      </c>
      <c r="AX74" s="68">
        <f>[1]节奏总纲!AX74</f>
        <v>347.71624336491186</v>
      </c>
      <c r="AZ74" s="28">
        <v>71</v>
      </c>
      <c r="BA74" s="28">
        <v>35.731931418977545</v>
      </c>
      <c r="BB74" s="28">
        <v>37.226704182817912</v>
      </c>
      <c r="BC74" s="28">
        <v>39.160241683169971</v>
      </c>
      <c r="BD74" s="28">
        <v>41.892000518560877</v>
      </c>
      <c r="BE74" s="28">
        <v>46.561371072329244</v>
      </c>
    </row>
    <row r="75" spans="6:57" x14ac:dyDescent="0.15">
      <c r="F75" s="68">
        <f>[1]节奏总纲!F75</f>
        <v>73</v>
      </c>
      <c r="G75" s="68">
        <f>[1]节奏总纲!G75</f>
        <v>156.58648490814926</v>
      </c>
      <c r="N75" s="53">
        <f>[1]节奏总纲!N75</f>
        <v>82</v>
      </c>
      <c r="O75" s="28">
        <v>72</v>
      </c>
      <c r="P75" s="28">
        <f>[1]节奏总纲!P75</f>
        <v>146.03338943962044</v>
      </c>
      <c r="Q75" s="28">
        <f>[1]节奏总纲!Q75</f>
        <v>126.581741966263</v>
      </c>
      <c r="R75" s="28">
        <f>[1]节奏总纲!R75</f>
        <v>103.31862302853146</v>
      </c>
      <c r="S75" s="28">
        <f>[1]节奏总纲!S75</f>
        <v>75.586882373947532</v>
      </c>
      <c r="T75" s="28">
        <f>[1]节奏总纲!T75</f>
        <v>41.896979430227098</v>
      </c>
      <c r="V75" s="28">
        <v>72</v>
      </c>
      <c r="W75" s="28">
        <f>[1]节奏总纲!W75</f>
        <v>9.8463862349749434</v>
      </c>
      <c r="X75" s="28">
        <f>[1]节奏总纲!X75</f>
        <v>8.548466288796746</v>
      </c>
      <c r="Y75" s="28">
        <f>[1]节奏总纲!Y75</f>
        <v>6.7348003557968781</v>
      </c>
      <c r="Z75" s="28">
        <f>[1]节奏总纲!Z75</f>
        <v>4.9739212123388512</v>
      </c>
      <c r="AA75" s="28">
        <f>[1]节奏总纲!AA75</f>
        <v>2.7704534095324505</v>
      </c>
      <c r="AC75" s="28">
        <v>72</v>
      </c>
      <c r="AD75" s="28">
        <f>[1]节奏总纲!AD75</f>
        <v>61.895048862094221</v>
      </c>
      <c r="AE75" s="28">
        <f>[1]节奏总纲!AE75</f>
        <v>63.918876949118435</v>
      </c>
      <c r="AF75" s="28">
        <f>[1]节奏总纲!AF75</f>
        <v>66.7307849375064</v>
      </c>
      <c r="AG75" s="28">
        <f>[1]节奏总纲!AG75</f>
        <v>71.278862245535876</v>
      </c>
      <c r="AH75" s="28">
        <f>[1]节奏总纲!AH75</f>
        <v>79.833079619844597</v>
      </c>
      <c r="AL75" s="68">
        <v>72</v>
      </c>
      <c r="AM75" s="68">
        <f>[1]节奏总纲!AM75</f>
        <v>14808.205062920617</v>
      </c>
      <c r="AN75" s="68">
        <f>[1]节奏总纲!AN75</f>
        <v>11846.564050336494</v>
      </c>
      <c r="AO75" s="68">
        <f>[1]节奏总纲!AO75</f>
        <v>8884.9230377523691</v>
      </c>
      <c r="AP75" s="68">
        <f>[1]节奏总纲!AP75</f>
        <v>5923.2820251682469</v>
      </c>
      <c r="AQ75" s="68">
        <f>[1]节奏总纲!AQ75</f>
        <v>2961.6410125841235</v>
      </c>
      <c r="AS75" s="68">
        <v>72</v>
      </c>
      <c r="AT75" s="68">
        <f>[1]节奏总纲!AT75</f>
        <v>2011.0988460960561</v>
      </c>
      <c r="AU75" s="68">
        <f>[1]节奏总纲!AU75</f>
        <v>1608.8790768768449</v>
      </c>
      <c r="AV75" s="68">
        <f>[1]节奏总纲!AV75</f>
        <v>1206.6593076576328</v>
      </c>
      <c r="AW75" s="68">
        <f>[1]节奏总纲!AW75</f>
        <v>804.43953843842246</v>
      </c>
      <c r="AX75" s="68">
        <f>[1]节奏总纲!AX75</f>
        <v>402.21976921921123</v>
      </c>
      <c r="AZ75" s="28">
        <v>72</v>
      </c>
      <c r="BA75" s="28">
        <v>35.829522274841217</v>
      </c>
      <c r="BB75" s="28">
        <v>37.317457773889828</v>
      </c>
      <c r="BC75" s="28">
        <v>39.250296194358178</v>
      </c>
      <c r="BD75" s="28">
        <v>41.992566056290244</v>
      </c>
      <c r="BE75" s="28">
        <v>46.657691286422882</v>
      </c>
    </row>
    <row r="76" spans="6:57" x14ac:dyDescent="0.15">
      <c r="F76" s="68">
        <f>[1]节奏总纲!F76</f>
        <v>74</v>
      </c>
      <c r="G76" s="68">
        <f>[1]节奏总纲!G76</f>
        <v>167.89701257893043</v>
      </c>
      <c r="N76" s="53">
        <f>[1]节奏总纲!N76</f>
        <v>83</v>
      </c>
      <c r="O76" s="28">
        <v>73</v>
      </c>
      <c r="P76" s="28">
        <f>[1]节奏总纲!P76</f>
        <v>156.58648490814926</v>
      </c>
      <c r="Q76" s="28">
        <f>[1]节奏总纲!Q76</f>
        <v>135.41599214856748</v>
      </c>
      <c r="R76" s="28">
        <f>[1]节奏总纲!R76</f>
        <v>110.58137564213501</v>
      </c>
      <c r="S76" s="28">
        <f>[1]节奏总纲!S76</f>
        <v>80.955212697513176</v>
      </c>
      <c r="T76" s="28">
        <f>[1]节奏总纲!T76</f>
        <v>44.877686574675579</v>
      </c>
      <c r="V76" s="28">
        <v>73</v>
      </c>
      <c r="W76" s="28">
        <f>[1]节奏总纲!W76</f>
        <v>10.553095468528824</v>
      </c>
      <c r="X76" s="28">
        <f>[1]节奏总纲!X76</f>
        <v>8.834250182304487</v>
      </c>
      <c r="Y76" s="28">
        <f>[1]节奏总纲!Y76</f>
        <v>7.2627526136035527</v>
      </c>
      <c r="Z76" s="28">
        <f>[1]节奏总纲!Z76</f>
        <v>5.3683303235656439</v>
      </c>
      <c r="AA76" s="28">
        <f>[1]节奏总纲!AA76</f>
        <v>2.9807071444484805</v>
      </c>
      <c r="AC76" s="28">
        <v>73</v>
      </c>
      <c r="AD76" s="28">
        <f>[1]节奏总纲!AD76</f>
        <v>62.091594979242075</v>
      </c>
      <c r="AE76" s="28">
        <f>[1]节奏总纲!AE76</f>
        <v>64.114306430026588</v>
      </c>
      <c r="AF76" s="28">
        <f>[1]节奏总纲!AF76</f>
        <v>66.939020225602619</v>
      </c>
      <c r="AG76" s="28">
        <f>[1]节奏总纲!AG76</f>
        <v>71.479910866394462</v>
      </c>
      <c r="AH76" s="28">
        <f>[1]节奏总纲!AH76</f>
        <v>80.043898354812981</v>
      </c>
      <c r="AL76" s="68">
        <v>73</v>
      </c>
      <c r="AM76" s="68">
        <f>[1]节奏总纲!AM76</f>
        <v>17134.425155737379</v>
      </c>
      <c r="AN76" s="68">
        <f>[1]节奏总纲!AN76</f>
        <v>13707.540124589905</v>
      </c>
      <c r="AO76" s="68">
        <f>[1]节奏总纲!AO76</f>
        <v>10280.655093442427</v>
      </c>
      <c r="AP76" s="68">
        <f>[1]节奏总纲!AP76</f>
        <v>6853.7700622949524</v>
      </c>
      <c r="AQ76" s="68">
        <f>[1]节奏总纲!AQ76</f>
        <v>3426.8850311474762</v>
      </c>
      <c r="AS76" s="68">
        <v>73</v>
      </c>
      <c r="AT76" s="68">
        <f>[1]节奏总纲!AT76</f>
        <v>2326.2200928167622</v>
      </c>
      <c r="AU76" s="68">
        <f>[1]节奏总纲!AU76</f>
        <v>1860.9760742534108</v>
      </c>
      <c r="AV76" s="68">
        <f>[1]节奏总纲!AV76</f>
        <v>1395.7320556900577</v>
      </c>
      <c r="AW76" s="68">
        <f>[1]节奏总纲!AW76</f>
        <v>930.48803712670542</v>
      </c>
      <c r="AX76" s="68">
        <f>[1]节奏总纲!AX76</f>
        <v>465.24401856335271</v>
      </c>
      <c r="AZ76" s="28">
        <v>73</v>
      </c>
      <c r="BA76" s="28">
        <v>35.927113130704889</v>
      </c>
      <c r="BB76" s="28">
        <v>37.408211364961737</v>
      </c>
      <c r="BC76" s="28">
        <v>39.340350705546385</v>
      </c>
      <c r="BD76" s="28">
        <v>42.080366850119908</v>
      </c>
      <c r="BE76" s="28">
        <v>46.754011500516519</v>
      </c>
    </row>
    <row r="77" spans="6:57" x14ac:dyDescent="0.15">
      <c r="F77" s="68">
        <f>[1]节奏总纲!F77</f>
        <v>75</v>
      </c>
      <c r="G77" s="68">
        <f>[1]节奏总纲!G77</f>
        <v>180.01933598375612</v>
      </c>
      <c r="N77" s="53">
        <f>[1]节奏总纲!N77</f>
        <v>84</v>
      </c>
      <c r="O77" s="28">
        <v>74</v>
      </c>
      <c r="P77" s="28">
        <f>[1]节奏总纲!P77</f>
        <v>167.89701257893043</v>
      </c>
      <c r="Q77" s="28">
        <f>[1]节奏总纲!Q77</f>
        <v>145.16375707574326</v>
      </c>
      <c r="R77" s="28">
        <f>[1]节奏总纲!R77</f>
        <v>118.70318789330381</v>
      </c>
      <c r="S77" s="28">
        <f>[1]节奏总纲!S77</f>
        <v>86.869914308338593</v>
      </c>
      <c r="T77" s="28">
        <f>[1]节奏总纲!T77</f>
        <v>48.169652908895138</v>
      </c>
      <c r="V77" s="28">
        <v>74</v>
      </c>
      <c r="W77" s="28">
        <f>[1]节奏总纲!W77</f>
        <v>11.31052767078117</v>
      </c>
      <c r="X77" s="28">
        <f>[1]节奏总纲!X77</f>
        <v>9.7477649271757798</v>
      </c>
      <c r="Y77" s="28">
        <f>[1]节奏总纲!Y77</f>
        <v>8.1218122511687909</v>
      </c>
      <c r="Z77" s="28">
        <f>[1]节奏总纲!Z77</f>
        <v>5.9147016108254178</v>
      </c>
      <c r="AA77" s="28">
        <f>[1]节奏总纲!AA77</f>
        <v>3.2919663342195591</v>
      </c>
      <c r="AC77" s="28">
        <v>74</v>
      </c>
      <c r="AD77" s="28">
        <f>[1]节奏总纲!AD77</f>
        <v>62.281112832649576</v>
      </c>
      <c r="AE77" s="28">
        <f>[1]节奏总纲!AE77</f>
        <v>64.304793036447776</v>
      </c>
      <c r="AF77" s="28">
        <f>[1]节奏总纲!AF77</f>
        <v>67.14262442756818</v>
      </c>
      <c r="AG77" s="28">
        <f>[1]节奏总纲!AG77</f>
        <v>71.680959487253048</v>
      </c>
      <c r="AH77" s="28">
        <f>[1]节奏总纲!AH77</f>
        <v>80.24075196383977</v>
      </c>
      <c r="AL77" s="68">
        <v>74</v>
      </c>
      <c r="AM77" s="68">
        <f>[1]节奏总纲!AM77</f>
        <v>19825.014596370729</v>
      </c>
      <c r="AN77" s="68">
        <f>[1]节奏总纲!AN77</f>
        <v>15860.011677096583</v>
      </c>
      <c r="AO77" s="68">
        <f>[1]节奏总纲!AO77</f>
        <v>11895.008757822437</v>
      </c>
      <c r="AP77" s="68">
        <f>[1]节奏总纲!AP77</f>
        <v>7930.0058385482916</v>
      </c>
      <c r="AQ77" s="68">
        <f>[1]节奏总纲!AQ77</f>
        <v>3965.0029192741458</v>
      </c>
      <c r="AS77" s="68">
        <v>74</v>
      </c>
      <c r="AT77" s="68">
        <f>[1]节奏总纲!AT77</f>
        <v>2690.58944063335</v>
      </c>
      <c r="AU77" s="68">
        <f>[1]节奏总纲!AU77</f>
        <v>2152.4715525066786</v>
      </c>
      <c r="AV77" s="68">
        <f>[1]节奏总纲!AV77</f>
        <v>1614.3536643800107</v>
      </c>
      <c r="AW77" s="68">
        <f>[1]节奏总纲!AW77</f>
        <v>1076.2357762533393</v>
      </c>
      <c r="AX77" s="68">
        <f>[1]节奏总纲!AX77</f>
        <v>538.11788812666964</v>
      </c>
      <c r="AZ77" s="28">
        <v>74</v>
      </c>
      <c r="BA77" s="28">
        <v>36.021306837933537</v>
      </c>
      <c r="BB77" s="28">
        <v>37.498964956033646</v>
      </c>
      <c r="BC77" s="28">
        <v>39.430405216734592</v>
      </c>
      <c r="BD77" s="28">
        <v>42.167148737437564</v>
      </c>
      <c r="BE77" s="28">
        <v>46.850331714610157</v>
      </c>
    </row>
    <row r="78" spans="6:57" x14ac:dyDescent="0.15">
      <c r="F78" s="68">
        <f>[1]节奏总纲!F78</f>
        <v>76</v>
      </c>
      <c r="G78" s="68">
        <f>[1]节奏总纲!G78</f>
        <v>193.01172051333091</v>
      </c>
      <c r="N78" s="53">
        <f>[1]节奏总纲!N78</f>
        <v>85</v>
      </c>
      <c r="O78" s="28">
        <v>75</v>
      </c>
      <c r="P78" s="28">
        <f>[1]节奏总纲!P78</f>
        <v>180.01933598375612</v>
      </c>
      <c r="Q78" s="28">
        <f>[1]节奏总纲!Q78</f>
        <v>155.75272949314578</v>
      </c>
      <c r="R78" s="28">
        <f>[1]节奏总纲!R78</f>
        <v>127.38168214210583</v>
      </c>
      <c r="S78" s="28">
        <f>[1]节奏总纲!S78</f>
        <v>93.214012172388934</v>
      </c>
      <c r="T78" s="28">
        <f>[1]节奏总纲!T78</f>
        <v>51.755559095329879</v>
      </c>
      <c r="V78" s="28">
        <v>75</v>
      </c>
      <c r="W78" s="28">
        <f>[1]节奏总纲!W78</f>
        <v>12.122323404825693</v>
      </c>
      <c r="X78" s="28">
        <f>[1]节奏总纲!X78</f>
        <v>10.588972417402516</v>
      </c>
      <c r="Y78" s="28">
        <f>[1]节奏总纲!Y78</f>
        <v>8.6784942488020249</v>
      </c>
      <c r="Z78" s="28">
        <f>[1]节奏总纲!Z78</f>
        <v>6.3440978640503403</v>
      </c>
      <c r="AA78" s="28">
        <f>[1]节奏总纲!AA78</f>
        <v>3.585906186434741</v>
      </c>
      <c r="AC78" s="28">
        <v>75</v>
      </c>
      <c r="AD78" s="28">
        <f>[1]节奏总纲!AD78</f>
        <v>62.470630686057078</v>
      </c>
      <c r="AE78" s="28">
        <f>[1]节奏总纲!AE78</f>
        <v>64.495279642868965</v>
      </c>
      <c r="AF78" s="28">
        <f>[1]节奏总纲!AF78</f>
        <v>67.344310856946692</v>
      </c>
      <c r="AG78" s="28">
        <f>[1]节奏总纲!AG78</f>
        <v>71.882008108111634</v>
      </c>
      <c r="AH78" s="28">
        <f>[1]节奏总纲!AH78</f>
        <v>80.437605572866573</v>
      </c>
      <c r="AL78" s="68">
        <v>75</v>
      </c>
      <c r="AM78" s="68">
        <f>[1]节奏总纲!AM78</f>
        <v>22936.899999999998</v>
      </c>
      <c r="AN78" s="68">
        <f>[1]节奏总纲!AN78</f>
        <v>18349.52</v>
      </c>
      <c r="AO78" s="68">
        <f>[1]节奏总纲!AO78</f>
        <v>13762.139999999998</v>
      </c>
      <c r="AP78" s="68">
        <f>[1]节奏总纲!AP78</f>
        <v>9174.76</v>
      </c>
      <c r="AQ78" s="68">
        <f>[1]节奏总纲!AQ78</f>
        <v>4587.38</v>
      </c>
      <c r="AS78" s="68">
        <v>75</v>
      </c>
      <c r="AT78" s="68">
        <f>[1]节奏总纲!AT78</f>
        <v>3111.8854036292687</v>
      </c>
      <c r="AU78" s="68">
        <f>[1]节奏总纲!AU78</f>
        <v>2489.5083229034171</v>
      </c>
      <c r="AV78" s="68">
        <f>[1]节奏总纲!AV78</f>
        <v>1867.1312421775601</v>
      </c>
      <c r="AW78" s="68">
        <f>[1]节奏总纲!AW78</f>
        <v>1244.7541614517086</v>
      </c>
      <c r="AX78" s="68">
        <f>[1]节奏总纲!AX78</f>
        <v>622.37708072585428</v>
      </c>
      <c r="AZ78" s="28">
        <v>75</v>
      </c>
      <c r="BA78" s="28">
        <v>36.105477566569242</v>
      </c>
      <c r="BB78" s="28">
        <v>37.589718547105562</v>
      </c>
      <c r="BC78" s="28">
        <v>39.520459727922798</v>
      </c>
      <c r="BD78" s="28">
        <v>42.253930624755228</v>
      </c>
      <c r="BE78" s="28">
        <v>46.946651928703787</v>
      </c>
    </row>
    <row r="79" spans="6:57" x14ac:dyDescent="0.15">
      <c r="F79" s="68">
        <f>[1]节奏总纲!F79</f>
        <v>77</v>
      </c>
      <c r="G79" s="68">
        <f>[1]节奏总纲!G79</f>
        <v>206.93661346719625</v>
      </c>
      <c r="N79" s="53">
        <f>[1]节奏总纲!N79</f>
        <v>86</v>
      </c>
      <c r="O79" s="28">
        <v>76</v>
      </c>
      <c r="P79" s="28">
        <f>[1]节奏总纲!P79</f>
        <v>193.01172051333091</v>
      </c>
      <c r="Q79" s="28">
        <f>[1]节奏总纲!Q79</f>
        <v>166.97443941608256</v>
      </c>
      <c r="R79" s="28">
        <f>[1]节奏总纲!R79</f>
        <v>136.51718991907896</v>
      </c>
      <c r="S79" s="28">
        <f>[1]节奏总纲!S79</f>
        <v>100.0379747420594</v>
      </c>
      <c r="T79" s="28">
        <f>[1]节奏总纲!T79</f>
        <v>55.664580196044632</v>
      </c>
      <c r="V79" s="28">
        <v>76</v>
      </c>
      <c r="W79" s="28">
        <f>[1]节奏总纲!W79</f>
        <v>12.992384529574792</v>
      </c>
      <c r="X79" s="28">
        <f>[1]节奏总纲!X79</f>
        <v>11.221709922936782</v>
      </c>
      <c r="Y79" s="28">
        <f>[1]节奏总纲!Y79</f>
        <v>9.1355077769731281</v>
      </c>
      <c r="Z79" s="28">
        <f>[1]节奏总纲!Z79</f>
        <v>6.8239625696704707</v>
      </c>
      <c r="AA79" s="28">
        <f>[1]节奏总纲!AA79</f>
        <v>3.9090211007147531</v>
      </c>
      <c r="AC79" s="28">
        <v>76</v>
      </c>
      <c r="AD79" s="28">
        <f>[1]节奏总纲!AD79</f>
        <v>62.660148539464579</v>
      </c>
      <c r="AE79" s="28">
        <f>[1]节奏总纲!AE79</f>
        <v>64.685766249290154</v>
      </c>
      <c r="AF79" s="28">
        <f>[1]节奏总纲!AF79</f>
        <v>67.545997286325218</v>
      </c>
      <c r="AG79" s="28">
        <f>[1]节奏总纲!AG79</f>
        <v>72.076954583856178</v>
      </c>
      <c r="AH79" s="28">
        <f>[1]节奏总纲!AH79</f>
        <v>80.634459181893376</v>
      </c>
      <c r="AL79" s="68">
        <v>76</v>
      </c>
      <c r="AM79" s="68">
        <f>[1]节奏总纲!AM79</f>
        <v>26535.88112606269</v>
      </c>
      <c r="AN79" s="68">
        <f>[1]节奏总纲!AN79</f>
        <v>21228.704900850153</v>
      </c>
      <c r="AO79" s="68">
        <f>[1]节奏总纲!AO79</f>
        <v>15921.528675637614</v>
      </c>
      <c r="AP79" s="68">
        <f>[1]节奏总纲!AP79</f>
        <v>10614.352450425076</v>
      </c>
      <c r="AQ79" s="68">
        <f>[1]节奏总纲!AQ79</f>
        <v>5307.1762252125382</v>
      </c>
      <c r="AS79" s="68">
        <v>76</v>
      </c>
      <c r="AT79" s="68">
        <f>[1]节奏总纲!AT79</f>
        <v>3598.9811260626921</v>
      </c>
      <c r="AU79" s="68">
        <f>[1]节奏总纲!AU79</f>
        <v>2879.1849008501522</v>
      </c>
      <c r="AV79" s="68">
        <f>[1]节奏总纲!AV79</f>
        <v>2159.388675637616</v>
      </c>
      <c r="AW79" s="68">
        <f>[1]节奏总纲!AW79</f>
        <v>1439.5924504250761</v>
      </c>
      <c r="AX79" s="68">
        <f>[1]节奏总纲!AX79</f>
        <v>719.79622521253805</v>
      </c>
      <c r="AZ79" s="28">
        <v>76</v>
      </c>
      <c r="BA79" s="28">
        <v>36.189648295204947</v>
      </c>
      <c r="BB79" s="28">
        <v>37.680472138177471</v>
      </c>
      <c r="BC79" s="28">
        <v>39.610514239111005</v>
      </c>
      <c r="BD79" s="28">
        <v>42.340712512072891</v>
      </c>
      <c r="BE79" s="28">
        <v>47.037096473408994</v>
      </c>
    </row>
    <row r="80" spans="6:57" x14ac:dyDescent="0.15">
      <c r="F80" s="68">
        <f>[1]节奏总纲!F80</f>
        <v>78</v>
      </c>
      <c r="G80" s="68">
        <f>[1]节奏总纲!G80</f>
        <v>221.86094420380775</v>
      </c>
      <c r="N80" s="53">
        <f>[1]节奏总纲!N80</f>
        <v>87</v>
      </c>
      <c r="O80" s="28">
        <v>77</v>
      </c>
      <c r="P80" s="28">
        <f>[1]节奏总纲!P80</f>
        <v>206.93661346719625</v>
      </c>
      <c r="Q80" s="28">
        <f>[1]节奏总纲!Q80</f>
        <v>179.12433261720508</v>
      </c>
      <c r="R80" s="28">
        <f>[1]节奏总纲!R80</f>
        <v>146.53181599612165</v>
      </c>
      <c r="S80" s="28">
        <f>[1]节奏总纲!S80</f>
        <v>107.42079605082158</v>
      </c>
      <c r="T80" s="28">
        <f>[1]节奏总纲!T80</f>
        <v>59.535663694512365</v>
      </c>
      <c r="V80" s="28">
        <v>77</v>
      </c>
      <c r="W80" s="28">
        <f>[1]节奏总纲!W80</f>
        <v>13.924892953865339</v>
      </c>
      <c r="X80" s="28">
        <f>[1]节奏总纲!X80</f>
        <v>12.149893201122524</v>
      </c>
      <c r="Y80" s="28">
        <f>[1]节奏总纲!Y80</f>
        <v>10.014626077042692</v>
      </c>
      <c r="Z80" s="28">
        <f>[1]节奏总纲!Z80</f>
        <v>7.3828213087621748</v>
      </c>
      <c r="AA80" s="28">
        <f>[1]节奏总纲!AA80</f>
        <v>3.8710834984677334</v>
      </c>
      <c r="AC80" s="28">
        <v>77</v>
      </c>
      <c r="AD80" s="28">
        <f>[1]节奏总纲!AD80</f>
        <v>62.849666392872081</v>
      </c>
      <c r="AE80" s="28">
        <f>[1]节奏总纲!AE80</f>
        <v>64.876252855711357</v>
      </c>
      <c r="AF80" s="28">
        <f>[1]节奏总纲!AF80</f>
        <v>67.747683715703729</v>
      </c>
      <c r="AG80" s="28">
        <f>[1]节奏总纲!AG80</f>
        <v>72.263232241847945</v>
      </c>
      <c r="AH80" s="28">
        <f>[1]节奏总纲!AH80</f>
        <v>80.83131279092018</v>
      </c>
      <c r="AL80" s="68">
        <v>77</v>
      </c>
      <c r="AM80" s="68">
        <f>[1]节奏总纲!AM80</f>
        <v>30698.011006346387</v>
      </c>
      <c r="AN80" s="68">
        <f>[1]节奏总纲!AN80</f>
        <v>24558.40880507711</v>
      </c>
      <c r="AO80" s="68">
        <f>[1]节奏总纲!AO80</f>
        <v>18418.806603807832</v>
      </c>
      <c r="AP80" s="68">
        <f>[1]节奏总纲!AP80</f>
        <v>12279.204402538555</v>
      </c>
      <c r="AQ80" s="68">
        <f>[1]节奏总纲!AQ80</f>
        <v>6139.6022012692774</v>
      </c>
      <c r="AS80" s="68">
        <v>77</v>
      </c>
      <c r="AT80" s="68">
        <f>[1]节奏总纲!AT80</f>
        <v>4162.1298802836973</v>
      </c>
      <c r="AU80" s="68">
        <f>[1]节奏总纲!AU80</f>
        <v>3329.7039042269571</v>
      </c>
      <c r="AV80" s="68">
        <f>[1]节奏总纲!AV80</f>
        <v>2497.2779281702187</v>
      </c>
      <c r="AW80" s="68">
        <f>[1]节奏总纲!AW80</f>
        <v>1664.8519521134785</v>
      </c>
      <c r="AX80" s="68">
        <f>[1]节奏总纲!AX80</f>
        <v>832.42597605673927</v>
      </c>
      <c r="AZ80" s="28">
        <v>77</v>
      </c>
      <c r="BA80" s="28">
        <v>36.273819023840659</v>
      </c>
      <c r="BB80" s="28">
        <v>37.771225729249387</v>
      </c>
      <c r="BC80" s="28">
        <v>39.700568750299212</v>
      </c>
      <c r="BD80" s="28">
        <v>42.427494399390554</v>
      </c>
      <c r="BE80" s="28">
        <v>47.12024662670057</v>
      </c>
    </row>
    <row r="81" spans="6:57" x14ac:dyDescent="0.15">
      <c r="F81" s="68">
        <f>[1]节奏总纲!F81</f>
        <v>79</v>
      </c>
      <c r="G81" s="68">
        <f>[1]节奏总纲!G81</f>
        <v>237.85644583342264</v>
      </c>
      <c r="N81" s="53">
        <f>[1]节奏总纲!N81</f>
        <v>88</v>
      </c>
      <c r="O81" s="28">
        <v>78</v>
      </c>
      <c r="P81" s="28">
        <f>[1]节奏总纲!P81</f>
        <v>221.86094420380775</v>
      </c>
      <c r="Q81" s="28">
        <f>[1]节奏总纲!Q81</f>
        <v>192.04283330281601</v>
      </c>
      <c r="R81" s="28">
        <f>[1]节奏总纲!R81</f>
        <v>157.23285115723854</v>
      </c>
      <c r="S81" s="28">
        <f>[1]节奏总纲!S81</f>
        <v>115.1680161361966</v>
      </c>
      <c r="T81" s="28">
        <f>[1]节奏总纲!T81</f>
        <v>63.651904892072437</v>
      </c>
      <c r="V81" s="28">
        <v>78</v>
      </c>
      <c r="W81" s="28">
        <f>[1]节奏总纲!W81</f>
        <v>14.924330736611495</v>
      </c>
      <c r="X81" s="28">
        <f>[1]节奏总纲!X81</f>
        <v>12.918500685610923</v>
      </c>
      <c r="Y81" s="28">
        <f>[1]节奏总纲!Y81</f>
        <v>10.701035161116891</v>
      </c>
      <c r="Z81" s="28">
        <f>[1]节奏总纲!Z81</f>
        <v>7.7472200853750195</v>
      </c>
      <c r="AA81" s="28">
        <f>[1]节奏总纲!AA81</f>
        <v>4.1162411975600719</v>
      </c>
      <c r="AC81" s="28">
        <v>78</v>
      </c>
      <c r="AD81" s="28">
        <f>[1]节奏总纲!AD81</f>
        <v>63.036560194527354</v>
      </c>
      <c r="AE81" s="28">
        <f>[1]节奏总纲!AE81</f>
        <v>65.061438622789353</v>
      </c>
      <c r="AF81" s="28">
        <f>[1]节奏总纲!AF81</f>
        <v>67.949370145082256</v>
      </c>
      <c r="AG81" s="28">
        <f>[1]节奏总纲!AG81</f>
        <v>72.449509899839711</v>
      </c>
      <c r="AH81" s="28">
        <f>[1]节奏总纲!AH81</f>
        <v>81.026624803116562</v>
      </c>
      <c r="AL81" s="68">
        <v>78</v>
      </c>
      <c r="AM81" s="68">
        <f>[1]节奏总纲!AM81</f>
        <v>35511.190322760085</v>
      </c>
      <c r="AN81" s="68">
        <f>[1]节奏总纲!AN81</f>
        <v>28408.952258208068</v>
      </c>
      <c r="AO81" s="68">
        <f>[1]节奏总纲!AO81</f>
        <v>21306.714193656051</v>
      </c>
      <c r="AP81" s="68">
        <f>[1]节奏总纲!AP81</f>
        <v>14204.476129104034</v>
      </c>
      <c r="AQ81" s="68">
        <f>[1]节奏总纲!AQ81</f>
        <v>7102.238064552017</v>
      </c>
      <c r="AS81" s="68">
        <v>78</v>
      </c>
      <c r="AT81" s="68">
        <f>[1]节奏总纲!AT81</f>
        <v>4813.179316413698</v>
      </c>
      <c r="AU81" s="68">
        <f>[1]节奏总纲!AU81</f>
        <v>3850.5434531309584</v>
      </c>
      <c r="AV81" s="68">
        <f>[1]节奏总纲!AV81</f>
        <v>2887.9075898482188</v>
      </c>
      <c r="AW81" s="68">
        <f>[1]节奏总纲!AW81</f>
        <v>1925.2717265654792</v>
      </c>
      <c r="AX81" s="68">
        <f>[1]节奏总纲!AX81</f>
        <v>962.63586328273959</v>
      </c>
      <c r="AZ81" s="28">
        <v>78</v>
      </c>
      <c r="BA81" s="28">
        <v>36.357989752476364</v>
      </c>
      <c r="BB81" s="28">
        <v>37.861979320321296</v>
      </c>
      <c r="BC81" s="28">
        <v>39.790623261487418</v>
      </c>
      <c r="BD81" s="28">
        <v>42.51427628670821</v>
      </c>
      <c r="BE81" s="28">
        <v>47.203396779992147</v>
      </c>
    </row>
    <row r="82" spans="6:57" x14ac:dyDescent="0.15">
      <c r="F82" s="68">
        <f>[1]节奏总纲!F82</f>
        <v>80</v>
      </c>
      <c r="G82" s="68">
        <f>[1]节奏总纲!G82</f>
        <v>255</v>
      </c>
      <c r="N82" s="53">
        <f>[1]节奏总纲!N82</f>
        <v>89</v>
      </c>
      <c r="O82" s="28">
        <v>79</v>
      </c>
      <c r="P82" s="28">
        <f>[1]节奏总纲!P82</f>
        <v>237.85644583342264</v>
      </c>
      <c r="Q82" s="28">
        <f>[1]节奏总纲!Q82</f>
        <v>206.07882467007735</v>
      </c>
      <c r="R82" s="28">
        <f>[1]节奏总纲!R82</f>
        <v>168.73536267423003</v>
      </c>
      <c r="S82" s="28">
        <f>[1]节奏总纲!S82</f>
        <v>123.11449636337954</v>
      </c>
      <c r="T82" s="28">
        <f>[1]节奏总纲!T82</f>
        <v>68.122086086692235</v>
      </c>
      <c r="V82" s="28">
        <v>79</v>
      </c>
      <c r="W82" s="28">
        <f>[1]节奏总纲!W82</f>
        <v>15.995501629614893</v>
      </c>
      <c r="X82" s="28">
        <f>[1]节奏总纲!X82</f>
        <v>14.035991367261346</v>
      </c>
      <c r="Y82" s="28">
        <f>[1]节奏总纲!Y82</f>
        <v>11.50251151699149</v>
      </c>
      <c r="Z82" s="28">
        <f>[1]节奏总纲!Z82</f>
        <v>7.9464802271829456</v>
      </c>
      <c r="AA82" s="28">
        <f>[1]节奏总纲!AA82</f>
        <v>4.4701811946197978</v>
      </c>
      <c r="AC82" s="28">
        <v>79</v>
      </c>
      <c r="AD82" s="28">
        <f>[1]节奏总纲!AD82</f>
        <v>63.213386604241791</v>
      </c>
      <c r="AE82" s="28">
        <f>[1]节奏总纲!AE82</f>
        <v>65.23679566619937</v>
      </c>
      <c r="AF82" s="28">
        <f>[1]节奏总纲!AF82</f>
        <v>68.132712808893615</v>
      </c>
      <c r="AG82" s="28">
        <f>[1]节奏总纲!AG82</f>
        <v>72.635787557831478</v>
      </c>
      <c r="AH82" s="28">
        <f>[1]节奏总纲!AH82</f>
        <v>81.212704266341873</v>
      </c>
      <c r="AL82" s="68">
        <v>79</v>
      </c>
      <c r="AM82" s="68">
        <f>[1]节奏总纲!AM82</f>
        <v>41077.009235645834</v>
      </c>
      <c r="AN82" s="68">
        <f>[1]节奏总纲!AN82</f>
        <v>32861.60738851667</v>
      </c>
      <c r="AO82" s="68">
        <f>[1]节奏总纲!AO82</f>
        <v>24646.205541387499</v>
      </c>
      <c r="AP82" s="68">
        <f>[1]节奏总纲!AP82</f>
        <v>16430.803694258335</v>
      </c>
      <c r="AQ82" s="68">
        <f>[1]节奏总纲!AQ82</f>
        <v>8215.4018471291674</v>
      </c>
      <c r="AS82" s="68">
        <v>79</v>
      </c>
      <c r="AT82" s="68">
        <f>[1]节奏总纲!AT82</f>
        <v>5565.8189128857484</v>
      </c>
      <c r="AU82" s="68">
        <f>[1]节奏总纲!AU82</f>
        <v>4452.6551303086017</v>
      </c>
      <c r="AV82" s="68">
        <f>[1]节奏总纲!AV82</f>
        <v>3339.4913477314476</v>
      </c>
      <c r="AW82" s="68">
        <f>[1]节奏总纲!AW82</f>
        <v>2226.3275651543008</v>
      </c>
      <c r="AX82" s="68">
        <f>[1]节奏总纲!AX82</f>
        <v>1113.1637825771504</v>
      </c>
      <c r="AZ82" s="28">
        <v>79</v>
      </c>
      <c r="BA82" s="28">
        <v>36.442160481112069</v>
      </c>
      <c r="BB82" s="28">
        <v>37.952732911393213</v>
      </c>
      <c r="BC82" s="28">
        <v>39.880677772675625</v>
      </c>
      <c r="BD82" s="28">
        <v>42.601058174025873</v>
      </c>
      <c r="BE82" s="28">
        <v>47.286546933283724</v>
      </c>
    </row>
    <row r="83" spans="6:57" x14ac:dyDescent="0.15">
      <c r="F83" s="68">
        <f>[1]节奏总纲!F83</f>
        <v>81</v>
      </c>
      <c r="G83" s="68">
        <f>[1]节奏总纲!G83</f>
        <v>273.37400640929098</v>
      </c>
      <c r="N83" s="53">
        <f>[1]节奏总纲!N83</f>
        <v>90</v>
      </c>
      <c r="O83" s="28">
        <v>80</v>
      </c>
      <c r="P83" s="28">
        <f>[1]节奏总纲!P83</f>
        <v>255</v>
      </c>
      <c r="Q83" s="28">
        <f>[1]节奏总纲!Q83</f>
        <v>221.08500000000001</v>
      </c>
      <c r="R83" s="28">
        <f>[1]节奏总纲!R83</f>
        <v>180.33600000000001</v>
      </c>
      <c r="S83" s="28">
        <f>[1]节奏总纲!S83</f>
        <v>131.58000000000001</v>
      </c>
      <c r="T83" s="28">
        <f>[1]节奏总纲!T83</f>
        <v>72.777000000000001</v>
      </c>
      <c r="V83" s="28">
        <v>80</v>
      </c>
      <c r="W83" s="28">
        <f>[1]节奏总纲!W83</f>
        <v>17.14355416657736</v>
      </c>
      <c r="X83" s="28">
        <f>[1]节奏总纲!X83</f>
        <v>15.006175329922655</v>
      </c>
      <c r="Y83" s="28">
        <f>[1]节奏总纲!Y83</f>
        <v>11.600637325769981</v>
      </c>
      <c r="Z83" s="28">
        <f>[1]节奏总纲!Z83</f>
        <v>8.4655036366204683</v>
      </c>
      <c r="AA83" s="28">
        <f>[1]节奏总纲!AA83</f>
        <v>4.6549139133077659</v>
      </c>
      <c r="AC83" s="28">
        <v>80</v>
      </c>
      <c r="AD83" s="28">
        <f>[1]节奏总纲!AD83</f>
        <v>63.39021301395622</v>
      </c>
      <c r="AE83" s="28">
        <f>[1]节奏总纲!AE83</f>
        <v>65.412152709609373</v>
      </c>
      <c r="AF83" s="28">
        <f>[1]节奏总纲!AF83</f>
        <v>68.309907165737044</v>
      </c>
      <c r="AG83" s="28">
        <f>[1]节奏总纲!AG83</f>
        <v>72.822065215823244</v>
      </c>
      <c r="AH83" s="28">
        <f>[1]节奏总纲!AH83</f>
        <v>81.398783729567185</v>
      </c>
      <c r="AL83" s="68">
        <v>80</v>
      </c>
      <c r="AM83" s="68">
        <f>[1]节奏总纲!AM83</f>
        <v>47512.875</v>
      </c>
      <c r="AN83" s="68">
        <f>[1]节奏总纲!AN83</f>
        <v>38010.300000000003</v>
      </c>
      <c r="AO83" s="68">
        <f>[1]节奏总纲!AO83</f>
        <v>28507.724999999999</v>
      </c>
      <c r="AP83" s="68">
        <f>[1]节奏总纲!AP83</f>
        <v>19005.150000000001</v>
      </c>
      <c r="AQ83" s="68">
        <f>[1]节奏总纲!AQ83</f>
        <v>9502.5750000000007</v>
      </c>
      <c r="AS83" s="68">
        <v>80</v>
      </c>
      <c r="AT83" s="68">
        <f>[1]节奏总纲!AT83</f>
        <v>6435.8657643541665</v>
      </c>
      <c r="AU83" s="68">
        <f>[1]节奏总纲!AU83</f>
        <v>5148.6926114833332</v>
      </c>
      <c r="AV83" s="68">
        <f>[1]节奏总纲!AV83</f>
        <v>3861.5194586124999</v>
      </c>
      <c r="AW83" s="68">
        <f>[1]节奏总纲!AW83</f>
        <v>2574.3463057416666</v>
      </c>
      <c r="AX83" s="68">
        <f>[1]节奏总纲!AX83</f>
        <v>1287.1731528708333</v>
      </c>
      <c r="AZ83" s="28">
        <v>80</v>
      </c>
      <c r="BA83" s="28">
        <v>36.526331209747774</v>
      </c>
      <c r="BB83" s="28">
        <v>38.037513426486328</v>
      </c>
      <c r="BC83" s="28">
        <v>39.970732283863832</v>
      </c>
      <c r="BD83" s="28">
        <v>42.687840061343536</v>
      </c>
      <c r="BE83" s="28">
        <v>47.3696970865753</v>
      </c>
    </row>
    <row r="84" spans="6:57" x14ac:dyDescent="0.15">
      <c r="F84" s="68">
        <f>[1]节奏总纲!F84</f>
        <v>82</v>
      </c>
      <c r="G84" s="68">
        <f>[1]节奏总纲!G84</f>
        <v>293.06677887924064</v>
      </c>
      <c r="N84" s="53">
        <f>[1]节奏总纲!N84</f>
        <v>91</v>
      </c>
      <c r="O84" s="28">
        <v>81</v>
      </c>
      <c r="P84" s="28">
        <f>[1]节奏总纲!P84</f>
        <v>273.37400640929098</v>
      </c>
      <c r="Q84" s="28">
        <f>[1]节奏总纲!Q84</f>
        <v>236.35916594147301</v>
      </c>
      <c r="R84" s="28">
        <f>[1]节奏总纲!R84</f>
        <v>192.67399971726829</v>
      </c>
      <c r="S84" s="28">
        <f>[1]节奏总纲!S84</f>
        <v>140.76027590014394</v>
      </c>
      <c r="T84" s="28">
        <f>[1]节奏总纲!T84</f>
        <v>77.856917025366073</v>
      </c>
      <c r="V84" s="28">
        <v>81</v>
      </c>
      <c r="W84" s="28">
        <f>[1]节奏总纲!W84</f>
        <v>18.374006409290985</v>
      </c>
      <c r="X84" s="28">
        <f>[1]节奏总纲!X84</f>
        <v>15.274165941473001</v>
      </c>
      <c r="Y84" s="28">
        <f>[1]节奏总纲!Y84</f>
        <v>12.337999717268275</v>
      </c>
      <c r="Z84" s="28">
        <f>[1]节奏总纲!Z84</f>
        <v>9.1802759001439256</v>
      </c>
      <c r="AA84" s="28">
        <f>[1]节奏总纲!AA84</f>
        <v>5.0799170253660719</v>
      </c>
      <c r="AC84" s="28">
        <v>81</v>
      </c>
      <c r="AD84" s="28">
        <f>[1]节奏总纲!AD84</f>
        <v>63.567039423670657</v>
      </c>
      <c r="AE84" s="28">
        <f>[1]节奏总纲!AE84</f>
        <v>65.58750975301939</v>
      </c>
      <c r="AF84" s="28">
        <f>[1]节奏总纲!AF84</f>
        <v>68.487101522580488</v>
      </c>
      <c r="AG84" s="28">
        <f>[1]节奏总纲!AG84</f>
        <v>73.007572199822363</v>
      </c>
      <c r="AH84" s="28">
        <f>[1]节奏总纲!AH84</f>
        <v>81.584863192792497</v>
      </c>
      <c r="AZ84" s="28">
        <v>81</v>
      </c>
      <c r="BA84" s="28">
        <v>36.610501938383479</v>
      </c>
      <c r="BB84" s="28">
        <v>38.11580158428373</v>
      </c>
      <c r="BC84" s="28">
        <v>40.052446592012309</v>
      </c>
      <c r="BD84" s="28">
        <v>42.774621948661192</v>
      </c>
      <c r="BE84" s="28">
        <v>47.452847239866877</v>
      </c>
    </row>
    <row r="85" spans="6:57" x14ac:dyDescent="0.15">
      <c r="F85" s="68">
        <f>[1]节奏总纲!F85</f>
        <v>83</v>
      </c>
      <c r="G85" s="68">
        <f>[1]节奏总纲!G85</f>
        <v>314.1729698162988</v>
      </c>
      <c r="N85" s="53">
        <f>[1]节奏总纲!N85</f>
        <v>92</v>
      </c>
      <c r="O85" s="28">
        <v>82</v>
      </c>
      <c r="P85" s="28">
        <f>[1]节奏总纲!P85</f>
        <v>293.06677887924064</v>
      </c>
      <c r="Q85" s="28">
        <f>[1]节奏总纲!Q85</f>
        <v>253.15108359588808</v>
      </c>
      <c r="R85" s="28">
        <f>[1]节奏总纲!R85</f>
        <v>206.37762568676126</v>
      </c>
      <c r="S85" s="28">
        <f>[1]节奏总纲!S85</f>
        <v>150.81216441125721</v>
      </c>
      <c r="T85" s="28">
        <f>[1]节奏总纲!T85</f>
        <v>83.230965201704336</v>
      </c>
      <c r="V85" s="28">
        <v>82</v>
      </c>
      <c r="W85" s="28">
        <f>[1]节奏总纲!W85</f>
        <v>19.692772469949659</v>
      </c>
      <c r="X85" s="28">
        <f>[1]节奏总纲!X85</f>
        <v>16.791917654415073</v>
      </c>
      <c r="Y85" s="28">
        <f>[1]节奏总纲!Y85</f>
        <v>13.703625969492975</v>
      </c>
      <c r="Z85" s="28">
        <f>[1]节奏总纲!Z85</f>
        <v>10.051888511113276</v>
      </c>
      <c r="AA85" s="28">
        <f>[1]节奏总纲!AA85</f>
        <v>5.3740481763382633</v>
      </c>
      <c r="AC85" s="28">
        <v>82</v>
      </c>
      <c r="AD85" s="28">
        <f>[1]节奏总纲!AD85</f>
        <v>63.743865833385094</v>
      </c>
      <c r="AE85" s="28">
        <f>[1]节奏总纲!AE85</f>
        <v>65.762866796429392</v>
      </c>
      <c r="AF85" s="28">
        <f>[1]节奏总纲!AF85</f>
        <v>68.664295879423918</v>
      </c>
      <c r="AG85" s="28">
        <f>[1]节奏总纲!AG85</f>
        <v>73.176642436293761</v>
      </c>
      <c r="AH85" s="28">
        <f>[1]节奏总纲!AH85</f>
        <v>81.770942656017823</v>
      </c>
      <c r="AZ85" s="28">
        <v>82</v>
      </c>
      <c r="BA85" s="28">
        <v>36.694672667019191</v>
      </c>
      <c r="BB85" s="28">
        <v>38.194089742081125</v>
      </c>
      <c r="BC85" s="28">
        <v>40.130145246845366</v>
      </c>
      <c r="BD85" s="28">
        <v>42.861403835978855</v>
      </c>
      <c r="BE85" s="28">
        <v>47.535997393158453</v>
      </c>
    </row>
    <row r="86" spans="6:57" x14ac:dyDescent="0.15">
      <c r="F86" s="68">
        <f>[1]节奏总纲!F86</f>
        <v>84</v>
      </c>
      <c r="G86" s="68">
        <f>[1]节奏总纲!G86</f>
        <v>336.79402515786086</v>
      </c>
      <c r="N86" s="53">
        <f>[1]节奏总纲!N86</f>
        <v>93</v>
      </c>
      <c r="O86" s="28">
        <v>83</v>
      </c>
      <c r="P86" s="28">
        <f>[1]节奏总纲!P86</f>
        <v>314.1729698162988</v>
      </c>
      <c r="Q86" s="28">
        <f>[1]节奏总纲!Q86</f>
        <v>271.53969781222702</v>
      </c>
      <c r="R86" s="28">
        <f>[1]节奏总纲!R86</f>
        <v>221.55477831445393</v>
      </c>
      <c r="S86" s="28">
        <f>[1]节奏总纲!S86</f>
        <v>161.57915837652246</v>
      </c>
      <c r="T86" s="28">
        <f>[1]节奏总纲!T86</f>
        <v>89.193706130847232</v>
      </c>
      <c r="V86" s="28">
        <v>83</v>
      </c>
      <c r="W86" s="28">
        <f>[1]节奏总纲!W86</f>
        <v>21.106190937058159</v>
      </c>
      <c r="X86" s="28">
        <f>[1]节奏总纲!X86</f>
        <v>18.388614216338937</v>
      </c>
      <c r="Y86" s="28">
        <f>[1]节奏总纲!Y86</f>
        <v>15.177152627692664</v>
      </c>
      <c r="Z86" s="28">
        <f>[1]节奏总纲!Z86</f>
        <v>10.766993965265243</v>
      </c>
      <c r="AA86" s="28">
        <f>[1]节奏总纲!AA86</f>
        <v>5.9627409291428961</v>
      </c>
      <c r="AC86" s="28">
        <v>83</v>
      </c>
      <c r="AD86" s="28">
        <f>[1]节奏总纲!AD86</f>
        <v>63.920692243099523</v>
      </c>
      <c r="AE86" s="28">
        <f>[1]节奏总纲!AE86</f>
        <v>65.938223839839395</v>
      </c>
      <c r="AF86" s="28">
        <f>[1]节奏总纲!AF86</f>
        <v>68.841490236267347</v>
      </c>
      <c r="AG86" s="28">
        <f>[1]节奏总纲!AG86</f>
        <v>73.34571267276516</v>
      </c>
      <c r="AH86" s="28">
        <f>[1]节奏总纲!AH86</f>
        <v>81.957022119243135</v>
      </c>
      <c r="AZ86" s="28">
        <v>83</v>
      </c>
      <c r="BA86" s="28">
        <v>36.778843395654896</v>
      </c>
      <c r="BB86" s="28">
        <v>38.272377899878528</v>
      </c>
      <c r="BC86" s="28">
        <v>40.207843901678423</v>
      </c>
      <c r="BD86" s="28">
        <v>42.948185723296518</v>
      </c>
      <c r="BE86" s="28">
        <v>47.619147546450023</v>
      </c>
    </row>
    <row r="87" spans="6:57" x14ac:dyDescent="0.15">
      <c r="F87" s="68">
        <f>[1]节奏总纲!F87</f>
        <v>85</v>
      </c>
      <c r="G87" s="68">
        <f>[1]节奏总纲!G87</f>
        <v>361.0386719675123</v>
      </c>
      <c r="N87" s="53">
        <f>[1]节奏总纲!N87</f>
        <v>94</v>
      </c>
      <c r="O87" s="28">
        <v>84</v>
      </c>
      <c r="P87" s="28">
        <f>[1]节奏总纲!P87</f>
        <v>336.79402515786086</v>
      </c>
      <c r="Q87" s="28">
        <f>[1]节奏总纲!Q87</f>
        <v>291.2594729565181</v>
      </c>
      <c r="R87" s="28">
        <f>[1]节奏总纲!R87</f>
        <v>237.27139072371298</v>
      </c>
      <c r="S87" s="28">
        <f>[1]节奏总纲!S87</f>
        <v>172.97741132107731</v>
      </c>
      <c r="T87" s="28">
        <f>[1]节奏总纲!T87</f>
        <v>95.64950314483248</v>
      </c>
      <c r="V87" s="28">
        <v>84</v>
      </c>
      <c r="W87" s="28">
        <f>[1]节奏总纲!W87</f>
        <v>22.621055341562055</v>
      </c>
      <c r="X87" s="28">
        <f>[1]节奏总纲!X87</f>
        <v>19.719775144291077</v>
      </c>
      <c r="Y87" s="28">
        <f>[1]节奏总纲!Y87</f>
        <v>15.716612409259056</v>
      </c>
      <c r="Z87" s="28">
        <f>[1]节奏总纲!Z87</f>
        <v>11.398252944554855</v>
      </c>
      <c r="AA87" s="28">
        <f>[1]节奏总纲!AA87</f>
        <v>6.4557970139852472</v>
      </c>
      <c r="AC87" s="28">
        <v>84</v>
      </c>
      <c r="AD87" s="28">
        <f>[1]节奏总纲!AD87</f>
        <v>64.090988120365651</v>
      </c>
      <c r="AE87" s="28">
        <f>[1]节奏总纲!AE87</f>
        <v>66.105889403880397</v>
      </c>
      <c r="AF87" s="28">
        <f>[1]节奏总纲!AF87</f>
        <v>69.01697485309198</v>
      </c>
      <c r="AG87" s="28">
        <f>[1]节奏总纲!AG87</f>
        <v>73.514782909236544</v>
      </c>
      <c r="AH87" s="28">
        <f>[1]节奏总纲!AH87</f>
        <v>82.128973371044353</v>
      </c>
      <c r="AZ87" s="28">
        <v>84</v>
      </c>
      <c r="BA87" s="28">
        <v>36.863014124290601</v>
      </c>
      <c r="BB87" s="28">
        <v>38.35066605767593</v>
      </c>
      <c r="BC87" s="28">
        <v>40.28554255651148</v>
      </c>
      <c r="BD87" s="28">
        <v>43.030177309109042</v>
      </c>
      <c r="BE87" s="28">
        <v>47.7022976997416</v>
      </c>
    </row>
    <row r="88" spans="6:57" x14ac:dyDescent="0.15">
      <c r="F88" s="68">
        <f>[1]节奏总纲!F88</f>
        <v>86</v>
      </c>
      <c r="G88" s="68">
        <f>[1]节奏总纲!G88</f>
        <v>387.02344102666189</v>
      </c>
      <c r="N88" s="53">
        <f>[1]节奏总纲!N88</f>
        <v>95</v>
      </c>
      <c r="O88" s="28">
        <v>85</v>
      </c>
      <c r="P88" s="28">
        <f>[1]节奏总纲!P88</f>
        <v>361.0386719675123</v>
      </c>
      <c r="Q88" s="28">
        <f>[1]节奏总纲!Q88</f>
        <v>311.72078937675008</v>
      </c>
      <c r="R88" s="28">
        <f>[1]节奏总纲!R88</f>
        <v>253.91849799475142</v>
      </c>
      <c r="S88" s="28">
        <f>[1]节奏总纲!S88</f>
        <v>185.57387739130132</v>
      </c>
      <c r="T88" s="28">
        <f>[1]节奏总纲!T88</f>
        <v>102.53498283877349</v>
      </c>
      <c r="V88" s="28">
        <v>85</v>
      </c>
      <c r="W88" s="28">
        <f>[1]节奏总纲!W88</f>
        <v>24.244646809651442</v>
      </c>
      <c r="X88" s="28">
        <f>[1]节奏总纲!X88</f>
        <v>20.461316420231981</v>
      </c>
      <c r="Y88" s="28">
        <f>[1]节奏总纲!Y88</f>
        <v>16.647107271038436</v>
      </c>
      <c r="Z88" s="28">
        <f>[1]节奏总纲!Z88</f>
        <v>12.596466070224011</v>
      </c>
      <c r="AA88" s="28">
        <f>[1]节奏总纲!AA88</f>
        <v>6.8854796939410079</v>
      </c>
      <c r="AC88" s="28">
        <v>85</v>
      </c>
      <c r="AD88" s="28">
        <f>[1]节奏总纲!AD88</f>
        <v>64.255972994404218</v>
      </c>
      <c r="AE88" s="28">
        <f>[1]节奏总纲!AE88</f>
        <v>66.269371604948859</v>
      </c>
      <c r="AF88" s="28">
        <f>[1]节奏总纲!AF88</f>
        <v>69.17795498031839</v>
      </c>
      <c r="AG88" s="28">
        <f>[1]节奏总纲!AG88</f>
        <v>73.683853145707943</v>
      </c>
      <c r="AH88" s="28">
        <f>[1]节奏总纲!AH88</f>
        <v>82.296681479091191</v>
      </c>
      <c r="AZ88" s="28">
        <v>85</v>
      </c>
      <c r="BA88" s="28">
        <v>36.947184852926306</v>
      </c>
      <c r="BB88" s="28">
        <v>38.428954215473325</v>
      </c>
      <c r="BC88" s="28">
        <v>40.363241211344537</v>
      </c>
      <c r="BD88" s="28">
        <v>43.105070725978337</v>
      </c>
      <c r="BE88" s="28">
        <v>47.785447853033176</v>
      </c>
    </row>
    <row r="89" spans="6:57" x14ac:dyDescent="0.15">
      <c r="F89" s="68">
        <f>[1]节奏总纲!F89</f>
        <v>87</v>
      </c>
      <c r="G89" s="68">
        <f>[1]节奏总纲!G89</f>
        <v>414.87322693439216</v>
      </c>
      <c r="N89" s="53">
        <f>[1]节奏总纲!N89</f>
        <v>96</v>
      </c>
      <c r="O89" s="28">
        <v>86</v>
      </c>
      <c r="P89" s="28">
        <f>[1]节奏总纲!P89</f>
        <v>387.02344102666189</v>
      </c>
      <c r="Q89" s="28">
        <f>[1]节奏总纲!Q89</f>
        <v>334.00122960600919</v>
      </c>
      <c r="R89" s="28">
        <f>[1]节奏总纲!R89</f>
        <v>272.23228841815398</v>
      </c>
      <c r="S89" s="28">
        <f>[1]节奏总纲!S89</f>
        <v>199.39447681693619</v>
      </c>
      <c r="T89" s="28">
        <f>[1]节奏总纲!T89</f>
        <v>108.94709864900531</v>
      </c>
      <c r="V89" s="28">
        <v>86</v>
      </c>
      <c r="W89" s="28">
        <f>[1]节奏总纲!W89</f>
        <v>25.984769059149585</v>
      </c>
      <c r="X89" s="28">
        <f>[1]节奏总纲!X89</f>
        <v>22.280440229259113</v>
      </c>
      <c r="Y89" s="28">
        <f>[1]节奏总纲!Y89</f>
        <v>18.313790423402565</v>
      </c>
      <c r="Z89" s="28">
        <f>[1]节奏总纲!Z89</f>
        <v>13.820599425634867</v>
      </c>
      <c r="AA89" s="28">
        <f>[1]节奏总纲!AA89</f>
        <v>6.4121158102318248</v>
      </c>
      <c r="AC89" s="28">
        <v>86</v>
      </c>
      <c r="AD89" s="28">
        <f>[1]节奏总纲!AD89</f>
        <v>64.420957868442798</v>
      </c>
      <c r="AE89" s="28">
        <f>[1]节奏总纲!AE89</f>
        <v>66.43285380601732</v>
      </c>
      <c r="AF89" s="28">
        <f>[1]节奏总纲!AF89</f>
        <v>69.338935107544785</v>
      </c>
      <c r="AG89" s="28">
        <f>[1]节奏总纲!AG89</f>
        <v>73.852923382179341</v>
      </c>
      <c r="AH89" s="28">
        <f>[1]节奏总纲!AH89</f>
        <v>82.464389587138029</v>
      </c>
      <c r="AZ89" s="28">
        <v>86</v>
      </c>
      <c r="BA89" s="28">
        <v>37.027046282459708</v>
      </c>
      <c r="BB89" s="28">
        <v>38.507242373270728</v>
      </c>
      <c r="BC89" s="28">
        <v>40.440939866177594</v>
      </c>
      <c r="BD89" s="28">
        <v>43.179964142847631</v>
      </c>
      <c r="BE89" s="28">
        <v>47.868598006324753</v>
      </c>
    </row>
    <row r="90" spans="6:57" x14ac:dyDescent="0.15">
      <c r="F90" s="68">
        <f>[1]节奏总纲!F90</f>
        <v>88</v>
      </c>
      <c r="G90" s="68">
        <f>[1]节奏总纲!G90</f>
        <v>444.72188840761549</v>
      </c>
      <c r="N90" s="53">
        <f>[1]节奏总纲!N90</f>
        <v>97</v>
      </c>
      <c r="O90" s="28">
        <v>87</v>
      </c>
      <c r="P90" s="28">
        <f>[1]节奏总纲!P90</f>
        <v>414.87322693439216</v>
      </c>
      <c r="Q90" s="28">
        <f>[1]节奏总纲!Q90</f>
        <v>358.28451878054108</v>
      </c>
      <c r="R90" s="28">
        <f>[1]节奏总纲!R90</f>
        <v>292.4026503433596</v>
      </c>
      <c r="S90" s="28">
        <f>[1]节奏总纲!S90</f>
        <v>212.58104148118252</v>
      </c>
      <c r="T90" s="28">
        <f>[1]节奏总纲!T90</f>
        <v>115.74963031469542</v>
      </c>
      <c r="V90" s="28">
        <v>87</v>
      </c>
      <c r="W90" s="28">
        <f>[1]节奏总纲!W90</f>
        <v>27.849785907730279</v>
      </c>
      <c r="X90" s="28">
        <f>[1]节奏总纲!X90</f>
        <v>24.283289174531888</v>
      </c>
      <c r="Y90" s="28">
        <f>[1]节奏总纲!Y90</f>
        <v>20.170361925205611</v>
      </c>
      <c r="Z90" s="28">
        <f>[1]节奏总纲!Z90</f>
        <v>13.186564664246333</v>
      </c>
      <c r="AA90" s="28">
        <f>[1]节奏总纲!AA90</f>
        <v>6.8025316656901111</v>
      </c>
      <c r="AC90" s="28">
        <v>87</v>
      </c>
      <c r="AD90" s="28">
        <f>[1]节奏总纲!AD90</f>
        <v>64.585942742481365</v>
      </c>
      <c r="AE90" s="28">
        <f>[1]节奏总纲!AE90</f>
        <v>66.596336007085796</v>
      </c>
      <c r="AF90" s="28">
        <f>[1]节奏总纲!AF90</f>
        <v>69.49991523477118</v>
      </c>
      <c r="AG90" s="28">
        <f>[1]节奏总纲!AG90</f>
        <v>74.02050499447661</v>
      </c>
      <c r="AH90" s="28">
        <f>[1]节奏总纲!AH90</f>
        <v>82.632097695184868</v>
      </c>
      <c r="AZ90" s="28">
        <v>87</v>
      </c>
      <c r="BA90" s="28">
        <v>37.099649155317238</v>
      </c>
      <c r="BB90" s="28">
        <v>38.58553053106813</v>
      </c>
      <c r="BC90" s="28">
        <v>40.518638521010651</v>
      </c>
      <c r="BD90" s="28">
        <v>43.254857559716925</v>
      </c>
      <c r="BE90" s="28">
        <v>47.951748159616329</v>
      </c>
    </row>
    <row r="91" spans="6:57" x14ac:dyDescent="0.15">
      <c r="F91" s="68">
        <f>[1]节奏总纲!F91</f>
        <v>89</v>
      </c>
      <c r="G91" s="68">
        <f>[1]节奏总纲!G91</f>
        <v>476.71289166684534</v>
      </c>
      <c r="N91" s="53">
        <f>[1]节奏总纲!N91</f>
        <v>98</v>
      </c>
      <c r="O91" s="28">
        <v>88</v>
      </c>
      <c r="P91" s="28">
        <f>[1]节奏总纲!P91</f>
        <v>444.72188840761549</v>
      </c>
      <c r="Q91" s="28">
        <f>[1]节奏总纲!Q91</f>
        <v>384.7733778502689</v>
      </c>
      <c r="R91" s="28">
        <f>[1]节奏总纲!R91</f>
        <v>312.90632068359827</v>
      </c>
      <c r="S91" s="28">
        <f>[1]节奏总纲!S91</f>
        <v>226.0076636887502</v>
      </c>
      <c r="T91" s="28">
        <f>[1]节奏总纲!T91</f>
        <v>123.1879630889095</v>
      </c>
      <c r="V91" s="28">
        <v>88</v>
      </c>
      <c r="W91" s="28">
        <f>[1]节奏总纲!W91</f>
        <v>29.848661473223331</v>
      </c>
      <c r="X91" s="28">
        <f>[1]节奏总纲!X91</f>
        <v>26.488859069727823</v>
      </c>
      <c r="Y91" s="28">
        <f>[1]节奏总纲!Y91</f>
        <v>20.503670340238671</v>
      </c>
      <c r="Z91" s="28">
        <f>[1]节奏总纲!Z91</f>
        <v>13.426622207567675</v>
      </c>
      <c r="AA91" s="28">
        <f>[1]节奏总纲!AA91</f>
        <v>7.438332774214075</v>
      </c>
      <c r="AC91" s="28">
        <v>88</v>
      </c>
      <c r="AD91" s="28">
        <f>[1]节奏总纲!AD91</f>
        <v>64.750927616519931</v>
      </c>
      <c r="AE91" s="28">
        <f>[1]节奏总纲!AE91</f>
        <v>66.759818208154257</v>
      </c>
      <c r="AF91" s="28">
        <f>[1]节奏总纲!AF91</f>
        <v>69.660895361997589</v>
      </c>
      <c r="AG91" s="28">
        <f>[1]节奏总纲!AG91</f>
        <v>74.178131818877702</v>
      </c>
      <c r="AH91" s="28">
        <f>[1]节奏总纲!AH91</f>
        <v>82.799805803231706</v>
      </c>
      <c r="AZ91" s="28">
        <v>88</v>
      </c>
      <c r="BA91" s="28">
        <v>37.172252028174768</v>
      </c>
      <c r="BB91" s="28">
        <v>38.663818688865533</v>
      </c>
      <c r="BC91" s="28">
        <v>40.596337175843701</v>
      </c>
      <c r="BD91" s="28">
        <v>43.329750976586219</v>
      </c>
      <c r="BE91" s="28">
        <v>48.030128751164234</v>
      </c>
    </row>
    <row r="92" spans="6:57" x14ac:dyDescent="0.15">
      <c r="F92" s="68">
        <f>[1]节奏总纲!F92</f>
        <v>90</v>
      </c>
      <c r="G92" s="68">
        <f>[1]节奏总纲!G92</f>
        <v>511</v>
      </c>
      <c r="N92" s="53">
        <f>[1]节奏总纲!N92</f>
        <v>99</v>
      </c>
      <c r="O92" s="28">
        <v>89</v>
      </c>
      <c r="P92" s="28">
        <f>[1]节奏总纲!P92</f>
        <v>476.71289166684534</v>
      </c>
      <c r="Q92" s="28">
        <f>[1]节奏总纲!Q92</f>
        <v>411.78459582182103</v>
      </c>
      <c r="R92" s="28">
        <f>[1]节奏总纲!R92</f>
        <v>332.60258451595797</v>
      </c>
      <c r="S92" s="28">
        <f>[1]节奏总纲!S92</f>
        <v>240.31096868925673</v>
      </c>
      <c r="T92" s="28">
        <f>[1]节奏总纲!T92</f>
        <v>130.61933231671563</v>
      </c>
      <c r="V92" s="28">
        <v>89</v>
      </c>
      <c r="W92" s="28">
        <f>[1]节奏总纲!W92</f>
        <v>31.991003259229842</v>
      </c>
      <c r="X92" s="28">
        <f>[1]节奏总纲!X92</f>
        <v>27.011217971552128</v>
      </c>
      <c r="Y92" s="28">
        <f>[1]节奏总纲!Y92</f>
        <v>19.696263832359705</v>
      </c>
      <c r="Z92" s="28">
        <f>[1]节奏总纲!Z92</f>
        <v>14.303305000506526</v>
      </c>
      <c r="AA92" s="28">
        <f>[1]节奏总纲!AA92</f>
        <v>7.4313692278061296</v>
      </c>
      <c r="AC92" s="28">
        <v>89</v>
      </c>
      <c r="AD92" s="28">
        <f>[1]节奏总纲!AD92</f>
        <v>64.915912490558512</v>
      </c>
      <c r="AE92" s="28">
        <f>[1]节奏总纲!AE92</f>
        <v>66.923300409222719</v>
      </c>
      <c r="AF92" s="28">
        <f>[1]节奏总纲!AF92</f>
        <v>69.821875489223984</v>
      </c>
      <c r="AG92" s="28">
        <f>[1]节奏总纲!AG92</f>
        <v>74.335758643278794</v>
      </c>
      <c r="AH92" s="28">
        <f>[1]节奏总纲!AH92</f>
        <v>82.967513911278544</v>
      </c>
      <c r="AZ92" s="28">
        <v>89</v>
      </c>
      <c r="BA92" s="28">
        <v>37.244854901032298</v>
      </c>
      <c r="BB92" s="28">
        <v>38.742106846662928</v>
      </c>
      <c r="BC92" s="28">
        <v>40.674035830676758</v>
      </c>
      <c r="BD92" s="28">
        <v>43.404644393455513</v>
      </c>
      <c r="BE92" s="28">
        <v>48.101914750802706</v>
      </c>
    </row>
    <row r="93" spans="6:57" x14ac:dyDescent="0.15">
      <c r="F93" s="68">
        <f>[1]节奏总纲!F93</f>
        <v>91</v>
      </c>
      <c r="G93" s="68">
        <f>[1]节奏总纲!G93</f>
        <v>547.74801281858208</v>
      </c>
      <c r="N93" s="53">
        <f>[1]节奏总纲!N93</f>
        <v>100</v>
      </c>
      <c r="O93" s="28">
        <v>90</v>
      </c>
      <c r="P93" s="28">
        <f>[1]节奏总纲!P93</f>
        <v>511</v>
      </c>
      <c r="Q93" s="28">
        <f>[1]节奏总纲!Q93</f>
        <v>438.13140000000004</v>
      </c>
      <c r="R93" s="28">
        <f>[1]节奏总纲!R93</f>
        <v>353.76530000000002</v>
      </c>
      <c r="S93" s="28">
        <f>[1]节奏总纲!S93</f>
        <v>254.88680000000002</v>
      </c>
      <c r="T93" s="28">
        <f>[1]节奏总纲!T93</f>
        <v>138.48100000000002</v>
      </c>
      <c r="V93" s="28">
        <v>90</v>
      </c>
      <c r="W93" s="28">
        <f>[1]节奏总纲!W93</f>
        <v>34.287108333154663</v>
      </c>
      <c r="X93" s="28">
        <f>[1]节奏总纲!X93</f>
        <v>26.346804178179013</v>
      </c>
      <c r="Y93" s="28">
        <f>[1]节奏总纲!Y93</f>
        <v>21.162715484042053</v>
      </c>
      <c r="Z93" s="28">
        <f>[1]节奏总纲!Z93</f>
        <v>14.575831310743297</v>
      </c>
      <c r="AA93" s="28">
        <f>[1]节奏总纲!AA93</f>
        <v>7.861667683284395</v>
      </c>
      <c r="AC93" s="28">
        <v>90</v>
      </c>
      <c r="AD93" s="28">
        <f>[1]节奏总纲!AD93</f>
        <v>65.075479910097457</v>
      </c>
      <c r="AE93" s="28">
        <f>[1]节奏总纲!AE93</f>
        <v>67.083433628014333</v>
      </c>
      <c r="AF93" s="28">
        <f>[1]节奏总纲!AF93</f>
        <v>69.982855616450394</v>
      </c>
      <c r="AG93" s="28">
        <f>[1]节奏总纲!AG93</f>
        <v>74.493385467679886</v>
      </c>
      <c r="AH93" s="28">
        <f>[1]节奏总纲!AH93</f>
        <v>83.124894550960335</v>
      </c>
      <c r="AZ93" s="28">
        <v>90</v>
      </c>
      <c r="BA93" s="28">
        <v>37.317457773889828</v>
      </c>
      <c r="BB93" s="28">
        <v>38.82039500446033</v>
      </c>
      <c r="BC93" s="28">
        <v>40.751734485509814</v>
      </c>
      <c r="BD93" s="28">
        <v>43.479537810324807</v>
      </c>
      <c r="BE93" s="28">
        <v>48.173700750441178</v>
      </c>
    </row>
    <row r="94" spans="6:57" x14ac:dyDescent="0.15">
      <c r="F94" s="68">
        <f>[1]节奏总纲!F94</f>
        <v>92</v>
      </c>
      <c r="G94" s="68">
        <f>[1]节奏总纲!G94</f>
        <v>587.1335577584814</v>
      </c>
      <c r="N94" s="53">
        <f>[1]节奏总纲!N94</f>
        <v>101</v>
      </c>
      <c r="O94" s="28">
        <v>91</v>
      </c>
      <c r="P94" s="28">
        <f>[1]节奏总纲!P94</f>
        <v>547.74801281858208</v>
      </c>
      <c r="Q94" s="28">
        <f>[1]节奏总纲!Q94</f>
        <v>469.42004698552483</v>
      </c>
      <c r="R94" s="28">
        <f>[1]节奏总纲!R94</f>
        <v>378.43910205635837</v>
      </c>
      <c r="S94" s="28">
        <f>[1]节奏总纲!S94</f>
        <v>272.61418597980827</v>
      </c>
      <c r="T94" s="28">
        <f>[1]节奏总纲!T94</f>
        <v>147.89196346101718</v>
      </c>
      <c r="V94" s="28">
        <v>91</v>
      </c>
      <c r="W94" s="28">
        <f>[1]节奏总纲!W94</f>
        <v>36.748012818582083</v>
      </c>
      <c r="X94" s="28">
        <f>[1]节奏总纲!X94</f>
        <v>31.288646985524792</v>
      </c>
      <c r="Y94" s="28">
        <f>[1]节奏总纲!Y94</f>
        <v>24.67380205635834</v>
      </c>
      <c r="Z94" s="28">
        <f>[1]节奏总纲!Z94</f>
        <v>17.727385979808247</v>
      </c>
      <c r="AA94" s="28">
        <f>[1]节奏总纲!AA94</f>
        <v>9.4109634610171611</v>
      </c>
      <c r="AC94" s="28">
        <v>91</v>
      </c>
      <c r="AD94" s="28">
        <f>[1]节奏总纲!AD94</f>
        <v>65.229416240679981</v>
      </c>
      <c r="AE94" s="28">
        <f>[1]节奏总纲!AE94</f>
        <v>67.240606973055961</v>
      </c>
      <c r="AF94" s="28">
        <f>[1]节奏总纲!AF94</f>
        <v>70.137942795989005</v>
      </c>
      <c r="AG94" s="28">
        <f>[1]节奏总纲!AG94</f>
        <v>74.651012292080978</v>
      </c>
      <c r="AH94" s="28">
        <f>[1]节奏总纲!AH94</f>
        <v>83.279794092850153</v>
      </c>
      <c r="AZ94" s="28">
        <v>91</v>
      </c>
      <c r="BA94" s="28">
        <v>37.390060646747358</v>
      </c>
      <c r="BB94" s="28">
        <v>38.898683162257733</v>
      </c>
      <c r="BC94" s="28">
        <v>40.829433140342871</v>
      </c>
      <c r="BD94" s="28">
        <v>43.554431227194108</v>
      </c>
      <c r="BE94" s="28">
        <v>48.24548675007965</v>
      </c>
    </row>
    <row r="95" spans="6:57" x14ac:dyDescent="0.15">
      <c r="F95" s="68">
        <f>[1]节奏总纲!F95</f>
        <v>93</v>
      </c>
      <c r="G95" s="68">
        <f>[1]节奏总纲!G95</f>
        <v>629.34593963259704</v>
      </c>
      <c r="N95" s="53">
        <f>[1]节奏总纲!N95</f>
        <v>102</v>
      </c>
      <c r="O95" s="28">
        <v>92</v>
      </c>
      <c r="P95" s="28">
        <f>[1]节奏总纲!P95</f>
        <v>587.1335577584814</v>
      </c>
      <c r="Q95" s="28">
        <f>[1]节奏总纲!Q95</f>
        <v>502.29275866238083</v>
      </c>
      <c r="R95" s="28">
        <f>[1]节奏总纲!R95</f>
        <v>405.12215485335213</v>
      </c>
      <c r="S95" s="28">
        <f>[1]节奏总纲!S95</f>
        <v>291.57052478286187</v>
      </c>
      <c r="T95" s="28">
        <f>[1]节奏总纲!T95</f>
        <v>158.23249381591074</v>
      </c>
      <c r="V95" s="28">
        <v>92</v>
      </c>
      <c r="W95" s="28">
        <f>[1]节奏总纲!W95</f>
        <v>39.385544939899319</v>
      </c>
      <c r="X95" s="28">
        <f>[1]节奏总纲!X95</f>
        <v>32.872711676855999</v>
      </c>
      <c r="Y95" s="28">
        <f>[1]节奏总纲!Y95</f>
        <v>26.683052796993763</v>
      </c>
      <c r="Z95" s="28">
        <f>[1]节奏总纲!Z95</f>
        <v>18.956338803053598</v>
      </c>
      <c r="AA95" s="28">
        <f>[1]节奏总纲!AA95</f>
        <v>10.340530354893559</v>
      </c>
      <c r="AC95" s="28">
        <v>92</v>
      </c>
      <c r="AD95" s="28">
        <f>[1]节奏总纲!AD95</f>
        <v>65.38335257126252</v>
      </c>
      <c r="AE95" s="28">
        <f>[1]节奏总纲!AE95</f>
        <v>67.397780318097588</v>
      </c>
      <c r="AF95" s="28">
        <f>[1]节奏总纲!AF95</f>
        <v>70.292327570459079</v>
      </c>
      <c r="AG95" s="28">
        <f>[1]节奏总纲!AG95</f>
        <v>74.808639116482055</v>
      </c>
      <c r="AH95" s="28">
        <f>[1]节奏总纲!AH95</f>
        <v>83.434693634739986</v>
      </c>
      <c r="AZ95" s="28">
        <v>92</v>
      </c>
      <c r="BA95" s="28">
        <v>37.462663519604888</v>
      </c>
      <c r="BB95" s="28">
        <v>38.976971320055128</v>
      </c>
      <c r="BC95" s="28">
        <v>40.907131795175928</v>
      </c>
      <c r="BD95" s="28">
        <v>43.629324644063402</v>
      </c>
      <c r="BE95" s="28">
        <v>48.317272749718121</v>
      </c>
    </row>
    <row r="96" spans="6:57" x14ac:dyDescent="0.15">
      <c r="F96" s="68">
        <f>[1]节奏总纲!F96</f>
        <v>94</v>
      </c>
      <c r="G96" s="68">
        <f>[1]节奏总纲!G96</f>
        <v>674.58805031572183</v>
      </c>
      <c r="N96" s="53">
        <f>[1]节奏总纲!N96</f>
        <v>103</v>
      </c>
      <c r="O96" s="28">
        <v>93</v>
      </c>
      <c r="P96" s="28">
        <f>[1]节奏总纲!P96</f>
        <v>629.34593963259704</v>
      </c>
      <c r="Q96" s="28">
        <f>[1]节奏总纲!Q96</f>
        <v>538.1537129798337</v>
      </c>
      <c r="R96" s="28">
        <f>[1]节奏总纲!R96</f>
        <v>433.68228700082267</v>
      </c>
      <c r="S96" s="28">
        <f>[1]节奏总纲!S96</f>
        <v>312.34438983965794</v>
      </c>
      <c r="T96" s="28">
        <f>[1]节奏总纲!T96</f>
        <v>168.664711821536</v>
      </c>
      <c r="V96" s="28">
        <v>93</v>
      </c>
      <c r="W96" s="28">
        <f>[1]节奏总纲!W96</f>
        <v>42.212381874115636</v>
      </c>
      <c r="X96" s="28">
        <f>[1]节奏总纲!X96</f>
        <v>35.860954317452865</v>
      </c>
      <c r="Y96" s="28">
        <f>[1]节奏总纲!Y96</f>
        <v>28.56013214747054</v>
      </c>
      <c r="Z96" s="28">
        <f>[1]节奏总纲!Z96</f>
        <v>20.773865056796069</v>
      </c>
      <c r="AA96" s="28">
        <f>[1]节奏总纲!AA96</f>
        <v>10.432218005625259</v>
      </c>
      <c r="AC96" s="28">
        <v>93</v>
      </c>
      <c r="AD96" s="28">
        <f>[1]节奏总纲!AD96</f>
        <v>65.537288901845059</v>
      </c>
      <c r="AE96" s="28">
        <f>[1]节奏总纲!AE96</f>
        <v>67.554953663139216</v>
      </c>
      <c r="AF96" s="28">
        <f>[1]节奏总纲!AF96</f>
        <v>70.446712344929153</v>
      </c>
      <c r="AG96" s="28">
        <f>[1]节奏总纲!AG96</f>
        <v>74.966265940883147</v>
      </c>
      <c r="AH96" s="28">
        <f>[1]节奏总纲!AH96</f>
        <v>83.589593176629805</v>
      </c>
      <c r="AZ96" s="28">
        <v>93</v>
      </c>
      <c r="BA96" s="28">
        <v>37.535266392462418</v>
      </c>
      <c r="BB96" s="28">
        <v>39.047673544184711</v>
      </c>
      <c r="BC96" s="28">
        <v>40.984830450008985</v>
      </c>
      <c r="BD96" s="28">
        <v>43.704218060932696</v>
      </c>
      <c r="BE96" s="28">
        <v>48.389058749356593</v>
      </c>
    </row>
    <row r="97" spans="6:57" x14ac:dyDescent="0.15">
      <c r="F97" s="68">
        <f>[1]节奏总纲!F97</f>
        <v>95</v>
      </c>
      <c r="G97" s="68">
        <f>[1]节奏总纲!G97</f>
        <v>723.0773439350246</v>
      </c>
      <c r="N97" s="53">
        <f>[1]节奏总纲!N97</f>
        <v>104</v>
      </c>
      <c r="O97" s="28">
        <v>94</v>
      </c>
      <c r="P97" s="28">
        <f>[1]节奏总纲!P97</f>
        <v>674.58805031572183</v>
      </c>
      <c r="Q97" s="28">
        <f>[1]节奏总纲!Q97</f>
        <v>576.57040660484745</v>
      </c>
      <c r="R97" s="28">
        <f>[1]节奏总纲!R97</f>
        <v>464.31895503231135</v>
      </c>
      <c r="S97" s="28">
        <f>[1]节奏总纲!S97</f>
        <v>332.97666163584029</v>
      </c>
      <c r="T97" s="28">
        <f>[1]节奏总纲!T97</f>
        <v>179.77771540913989</v>
      </c>
      <c r="V97" s="28">
        <v>94</v>
      </c>
      <c r="W97" s="28">
        <f>[1]节奏总纲!W97</f>
        <v>45.242110683124793</v>
      </c>
      <c r="X97" s="28">
        <f>[1]节奏总纲!X97</f>
        <v>38.41669362501375</v>
      </c>
      <c r="Y97" s="28">
        <f>[1]节奏总纲!Y97</f>
        <v>30.636668031488682</v>
      </c>
      <c r="Z97" s="28">
        <f>[1]节奏总纲!Z97</f>
        <v>20.632271796182351</v>
      </c>
      <c r="AA97" s="28">
        <f>[1]节奏总纲!AA97</f>
        <v>11.113003587603885</v>
      </c>
      <c r="AC97" s="28">
        <v>94</v>
      </c>
      <c r="AD97" s="28">
        <f>[1]节奏总纲!AD97</f>
        <v>65.691225232427584</v>
      </c>
      <c r="AE97" s="28">
        <f>[1]节奏总纲!AE97</f>
        <v>67.712127008180858</v>
      </c>
      <c r="AF97" s="28">
        <f>[1]节奏总纲!AF97</f>
        <v>70.601097119399213</v>
      </c>
      <c r="AG97" s="28">
        <f>[1]节奏总纲!AG97</f>
        <v>75.115180559621535</v>
      </c>
      <c r="AH97" s="28">
        <f>[1]节奏总纲!AH97</f>
        <v>83.744492718519624</v>
      </c>
      <c r="AZ97" s="28">
        <v>94</v>
      </c>
      <c r="BA97" s="28">
        <v>37.607869265319941</v>
      </c>
      <c r="BB97" s="28">
        <v>39.115214427575864</v>
      </c>
      <c r="BC97" s="28">
        <v>41.053954370816207</v>
      </c>
      <c r="BD97" s="28">
        <v>43.77911147780199</v>
      </c>
      <c r="BE97" s="28">
        <v>48.460844748995065</v>
      </c>
    </row>
    <row r="98" spans="6:57" x14ac:dyDescent="0.15">
      <c r="F98" s="68">
        <f>[1]节奏总纲!F98</f>
        <v>96</v>
      </c>
      <c r="G98" s="68">
        <f>[1]节奏总纲!G98</f>
        <v>775.04688205332377</v>
      </c>
      <c r="N98" s="53">
        <f>[1]节奏总纲!N98</f>
        <v>105</v>
      </c>
      <c r="O98" s="28">
        <v>95</v>
      </c>
      <c r="P98" s="28">
        <f>[1]节奏总纲!P98</f>
        <v>723.0773439350246</v>
      </c>
      <c r="Q98" s="28">
        <f>[1]节奏总纲!Q98</f>
        <v>618.44805226762651</v>
      </c>
      <c r="R98" s="28">
        <f>[1]节奏总纲!R98</f>
        <v>496.24798114260739</v>
      </c>
      <c r="S98" s="28">
        <f>[1]节奏总纲!S98</f>
        <v>355.68174548163859</v>
      </c>
      <c r="T98" s="28">
        <f>[1]节奏总纲!T98</f>
        <v>192.70011215868408</v>
      </c>
      <c r="V98" s="28">
        <v>95</v>
      </c>
      <c r="W98" s="28">
        <f>[1]节奏总纲!W98</f>
        <v>48.489293619302771</v>
      </c>
      <c r="X98" s="28">
        <f>[1]节奏总纲!X98</f>
        <v>41.877645662779059</v>
      </c>
      <c r="Y98" s="28">
        <f>[1]节奏总纲!Y98</f>
        <v>31.929026110296036</v>
      </c>
      <c r="Z98" s="28">
        <f>[1]节奏总纲!Z98</f>
        <v>22.705083845798299</v>
      </c>
      <c r="AA98" s="28">
        <f>[1]节奏总纲!AA98</f>
        <v>12.922396749544191</v>
      </c>
      <c r="AC98" s="28">
        <v>95</v>
      </c>
      <c r="AD98" s="28">
        <f>[1]节奏总纲!AD98</f>
        <v>65.845161563010123</v>
      </c>
      <c r="AE98" s="28">
        <f>[1]节奏总纲!AE98</f>
        <v>67.869300353222485</v>
      </c>
      <c r="AF98" s="28">
        <f>[1]节奏总纲!AF98</f>
        <v>70.755481893869288</v>
      </c>
      <c r="AG98" s="28">
        <f>[1]节奏总纲!AG98</f>
        <v>75.261722981240993</v>
      </c>
      <c r="AH98" s="28">
        <f>[1]节奏总纲!AH98</f>
        <v>83.899392260409456</v>
      </c>
      <c r="AZ98" s="28">
        <v>95</v>
      </c>
      <c r="BA98" s="28">
        <v>37.680472138177471</v>
      </c>
      <c r="BB98" s="28">
        <v>39.182755310967018</v>
      </c>
      <c r="BC98" s="28">
        <v>41.120998062635785</v>
      </c>
      <c r="BD98" s="28">
        <v>43.854004894671284</v>
      </c>
      <c r="BE98" s="28">
        <v>48.532630748633537</v>
      </c>
    </row>
    <row r="99" spans="6:57" x14ac:dyDescent="0.15">
      <c r="F99" s="68">
        <f>[1]节奏总纲!F99</f>
        <v>97</v>
      </c>
      <c r="G99" s="68">
        <f>[1]节奏总纲!G99</f>
        <v>830.74645386878444</v>
      </c>
      <c r="N99" s="53">
        <f>[1]节奏总纲!N99</f>
        <v>106</v>
      </c>
      <c r="O99" s="28">
        <v>96</v>
      </c>
      <c r="P99" s="28">
        <f>[1]节奏总纲!P99</f>
        <v>775.04688205332377</v>
      </c>
      <c r="Q99" s="28">
        <f>[1]节奏总纲!Q99</f>
        <v>661.0374857032798</v>
      </c>
      <c r="R99" s="28">
        <f>[1]节奏总纲!R99</f>
        <v>529.6670391952415</v>
      </c>
      <c r="S99" s="28">
        <f>[1]节奏总纲!S99</f>
        <v>380.3930097117713</v>
      </c>
      <c r="T99" s="28">
        <f>[1]节奏总纲!T99</f>
        <v>206.5499940672108</v>
      </c>
      <c r="V99" s="28">
        <v>96</v>
      </c>
      <c r="W99" s="28">
        <f>[1]节奏总纲!W99</f>
        <v>51.96953811829917</v>
      </c>
      <c r="X99" s="28">
        <f>[1]节奏总纲!X99</f>
        <v>42.589433435653291</v>
      </c>
      <c r="Y99" s="28">
        <f>[1]节奏总纲!Y99</f>
        <v>33.419058052634114</v>
      </c>
      <c r="Z99" s="28">
        <f>[1]节奏总纲!Z99</f>
        <v>24.711264230132713</v>
      </c>
      <c r="AA99" s="28">
        <f>[1]节奏总纲!AA99</f>
        <v>13.849881908526726</v>
      </c>
      <c r="AC99" s="28">
        <v>96</v>
      </c>
      <c r="AD99" s="28">
        <f>[1]节奏总纲!AD99</f>
        <v>65.999097893592648</v>
      </c>
      <c r="AE99" s="28">
        <f>[1]节奏总纲!AE99</f>
        <v>68.025215371037646</v>
      </c>
      <c r="AF99" s="28">
        <f>[1]节奏总纲!AF99</f>
        <v>70.909866668339362</v>
      </c>
      <c r="AG99" s="28">
        <f>[1]节奏总纲!AG99</f>
        <v>75.408265402860437</v>
      </c>
      <c r="AH99" s="28">
        <f>[1]节奏总纲!AH99</f>
        <v>84.050903767166133</v>
      </c>
      <c r="AZ99" s="28">
        <v>96</v>
      </c>
      <c r="BA99" s="28">
        <v>37.753075011035001</v>
      </c>
      <c r="BB99" s="28">
        <v>39.250296194358178</v>
      </c>
      <c r="BC99" s="28">
        <v>41.188041754455355</v>
      </c>
      <c r="BD99" s="28">
        <v>43.928898311540578</v>
      </c>
      <c r="BE99" s="28">
        <v>48.604416748272008</v>
      </c>
    </row>
    <row r="100" spans="6:57" x14ac:dyDescent="0.15">
      <c r="F100" s="68">
        <f>[1]节奏总纲!F100</f>
        <v>98</v>
      </c>
      <c r="G100" s="68">
        <f>[1]节奏总纲!G100</f>
        <v>890.4437768152311</v>
      </c>
      <c r="N100" s="53">
        <f>[1]节奏总纲!N100</f>
        <v>107</v>
      </c>
      <c r="O100" s="28">
        <v>97</v>
      </c>
      <c r="P100" s="28">
        <f>[1]节奏总纲!P100</f>
        <v>830.74645386878444</v>
      </c>
      <c r="Q100" s="28">
        <f>[1]节奏总纲!Q100</f>
        <v>707.38060546926999</v>
      </c>
      <c r="R100" s="28">
        <f>[1]节奏总纲!R100</f>
        <v>568.64594767318295</v>
      </c>
      <c r="S100" s="28">
        <f>[1]节奏总纲!S100</f>
        <v>409.14262853037633</v>
      </c>
      <c r="T100" s="28">
        <f>[1]节奏总纲!T100</f>
        <v>222.64004963683425</v>
      </c>
      <c r="V100" s="28">
        <v>97</v>
      </c>
      <c r="W100" s="28">
        <f>[1]节奏总纲!W100</f>
        <v>55.699571815460672</v>
      </c>
      <c r="X100" s="28">
        <f>[1]节奏总纲!X100</f>
        <v>46.343119765990195</v>
      </c>
      <c r="Y100" s="28">
        <f>[1]节奏总纲!Y100</f>
        <v>38.978908477941445</v>
      </c>
      <c r="Z100" s="28">
        <f>[1]节奏总纲!Z100</f>
        <v>28.749618818605029</v>
      </c>
      <c r="AA100" s="28">
        <f>[1]节奏总纲!AA100</f>
        <v>16.090055569623445</v>
      </c>
      <c r="AC100" s="28">
        <v>97</v>
      </c>
      <c r="AD100" s="28">
        <f>[1]节奏总纲!AD100</f>
        <v>66.142785979989682</v>
      </c>
      <c r="AE100" s="28">
        <f>[1]节奏总纲!AE100</f>
        <v>68.174918074940805</v>
      </c>
      <c r="AF100" s="28">
        <f>[1]节奏总纲!AF100</f>
        <v>71.061795050376986</v>
      </c>
      <c r="AG100" s="28">
        <f>[1]节奏总纲!AG100</f>
        <v>75.554807824479894</v>
      </c>
      <c r="AH100" s="28">
        <f>[1]节奏总纲!AH100</f>
        <v>84.196136930932482</v>
      </c>
      <c r="AZ100" s="28">
        <v>97</v>
      </c>
      <c r="BA100" s="28">
        <v>37.825677883892531</v>
      </c>
      <c r="BB100" s="28">
        <v>39.317837077749331</v>
      </c>
      <c r="BC100" s="28">
        <v>41.255085446274933</v>
      </c>
      <c r="BD100" s="28">
        <v>44.003272544984547</v>
      </c>
      <c r="BE100" s="28">
        <v>48.67620274791048</v>
      </c>
    </row>
    <row r="101" spans="6:57" x14ac:dyDescent="0.15">
      <c r="F101" s="68">
        <f>[1]节奏总纲!F101</f>
        <v>99</v>
      </c>
      <c r="G101" s="68">
        <f>[1]节奏总纲!G101</f>
        <v>954.42578333369079</v>
      </c>
      <c r="N101" s="53">
        <f>[1]节奏总纲!N101</f>
        <v>108</v>
      </c>
      <c r="O101" s="28">
        <v>98</v>
      </c>
      <c r="P101" s="28">
        <f>[1]节奏总纲!P101</f>
        <v>890.4437768152311</v>
      </c>
      <c r="Q101" s="28">
        <f>[1]节奏总纲!Q101</f>
        <v>759.6375860010736</v>
      </c>
      <c r="R101" s="28">
        <f>[1]节奏总纲!R101</f>
        <v>612.26914093815287</v>
      </c>
      <c r="S101" s="28">
        <f>[1]节奏总纲!S101</f>
        <v>441.21489141194701</v>
      </c>
      <c r="T101" s="28">
        <f>[1]节奏总纲!T101</f>
        <v>240.41981974011242</v>
      </c>
      <c r="V101" s="28">
        <v>98</v>
      </c>
      <c r="W101" s="28">
        <f>[1]节奏总纲!W101</f>
        <v>59.697322946446661</v>
      </c>
      <c r="X101" s="28">
        <f>[1]节奏总纲!X101</f>
        <v>52.256980531803606</v>
      </c>
      <c r="Y101" s="28">
        <f>[1]节奏总纲!Y101</f>
        <v>43.623193264969927</v>
      </c>
      <c r="Z101" s="28">
        <f>[1]节奏总纲!Z101</f>
        <v>32.07226288157068</v>
      </c>
      <c r="AA101" s="28">
        <f>[1]节奏总纲!AA101</f>
        <v>17.779770103278167</v>
      </c>
      <c r="AC101" s="28">
        <v>98</v>
      </c>
      <c r="AD101" s="28">
        <f>[1]节奏总纲!AD101</f>
        <v>66.286413655019302</v>
      </c>
      <c r="AE101" s="28">
        <f>[1]节奏总纲!AE101</f>
        <v>68.324620778843951</v>
      </c>
      <c r="AF101" s="28">
        <f>[1]节奏总纲!AF101</f>
        <v>71.210277551293188</v>
      </c>
      <c r="AG101" s="28">
        <f>[1]节奏总纲!AG101</f>
        <v>75.701350246099338</v>
      </c>
      <c r="AH101" s="28">
        <f>[1]节奏总纲!AH101</f>
        <v>84.341370094698831</v>
      </c>
      <c r="AZ101" s="28">
        <v>98</v>
      </c>
      <c r="BA101" s="28">
        <v>37.898280756750061</v>
      </c>
      <c r="BB101" s="28">
        <v>39.385377961140485</v>
      </c>
      <c r="BC101" s="28">
        <v>41.322129138094503</v>
      </c>
      <c r="BD101" s="28">
        <v>44.067911160744309</v>
      </c>
      <c r="BE101" s="28">
        <v>48.747988747548945</v>
      </c>
    </row>
    <row r="102" spans="6:57" x14ac:dyDescent="0.15">
      <c r="F102" s="68">
        <f>[1]节奏总纲!F102</f>
        <v>100</v>
      </c>
      <c r="G102" s="68">
        <f>[1]节奏总纲!G102</f>
        <v>1023</v>
      </c>
      <c r="N102" s="53">
        <f>[1]节奏总纲!N102</f>
        <v>109</v>
      </c>
      <c r="O102" s="28">
        <v>99</v>
      </c>
      <c r="P102" s="28">
        <f>[1]节奏总纲!P102</f>
        <v>954.42578333369079</v>
      </c>
      <c r="Q102" s="28">
        <f>[1]节奏总纲!Q102</f>
        <v>815.74771701530551</v>
      </c>
      <c r="R102" s="28">
        <f>[1]节奏总纲!R102</f>
        <v>658.26746276524648</v>
      </c>
      <c r="S102" s="28">
        <f>[1]节奏总纲!S102</f>
        <v>475.39948267851139</v>
      </c>
      <c r="T102" s="28">
        <f>[1]节奏总纲!T102</f>
        <v>257.2177486084297</v>
      </c>
      <c r="V102" s="28">
        <v>99</v>
      </c>
      <c r="W102" s="28">
        <f>[1]节奏总纲!W102</f>
        <v>63.982006518459684</v>
      </c>
      <c r="X102" s="28">
        <f>[1]节奏总纲!X102</f>
        <v>56.110131014231911</v>
      </c>
      <c r="Y102" s="28">
        <f>[1]节奏总纲!Y102</f>
        <v>45.998321827093605</v>
      </c>
      <c r="Z102" s="28">
        <f>[1]节奏总纲!Z102</f>
        <v>34.184591266564382</v>
      </c>
      <c r="AA102" s="28">
        <f>[1]节奏总纲!AA102</f>
        <v>16.797928868317285</v>
      </c>
      <c r="AC102" s="28">
        <v>99</v>
      </c>
      <c r="AD102" s="28">
        <f>[1]节奏总纲!AD102</f>
        <v>66.430041330048923</v>
      </c>
      <c r="AE102" s="28">
        <f>[1]节奏总纲!AE102</f>
        <v>68.474323482747096</v>
      </c>
      <c r="AF102" s="28">
        <f>[1]节奏总纲!AF102</f>
        <v>71.358760052209377</v>
      </c>
      <c r="AG102" s="28">
        <f>[1]节奏总纲!AG102</f>
        <v>75.847892667718796</v>
      </c>
      <c r="AH102" s="28">
        <f>[1]节奏总纲!AH102</f>
        <v>84.48660325846518</v>
      </c>
      <c r="AZ102" s="28">
        <v>99</v>
      </c>
      <c r="BA102" s="28">
        <v>37.970883629607592</v>
      </c>
      <c r="BB102" s="28">
        <v>39.452918844531645</v>
      </c>
      <c r="BC102" s="28">
        <v>41.389172829914081</v>
      </c>
      <c r="BD102" s="28">
        <v>44.132549776504064</v>
      </c>
      <c r="BE102" s="28">
        <v>48.819774747187417</v>
      </c>
    </row>
    <row r="103" spans="6:57" x14ac:dyDescent="0.15">
      <c r="F103" s="68">
        <f>[1]节奏总纲!F103</f>
        <v>101</v>
      </c>
      <c r="G103" s="68">
        <f>[1]节奏总纲!G103</f>
        <v>1096.4960256371633</v>
      </c>
      <c r="N103" s="53">
        <f>[1]节奏总纲!N103</f>
        <v>110</v>
      </c>
      <c r="O103" s="28">
        <v>100</v>
      </c>
      <c r="P103" s="28">
        <f>[1]节奏总纲!P103</f>
        <v>1023</v>
      </c>
      <c r="Q103" s="28">
        <f>[1]节奏总纲!Q103</f>
        <v>874.97189999999989</v>
      </c>
      <c r="R103" s="28">
        <f>[1]节奏总纲!R103</f>
        <v>706.6884</v>
      </c>
      <c r="S103" s="28">
        <f>[1]节奏总纲!S103</f>
        <v>508.22640000000001</v>
      </c>
      <c r="T103" s="28">
        <f>[1]节奏总纲!T103</f>
        <v>274.16400000000004</v>
      </c>
      <c r="V103" s="28">
        <v>100</v>
      </c>
      <c r="W103" s="28">
        <f>[1]节奏总纲!W103</f>
        <v>68.574216666309212</v>
      </c>
      <c r="X103" s="28">
        <f>[1]节奏总纲!X103</f>
        <v>59.22418298469438</v>
      </c>
      <c r="Y103" s="28">
        <f>[1]节奏总纲!Y103</f>
        <v>48.420937234753524</v>
      </c>
      <c r="Z103" s="28">
        <f>[1]节奏总纲!Z103</f>
        <v>32.826917321488622</v>
      </c>
      <c r="AA103" s="28">
        <f>[1]节奏总纲!AA103</f>
        <v>16.946251391570343</v>
      </c>
      <c r="AC103" s="28">
        <v>100</v>
      </c>
      <c r="AD103" s="28">
        <f>[1]节奏总纲!AD103</f>
        <v>66.573669005078543</v>
      </c>
      <c r="AE103" s="28">
        <f>[1]节奏总纲!AE103</f>
        <v>68.624026186650241</v>
      </c>
      <c r="AF103" s="28">
        <f>[1]节奏总纲!AF103</f>
        <v>71.507242553125565</v>
      </c>
      <c r="AG103" s="28">
        <f>[1]节奏总纲!AG103</f>
        <v>75.994435089338239</v>
      </c>
      <c r="AH103" s="28">
        <f>[1]节奏总纲!AH103</f>
        <v>84.63183642223153</v>
      </c>
      <c r="AZ103" s="28">
        <v>100</v>
      </c>
      <c r="BA103" s="28">
        <v>38.037513426486328</v>
      </c>
      <c r="BB103" s="28">
        <v>39.520459727922798</v>
      </c>
      <c r="BC103" s="28">
        <v>41.456216521733651</v>
      </c>
      <c r="BD103" s="28">
        <v>44.197188392263818</v>
      </c>
      <c r="BE103" s="28">
        <v>48.891560746825888</v>
      </c>
    </row>
    <row r="104" spans="6:57" x14ac:dyDescent="0.15">
      <c r="F104" s="68">
        <f>[1]节奏总纲!F104</f>
        <v>102</v>
      </c>
      <c r="G104" s="68">
        <f>[1]节奏总纲!G104</f>
        <v>1175.2671155169628</v>
      </c>
      <c r="N104" s="53">
        <f>[1]节奏总纲!N104</f>
        <v>111</v>
      </c>
      <c r="O104" s="28">
        <v>101</v>
      </c>
      <c r="P104" s="28">
        <f>[1]节奏总纲!P104</f>
        <v>1096.4960256371633</v>
      </c>
      <c r="Q104" s="28">
        <f>[1]节奏总纲!Q104</f>
        <v>939.58744436848519</v>
      </c>
      <c r="R104" s="28">
        <f>[1]节奏总纲!R104</f>
        <v>756.47260808707892</v>
      </c>
      <c r="S104" s="28">
        <f>[1]节奏总纲!S104</f>
        <v>541.34008785706749</v>
      </c>
      <c r="T104" s="28">
        <f>[1]节奏总纲!T104</f>
        <v>292.76443884512258</v>
      </c>
      <c r="V104" s="28">
        <v>101</v>
      </c>
      <c r="W104" s="28">
        <f>[1]节奏总纲!W104</f>
        <v>73.496025637163257</v>
      </c>
      <c r="X104" s="28">
        <f>[1]节奏总纲!X104</f>
        <v>64.615544368485303</v>
      </c>
      <c r="Y104" s="28">
        <f>[1]节奏总纲!Y104</f>
        <v>49.784208087078923</v>
      </c>
      <c r="Z104" s="28">
        <f>[1]节奏总纲!Z104</f>
        <v>33.113687857067475</v>
      </c>
      <c r="AA104" s="28">
        <f>[1]节奏总纲!AA104</f>
        <v>18.60043884512254</v>
      </c>
      <c r="AC104" s="28">
        <v>101</v>
      </c>
      <c r="AD104" s="28">
        <f>[1]节奏总纲!AD104</f>
        <v>66.717296680108163</v>
      </c>
      <c r="AE104" s="28">
        <f>[1]节奏总纲!AE104</f>
        <v>68.773728890553386</v>
      </c>
      <c r="AF104" s="28">
        <f>[1]节奏总纲!AF104</f>
        <v>71.655725054041767</v>
      </c>
      <c r="AG104" s="28">
        <f>[1]节奏总纲!AG104</f>
        <v>76.130305911210229</v>
      </c>
      <c r="AH104" s="28">
        <f>[1]节奏总纲!AH104</f>
        <v>84.777069585997879</v>
      </c>
      <c r="AZ104" s="28">
        <v>101</v>
      </c>
      <c r="BA104" s="28">
        <v>38.100143952724252</v>
      </c>
      <c r="BB104" s="28">
        <v>39.588000611313952</v>
      </c>
      <c r="BC104" s="28">
        <v>41.523260213553229</v>
      </c>
      <c r="BD104" s="28">
        <v>44.261827008023573</v>
      </c>
      <c r="BE104" s="28">
        <v>48.96334674646436</v>
      </c>
    </row>
    <row r="105" spans="6:57" x14ac:dyDescent="0.15">
      <c r="F105" s="68">
        <f>[1]节奏总纲!F105</f>
        <v>103</v>
      </c>
      <c r="G105" s="68">
        <f>[1]节奏总纲!G105</f>
        <v>1259.6918792651943</v>
      </c>
      <c r="N105" s="53">
        <f>[1]节奏总纲!N105</f>
        <v>112</v>
      </c>
      <c r="O105" s="28">
        <v>102</v>
      </c>
      <c r="P105" s="28">
        <f>[1]节奏总纲!P105</f>
        <v>1175.2671155169628</v>
      </c>
      <c r="Q105" s="28">
        <f>[1]节奏总纲!Q105</f>
        <v>1004.2657502092447</v>
      </c>
      <c r="R105" s="28">
        <f>[1]节奏总纲!R105</f>
        <v>806.23324124463659</v>
      </c>
      <c r="S105" s="28">
        <f>[1]节奏总纲!S105</f>
        <v>577.05615371882868</v>
      </c>
      <c r="T105" s="28">
        <f>[1]节奏总纲!T105</f>
        <v>312.62105272751211</v>
      </c>
      <c r="V105" s="28">
        <v>102</v>
      </c>
      <c r="W105" s="28">
        <f>[1]节奏总纲!W105</f>
        <v>78.771089879799547</v>
      </c>
      <c r="X105" s="28">
        <f>[1]节奏总纲!X105</f>
        <v>64.678305840759549</v>
      </c>
      <c r="Y105" s="28">
        <f>[1]节奏总纲!Y105</f>
        <v>49.760633157557663</v>
      </c>
      <c r="Z105" s="28">
        <f>[1]节奏总纲!Z105</f>
        <v>35.716065861761194</v>
      </c>
      <c r="AA105" s="28">
        <f>[1]节奏总纲!AA105</f>
        <v>19.856613882389524</v>
      </c>
      <c r="AC105" s="28">
        <v>102</v>
      </c>
      <c r="AD105" s="28">
        <f>[1]节奏总纲!AD105</f>
        <v>66.860924355137783</v>
      </c>
      <c r="AE105" s="28">
        <f>[1]节奏总纲!AE105</f>
        <v>68.923431594456531</v>
      </c>
      <c r="AF105" s="28">
        <f>[1]节奏总纲!AF105</f>
        <v>71.804207554957955</v>
      </c>
      <c r="AG105" s="28">
        <f>[1]节奏总纲!AG105</f>
        <v>76.265755485049056</v>
      </c>
      <c r="AH105" s="28">
        <f>[1]节奏总纲!AH105</f>
        <v>84.922302749764228</v>
      </c>
      <c r="AZ105" s="28">
        <v>102</v>
      </c>
      <c r="BA105" s="28">
        <v>38.16277447896217</v>
      </c>
      <c r="BB105" s="28">
        <v>39.655541494705105</v>
      </c>
      <c r="BC105" s="28">
        <v>41.590303905372799</v>
      </c>
      <c r="BD105" s="28">
        <v>44.326465623783335</v>
      </c>
      <c r="BE105" s="28">
        <v>49.030333272797542</v>
      </c>
    </row>
    <row r="106" spans="6:57" x14ac:dyDescent="0.15">
      <c r="F106" s="68">
        <f>[1]节奏总纲!F106</f>
        <v>104</v>
      </c>
      <c r="G106" s="68">
        <f>[1]节奏总纲!G106</f>
        <v>1350.1761006314437</v>
      </c>
      <c r="N106" s="53">
        <f>[1]节奏总纲!N106</f>
        <v>113</v>
      </c>
      <c r="O106" s="28">
        <v>103</v>
      </c>
      <c r="P106" s="28">
        <f>[1]节奏总纲!P106</f>
        <v>1259.6918792651943</v>
      </c>
      <c r="Q106" s="28">
        <f>[1]节奏总纲!Q106</f>
        <v>1073.383450321872</v>
      </c>
      <c r="R106" s="28">
        <f>[1]节奏总纲!R106</f>
        <v>860.49552272605433</v>
      </c>
      <c r="S106" s="28">
        <f>[1]节奏总纲!S106</f>
        <v>618.00483596750428</v>
      </c>
      <c r="T106" s="28">
        <f>[1]节奏总纲!T106</f>
        <v>335.07803988454168</v>
      </c>
      <c r="V106" s="28">
        <v>103</v>
      </c>
      <c r="W106" s="28">
        <f>[1]节奏总纲!W106</f>
        <v>84.424763748231499</v>
      </c>
      <c r="X106" s="28">
        <f>[1]节奏总纲!X106</f>
        <v>69.11770011262729</v>
      </c>
      <c r="Y106" s="28">
        <f>[1]节奏总纲!Y106</f>
        <v>54.262281481417745</v>
      </c>
      <c r="Z106" s="28">
        <f>[1]节奏总纲!Z106</f>
        <v>40.948682248675595</v>
      </c>
      <c r="AA106" s="28">
        <f>[1]节奏总纲!AA106</f>
        <v>22.456987157029573</v>
      </c>
      <c r="AC106" s="28">
        <v>103</v>
      </c>
      <c r="AD106" s="28">
        <f>[1]节奏总纲!AD106</f>
        <v>67.004247194324648</v>
      </c>
      <c r="AE106" s="28">
        <f>[1]节奏总纲!AE106</f>
        <v>69.0655056802525</v>
      </c>
      <c r="AF106" s="28">
        <f>[1]节奏总纲!AF106</f>
        <v>71.952690055874157</v>
      </c>
      <c r="AG106" s="28">
        <f>[1]节奏总纲!AG106</f>
        <v>76.401205058887882</v>
      </c>
      <c r="AH106" s="28">
        <f>[1]节奏总纲!AH106</f>
        <v>85.072521641060263</v>
      </c>
      <c r="AZ106" s="28">
        <v>103</v>
      </c>
      <c r="BA106" s="28">
        <v>38.225405005200088</v>
      </c>
      <c r="BB106" s="28">
        <v>39.723082378096265</v>
      </c>
      <c r="BC106" s="28">
        <v>41.657347597192377</v>
      </c>
      <c r="BD106" s="28">
        <v>44.39110423954309</v>
      </c>
      <c r="BE106" s="28">
        <v>49.09231260978715</v>
      </c>
    </row>
    <row r="107" spans="6:57" x14ac:dyDescent="0.15">
      <c r="F107" s="68">
        <f>[1]节奏总纲!F107</f>
        <v>105</v>
      </c>
      <c r="G107" s="68">
        <f>[1]节奏总纲!G107</f>
        <v>1447.1546878700494</v>
      </c>
      <c r="N107" s="53">
        <f>[1]节奏总纲!N107</f>
        <v>114</v>
      </c>
      <c r="O107" s="28">
        <v>104</v>
      </c>
      <c r="P107" s="28">
        <f>[1]节奏总纲!P107</f>
        <v>1350.1761006314437</v>
      </c>
      <c r="Q107" s="28">
        <f>[1]节奏总纲!Q107</f>
        <v>1149.9449849078005</v>
      </c>
      <c r="R107" s="28">
        <f>[1]节奏总纲!R107</f>
        <v>925.14066415266529</v>
      </c>
      <c r="S107" s="28">
        <f>[1]节奏总纲!S107</f>
        <v>664.55667673079665</v>
      </c>
      <c r="T107" s="28">
        <f>[1]节奏总纲!T107</f>
        <v>360.49701886859549</v>
      </c>
      <c r="V107" s="28">
        <v>104</v>
      </c>
      <c r="W107" s="28">
        <f>[1]节奏总纲!W107</f>
        <v>90.484221366249358</v>
      </c>
      <c r="X107" s="28">
        <f>[1]节奏总纲!X107</f>
        <v>76.561534585928484</v>
      </c>
      <c r="Y107" s="28">
        <f>[1]节奏总纲!Y107</f>
        <v>64.645141426610962</v>
      </c>
      <c r="Z107" s="28">
        <f>[1]节奏总纲!Z107</f>
        <v>46.551840763292375</v>
      </c>
      <c r="AA107" s="28">
        <f>[1]节奏总纲!AA107</f>
        <v>25.418978984053808</v>
      </c>
      <c r="AC107" s="28">
        <v>104</v>
      </c>
      <c r="AD107" s="28">
        <f>[1]节奏总纲!AD107</f>
        <v>67.138256553625013</v>
      </c>
      <c r="AE107" s="28">
        <f>[1]节奏总纲!AE107</f>
        <v>69.199592937186125</v>
      </c>
      <c r="AF107" s="28">
        <f>[1]节奏总纲!AF107</f>
        <v>72.093818006439079</v>
      </c>
      <c r="AG107" s="28">
        <f>[1]节奏总纲!AG107</f>
        <v>76.536654632726695</v>
      </c>
      <c r="AH107" s="28">
        <f>[1]节奏总纲!AH107</f>
        <v>85.228476403824274</v>
      </c>
      <c r="AZ107" s="28">
        <v>104</v>
      </c>
      <c r="BA107" s="28">
        <v>38.288035531438013</v>
      </c>
      <c r="BB107" s="28">
        <v>39.790623261487418</v>
      </c>
      <c r="BC107" s="28">
        <v>41.724391289011947</v>
      </c>
      <c r="BD107" s="28">
        <v>44.455742855302844</v>
      </c>
      <c r="BE107" s="28">
        <v>49.154291946776759</v>
      </c>
    </row>
    <row r="108" spans="6:57" x14ac:dyDescent="0.15">
      <c r="F108" s="68">
        <f>[1]节奏总纲!F108</f>
        <v>106</v>
      </c>
      <c r="G108" s="68">
        <f>[1]节奏总纲!G108</f>
        <v>1551.0937641066464</v>
      </c>
      <c r="N108" s="53">
        <f>[1]节奏总纲!N108</f>
        <v>115</v>
      </c>
      <c r="O108" s="28">
        <v>105</v>
      </c>
      <c r="P108" s="28">
        <f>[1]节奏总纲!P108</f>
        <v>1447.1546878700494</v>
      </c>
      <c r="Q108" s="28">
        <f>[1]节奏总纲!Q108</f>
        <v>1234.8570951595132</v>
      </c>
      <c r="R108" s="28">
        <f>[1]节奏总纲!R108</f>
        <v>993.18226228521496</v>
      </c>
      <c r="S108" s="28">
        <f>[1]节奏总纲!S108</f>
        <v>714.74970033901741</v>
      </c>
      <c r="T108" s="28">
        <f>[1]节奏总纲!T108</f>
        <v>386.39030166130323</v>
      </c>
      <c r="V108" s="28">
        <v>105</v>
      </c>
      <c r="W108" s="28">
        <f>[1]节奏总纲!W108</f>
        <v>96.978587238605769</v>
      </c>
      <c r="X108" s="28">
        <f>[1]节奏总纲!X108</f>
        <v>84.912110251712647</v>
      </c>
      <c r="Y108" s="28">
        <f>[1]节奏总纲!Y108</f>
        <v>68.041598132549666</v>
      </c>
      <c r="Z108" s="28">
        <f>[1]节奏总纲!Z108</f>
        <v>50.193023608220756</v>
      </c>
      <c r="AA108" s="28">
        <f>[1]节奏总纲!AA108</f>
        <v>25.893282792707737</v>
      </c>
      <c r="AC108" s="28">
        <v>105</v>
      </c>
      <c r="AD108" s="28">
        <f>[1]节奏总纲!AD108</f>
        <v>67.272265912925377</v>
      </c>
      <c r="AE108" s="28">
        <f>[1]节奏总纲!AE108</f>
        <v>69.333680194119751</v>
      </c>
      <c r="AF108" s="28">
        <f>[1]节奏总纲!AF108</f>
        <v>72.23150684883845</v>
      </c>
      <c r="AG108" s="28">
        <f>[1]节奏总纲!AG108</f>
        <v>76.672104206565521</v>
      </c>
      <c r="AH108" s="28">
        <f>[1]节奏总纲!AH108</f>
        <v>85.384431166588271</v>
      </c>
      <c r="AZ108" s="28">
        <v>105</v>
      </c>
      <c r="BA108" s="28">
        <v>38.35066605767593</v>
      </c>
      <c r="BB108" s="28">
        <v>39.858164144878572</v>
      </c>
      <c r="BC108" s="28">
        <v>41.791434980831518</v>
      </c>
      <c r="BD108" s="28">
        <v>44.520381471062606</v>
      </c>
      <c r="BE108" s="28">
        <v>49.216271283766375</v>
      </c>
    </row>
    <row r="109" spans="6:57" x14ac:dyDescent="0.15">
      <c r="F109" s="68">
        <f>[1]节奏总纲!F109</f>
        <v>107</v>
      </c>
      <c r="G109" s="68">
        <f>[1]节奏总纲!G109</f>
        <v>1662.4929077375689</v>
      </c>
      <c r="N109" s="53">
        <f>[1]节奏总纲!N109</f>
        <v>116</v>
      </c>
      <c r="O109" s="28">
        <v>106</v>
      </c>
      <c r="P109" s="28">
        <f>[1]节奏总纲!P109</f>
        <v>1551.0937641066464</v>
      </c>
      <c r="Q109" s="28">
        <f>[1]节奏总纲!Q109</f>
        <v>1324.4789651706653</v>
      </c>
      <c r="R109" s="28">
        <f>[1]节奏总纲!R109</f>
        <v>1064.6707596828021</v>
      </c>
      <c r="S109" s="28">
        <f>[1]节奏总纲!S109</f>
        <v>764.999444457398</v>
      </c>
      <c r="T109" s="28">
        <f>[1]节奏总纲!T109</f>
        <v>412.59094125236794</v>
      </c>
      <c r="V109" s="28">
        <v>106</v>
      </c>
      <c r="W109" s="28">
        <f>[1]节奏总纲!W109</f>
        <v>103.93907623659697</v>
      </c>
      <c r="X109" s="28">
        <f>[1]节奏总纲!X109</f>
        <v>89.621870011152168</v>
      </c>
      <c r="Y109" s="28">
        <f>[1]节奏总纲!Y109</f>
        <v>71.488497397587139</v>
      </c>
      <c r="Z109" s="28">
        <f>[1]节奏总纲!Z109</f>
        <v>50.24974411838059</v>
      </c>
      <c r="AA109" s="28">
        <f>[1]节奏总纲!AA109</f>
        <v>26.200639591064714</v>
      </c>
      <c r="AC109" s="28">
        <v>106</v>
      </c>
      <c r="AD109" s="28">
        <f>[1]节奏总纲!AD109</f>
        <v>67.406275272225741</v>
      </c>
      <c r="AE109" s="28">
        <f>[1]节奏总纲!AE109</f>
        <v>69.467767451053362</v>
      </c>
      <c r="AF109" s="28">
        <f>[1]节奏总纲!AF109</f>
        <v>72.369195691237806</v>
      </c>
      <c r="AG109" s="28">
        <f>[1]节奏总纲!AG109</f>
        <v>76.807553780404334</v>
      </c>
      <c r="AH109" s="28">
        <f>[1]节奏总纲!AH109</f>
        <v>85.540385929352269</v>
      </c>
      <c r="AZ109" s="28">
        <v>106</v>
      </c>
      <c r="BA109" s="28">
        <v>38.413296583913848</v>
      </c>
      <c r="BB109" s="28">
        <v>39.925705028269732</v>
      </c>
      <c r="BC109" s="28">
        <v>41.858478672651096</v>
      </c>
      <c r="BD109" s="28">
        <v>44.585020086822361</v>
      </c>
      <c r="BE109" s="28">
        <v>49.278250620755983</v>
      </c>
    </row>
    <row r="110" spans="6:57" x14ac:dyDescent="0.15">
      <c r="F110" s="68">
        <f>[1]节奏总纲!F110</f>
        <v>108</v>
      </c>
      <c r="G110" s="68">
        <f>[1]节奏总纲!G110</f>
        <v>1781.8875536304624</v>
      </c>
      <c r="N110" s="53">
        <f>[1]节奏总纲!N110</f>
        <v>117</v>
      </c>
      <c r="O110" s="28">
        <v>107</v>
      </c>
      <c r="P110" s="28">
        <f>[1]节奏总纲!P110</f>
        <v>1662.4929077375689</v>
      </c>
      <c r="Q110" s="28">
        <f>[1]节奏总纲!Q110</f>
        <v>1418.9376967540152</v>
      </c>
      <c r="R110" s="28">
        <f>[1]节奏总纲!R110</f>
        <v>1142.9638740695787</v>
      </c>
      <c r="S110" s="28">
        <f>[1]节奏总纲!S110</f>
        <v>817.11526415301512</v>
      </c>
      <c r="T110" s="28">
        <f>[1]节奏总纲!T110</f>
        <v>439.89562338736073</v>
      </c>
      <c r="V110" s="28">
        <v>107</v>
      </c>
      <c r="W110" s="28">
        <f>[1]节奏总纲!W110</f>
        <v>111.39914363092248</v>
      </c>
      <c r="X110" s="28">
        <f>[1]节奏总纲!X110</f>
        <v>94.458731583349845</v>
      </c>
      <c r="Y110" s="28">
        <f>[1]节奏总纲!Y110</f>
        <v>78.293114386776551</v>
      </c>
      <c r="Z110" s="28">
        <f>[1]节奏总纲!Z110</f>
        <v>52.11581969561712</v>
      </c>
      <c r="AA110" s="28">
        <f>[1]节奏总纲!AA110</f>
        <v>27.304682134992788</v>
      </c>
      <c r="AC110" s="28">
        <v>107</v>
      </c>
      <c r="AD110" s="28">
        <f>[1]节奏总纲!AD110</f>
        <v>67.540284631526106</v>
      </c>
      <c r="AE110" s="28">
        <f>[1]节奏总纲!AE110</f>
        <v>69.601854707986988</v>
      </c>
      <c r="AF110" s="28">
        <f>[1]节奏总纲!AF110</f>
        <v>72.506884533637162</v>
      </c>
      <c r="AG110" s="28">
        <f>[1]节奏总纲!AG110</f>
        <v>76.94300335424316</v>
      </c>
      <c r="AH110" s="28">
        <f>[1]节奏总纲!AH110</f>
        <v>85.696340692116266</v>
      </c>
      <c r="AZ110" s="28">
        <v>107</v>
      </c>
      <c r="BA110" s="28">
        <v>38.475927110151773</v>
      </c>
      <c r="BB110" s="28">
        <v>39.993245911660885</v>
      </c>
      <c r="BC110" s="28">
        <v>41.925522364470666</v>
      </c>
      <c r="BD110" s="28">
        <v>44.649658702582116</v>
      </c>
      <c r="BE110" s="28">
        <v>49.340229957745592</v>
      </c>
    </row>
    <row r="111" spans="6:57" x14ac:dyDescent="0.15">
      <c r="F111" s="68">
        <f>[1]节奏总纲!F111</f>
        <v>109</v>
      </c>
      <c r="G111" s="68">
        <f>[1]节奏总纲!G111</f>
        <v>1909.8515666673818</v>
      </c>
      <c r="N111" s="53">
        <f>[1]节奏总纲!N111</f>
        <v>118</v>
      </c>
      <c r="O111" s="28">
        <v>108</v>
      </c>
      <c r="P111" s="28">
        <f>[1]节奏总纲!P111</f>
        <v>1781.8875536304624</v>
      </c>
      <c r="Q111" s="28">
        <f>[1]节奏总纲!Q111</f>
        <v>1521.9101595557779</v>
      </c>
      <c r="R111" s="28">
        <f>[1]节奏总纲!R111</f>
        <v>1218.0983316617842</v>
      </c>
      <c r="S111" s="28">
        <f>[1]节奏总纲!S111</f>
        <v>870.98663621457001</v>
      </c>
      <c r="T111" s="28">
        <f>[1]节奏总纲!T111</f>
        <v>470.41831415844212</v>
      </c>
      <c r="V111" s="28">
        <v>108</v>
      </c>
      <c r="W111" s="28">
        <f>[1]节奏总纲!W111</f>
        <v>119.39464589289355</v>
      </c>
      <c r="X111" s="28">
        <f>[1]节奏总纲!X111</f>
        <v>102.97246280176273</v>
      </c>
      <c r="Y111" s="28">
        <f>[1]节奏总纲!Y111</f>
        <v>75.134457592205536</v>
      </c>
      <c r="Z111" s="28">
        <f>[1]节奏总纲!Z111</f>
        <v>53.871372061554894</v>
      </c>
      <c r="AA111" s="28">
        <f>[1]节奏总纲!AA111</f>
        <v>30.522690771081386</v>
      </c>
      <c r="AC111" s="28">
        <v>108</v>
      </c>
      <c r="AD111" s="28">
        <f>[1]节奏总纲!AD111</f>
        <v>67.674293990826456</v>
      </c>
      <c r="AE111" s="28">
        <f>[1]节奏总纲!AE111</f>
        <v>69.735941964920613</v>
      </c>
      <c r="AF111" s="28">
        <f>[1]节奏总纲!AF111</f>
        <v>72.644573376036519</v>
      </c>
      <c r="AG111" s="28">
        <f>[1]节奏总纲!AG111</f>
        <v>77.074762810762508</v>
      </c>
      <c r="AH111" s="28">
        <f>[1]节奏总纲!AH111</f>
        <v>85.852295454880277</v>
      </c>
      <c r="AZ111" s="28">
        <v>108</v>
      </c>
      <c r="BA111" s="28">
        <v>38.53855763638969</v>
      </c>
      <c r="BB111" s="28">
        <v>40.052446592012309</v>
      </c>
      <c r="BC111" s="28">
        <v>41.992566056290244</v>
      </c>
      <c r="BD111" s="28">
        <v>44.71429731834187</v>
      </c>
      <c r="BE111" s="28">
        <v>49.402209294735208</v>
      </c>
    </row>
    <row r="112" spans="6:57" x14ac:dyDescent="0.15">
      <c r="F112" s="68">
        <f>[1]节奏总纲!F112</f>
        <v>110</v>
      </c>
      <c r="G112" s="68">
        <f>[1]节奏总纲!G112</f>
        <v>2047</v>
      </c>
      <c r="N112" s="53">
        <f>[1]节奏总纲!N112</f>
        <v>119</v>
      </c>
      <c r="O112" s="28">
        <v>109</v>
      </c>
      <c r="P112" s="28">
        <f>[1]节奏总纲!P112</f>
        <v>1909.8515666673818</v>
      </c>
      <c r="Q112" s="28">
        <f>[1]节奏总纲!Q112</f>
        <v>1624.7107277639418</v>
      </c>
      <c r="R112" s="28">
        <f>[1]节奏总纲!R112</f>
        <v>1300.0359614304869</v>
      </c>
      <c r="S112" s="28">
        <f>[1]节奏总纲!S112</f>
        <v>930.28869812368168</v>
      </c>
      <c r="T112" s="28">
        <f>[1]节奏总纲!T112</f>
        <v>503.05490266018842</v>
      </c>
      <c r="V112" s="28">
        <v>109</v>
      </c>
      <c r="W112" s="28">
        <f>[1]节奏总纲!W112</f>
        <v>127.96401303691937</v>
      </c>
      <c r="X112" s="28">
        <f>[1]节奏总纲!X112</f>
        <v>102.8005682081639</v>
      </c>
      <c r="Y112" s="28">
        <f>[1]节奏总纲!Y112</f>
        <v>81.937629768702664</v>
      </c>
      <c r="Z112" s="28">
        <f>[1]节奏总纲!Z112</f>
        <v>59.302061909111671</v>
      </c>
      <c r="AA112" s="28">
        <f>[1]节奏总纲!AA112</f>
        <v>32.636588501746303</v>
      </c>
      <c r="AC112" s="28">
        <v>109</v>
      </c>
      <c r="AD112" s="28">
        <f>[1]节奏总纲!AD112</f>
        <v>67.80830335012682</v>
      </c>
      <c r="AE112" s="28">
        <f>[1]节奏总纲!AE112</f>
        <v>69.870029221854239</v>
      </c>
      <c r="AF112" s="28">
        <f>[1]节奏总纲!AF112</f>
        <v>72.782262218435889</v>
      </c>
      <c r="AG112" s="28">
        <f>[1]节奏总纲!AG112</f>
        <v>77.203841369133116</v>
      </c>
      <c r="AH112" s="28">
        <f>[1]节奏总纲!AH112</f>
        <v>86.007776715139968</v>
      </c>
      <c r="AZ112" s="28">
        <v>109</v>
      </c>
      <c r="BA112" s="28">
        <v>38.601188162627608</v>
      </c>
      <c r="BB112" s="28">
        <v>40.110720583137102</v>
      </c>
      <c r="BC112" s="28">
        <v>42.051439554347354</v>
      </c>
      <c r="BD112" s="28">
        <v>44.778935934101632</v>
      </c>
      <c r="BE112" s="28">
        <v>49.464188631724817</v>
      </c>
    </row>
    <row r="113" spans="6:57" x14ac:dyDescent="0.15">
      <c r="F113" s="68">
        <f>[1]节奏总纲!F113</f>
        <v>111</v>
      </c>
      <c r="G113" s="68">
        <f>[1]节奏总纲!G113</f>
        <v>2193.9920512743265</v>
      </c>
      <c r="N113" s="53">
        <f>[1]节奏总纲!N113</f>
        <v>120</v>
      </c>
      <c r="O113" s="28">
        <v>110</v>
      </c>
      <c r="P113" s="28">
        <f>[1]节奏总纲!P113</f>
        <v>2047</v>
      </c>
      <c r="Q113" s="28">
        <f>[1]节奏总纲!Q113</f>
        <v>1740.5640999999998</v>
      </c>
      <c r="R113" s="28">
        <f>[1]节奏总纲!R113</f>
        <v>1395.6445999999999</v>
      </c>
      <c r="S113" s="28">
        <f>[1]节奏总纲!S113</f>
        <v>999.75480000000005</v>
      </c>
      <c r="T113" s="28">
        <f>[1]节奏总纲!T113</f>
        <v>541.22680000000003</v>
      </c>
      <c r="V113" s="28">
        <v>110</v>
      </c>
      <c r="W113" s="28">
        <f>[1]节奏总纲!W113</f>
        <v>137.1484333326182</v>
      </c>
      <c r="X113" s="28">
        <f>[1]节奏总纲!X113</f>
        <v>115.85337223605802</v>
      </c>
      <c r="Y113" s="28">
        <f>[1]节奏总纲!Y113</f>
        <v>95.608638569513005</v>
      </c>
      <c r="Z113" s="28">
        <f>[1]节奏总纲!Z113</f>
        <v>69.466101876318362</v>
      </c>
      <c r="AA113" s="28">
        <f>[1]节奏总纲!AA113</f>
        <v>38.171897339811608</v>
      </c>
      <c r="AC113" s="28">
        <v>110</v>
      </c>
      <c r="AD113" s="28">
        <f>[1]节奏总纲!AD113</f>
        <v>67.942312709427185</v>
      </c>
      <c r="AE113" s="28">
        <f>[1]节奏总纲!AE113</f>
        <v>70.003807055133578</v>
      </c>
      <c r="AF113" s="28">
        <f>[1]节奏总纲!AF113</f>
        <v>72.919951060835245</v>
      </c>
      <c r="AG113" s="28">
        <f>[1]节奏总纲!AG113</f>
        <v>77.332919927503724</v>
      </c>
      <c r="AH113" s="28">
        <f>[1]节奏总纲!AH113</f>
        <v>86.154780808490045</v>
      </c>
      <c r="AZ113" s="28">
        <v>110</v>
      </c>
      <c r="BA113" s="28">
        <v>38.663818688865533</v>
      </c>
      <c r="BB113" s="28">
        <v>40.168994574261895</v>
      </c>
      <c r="BC113" s="28">
        <v>42.109294145892463</v>
      </c>
      <c r="BD113" s="28">
        <v>44.843574549861387</v>
      </c>
      <c r="BE113" s="28">
        <v>49.526167968714425</v>
      </c>
    </row>
    <row r="114" spans="6:57" x14ac:dyDescent="0.15">
      <c r="F114" s="68">
        <f>[1]节奏总纲!F114</f>
        <v>112</v>
      </c>
      <c r="G114" s="68">
        <f>[1]节奏总纲!G114</f>
        <v>2351.5342310339256</v>
      </c>
      <c r="N114" s="68">
        <f>[1]节奏总纲!N114</f>
        <v>121</v>
      </c>
      <c r="O114" s="68">
        <v>111</v>
      </c>
      <c r="P114" s="68">
        <f>[1]节奏总纲!P114</f>
        <v>2193.9920512743265</v>
      </c>
      <c r="Q114" s="68">
        <f>[1]节奏总纲!Q114</f>
        <v>1869.0618284805987</v>
      </c>
      <c r="R114" s="68">
        <f>[1]节奏总纲!R114</f>
        <v>1500.4711638665117</v>
      </c>
      <c r="S114" s="68">
        <f>[1]节奏总纲!S114</f>
        <v>1076.5918995603122</v>
      </c>
      <c r="T114" s="68">
        <f>[1]节奏总纲!T114</f>
        <v>583.60188563897088</v>
      </c>
      <c r="U114" s="68"/>
      <c r="V114" s="68">
        <v>111</v>
      </c>
      <c r="W114" s="68">
        <f>[1]节奏总纲!W114</f>
        <v>146.99205127432651</v>
      </c>
      <c r="X114" s="68">
        <f>[1]节奏总纲!X114</f>
        <v>128.49772848059888</v>
      </c>
      <c r="Y114" s="68">
        <f>[1]节奏总纲!Y114</f>
        <v>104.82656386651183</v>
      </c>
      <c r="Z114" s="68">
        <f>[1]节奏总纲!Z114</f>
        <v>76.83709956031214</v>
      </c>
      <c r="AA114" s="68">
        <f>[1]节奏总纲!AA114</f>
        <v>42.375085638970859</v>
      </c>
      <c r="AC114" s="28">
        <v>111</v>
      </c>
      <c r="AD114" s="28">
        <f>[1]节奏总纲!AD114</f>
        <v>68.071211008105138</v>
      </c>
      <c r="AE114" s="28">
        <f>[1]节奏总纲!AE114</f>
        <v>70.127815365673797</v>
      </c>
      <c r="AF114" s="28">
        <f>[1]节奏总纲!AF114</f>
        <v>73.051543220271398</v>
      </c>
      <c r="AG114" s="28">
        <f>[1]节奏总纲!AG114</f>
        <v>77.461998485874332</v>
      </c>
      <c r="AH114" s="28">
        <f>[1]节奏总纲!AH114</f>
        <v>86.301784901840136</v>
      </c>
      <c r="AZ114" s="28">
        <v>111</v>
      </c>
      <c r="BA114" s="28">
        <v>38.72644921510345</v>
      </c>
      <c r="BB114" s="28">
        <v>40.227268565386687</v>
      </c>
      <c r="BC114" s="28">
        <v>42.167148737437572</v>
      </c>
      <c r="BD114" s="28">
        <v>44.908213165621142</v>
      </c>
      <c r="BE114" s="28">
        <v>49.588147305704041</v>
      </c>
    </row>
    <row r="115" spans="6:57" x14ac:dyDescent="0.15">
      <c r="F115" s="68">
        <f>[1]节奏总纲!F115</f>
        <v>113</v>
      </c>
      <c r="G115" s="68">
        <f>[1]节奏总纲!G115</f>
        <v>2520.3837585303886</v>
      </c>
      <c r="N115" s="68">
        <f>[1]节奏总纲!N115</f>
        <v>122</v>
      </c>
      <c r="O115" s="68">
        <v>112</v>
      </c>
      <c r="P115" s="68">
        <f>[1]节奏总纲!P115</f>
        <v>2351.5342310339256</v>
      </c>
      <c r="Q115" s="68">
        <f>[1]节奏总纲!Q115</f>
        <v>2004.6829319564217</v>
      </c>
      <c r="R115" s="68">
        <f>[1]节奏总纲!R115</f>
        <v>1609.3900277196187</v>
      </c>
      <c r="S115" s="68">
        <f>[1]节奏总纲!S115</f>
        <v>1155.3087677069677</v>
      </c>
      <c r="T115" s="68">
        <f>[1]节奏总纲!T115</f>
        <v>623.15657122399034</v>
      </c>
      <c r="U115" s="68"/>
      <c r="V115" s="68">
        <v>112</v>
      </c>
      <c r="W115" s="68">
        <f>[1]节奏总纲!W115</f>
        <v>157.54217975959909</v>
      </c>
      <c r="X115" s="68">
        <f>[1]节奏总纲!X115</f>
        <v>135.62110347582302</v>
      </c>
      <c r="Y115" s="68">
        <f>[1]节奏总纲!Y115</f>
        <v>108.91886385310704</v>
      </c>
      <c r="Z115" s="68">
        <f>[1]节奏总纲!Z115</f>
        <v>78.716868146655543</v>
      </c>
      <c r="AA115" s="68">
        <f>[1]节奏总纲!AA115</f>
        <v>39.554685585019456</v>
      </c>
      <c r="AC115" s="28">
        <v>112</v>
      </c>
      <c r="AD115" s="28">
        <f>[1]节奏总纲!AD115</f>
        <v>68.196246161507091</v>
      </c>
      <c r="AE115" s="28">
        <f>[1]节奏总纲!AE115</f>
        <v>70.251823676214016</v>
      </c>
      <c r="AF115" s="28">
        <f>[1]节奏总纲!AF115</f>
        <v>73.174668450093861</v>
      </c>
      <c r="AG115" s="28">
        <f>[1]节奏总纲!AG115</f>
        <v>77.591077044244926</v>
      </c>
      <c r="AH115" s="28">
        <f>[1]节奏总纲!AH115</f>
        <v>86.448788995190213</v>
      </c>
      <c r="AZ115" s="28">
        <v>112</v>
      </c>
      <c r="BA115" s="28">
        <v>38.789079741341368</v>
      </c>
      <c r="BB115" s="28">
        <v>40.28554255651148</v>
      </c>
      <c r="BC115" s="28">
        <v>42.225003328982673</v>
      </c>
      <c r="BD115" s="28">
        <v>44.972851781380903</v>
      </c>
      <c r="BE115" s="28">
        <v>49.65012664269365</v>
      </c>
    </row>
    <row r="116" spans="6:57" x14ac:dyDescent="0.15">
      <c r="F116" s="68">
        <f>[1]节奏总纲!F116</f>
        <v>114</v>
      </c>
      <c r="G116" s="68">
        <f>[1]节奏总纲!G116</f>
        <v>2701.3522012628878</v>
      </c>
      <c r="N116" s="68">
        <f>[1]节奏总纲!N116</f>
        <v>123</v>
      </c>
      <c r="O116" s="68">
        <v>113</v>
      </c>
      <c r="P116" s="68">
        <f>[1]节奏总纲!P116</f>
        <v>2520.3837585303886</v>
      </c>
      <c r="Q116" s="68">
        <f>[1]节奏总纲!Q116</f>
        <v>2150.1393844022746</v>
      </c>
      <c r="R116" s="68">
        <f>[1]节奏总纲!R116</f>
        <v>1727.7230664725814</v>
      </c>
      <c r="S116" s="68">
        <f>[1]节奏总纲!S116</f>
        <v>1235.7441568074496</v>
      </c>
      <c r="T116" s="68">
        <f>[1]节奏总纲!T116</f>
        <v>664.12112037275745</v>
      </c>
      <c r="U116" s="68"/>
      <c r="V116" s="68">
        <v>113</v>
      </c>
      <c r="W116" s="68">
        <f>[1]节奏总纲!W116</f>
        <v>168.849527496463</v>
      </c>
      <c r="X116" s="68">
        <f>[1]节奏总纲!X116</f>
        <v>145.45645244585285</v>
      </c>
      <c r="Y116" s="68">
        <f>[1]节奏总纲!Y116</f>
        <v>118.33303875296269</v>
      </c>
      <c r="Z116" s="68">
        <f>[1]节奏总纲!Z116</f>
        <v>80.435389100481871</v>
      </c>
      <c r="AA116" s="68">
        <f>[1]节奏总纲!AA116</f>
        <v>40.964549148767105</v>
      </c>
      <c r="AC116" s="28">
        <v>113</v>
      </c>
      <c r="AD116" s="28">
        <f>[1]节奏总纲!AD116</f>
        <v>68.321281314909029</v>
      </c>
      <c r="AE116" s="28">
        <f>[1]节奏总纲!AE116</f>
        <v>70.375831986754235</v>
      </c>
      <c r="AF116" s="28">
        <f>[1]节奏总纲!AF116</f>
        <v>73.297793679916325</v>
      </c>
      <c r="AG116" s="28">
        <f>[1]节奏总纲!AG116</f>
        <v>77.720155602615534</v>
      </c>
      <c r="AH116" s="28">
        <f>[1]节奏总纲!AH116</f>
        <v>86.595793088540304</v>
      </c>
      <c r="AZ116" s="28">
        <v>113</v>
      </c>
      <c r="BA116" s="28">
        <v>38.851710267579293</v>
      </c>
      <c r="BB116" s="28">
        <v>40.343816547636273</v>
      </c>
      <c r="BC116" s="28">
        <v>42.282857920527782</v>
      </c>
      <c r="BD116" s="28">
        <v>45.032359480672049</v>
      </c>
      <c r="BE116" s="28">
        <v>49.712105979683258</v>
      </c>
    </row>
    <row r="117" spans="6:57" x14ac:dyDescent="0.15">
      <c r="F117" s="68">
        <f>[1]节奏总纲!F117</f>
        <v>115</v>
      </c>
      <c r="G117" s="68">
        <f>[1]节奏总纲!G117</f>
        <v>2895.3093757400989</v>
      </c>
      <c r="N117" s="68">
        <f>[1]节奏总纲!N117</f>
        <v>124</v>
      </c>
      <c r="O117" s="68">
        <v>114</v>
      </c>
      <c r="P117" s="68">
        <f>[1]节奏总纲!P117</f>
        <v>2701.3522012628878</v>
      </c>
      <c r="Q117" s="68">
        <f>[1]节奏总纲!Q117</f>
        <v>2306.1443742181273</v>
      </c>
      <c r="R117" s="68">
        <f>[1]节奏总纲!R117</f>
        <v>1846.3742295631837</v>
      </c>
      <c r="S117" s="68">
        <f>[1]节奏总纲!S117</f>
        <v>1317.1793333357841</v>
      </c>
      <c r="T117" s="68">
        <f>[1]节奏总纲!T117</f>
        <v>708.83481761138182</v>
      </c>
      <c r="U117" s="68"/>
      <c r="V117" s="68">
        <v>114</v>
      </c>
      <c r="W117" s="68">
        <f>[1]节奏总纲!W117</f>
        <v>180.96844273249917</v>
      </c>
      <c r="X117" s="68">
        <f>[1]节奏总纲!X117</f>
        <v>156.0049898158527</v>
      </c>
      <c r="Y117" s="68">
        <f>[1]节奏总纲!Y117</f>
        <v>118.65116309060227</v>
      </c>
      <c r="Z117" s="68">
        <f>[1]节奏总纲!Z117</f>
        <v>81.435176528334523</v>
      </c>
      <c r="AA117" s="68">
        <f>[1]节奏总纲!AA117</f>
        <v>44.713697238624377</v>
      </c>
      <c r="AC117" s="28">
        <v>114</v>
      </c>
      <c r="AD117" s="28">
        <f>[1]节奏总纲!AD117</f>
        <v>68.446316468310982</v>
      </c>
      <c r="AE117" s="28">
        <f>[1]节奏总纲!AE117</f>
        <v>70.499840297294455</v>
      </c>
      <c r="AF117" s="28">
        <f>[1]节奏总纲!AF117</f>
        <v>73.420918909738774</v>
      </c>
      <c r="AG117" s="28">
        <f>[1]节奏总纲!AG117</f>
        <v>77.849234160986143</v>
      </c>
      <c r="AH117" s="28">
        <f>[1]节奏总纲!AH117</f>
        <v>86.742797181890381</v>
      </c>
      <c r="AZ117" s="28">
        <v>114</v>
      </c>
      <c r="BA117" s="28">
        <v>38.91434079381721</v>
      </c>
      <c r="BB117" s="28">
        <v>40.402090538761065</v>
      </c>
      <c r="BC117" s="28">
        <v>42.340712512072891</v>
      </c>
      <c r="BD117" s="28">
        <v>45.088151688727308</v>
      </c>
      <c r="BE117" s="28">
        <v>49.774085316672867</v>
      </c>
    </row>
    <row r="118" spans="6:57" x14ac:dyDescent="0.15">
      <c r="F118" s="68">
        <f>[1]节奏总纲!F118</f>
        <v>116</v>
      </c>
      <c r="G118" s="68">
        <f>[1]节奏总纲!G118</f>
        <v>3103.1875282132928</v>
      </c>
      <c r="N118" s="68">
        <f>[1]节奏总纲!N118</f>
        <v>125</v>
      </c>
      <c r="O118" s="68">
        <v>115</v>
      </c>
      <c r="P118" s="68">
        <f>[1]节奏总纲!P118</f>
        <v>2895.3093757400989</v>
      </c>
      <c r="Q118" s="68">
        <f>[1]节奏总纲!Q118</f>
        <v>2461.8815621918061</v>
      </c>
      <c r="R118" s="68">
        <f>[1]节奏总纲!R118</f>
        <v>1967.6522517529711</v>
      </c>
      <c r="S118" s="68">
        <f>[1]节奏总纲!S118</f>
        <v>1404.8041091090961</v>
      </c>
      <c r="T118" s="68">
        <f>[1]节奏总纲!T118</f>
        <v>756.54433988088772</v>
      </c>
      <c r="U118" s="68"/>
      <c r="V118" s="68">
        <v>115</v>
      </c>
      <c r="W118" s="68">
        <f>[1]节奏总纲!W118</f>
        <v>193.95717447721108</v>
      </c>
      <c r="X118" s="68">
        <f>[1]节奏总纲!X118</f>
        <v>155.73718797367883</v>
      </c>
      <c r="Y118" s="68">
        <f>[1]节奏总纲!Y118</f>
        <v>121.27802218978741</v>
      </c>
      <c r="Z118" s="68">
        <f>[1]节奏总纲!Z118</f>
        <v>87.624775773311967</v>
      </c>
      <c r="AA118" s="68">
        <f>[1]节奏总纲!AA118</f>
        <v>47.709522269505896</v>
      </c>
      <c r="AC118" s="28">
        <v>115</v>
      </c>
      <c r="AD118" s="28">
        <f>[1]节奏总纲!AD118</f>
        <v>68.571351621712935</v>
      </c>
      <c r="AE118" s="28">
        <f>[1]节奏总纲!AE118</f>
        <v>70.623848607834674</v>
      </c>
      <c r="AF118" s="28">
        <f>[1]节奏总纲!AF118</f>
        <v>73.544044139561237</v>
      </c>
      <c r="AG118" s="28">
        <f>[1]节奏总纲!AG118</f>
        <v>77.978312719356751</v>
      </c>
      <c r="AH118" s="28">
        <f>[1]节奏总纲!AH118</f>
        <v>86.889801275240458</v>
      </c>
      <c r="AZ118" s="28">
        <v>115</v>
      </c>
      <c r="BA118" s="28">
        <v>38.976971320055128</v>
      </c>
      <c r="BB118" s="28">
        <v>40.460364529885858</v>
      </c>
      <c r="BC118" s="28">
        <v>42.398567103617999</v>
      </c>
      <c r="BD118" s="28">
        <v>45.143943896782567</v>
      </c>
      <c r="BE118" s="28">
        <v>49.836064653662483</v>
      </c>
    </row>
    <row r="119" spans="6:57" x14ac:dyDescent="0.15">
      <c r="F119" s="68">
        <f>[1]节奏总纲!F119</f>
        <v>117</v>
      </c>
      <c r="G119" s="68">
        <f>[1]节奏总纲!G119</f>
        <v>3325.985815475135</v>
      </c>
      <c r="N119" s="68">
        <f>[1]节奏总纲!N119</f>
        <v>126</v>
      </c>
      <c r="O119" s="68">
        <v>116</v>
      </c>
      <c r="P119" s="68">
        <f>[1]节奏总纲!P119</f>
        <v>3103.1875282132928</v>
      </c>
      <c r="Q119" s="68">
        <f>[1]节奏总纲!Q119</f>
        <v>2634.2958927002642</v>
      </c>
      <c r="R119" s="68">
        <f>[1]节奏总纲!R119</f>
        <v>2106.4436941511831</v>
      </c>
      <c r="S119" s="68">
        <f>[1]节奏总纲!S119</f>
        <v>1506.5975449475536</v>
      </c>
      <c r="T119" s="68">
        <f>[1]节奏总纲!T119</f>
        <v>811.48353862777606</v>
      </c>
      <c r="U119" s="68"/>
      <c r="V119" s="68">
        <v>116</v>
      </c>
      <c r="W119" s="68">
        <f>[1]节奏总纲!W119</f>
        <v>207.87815247319395</v>
      </c>
      <c r="X119" s="68">
        <f>[1]节奏总纲!X119</f>
        <v>172.41433050845808</v>
      </c>
      <c r="Y119" s="68">
        <f>[1]节奏总纲!Y119</f>
        <v>138.79144239821198</v>
      </c>
      <c r="Z119" s="68">
        <f>[1]节奏总纲!Z119</f>
        <v>101.79343583845753</v>
      </c>
      <c r="AA119" s="68">
        <f>[1]节奏总纲!AA119</f>
        <v>54.939198746888337</v>
      </c>
      <c r="AC119" s="28">
        <v>116</v>
      </c>
      <c r="AD119" s="28">
        <f>[1]节奏总纲!AD119</f>
        <v>68.696386775114874</v>
      </c>
      <c r="AE119" s="28">
        <f>[1]节奏总纲!AE119</f>
        <v>70.747856918374893</v>
      </c>
      <c r="AF119" s="28">
        <f>[1]节奏总纲!AF119</f>
        <v>73.667169369383686</v>
      </c>
      <c r="AG119" s="28">
        <f>[1]节奏总纲!AG119</f>
        <v>78.10469841238104</v>
      </c>
      <c r="AH119" s="28">
        <f>[1]节奏总纲!AH119</f>
        <v>87.033659382136349</v>
      </c>
      <c r="AZ119" s="28">
        <v>116</v>
      </c>
      <c r="BA119" s="28">
        <v>39.034165367506482</v>
      </c>
      <c r="BB119" s="28">
        <v>40.518638521010644</v>
      </c>
      <c r="BC119" s="28">
        <v>42.456421695163108</v>
      </c>
      <c r="BD119" s="28">
        <v>45.199736104837825</v>
      </c>
      <c r="BE119" s="28">
        <v>49.898043990652091</v>
      </c>
    </row>
    <row r="120" spans="6:57" x14ac:dyDescent="0.15">
      <c r="F120" s="68">
        <f>[1]节奏总纲!F120</f>
        <v>118</v>
      </c>
      <c r="G120" s="68">
        <f>[1]节奏总纲!G120</f>
        <v>3564.7751072609281</v>
      </c>
      <c r="N120" s="68">
        <f>[1]节奏总纲!N120</f>
        <v>127</v>
      </c>
      <c r="O120" s="68">
        <v>117</v>
      </c>
      <c r="P120" s="68">
        <f>[1]节奏总纲!P120</f>
        <v>3325.985815475135</v>
      </c>
      <c r="Q120" s="68">
        <f>[1]节奏总纲!Q120</f>
        <v>2825.4249502461275</v>
      </c>
      <c r="R120" s="68">
        <f>[1]节奏总纲!R120</f>
        <v>2260.0073616153541</v>
      </c>
      <c r="S120" s="68">
        <f>[1]节奏总纲!S120</f>
        <v>1618.0920992286531</v>
      </c>
      <c r="T120" s="68">
        <f>[1]节奏总纲!T120</f>
        <v>872.40607939912786</v>
      </c>
      <c r="U120" s="68"/>
      <c r="V120" s="68">
        <v>117</v>
      </c>
      <c r="W120" s="68">
        <f>[1]节奏总纲!W120</f>
        <v>222.79828726184223</v>
      </c>
      <c r="X120" s="68">
        <f>[1]节奏总纲!X120</f>
        <v>191.12905754586336</v>
      </c>
      <c r="Y120" s="68">
        <f>[1]节奏总纲!Y120</f>
        <v>153.56366746417098</v>
      </c>
      <c r="Z120" s="68">
        <f>[1]节奏总纲!Z120</f>
        <v>111.49455428109945</v>
      </c>
      <c r="AA120" s="68">
        <f>[1]节奏总纲!AA120</f>
        <v>60.922540771351805</v>
      </c>
      <c r="AC120" s="28">
        <v>117</v>
      </c>
      <c r="AD120" s="28">
        <f>[1]节奏总纲!AD120</f>
        <v>68.821421928516827</v>
      </c>
      <c r="AE120" s="28">
        <f>[1]节奏总纲!AE120</f>
        <v>70.871865228915112</v>
      </c>
      <c r="AF120" s="28">
        <f>[1]节奏总纲!AF120</f>
        <v>73.790294599206149</v>
      </c>
      <c r="AG120" s="28">
        <f>[1]节奏总纲!AG120</f>
        <v>78.230540290975199</v>
      </c>
      <c r="AH120" s="28">
        <f>[1]节奏总纲!AH120</f>
        <v>87.168098110592624</v>
      </c>
      <c r="AZ120" s="28">
        <v>117</v>
      </c>
      <c r="BA120" s="28">
        <v>39.088198074219406</v>
      </c>
      <c r="BB120" s="28">
        <v>40.576912512135436</v>
      </c>
      <c r="BC120" s="28">
        <v>42.51427628670821</v>
      </c>
      <c r="BD120" s="28">
        <v>45.255528312893091</v>
      </c>
      <c r="BE120" s="28">
        <v>49.9600233276417</v>
      </c>
    </row>
    <row r="121" spans="6:57" x14ac:dyDescent="0.15">
      <c r="F121" s="68">
        <f>[1]节奏总纲!F121</f>
        <v>119</v>
      </c>
      <c r="G121" s="68">
        <f>[1]节奏总纲!G121</f>
        <v>3820.7031333347636</v>
      </c>
      <c r="N121" s="68">
        <f>[1]节奏总纲!N121</f>
        <v>128</v>
      </c>
      <c r="O121" s="68">
        <v>118</v>
      </c>
      <c r="P121" s="68">
        <f>[1]节奏总纲!P121</f>
        <v>3564.7751072609281</v>
      </c>
      <c r="Q121" s="68">
        <f>[1]节奏总纲!Q121</f>
        <v>3030.4153186825147</v>
      </c>
      <c r="R121" s="68">
        <f>[1]节奏总纲!R121</f>
        <v>2426.1859380017877</v>
      </c>
      <c r="S121" s="68">
        <f>[1]节奏总纲!S121</f>
        <v>1738.8972973218808</v>
      </c>
      <c r="T121" s="68">
        <f>[1]节奏总纲!T121</f>
        <v>936.10994316671975</v>
      </c>
      <c r="U121" s="68"/>
      <c r="V121" s="68">
        <v>118</v>
      </c>
      <c r="W121" s="68">
        <f>[1]节奏总纲!W121</f>
        <v>238.78929178579301</v>
      </c>
      <c r="X121" s="68">
        <f>[1]节奏总纲!X121</f>
        <v>204.99036843638714</v>
      </c>
      <c r="Y121" s="68">
        <f>[1]节奏总纲!Y121</f>
        <v>166.17857638643363</v>
      </c>
      <c r="Z121" s="68">
        <f>[1]节奏总纲!Z121</f>
        <v>120.80519809322777</v>
      </c>
      <c r="AA121" s="68">
        <f>[1]节奏总纲!AA121</f>
        <v>63.703863767591884</v>
      </c>
      <c r="AC121" s="28">
        <v>118</v>
      </c>
      <c r="AD121" s="28">
        <f>[1]节奏总纲!AD121</f>
        <v>68.946457081918766</v>
      </c>
      <c r="AE121" s="28">
        <f>[1]节奏总纲!AE121</f>
        <v>70.995873539455332</v>
      </c>
      <c r="AF121" s="28">
        <f>[1]节奏总纲!AF121</f>
        <v>73.913419829028598</v>
      </c>
      <c r="AG121" s="28">
        <f>[1]节奏总纲!AG121</f>
        <v>78.356382169569343</v>
      </c>
      <c r="AH121" s="28">
        <f>[1]节奏总纲!AH121</f>
        <v>87.302536839048898</v>
      </c>
      <c r="AZ121" s="28">
        <v>118</v>
      </c>
      <c r="BA121" s="28">
        <v>39.14223078093233</v>
      </c>
      <c r="BB121" s="28">
        <v>40.635186503260229</v>
      </c>
      <c r="BC121" s="28">
        <v>42.572130878253319</v>
      </c>
      <c r="BD121" s="28">
        <v>45.31132052094835</v>
      </c>
      <c r="BE121" s="28">
        <v>50</v>
      </c>
    </row>
    <row r="122" spans="6:57" x14ac:dyDescent="0.15">
      <c r="F122" s="68">
        <f>[1]节奏总纲!F122</f>
        <v>120</v>
      </c>
      <c r="G122" s="68">
        <f>[1]节奏总纲!G122</f>
        <v>4095</v>
      </c>
      <c r="N122" s="68">
        <f>[1]节奏总纲!N122</f>
        <v>129</v>
      </c>
      <c r="O122" s="68">
        <v>119</v>
      </c>
      <c r="P122" s="68">
        <f>[1]节奏总纲!P122</f>
        <v>3820.7031333347636</v>
      </c>
      <c r="Q122" s="68">
        <f>[1]节奏总纲!Q122</f>
        <v>3250.2721555278836</v>
      </c>
      <c r="R122" s="68">
        <f>[1]节奏总纲!R122</f>
        <v>2604.5733259943081</v>
      </c>
      <c r="S122" s="68">
        <f>[1]节奏总纲!S122</f>
        <v>1864.8851993806979</v>
      </c>
      <c r="T122" s="68">
        <f>[1]节奏总纲!T122</f>
        <v>998.73179905370728</v>
      </c>
      <c r="U122" s="68"/>
      <c r="V122" s="68">
        <v>119</v>
      </c>
      <c r="W122" s="68">
        <f>[1]节奏总纲!W122</f>
        <v>255.92802607383555</v>
      </c>
      <c r="X122" s="68">
        <f>[1]节奏总纲!X122</f>
        <v>219.85683684536889</v>
      </c>
      <c r="Y122" s="68">
        <f>[1]节奏总纲!Y122</f>
        <v>178.38738799252042</v>
      </c>
      <c r="Z122" s="68">
        <f>[1]节奏总纲!Z122</f>
        <v>125.9879020588171</v>
      </c>
      <c r="AA122" s="68">
        <f>[1]节奏总纲!AA122</f>
        <v>62.621855886987532</v>
      </c>
      <c r="AC122" s="28">
        <v>119</v>
      </c>
      <c r="AD122" s="28">
        <f>[1]节奏总纲!AD122</f>
        <v>69.066704614192943</v>
      </c>
      <c r="AE122" s="28">
        <f>[1]节奏总纲!AE122</f>
        <v>71.113087458015798</v>
      </c>
      <c r="AF122" s="28">
        <f>[1]节奏总纲!AF122</f>
        <v>74.034200876118248</v>
      </c>
      <c r="AG122" s="28">
        <f>[1]节奏总纲!AG122</f>
        <v>78.482224048163502</v>
      </c>
      <c r="AH122" s="28">
        <f>[1]节奏总纲!AH122</f>
        <v>87.436975567505186</v>
      </c>
      <c r="AZ122" s="28">
        <v>119</v>
      </c>
      <c r="BA122" s="28">
        <v>39.196263487645254</v>
      </c>
      <c r="BB122" s="28">
        <v>40.693460494385022</v>
      </c>
      <c r="BC122" s="28">
        <v>42.629985469798427</v>
      </c>
      <c r="BD122" s="28">
        <v>45.367112729003608</v>
      </c>
      <c r="BE122" s="28">
        <v>50</v>
      </c>
    </row>
    <row r="123" spans="6:57" x14ac:dyDescent="0.15">
      <c r="F123" s="68">
        <f>[1]节奏总纲!F123</f>
        <v>121</v>
      </c>
      <c r="G123" s="68">
        <f>[1]节奏总纲!G123</f>
        <v>4388.9841025486576</v>
      </c>
      <c r="N123" s="68">
        <f>[1]节奏总纲!N123</f>
        <v>130</v>
      </c>
      <c r="O123" s="68">
        <v>120</v>
      </c>
      <c r="P123" s="68">
        <f>[1]节奏总纲!P123</f>
        <v>4095</v>
      </c>
      <c r="Q123" s="68">
        <f>[1]节奏总纲!Q123</f>
        <v>3486.0735</v>
      </c>
      <c r="R123" s="68">
        <f>[1]节奏总纲!R123</f>
        <v>2791.971</v>
      </c>
      <c r="S123" s="68">
        <f>[1]节奏总纲!S123</f>
        <v>1987.713</v>
      </c>
      <c r="T123" s="68">
        <f>[1]节奏总纲!T123</f>
        <v>1066.3380000000002</v>
      </c>
      <c r="U123" s="68"/>
      <c r="V123" s="68">
        <v>120</v>
      </c>
      <c r="W123" s="68">
        <f>[1]节奏总纲!W123</f>
        <v>274.29686666523639</v>
      </c>
      <c r="X123" s="68">
        <f>[1]节奏总纲!X123</f>
        <v>235.8013444721164</v>
      </c>
      <c r="Y123" s="68">
        <f>[1]节奏总纲!Y123</f>
        <v>187.3976740056919</v>
      </c>
      <c r="Z123" s="68">
        <f>[1]节奏总纲!Z123</f>
        <v>122.82780061930202</v>
      </c>
      <c r="AA123" s="68">
        <f>[1]节奏总纲!AA123</f>
        <v>67.606200946292915</v>
      </c>
      <c r="AC123" s="28">
        <v>120</v>
      </c>
      <c r="AD123" s="28">
        <f>[1]节奏总纲!AD123</f>
        <v>69.18336653741882</v>
      </c>
      <c r="AE123" s="28">
        <f>[1]节奏总纲!AE123</f>
        <v>71.230067506391322</v>
      </c>
      <c r="AF123" s="28">
        <f>[1]节奏总纲!AF123</f>
        <v>74.149428238300118</v>
      </c>
      <c r="AG123" s="28">
        <f>[1]节奏总纲!AG123</f>
        <v>78.608065926757661</v>
      </c>
      <c r="AH123" s="28">
        <f>[1]节奏总纲!AH123</f>
        <v>87.571414295961461</v>
      </c>
      <c r="AZ123" s="28">
        <v>120</v>
      </c>
      <c r="BA123" s="28">
        <v>39.250296194358178</v>
      </c>
      <c r="BB123" s="28">
        <v>40.751734485509814</v>
      </c>
      <c r="BC123" s="28">
        <v>42.687840061343536</v>
      </c>
      <c r="BD123" s="28">
        <v>45.422904937058867</v>
      </c>
      <c r="BE123" s="28">
        <v>50</v>
      </c>
    </row>
    <row r="124" spans="6:57" x14ac:dyDescent="0.15">
      <c r="F124" s="68">
        <f>[1]节奏总纲!F124</f>
        <v>122</v>
      </c>
      <c r="G124" s="68">
        <f>[1]节奏总纲!G124</f>
        <v>4704.0684620678521</v>
      </c>
      <c r="N124" s="68">
        <f>[1]节奏总纲!N124</f>
        <v>131</v>
      </c>
      <c r="O124" s="68">
        <v>121</v>
      </c>
      <c r="P124" s="68">
        <f>[1]节奏总纲!P124</f>
        <v>4388.9841025486576</v>
      </c>
      <c r="Q124" s="68">
        <f>[1]节奏总纲!Q124</f>
        <v>3731.5142839868686</v>
      </c>
      <c r="R124" s="68">
        <f>[1]节奏总纲!R124</f>
        <v>2975.2923231177347</v>
      </c>
      <c r="S124" s="68">
        <f>[1]节奏总纲!S124</f>
        <v>2118.5626263002373</v>
      </c>
      <c r="T124" s="68">
        <f>[1]节奏总纲!T124</f>
        <v>1139.8191714318864</v>
      </c>
      <c r="U124" s="68"/>
      <c r="V124" s="68">
        <v>121</v>
      </c>
      <c r="W124" s="68">
        <f>[1]节奏总纲!W124</f>
        <v>293.98410254865757</v>
      </c>
      <c r="X124" s="68">
        <f>[1]节奏总纲!X124</f>
        <v>245.44078398686861</v>
      </c>
      <c r="Y124" s="68">
        <f>[1]节奏总纲!Y124</f>
        <v>183.32132311773466</v>
      </c>
      <c r="Z124" s="68">
        <f>[1]节奏总纲!Z124</f>
        <v>130.84962630023733</v>
      </c>
      <c r="AA124" s="68">
        <f>[1]节奏总纲!AA124</f>
        <v>73.481171431886196</v>
      </c>
      <c r="AC124" s="28">
        <v>121</v>
      </c>
      <c r="AD124" s="28">
        <f>[1]节奏总纲!AD124</f>
        <v>69.300028460644711</v>
      </c>
      <c r="AE124" s="28">
        <f>[1]节奏总纲!AE124</f>
        <v>71.347047554766846</v>
      </c>
      <c r="AF124" s="28">
        <f>[1]节奏总纲!AF124</f>
        <v>74.264655600481987</v>
      </c>
      <c r="AG124" s="28">
        <f>[1]节奏总纲!AG124</f>
        <v>78.733907805351805</v>
      </c>
      <c r="AH124" s="28">
        <f>[1]节奏总纲!AH124</f>
        <v>87.705853024417735</v>
      </c>
      <c r="AZ124" s="28">
        <v>121</v>
      </c>
      <c r="BA124" s="28">
        <v>39.304328901071102</v>
      </c>
      <c r="BB124" s="28">
        <v>40.810008476634607</v>
      </c>
      <c r="BC124" s="28">
        <v>42.745694652888645</v>
      </c>
      <c r="BD124" s="28">
        <v>45.478697145114126</v>
      </c>
      <c r="BE124" s="28">
        <v>50</v>
      </c>
    </row>
    <row r="125" spans="6:57" x14ac:dyDescent="0.15">
      <c r="F125" s="68">
        <f>[1]节奏总纲!F125</f>
        <v>123</v>
      </c>
      <c r="G125" s="68">
        <f>[1]节奏总纲!G125</f>
        <v>5041.7675170607781</v>
      </c>
      <c r="N125" s="68">
        <f>[1]节奏总纲!N125</f>
        <v>132</v>
      </c>
      <c r="O125" s="68">
        <v>122</v>
      </c>
      <c r="P125" s="68">
        <f>[1]节奏总纲!P125</f>
        <v>4704.0684620678521</v>
      </c>
      <c r="Q125" s="68">
        <f>[1]节奏总纲!Q125</f>
        <v>3986.6980216025049</v>
      </c>
      <c r="R125" s="68">
        <f>[1]节奏总纲!R125</f>
        <v>3179.9502803578685</v>
      </c>
      <c r="S125" s="68">
        <f>[1]节奏总纲!S125</f>
        <v>2267.3609987167047</v>
      </c>
      <c r="T125" s="68">
        <f>[1]节奏总纲!T125</f>
        <v>1221.1761727528144</v>
      </c>
      <c r="U125" s="68"/>
      <c r="V125" s="68">
        <v>122</v>
      </c>
      <c r="W125" s="68">
        <f>[1]节奏总纲!W125</f>
        <v>315.08435951919455</v>
      </c>
      <c r="X125" s="68">
        <f>[1]节奏总纲!X125</f>
        <v>255.18373761563635</v>
      </c>
      <c r="Y125" s="68">
        <f>[1]节奏总纲!Y125</f>
        <v>204.65795724013378</v>
      </c>
      <c r="Z125" s="68">
        <f>[1]节奏总纲!Z125</f>
        <v>148.79837241646737</v>
      </c>
      <c r="AA125" s="68">
        <f>[1]节奏总纲!AA125</f>
        <v>81.357001320928021</v>
      </c>
      <c r="AC125" s="28">
        <v>122</v>
      </c>
      <c r="AD125" s="28">
        <f>[1]节奏总纲!AD125</f>
        <v>69.416690383870588</v>
      </c>
      <c r="AE125" s="28">
        <f>[1]节奏总纲!AE125</f>
        <v>71.46402760314237</v>
      </c>
      <c r="AF125" s="28">
        <f>[1]节奏总纲!AF125</f>
        <v>74.379882962663856</v>
      </c>
      <c r="AG125" s="28">
        <f>[1]节奏总纲!AG125</f>
        <v>78.859749683945964</v>
      </c>
      <c r="AH125" s="28">
        <f>[1]节奏总纲!AH125</f>
        <v>87.840291752874009</v>
      </c>
      <c r="AZ125" s="28">
        <v>122</v>
      </c>
      <c r="BA125" s="28">
        <v>39.358361607784026</v>
      </c>
      <c r="BB125" s="28">
        <v>40.8682824677594</v>
      </c>
      <c r="BC125" s="28">
        <v>42.803549244433754</v>
      </c>
      <c r="BD125" s="28">
        <v>45.534489353169384</v>
      </c>
      <c r="BE125" s="28">
        <v>50</v>
      </c>
    </row>
    <row r="126" spans="6:57" x14ac:dyDescent="0.15">
      <c r="F126" s="68">
        <f>[1]节奏总纲!F126</f>
        <v>124</v>
      </c>
      <c r="G126" s="68">
        <f>[1]节奏总纲!G126</f>
        <v>5403.704402525771</v>
      </c>
      <c r="N126" s="68">
        <f>[1]节奏总纲!N126</f>
        <v>133</v>
      </c>
      <c r="O126" s="68">
        <v>123</v>
      </c>
      <c r="P126" s="68">
        <f>[1]节奏总纲!P126</f>
        <v>5041.7675170607781</v>
      </c>
      <c r="Q126" s="68">
        <f>[1]节奏总纲!Q126</f>
        <v>4270.8812637021847</v>
      </c>
      <c r="R126" s="68">
        <f>[1]节奏总纲!R126</f>
        <v>3414.7891393052651</v>
      </c>
      <c r="S126" s="68">
        <f>[1]节奏总纲!S126</f>
        <v>2441.7280085125349</v>
      </c>
      <c r="T126" s="68">
        <f>[1]节奏总纲!T126</f>
        <v>1313.3804381943328</v>
      </c>
      <c r="U126" s="68"/>
      <c r="V126" s="68">
        <v>123</v>
      </c>
      <c r="W126" s="68">
        <f>[1]节奏总纲!W126</f>
        <v>337.69905499292599</v>
      </c>
      <c r="X126" s="68">
        <f>[1]节奏总纲!X126</f>
        <v>284.18324209967977</v>
      </c>
      <c r="Y126" s="68">
        <f>[1]节奏总纲!Y126</f>
        <v>234.8388589473966</v>
      </c>
      <c r="Z126" s="68">
        <f>[1]节奏总纲!Z126</f>
        <v>174.3670097958302</v>
      </c>
      <c r="AA126" s="68">
        <f>[1]节奏总纲!AA126</f>
        <v>92.204265441518373</v>
      </c>
      <c r="AC126" s="28">
        <v>123</v>
      </c>
      <c r="AD126" s="28">
        <f>[1]节奏总纲!AD126</f>
        <v>69.533352307096465</v>
      </c>
      <c r="AE126" s="28">
        <f>[1]节奏总纲!AE126</f>
        <v>71.581007651517908</v>
      </c>
      <c r="AF126" s="28">
        <f>[1]节奏总纲!AF126</f>
        <v>74.495110324845726</v>
      </c>
      <c r="AG126" s="28">
        <f>[1]节奏总纲!AG126</f>
        <v>78.985591562540122</v>
      </c>
      <c r="AH126" s="28">
        <f>[1]节奏总纲!AH126</f>
        <v>87.974730481330297</v>
      </c>
      <c r="AZ126" s="28">
        <v>123</v>
      </c>
      <c r="BA126" s="28">
        <v>39.41239431449695</v>
      </c>
      <c r="BB126" s="28">
        <v>40.926556458884193</v>
      </c>
      <c r="BC126" s="28">
        <v>42.861403835978855</v>
      </c>
      <c r="BD126" s="28">
        <v>45.590281561224643</v>
      </c>
      <c r="BE126" s="28">
        <v>50</v>
      </c>
    </row>
    <row r="127" spans="6:57" x14ac:dyDescent="0.15">
      <c r="F127" s="68">
        <f>[1]节奏总纲!F127</f>
        <v>125</v>
      </c>
      <c r="G127" s="68">
        <f>[1]节奏总纲!G127</f>
        <v>5791.6187514801986</v>
      </c>
      <c r="N127" s="68">
        <f>[1]节奏总纲!N127</f>
        <v>134</v>
      </c>
      <c r="O127" s="68">
        <v>124</v>
      </c>
      <c r="P127" s="68">
        <f>[1]节奏总纲!P127</f>
        <v>5403.704402525771</v>
      </c>
      <c r="Q127" s="68">
        <f>[1]节奏总纲!Q127</f>
        <v>4591.5276308261473</v>
      </c>
      <c r="R127" s="68">
        <f>[1]节奏总纲!R127</f>
        <v>3670.1960301955037</v>
      </c>
      <c r="S127" s="68">
        <f>[1]节奏总纲!S127</f>
        <v>2624.0388578665143</v>
      </c>
      <c r="T127" s="68">
        <f>[1]节奏总纲!T127</f>
        <v>1415.7705534617521</v>
      </c>
      <c r="U127" s="68"/>
      <c r="V127" s="68">
        <v>124</v>
      </c>
      <c r="W127" s="68">
        <f>[1]节奏总纲!W127</f>
        <v>361.93688546499288</v>
      </c>
      <c r="X127" s="68">
        <f>[1]节奏总纲!X127</f>
        <v>320.64636712396259</v>
      </c>
      <c r="Y127" s="68">
        <f>[1]节奏总纲!Y127</f>
        <v>255.40689089023863</v>
      </c>
      <c r="Z127" s="68">
        <f>[1]节奏总纲!Z127</f>
        <v>182.31084935397939</v>
      </c>
      <c r="AA127" s="68">
        <f>[1]节奏总纲!AA127</f>
        <v>102.39011526741933</v>
      </c>
      <c r="AC127" s="28">
        <v>124</v>
      </c>
      <c r="AD127" s="28">
        <f>[1]节奏总纲!AD127</f>
        <v>69.650014230322356</v>
      </c>
      <c r="AE127" s="28">
        <f>[1]节奏总纲!AE127</f>
        <v>71.697987699893432</v>
      </c>
      <c r="AF127" s="28">
        <f>[1]节奏总纲!AF127</f>
        <v>74.610337687027609</v>
      </c>
      <c r="AG127" s="28">
        <f>[1]节奏总纲!AG127</f>
        <v>79.104601412347151</v>
      </c>
      <c r="AH127" s="28">
        <f>[1]节奏总纲!AH127</f>
        <v>88.109271506528316</v>
      </c>
      <c r="AZ127" s="28">
        <v>124</v>
      </c>
      <c r="BA127" s="28">
        <v>39.466427021209874</v>
      </c>
      <c r="BB127" s="28">
        <v>40.984830450008978</v>
      </c>
      <c r="BC127" s="28">
        <v>42.919258427523964</v>
      </c>
      <c r="BD127" s="28">
        <v>45.646073769279901</v>
      </c>
      <c r="BE127" s="28">
        <v>50</v>
      </c>
    </row>
    <row r="128" spans="6:57" x14ac:dyDescent="0.15">
      <c r="F128" s="68">
        <f>[1]节奏总纲!F128</f>
        <v>126</v>
      </c>
      <c r="G128" s="68">
        <f>[1]节奏总纲!G128</f>
        <v>6207.3750564265865</v>
      </c>
      <c r="N128" s="68">
        <f>[1]节奏总纲!N128</f>
        <v>135</v>
      </c>
      <c r="O128" s="68">
        <v>125</v>
      </c>
      <c r="P128" s="68">
        <f>[1]节奏总纲!P128</f>
        <v>5791.6187514801986</v>
      </c>
      <c r="Q128" s="68">
        <f>[1]节奏总纲!Q128</f>
        <v>4918.821805632133</v>
      </c>
      <c r="R128" s="68">
        <f>[1]节奏总纲!R128</f>
        <v>3940.0382366319791</v>
      </c>
      <c r="S128" s="68">
        <f>[1]节奏总纲!S128</f>
        <v>2819.9391700957085</v>
      </c>
      <c r="T128" s="68">
        <f>[1]节奏总纲!T128</f>
        <v>1508.7166847605918</v>
      </c>
      <c r="U128" s="68"/>
      <c r="V128" s="68">
        <v>125</v>
      </c>
      <c r="W128" s="68">
        <f>[1]节奏总纲!W128</f>
        <v>387.91434895442762</v>
      </c>
      <c r="X128" s="68">
        <f>[1]节奏总纲!X128</f>
        <v>327.29417480598568</v>
      </c>
      <c r="Y128" s="68">
        <f>[1]节奏总纲!Y128</f>
        <v>269.84220643647541</v>
      </c>
      <c r="Z128" s="68">
        <f>[1]节奏总纲!Z128</f>
        <v>195.90031222919424</v>
      </c>
      <c r="AA128" s="68">
        <f>[1]节奏总纲!AA128</f>
        <v>92.946131298839646</v>
      </c>
      <c r="AC128" s="28">
        <v>125</v>
      </c>
      <c r="AD128" s="28">
        <f>[1]节奏总纲!AD128</f>
        <v>69.766676153548232</v>
      </c>
      <c r="AE128" s="28">
        <f>[1]节奏总纲!AE128</f>
        <v>71.814967748268955</v>
      </c>
      <c r="AF128" s="28">
        <f>[1]节奏总纲!AF128</f>
        <v>74.725565049209479</v>
      </c>
      <c r="AG128" s="28">
        <f>[1]节奏总纲!AG128</f>
        <v>79.222727875098187</v>
      </c>
      <c r="AH128" s="28">
        <f>[1]节奏总纲!AH128</f>
        <v>88.243836210467165</v>
      </c>
      <c r="AZ128" s="28">
        <v>125</v>
      </c>
      <c r="BA128" s="28">
        <v>39.520459727922798</v>
      </c>
      <c r="BB128" s="28">
        <v>41.037193447861313</v>
      </c>
      <c r="BC128" s="28">
        <v>42.977113019069073</v>
      </c>
      <c r="BD128" s="28">
        <v>45.701865977335167</v>
      </c>
      <c r="BE128" s="28">
        <v>50</v>
      </c>
    </row>
    <row r="129" spans="6:57" x14ac:dyDescent="0.15">
      <c r="F129" s="68">
        <f>[1]节奏总纲!F129</f>
        <v>127</v>
      </c>
      <c r="G129" s="68">
        <f>[1]节奏总纲!G129</f>
        <v>6652.971630950271</v>
      </c>
      <c r="N129" s="68">
        <f>[1]节奏总纲!N129</f>
        <v>136</v>
      </c>
      <c r="O129" s="68">
        <v>126</v>
      </c>
      <c r="P129" s="68">
        <f>[1]节奏总纲!P129</f>
        <v>6207.3750564265865</v>
      </c>
      <c r="Q129" s="68">
        <f>[1]节奏总纲!Q129</f>
        <v>5281.855435513382</v>
      </c>
      <c r="R129" s="68">
        <f>[1]节奏总纲!R129</f>
        <v>4229.7053634490758</v>
      </c>
      <c r="S129" s="68">
        <f>[1]节奏总纲!S129</f>
        <v>3005.6110023217534</v>
      </c>
      <c r="T129" s="68">
        <f>[1]节奏总纲!T129</f>
        <v>1607.710139614486</v>
      </c>
      <c r="U129" s="68"/>
      <c r="V129" s="68">
        <v>126</v>
      </c>
      <c r="W129" s="68">
        <f>[1]节奏总纲!W129</f>
        <v>415.7563049463879</v>
      </c>
      <c r="X129" s="68">
        <f>[1]节奏总纲!X129</f>
        <v>363.033629881249</v>
      </c>
      <c r="Y129" s="68">
        <f>[1]节奏总纲!Y129</f>
        <v>289.66712681709669</v>
      </c>
      <c r="Z129" s="68">
        <f>[1]节奏总纲!Z129</f>
        <v>185.6718322260449</v>
      </c>
      <c r="AA129" s="68">
        <f>[1]节奏总纲!AA129</f>
        <v>98.993454853894264</v>
      </c>
      <c r="AC129" s="28">
        <v>126</v>
      </c>
      <c r="AD129" s="28">
        <f>[1]节奏总纲!AD129</f>
        <v>69.883338076774123</v>
      </c>
      <c r="AE129" s="28">
        <f>[1]节奏总纲!AE129</f>
        <v>71.931947796644479</v>
      </c>
      <c r="AF129" s="28">
        <f>[1]节奏总纲!AF129</f>
        <v>74.840792411391348</v>
      </c>
      <c r="AG129" s="28">
        <f>[1]节奏总纲!AG129</f>
        <v>79.340854337849223</v>
      </c>
      <c r="AH129" s="28">
        <f>[1]节奏总纲!AH129</f>
        <v>88.378400914406001</v>
      </c>
      <c r="AZ129" s="28">
        <v>126</v>
      </c>
      <c r="BA129" s="28">
        <v>39.574492434635722</v>
      </c>
      <c r="BB129" s="28">
        <v>41.087476216725996</v>
      </c>
      <c r="BC129" s="28">
        <v>43.030177309109042</v>
      </c>
      <c r="BD129" s="28">
        <v>45.757658185390426</v>
      </c>
      <c r="BE129" s="28">
        <v>50</v>
      </c>
    </row>
    <row r="130" spans="6:57" x14ac:dyDescent="0.15">
      <c r="F130" s="68">
        <f>[1]节奏总纲!F130</f>
        <v>128</v>
      </c>
      <c r="G130" s="68">
        <f>[1]节奏总纲!G130</f>
        <v>7130.5502145218443</v>
      </c>
      <c r="N130" s="68">
        <f>[1]节奏总纲!N130</f>
        <v>137</v>
      </c>
      <c r="O130" s="68">
        <v>127</v>
      </c>
      <c r="P130" s="68">
        <f>[1]节奏总纲!P130</f>
        <v>6652.971630950271</v>
      </c>
      <c r="Q130" s="68">
        <f>[1]节奏总纲!Q130</f>
        <v>5658.3523721232059</v>
      </c>
      <c r="R130" s="68">
        <f>[1]节奏总纲!R130</f>
        <v>4507.3882799688081</v>
      </c>
      <c r="S130" s="68">
        <f>[1]节奏总纲!S130</f>
        <v>3196.752868671605</v>
      </c>
      <c r="T130" s="68">
        <f>[1]节奏总纲!T130</f>
        <v>1713.1401949696949</v>
      </c>
      <c r="U130" s="68"/>
      <c r="V130" s="68">
        <v>127</v>
      </c>
      <c r="W130" s="68">
        <f>[1]节奏总纲!W130</f>
        <v>445.59657452368447</v>
      </c>
      <c r="X130" s="68">
        <f>[1]节奏总纲!X130</f>
        <v>376.49693660982393</v>
      </c>
      <c r="Y130" s="68">
        <f>[1]节奏总纲!Y130</f>
        <v>277.68291651973232</v>
      </c>
      <c r="Z130" s="68">
        <f>[1]节奏总纲!Z130</f>
        <v>191.14186634985163</v>
      </c>
      <c r="AA130" s="68">
        <f>[1]节奏总纲!AA130</f>
        <v>105.43005535520888</v>
      </c>
      <c r="AC130" s="28">
        <v>127</v>
      </c>
      <c r="AD130" s="28">
        <f>[1]节奏总纲!AD130</f>
        <v>70</v>
      </c>
      <c r="AE130" s="28">
        <f>[1]节奏总纲!AE130</f>
        <v>72.047345051940553</v>
      </c>
      <c r="AF130" s="28">
        <f>[1]节奏总纲!AF130</f>
        <v>74.956019773573217</v>
      </c>
      <c r="AG130" s="28">
        <f>[1]节奏总纲!AG130</f>
        <v>79.458980800600258</v>
      </c>
      <c r="AH130" s="28">
        <f>[1]节奏总纲!AH130</f>
        <v>88.51296561834485</v>
      </c>
      <c r="AZ130" s="28">
        <v>127</v>
      </c>
      <c r="BA130" s="28">
        <v>39.628525141348646</v>
      </c>
      <c r="BB130" s="28">
        <v>41.137758985590679</v>
      </c>
      <c r="BC130" s="28">
        <v>43.080106253688569</v>
      </c>
      <c r="BD130" s="28">
        <v>45.813450393445684</v>
      </c>
      <c r="BE130" s="28">
        <v>50</v>
      </c>
    </row>
    <row r="131" spans="6:57" x14ac:dyDescent="0.15">
      <c r="F131" s="68">
        <f>[1]节奏总纲!F131</f>
        <v>129</v>
      </c>
      <c r="G131" s="68">
        <f>[1]节奏总纲!G131</f>
        <v>7642.4062666695281</v>
      </c>
      <c r="N131" s="68">
        <f>[1]节奏总纲!N131</f>
        <v>138</v>
      </c>
      <c r="O131" s="68">
        <v>128</v>
      </c>
      <c r="P131" s="68">
        <f>[1]节奏总纲!P131</f>
        <v>7130.5502145218443</v>
      </c>
      <c r="Q131" s="68">
        <f>[1]节奏总纲!Q131</f>
        <v>6033.1585365069323</v>
      </c>
      <c r="R131" s="68">
        <f>[1]节奏总纲!R131</f>
        <v>4796.0080742873924</v>
      </c>
      <c r="S131" s="68">
        <f>[1]节奏总纲!S131</f>
        <v>3409.1160575628937</v>
      </c>
      <c r="T131" s="68">
        <f>[1]节奏总纲!T131</f>
        <v>1828.9861300248531</v>
      </c>
      <c r="U131" s="68"/>
      <c r="V131" s="68">
        <v>128</v>
      </c>
      <c r="W131" s="68">
        <f>[1]节奏总纲!W131</f>
        <v>477.57858357157329</v>
      </c>
      <c r="X131" s="68">
        <f>[1]节奏总纲!X131</f>
        <v>374.80616438372635</v>
      </c>
      <c r="Y131" s="68">
        <f>[1]节奏总纲!Y131</f>
        <v>288.61979431858435</v>
      </c>
      <c r="Z131" s="68">
        <f>[1]节奏总纲!Z131</f>
        <v>212.3631888912887</v>
      </c>
      <c r="AA131" s="68">
        <f>[1]节奏总纲!AA131</f>
        <v>115.84593505515818</v>
      </c>
      <c r="AC131" s="28">
        <v>128</v>
      </c>
      <c r="AD131" s="28">
        <f>[1]节奏总纲!AD131</f>
        <v>70.108849423225877</v>
      </c>
      <c r="AE131" s="28">
        <f>[1]节奏总纲!AE131</f>
        <v>72.160540850040434</v>
      </c>
      <c r="AF131" s="28">
        <f>[1]节奏总纲!AF131</f>
        <v>75.067682921736733</v>
      </c>
      <c r="AG131" s="28">
        <f>[1]节奏总纲!AG131</f>
        <v>79.577107263351294</v>
      </c>
      <c r="AH131" s="28">
        <f>[1]节奏总纲!AH131</f>
        <v>88.6475303222837</v>
      </c>
      <c r="AZ131" s="28">
        <v>128</v>
      </c>
      <c r="BA131" s="28">
        <v>39.68255784806157</v>
      </c>
      <c r="BB131" s="28">
        <v>41.188041754455355</v>
      </c>
      <c r="BC131" s="28">
        <v>43.130035198268104</v>
      </c>
      <c r="BD131" s="28">
        <v>45.869242601500943</v>
      </c>
      <c r="BE131" s="28">
        <v>50</v>
      </c>
    </row>
    <row r="132" spans="6:57" x14ac:dyDescent="0.15">
      <c r="F132" s="68">
        <f>[1]节奏总纲!F132</f>
        <v>130</v>
      </c>
      <c r="G132" s="68">
        <f>[1]节奏总纲!G132</f>
        <v>8191</v>
      </c>
      <c r="N132" s="68">
        <f>[1]节奏总纲!N132</f>
        <v>139</v>
      </c>
      <c r="O132" s="68">
        <v>129</v>
      </c>
      <c r="P132" s="68">
        <f>[1]节奏总纲!P132</f>
        <v>7642.4062666695281</v>
      </c>
      <c r="Q132" s="68">
        <f>[1]节奏总纲!Q132</f>
        <v>6463.18297972242</v>
      </c>
      <c r="R132" s="68">
        <f>[1]节奏总纲!R132</f>
        <v>5148.6891018552606</v>
      </c>
      <c r="S132" s="68">
        <f>[1]节奏总纲!S132</f>
        <v>3666.0622861213728</v>
      </c>
      <c r="T132" s="68">
        <f>[1]节奏总纲!T132</f>
        <v>1967.9196136674036</v>
      </c>
      <c r="U132" s="68"/>
      <c r="V132" s="68">
        <v>129</v>
      </c>
      <c r="W132" s="68">
        <f>[1]节奏总纲!W132</f>
        <v>511.85605214768384</v>
      </c>
      <c r="X132" s="68">
        <f>[1]节奏总纲!X132</f>
        <v>430.02444321548774</v>
      </c>
      <c r="Y132" s="68">
        <f>[1]节奏总纲!Y132</f>
        <v>352.68102756786811</v>
      </c>
      <c r="Z132" s="68">
        <f>[1]节奏总纲!Z132</f>
        <v>256.94622855847911</v>
      </c>
      <c r="AA132" s="68">
        <f>[1]节奏总纲!AA132</f>
        <v>138.93348364255053</v>
      </c>
      <c r="AC132" s="28">
        <v>129</v>
      </c>
      <c r="AD132" s="28">
        <f>[1]节奏总纲!AD132</f>
        <v>70.217698846451768</v>
      </c>
      <c r="AE132" s="28">
        <f>[1]节奏总纲!AE132</f>
        <v>72.273736648140314</v>
      </c>
      <c r="AF132" s="28">
        <f>[1]节奏总纲!AF132</f>
        <v>75.177145912126889</v>
      </c>
      <c r="AG132" s="28">
        <f>[1]节奏总纲!AG132</f>
        <v>79.69523372610233</v>
      </c>
      <c r="AH132" s="28">
        <f>[1]节奏总纲!AH132</f>
        <v>88.782095026222549</v>
      </c>
      <c r="AZ132" s="28">
        <v>129</v>
      </c>
      <c r="BA132" s="28">
        <v>39.736590554774494</v>
      </c>
      <c r="BB132" s="28">
        <v>41.238324523320038</v>
      </c>
      <c r="BC132" s="28">
        <v>43.179964142847631</v>
      </c>
      <c r="BD132" s="28">
        <v>45.925034809556202</v>
      </c>
      <c r="BE132" s="28">
        <v>50</v>
      </c>
    </row>
    <row r="133" spans="6:57" x14ac:dyDescent="0.15">
      <c r="F133" s="68">
        <f>[1]节奏总纲!F133</f>
        <v>131</v>
      </c>
      <c r="G133" s="68">
        <f>[1]节奏总纲!G133</f>
        <v>8778.9682050973151</v>
      </c>
      <c r="N133" s="68">
        <f>[1]节奏总纲!N133</f>
        <v>140</v>
      </c>
      <c r="O133" s="68">
        <v>130</v>
      </c>
      <c r="P133" s="68">
        <f>[1]节奏总纲!P133</f>
        <v>8191</v>
      </c>
      <c r="Q133" s="68">
        <f>[1]节奏总纲!Q133</f>
        <v>6940.2343000000001</v>
      </c>
      <c r="R133" s="68">
        <f>[1]节奏总纲!R133</f>
        <v>5535.4777999999997</v>
      </c>
      <c r="S133" s="68">
        <f>[1]节奏总纲!S133</f>
        <v>3951.3384000000001</v>
      </c>
      <c r="T133" s="68">
        <f>[1]节奏总纲!T133</f>
        <v>2123.1071999999999</v>
      </c>
      <c r="U133" s="68"/>
      <c r="V133" s="68">
        <v>130</v>
      </c>
      <c r="W133" s="68">
        <f>[1]节奏总纲!W133</f>
        <v>548.59373333047188</v>
      </c>
      <c r="X133" s="68">
        <f>[1]节奏总纲!X133</f>
        <v>477.05132027758009</v>
      </c>
      <c r="Y133" s="68">
        <f>[1]节奏总纲!Y133</f>
        <v>386.7886981447391</v>
      </c>
      <c r="Z133" s="68">
        <f>[1]节奏总纲!Z133</f>
        <v>285.27611387862726</v>
      </c>
      <c r="AA133" s="68">
        <f>[1]节奏总纲!AA133</f>
        <v>155.18758633259631</v>
      </c>
      <c r="AC133" s="28">
        <v>130</v>
      </c>
      <c r="AD133" s="28">
        <f>[1]节奏总纲!AD133</f>
        <v>70.326548269677644</v>
      </c>
      <c r="AE133" s="28">
        <f>[1]节奏总纲!AE133</f>
        <v>72.386932446240195</v>
      </c>
      <c r="AF133" s="28">
        <f>[1]节奏总纲!AF133</f>
        <v>75.286608902517045</v>
      </c>
      <c r="AG133" s="28">
        <f>[1]节奏总纲!AG133</f>
        <v>79.813360188853366</v>
      </c>
      <c r="AH133" s="28">
        <f>[1]节奏总纲!AH133</f>
        <v>88.916659730161399</v>
      </c>
      <c r="AZ133" s="28">
        <v>130</v>
      </c>
      <c r="BA133" s="28">
        <v>39.790623261487418</v>
      </c>
      <c r="BB133" s="28">
        <v>41.288607292184714</v>
      </c>
      <c r="BC133" s="28">
        <v>43.229893087427158</v>
      </c>
      <c r="BD133" s="28">
        <v>45.98082701761146</v>
      </c>
      <c r="BE133" s="28">
        <v>50</v>
      </c>
    </row>
    <row r="134" spans="6:57" x14ac:dyDescent="0.15">
      <c r="F134" s="68">
        <f>[1]节奏总纲!F134</f>
        <v>132</v>
      </c>
      <c r="G134" s="68">
        <f>[1]节奏总纲!G134</f>
        <v>9409.1369241357042</v>
      </c>
      <c r="N134" s="68">
        <f>[1]节奏总纲!N134</f>
        <v>141</v>
      </c>
      <c r="O134" s="68">
        <v>131</v>
      </c>
      <c r="P134" s="68">
        <f>[1]节奏总纲!P134</f>
        <v>8778.9682050973151</v>
      </c>
      <c r="Q134" s="68">
        <f>[1]节奏总纲!Q134</f>
        <v>7443.6871411020138</v>
      </c>
      <c r="R134" s="68">
        <f>[1]节奏总纲!R134</f>
        <v>5941.6056812098623</v>
      </c>
      <c r="S134" s="68">
        <f>[1]节奏总纲!S134</f>
        <v>4246.3869208055712</v>
      </c>
      <c r="T134" s="68">
        <f>[1]节奏总纲!T134</f>
        <v>2275.5085587612239</v>
      </c>
      <c r="U134" s="68"/>
      <c r="V134" s="68">
        <v>131</v>
      </c>
      <c r="W134" s="68">
        <f>[1]节奏总纲!W134</f>
        <v>587.96820509731515</v>
      </c>
      <c r="X134" s="68">
        <f>[1]节奏总纲!X134</f>
        <v>503.45284110201374</v>
      </c>
      <c r="Y134" s="68">
        <f>[1]节奏总纲!Y134</f>
        <v>406.12788120986261</v>
      </c>
      <c r="Z134" s="68">
        <f>[1]节奏总纲!Z134</f>
        <v>295.04852080557112</v>
      </c>
      <c r="AA134" s="68">
        <f>[1]节奏总纲!AA134</f>
        <v>152.40135876122395</v>
      </c>
      <c r="AC134" s="28">
        <v>131</v>
      </c>
      <c r="AD134" s="28">
        <f>[1]节奏总纲!AD134</f>
        <v>70.435397692903535</v>
      </c>
      <c r="AE134" s="28">
        <f>[1]节奏总纲!AE134</f>
        <v>72.50012824434009</v>
      </c>
      <c r="AF134" s="28">
        <f>[1]节奏总纲!AF134</f>
        <v>75.396071892907202</v>
      </c>
      <c r="AG134" s="28">
        <f>[1]节奏总纲!AG134</f>
        <v>79.931486651604402</v>
      </c>
      <c r="AH134" s="28">
        <f>[1]节奏总纲!AH134</f>
        <v>89.048420729369383</v>
      </c>
      <c r="AZ134" s="28">
        <v>131</v>
      </c>
      <c r="BA134" s="28">
        <v>39.844655968200342</v>
      </c>
      <c r="BB134" s="28">
        <v>41.338890061049398</v>
      </c>
      <c r="BC134" s="28">
        <v>43.279822032006692</v>
      </c>
      <c r="BD134" s="28">
        <v>46.031609894814238</v>
      </c>
      <c r="BE134" s="28">
        <v>50</v>
      </c>
    </row>
    <row r="135" spans="6:57" x14ac:dyDescent="0.15">
      <c r="F135" s="68">
        <f>[1]节奏总纲!F135</f>
        <v>133</v>
      </c>
      <c r="G135" s="68">
        <f>[1]节奏总纲!G135</f>
        <v>10084.535034121556</v>
      </c>
      <c r="N135" s="68">
        <f>[1]节奏总纲!N135</f>
        <v>142</v>
      </c>
      <c r="O135" s="68">
        <v>132</v>
      </c>
      <c r="P135" s="68">
        <f>[1]节奏总纲!P135</f>
        <v>9409.1369241357042</v>
      </c>
      <c r="Q135" s="68">
        <f>[1]节奏总纲!Q135</f>
        <v>7983.6526801291457</v>
      </c>
      <c r="R135" s="68">
        <f>[1]节奏总纲!R135</f>
        <v>6387.8630577957292</v>
      </c>
      <c r="S135" s="68">
        <f>[1]节奏总纲!S135</f>
        <v>4544.6131343575453</v>
      </c>
      <c r="T135" s="68">
        <f>[1]节奏总纲!T135</f>
        <v>2427.557326427012</v>
      </c>
      <c r="U135" s="68"/>
      <c r="V135" s="68">
        <v>132</v>
      </c>
      <c r="W135" s="68">
        <f>[1]节奏总纲!W135</f>
        <v>630.1687190383891</v>
      </c>
      <c r="X135" s="68">
        <f>[1]节奏总纲!X135</f>
        <v>539.96553902713185</v>
      </c>
      <c r="Y135" s="68">
        <f>[1]节奏总纲!Y135</f>
        <v>446.25737658586695</v>
      </c>
      <c r="Z135" s="68">
        <f>[1]节奏总纲!Z135</f>
        <v>298.22621355197407</v>
      </c>
      <c r="AA135" s="68">
        <f>[1]节奏总纲!AA135</f>
        <v>152.04876766578809</v>
      </c>
      <c r="AC135" s="28">
        <v>132</v>
      </c>
      <c r="AD135" s="28">
        <f>[1]节奏总纲!AD135</f>
        <v>70.544247116129412</v>
      </c>
      <c r="AE135" s="28">
        <f>[1]节奏总纲!AE135</f>
        <v>72.61332404243997</v>
      </c>
      <c r="AF135" s="28">
        <f>[1]节奏总纲!AF135</f>
        <v>75.505534883297358</v>
      </c>
      <c r="AG135" s="28">
        <f>[1]节奏总纲!AG135</f>
        <v>80.045750258986601</v>
      </c>
      <c r="AH135" s="28">
        <f>[1]节奏总纲!AH135</f>
        <v>89.175620204122851</v>
      </c>
      <c r="AZ135" s="28">
        <v>132</v>
      </c>
      <c r="BA135" s="28">
        <v>39.898688674913267</v>
      </c>
      <c r="BB135" s="28">
        <v>41.389172829914081</v>
      </c>
      <c r="BC135" s="28">
        <v>43.329750976586219</v>
      </c>
      <c r="BD135" s="28">
        <v>46.079770001861057</v>
      </c>
      <c r="BE135" s="28">
        <v>50</v>
      </c>
    </row>
    <row r="136" spans="6:57" x14ac:dyDescent="0.15">
      <c r="F136" s="68">
        <f>[1]节奏总纲!F136</f>
        <v>134</v>
      </c>
      <c r="G136" s="68">
        <f>[1]节奏总纲!G136</f>
        <v>10808.408805051544</v>
      </c>
      <c r="N136" s="68">
        <f>[1]节奏总纲!N136</f>
        <v>143</v>
      </c>
      <c r="O136" s="68">
        <v>133</v>
      </c>
      <c r="P136" s="68">
        <f>[1]节奏总纲!P136</f>
        <v>10084.535034121556</v>
      </c>
      <c r="Q136" s="68">
        <f>[1]节奏总纲!Q136</f>
        <v>8562.7786974726132</v>
      </c>
      <c r="R136" s="68">
        <f>[1]节奏总纲!R136</f>
        <v>6827.2302181002942</v>
      </c>
      <c r="S136" s="68">
        <f>[1]节奏总纲!S136</f>
        <v>4843.6021768885839</v>
      </c>
      <c r="T136" s="68">
        <f>[1]节奏总纲!T136</f>
        <v>2583.6578757419425</v>
      </c>
      <c r="U136" s="68"/>
      <c r="V136" s="68">
        <v>133</v>
      </c>
      <c r="W136" s="68">
        <f>[1]节奏总纲!W136</f>
        <v>675.39810998585199</v>
      </c>
      <c r="X136" s="68">
        <f>[1]节奏总纲!X136</f>
        <v>579.12601734346754</v>
      </c>
      <c r="Y136" s="68">
        <f>[1]节奏总纲!Y136</f>
        <v>439.367160304565</v>
      </c>
      <c r="Z136" s="68">
        <f>[1]节奏总纲!Z136</f>
        <v>298.98904253103865</v>
      </c>
      <c r="AA136" s="68">
        <f>[1]节奏总纲!AA136</f>
        <v>156.1005493149305</v>
      </c>
      <c r="AC136" s="28">
        <v>133</v>
      </c>
      <c r="AD136" s="28">
        <f>[1]节奏总纲!AD136</f>
        <v>70.653096539355303</v>
      </c>
      <c r="AE136" s="28">
        <f>[1]节奏总纲!AE136</f>
        <v>72.726519840539851</v>
      </c>
      <c r="AF136" s="28">
        <f>[1]节奏总纲!AF136</f>
        <v>75.614997873687514</v>
      </c>
      <c r="AG136" s="28">
        <f>[1]节奏总纲!AG136</f>
        <v>80.154679447049915</v>
      </c>
      <c r="AH136" s="28">
        <f>[1]节奏总纲!AH136</f>
        <v>89.302819678876304</v>
      </c>
      <c r="AZ136" s="28">
        <v>133</v>
      </c>
      <c r="BA136" s="28">
        <v>39.952721381626191</v>
      </c>
      <c r="BB136" s="28">
        <v>41.439455598778757</v>
      </c>
      <c r="BC136" s="28">
        <v>43.379679921165753</v>
      </c>
      <c r="BD136" s="28">
        <v>46.127930108907876</v>
      </c>
      <c r="BE136" s="28">
        <v>50</v>
      </c>
    </row>
    <row r="137" spans="6:57" x14ac:dyDescent="0.15">
      <c r="F137" s="68">
        <f>[1]节奏总纲!F137</f>
        <v>135</v>
      </c>
      <c r="G137" s="68">
        <f>[1]节奏总纲!G137</f>
        <v>11584.237502960397</v>
      </c>
      <c r="N137" s="68">
        <f>[1]节奏总纲!N137</f>
        <v>144</v>
      </c>
      <c r="O137" s="68">
        <v>134</v>
      </c>
      <c r="P137" s="68">
        <f>[1]节奏总纲!P137</f>
        <v>10808.408805051544</v>
      </c>
      <c r="Q137" s="68">
        <f>[1]节奏总纲!Q137</f>
        <v>9151.4797352371424</v>
      </c>
      <c r="R137" s="68">
        <f>[1]节奏总纲!R137</f>
        <v>7268.654921397163</v>
      </c>
      <c r="S137" s="68">
        <f>[1]节奏总纲!S137</f>
        <v>5162.0960452926174</v>
      </c>
      <c r="T137" s="68">
        <f>[1]节奏总纲!T137</f>
        <v>2762.6292905711744</v>
      </c>
      <c r="U137" s="68"/>
      <c r="V137" s="68">
        <v>134</v>
      </c>
      <c r="W137" s="68">
        <f>[1]节奏总纲!W137</f>
        <v>723.87377092998759</v>
      </c>
      <c r="X137" s="68">
        <f>[1]节奏总纲!X137</f>
        <v>588.70103776452925</v>
      </c>
      <c r="Y137" s="68">
        <f>[1]节奏总纲!Y137</f>
        <v>441.42470329686876</v>
      </c>
      <c r="Z137" s="68">
        <f>[1]节奏总纲!Z137</f>
        <v>318.49386840403349</v>
      </c>
      <c r="AA137" s="68">
        <f>[1]节奏总纲!AA137</f>
        <v>178.97141482923189</v>
      </c>
      <c r="AC137" s="28">
        <v>134</v>
      </c>
      <c r="AD137" s="28">
        <f>[1]节奏总纲!AD137</f>
        <v>70.76194596258118</v>
      </c>
      <c r="AE137" s="28">
        <f>[1]节奏总纲!AE137</f>
        <v>72.839715638639731</v>
      </c>
      <c r="AF137" s="28">
        <f>[1]节奏总纲!AF137</f>
        <v>75.72446086407767</v>
      </c>
      <c r="AG137" s="28">
        <f>[1]节奏总纲!AG137</f>
        <v>80.263608635113243</v>
      </c>
      <c r="AH137" s="28">
        <f>[1]节奏总纲!AH137</f>
        <v>89.430019153629758</v>
      </c>
      <c r="AZ137" s="28">
        <v>134</v>
      </c>
      <c r="BA137" s="28">
        <v>40.005827399112476</v>
      </c>
      <c r="BB137" s="28">
        <v>41.48973836764344</v>
      </c>
      <c r="BC137" s="28">
        <v>43.42960886574528</v>
      </c>
      <c r="BD137" s="28">
        <v>46.176090215954694</v>
      </c>
      <c r="BE137" s="28">
        <v>50</v>
      </c>
    </row>
    <row r="138" spans="6:57" x14ac:dyDescent="0.15">
      <c r="F138" s="68">
        <f>[1]节奏总纲!F138</f>
        <v>136</v>
      </c>
      <c r="G138" s="68">
        <f>[1]节奏总纲!G138</f>
        <v>12415.750112853173</v>
      </c>
      <c r="N138" s="68">
        <f>[1]节奏总纲!N138</f>
        <v>145</v>
      </c>
      <c r="O138" s="68">
        <v>135</v>
      </c>
      <c r="P138" s="68">
        <f>[1]节奏总纲!P138</f>
        <v>11584.237502960397</v>
      </c>
      <c r="Q138" s="68">
        <f>[1]节奏总纲!Q138</f>
        <v>9780.5717237494646</v>
      </c>
      <c r="R138" s="68">
        <f>[1]节奏总纲!R138</f>
        <v>7779.9739069882025</v>
      </c>
      <c r="S138" s="68">
        <f>[1]节奏总纲!S138</f>
        <v>5532.6318314138862</v>
      </c>
      <c r="T138" s="68">
        <f>[1]节奏总纲!T138</f>
        <v>2965.5648007578616</v>
      </c>
      <c r="U138" s="68"/>
      <c r="V138" s="68">
        <v>135</v>
      </c>
      <c r="W138" s="68">
        <f>[1]节奏总纲!W138</f>
        <v>775.82869790885343</v>
      </c>
      <c r="X138" s="68">
        <f>[1]节奏总纲!X138</f>
        <v>629.09198851232213</v>
      </c>
      <c r="Y138" s="68">
        <f>[1]节奏总纲!Y138</f>
        <v>511.31898559103956</v>
      </c>
      <c r="Z138" s="68">
        <f>[1]节奏总纲!Z138</f>
        <v>370.53578612126876</v>
      </c>
      <c r="AA138" s="68">
        <f>[1]节奏总纲!AA138</f>
        <v>202.93551018668722</v>
      </c>
      <c r="AC138" s="28">
        <v>135</v>
      </c>
      <c r="AD138" s="28">
        <f>[1]节奏总纲!AD138</f>
        <v>70.870795385807057</v>
      </c>
      <c r="AE138" s="28">
        <f>[1]节奏总纲!AE138</f>
        <v>72.952911436739612</v>
      </c>
      <c r="AF138" s="28">
        <f>[1]节奏总纲!AF138</f>
        <v>75.833923854467812</v>
      </c>
      <c r="AG138" s="28">
        <f>[1]节奏总纲!AG138</f>
        <v>80.372537823176572</v>
      </c>
      <c r="AH138" s="28">
        <f>[1]节奏总纲!AH138</f>
        <v>89.557218628383211</v>
      </c>
      <c r="AZ138" s="28">
        <v>135</v>
      </c>
      <c r="BA138" s="28">
        <v>40.052446592012309</v>
      </c>
      <c r="BB138" s="28">
        <v>41.540021136508116</v>
      </c>
      <c r="BC138" s="28">
        <v>43.479537810324814</v>
      </c>
      <c r="BD138" s="28">
        <v>46.224250323001513</v>
      </c>
      <c r="BE138" s="28">
        <v>50</v>
      </c>
    </row>
    <row r="139" spans="6:57" x14ac:dyDescent="0.15">
      <c r="F139" s="68">
        <f>[1]节奏总纲!F139</f>
        <v>137</v>
      </c>
      <c r="G139" s="68">
        <f>[1]节奏总纲!G139</f>
        <v>13306.943261900544</v>
      </c>
      <c r="N139" s="68">
        <f>[1]节奏总纲!N139</f>
        <v>146</v>
      </c>
      <c r="O139" s="68">
        <v>136</v>
      </c>
      <c r="P139" s="68">
        <f>[1]节奏总纲!P139</f>
        <v>12415.750112853173</v>
      </c>
      <c r="Q139" s="68">
        <f>[1]节奏总纲!Q139</f>
        <v>10502.4830204625</v>
      </c>
      <c r="R139" s="68">
        <f>[1]节奏总纲!R139</f>
        <v>8371.9403010968945</v>
      </c>
      <c r="S139" s="68">
        <f>[1]节奏总纲!S139</f>
        <v>5949.627454079241</v>
      </c>
      <c r="T139" s="68">
        <f>[1]节奏总纲!T139</f>
        <v>3194.5725040371212</v>
      </c>
      <c r="U139" s="68"/>
      <c r="V139" s="68">
        <v>136</v>
      </c>
      <c r="W139" s="68">
        <f>[1]节奏总纲!W139</f>
        <v>831.5126098927758</v>
      </c>
      <c r="X139" s="68">
        <f>[1]节奏总纲!X139</f>
        <v>721.91129671303497</v>
      </c>
      <c r="Y139" s="68">
        <f>[1]节奏总纲!Y139</f>
        <v>591.96639410869193</v>
      </c>
      <c r="Z139" s="68">
        <f>[1]节奏总纲!Z139</f>
        <v>416.99562266535486</v>
      </c>
      <c r="AA139" s="68">
        <f>[1]节奏总纲!AA139</f>
        <v>229.00770327925966</v>
      </c>
      <c r="AC139" s="28">
        <v>136</v>
      </c>
      <c r="AD139" s="28">
        <f>[1]节奏总纲!AD139</f>
        <v>70.979644809032948</v>
      </c>
      <c r="AE139" s="28">
        <f>[1]节奏总纲!AE139</f>
        <v>73.059911975288244</v>
      </c>
      <c r="AF139" s="28">
        <f>[1]节奏总纲!AF139</f>
        <v>75.943386844857969</v>
      </c>
      <c r="AG139" s="28">
        <f>[1]节奏总纲!AG139</f>
        <v>80.4814670112399</v>
      </c>
      <c r="AH139" s="28">
        <f>[1]节奏总纲!AH139</f>
        <v>89.684418103136665</v>
      </c>
      <c r="AZ139" s="28">
        <v>136</v>
      </c>
      <c r="BA139" s="28">
        <v>40.099065784912149</v>
      </c>
      <c r="BB139" s="28">
        <v>41.590303905372799</v>
      </c>
      <c r="BC139" s="28">
        <v>43.529466754904341</v>
      </c>
      <c r="BD139" s="28">
        <v>46.272410430048332</v>
      </c>
      <c r="BE139" s="28">
        <v>50</v>
      </c>
    </row>
    <row r="140" spans="6:57" x14ac:dyDescent="0.15">
      <c r="F140" s="68">
        <f>[1]节奏总纲!F140</f>
        <v>138</v>
      </c>
      <c r="G140" s="68">
        <f>[1]节奏总纲!G140</f>
        <v>14262.10042904369</v>
      </c>
      <c r="N140" s="68">
        <f>[1]节奏总纲!N140</f>
        <v>147</v>
      </c>
      <c r="O140" s="68">
        <v>137</v>
      </c>
      <c r="P140" s="68">
        <f>[1]节奏总纲!P140</f>
        <v>13306.943261900544</v>
      </c>
      <c r="Q140" s="68">
        <f>[1]节奏总纲!Q140</f>
        <v>11264.327471198811</v>
      </c>
      <c r="R140" s="68">
        <f>[1]节奏总纲!R140</f>
        <v>8987.5094790876265</v>
      </c>
      <c r="S140" s="68">
        <f>[1]节奏总纲!S140</f>
        <v>6407.293180605112</v>
      </c>
      <c r="T140" s="68">
        <f>[1]节奏总纲!T140</f>
        <v>3433.1913615703402</v>
      </c>
      <c r="U140" s="68"/>
      <c r="V140" s="68">
        <v>137</v>
      </c>
      <c r="W140" s="68">
        <f>[1]节奏总纲!W140</f>
        <v>891.19314904737075</v>
      </c>
      <c r="X140" s="68">
        <f>[1]节奏总纲!X140</f>
        <v>761.84445073631105</v>
      </c>
      <c r="Y140" s="68">
        <f>[1]节奏总纲!Y140</f>
        <v>615.56917799073199</v>
      </c>
      <c r="Z140" s="68">
        <f>[1]节奏总纲!Z140</f>
        <v>457.66572652587092</v>
      </c>
      <c r="AA140" s="68">
        <f>[1]节奏总纲!AA140</f>
        <v>238.61885753321894</v>
      </c>
      <c r="AC140" s="28">
        <v>137</v>
      </c>
      <c r="AD140" s="28">
        <f>[1]节奏总纲!AD140</f>
        <v>71.082568038258202</v>
      </c>
      <c r="AE140" s="28">
        <f>[1]节奏总纲!AE140</f>
        <v>73.162499594857536</v>
      </c>
      <c r="AF140" s="28">
        <f>[1]节奏总纲!AF140</f>
        <v>76.048210495050611</v>
      </c>
      <c r="AG140" s="28">
        <f>[1]节奏总纲!AG140</f>
        <v>80.590396199303228</v>
      </c>
      <c r="AH140" s="28">
        <f>[1]节奏总纲!AH140</f>
        <v>89.811617577890132</v>
      </c>
      <c r="AZ140" s="28">
        <v>137</v>
      </c>
      <c r="BA140" s="28">
        <v>40.145684977811982</v>
      </c>
      <c r="BB140" s="28">
        <v>41.640586674237483</v>
      </c>
      <c r="BC140" s="28">
        <v>43.579395699483875</v>
      </c>
      <c r="BD140" s="28">
        <v>46.320570537095151</v>
      </c>
      <c r="BE140" s="28">
        <v>50</v>
      </c>
    </row>
    <row r="141" spans="6:57" x14ac:dyDescent="0.15">
      <c r="F141" s="68">
        <f>[1]节奏总纲!F141</f>
        <v>139</v>
      </c>
      <c r="G141" s="68">
        <f>[1]节奏总纲!G141</f>
        <v>15285.812533339058</v>
      </c>
      <c r="N141" s="68">
        <f>[1]节奏总纲!N141</f>
        <v>148</v>
      </c>
      <c r="O141" s="68">
        <v>138</v>
      </c>
      <c r="P141" s="68">
        <f>[1]节奏总纲!P141</f>
        <v>14262.10042904369</v>
      </c>
      <c r="Q141" s="68">
        <f>[1]节奏总纲!Q141</f>
        <v>12081.42527344291</v>
      </c>
      <c r="R141" s="68">
        <f>[1]节奏总纲!R141</f>
        <v>9648.3109402480568</v>
      </c>
      <c r="S141" s="68">
        <f>[1]节奏总纲!S141</f>
        <v>6871.4799867132497</v>
      </c>
      <c r="T141" s="68">
        <f>[1]节奏总纲!T141</f>
        <v>3665.3598102642286</v>
      </c>
      <c r="U141" s="68"/>
      <c r="V141" s="68">
        <v>138</v>
      </c>
      <c r="W141" s="68">
        <f>[1]节奏总纲!W141</f>
        <v>955.15716714314658</v>
      </c>
      <c r="X141" s="68">
        <f>[1]节奏总纲!X141</f>
        <v>817.09780224409951</v>
      </c>
      <c r="Y141" s="68">
        <f>[1]节奏总纲!Y141</f>
        <v>660.80146116043034</v>
      </c>
      <c r="Z141" s="68">
        <f>[1]节奏总纲!Z141</f>
        <v>464.18680610813772</v>
      </c>
      <c r="AA141" s="68">
        <f>[1]节奏总纲!AA141</f>
        <v>232.16844869388842</v>
      </c>
      <c r="AC141" s="28">
        <v>138</v>
      </c>
      <c r="AD141" s="28">
        <f>[1]节奏总纲!AD141</f>
        <v>71.184128141237707</v>
      </c>
      <c r="AE141" s="28">
        <f>[1]节奏总纲!AE141</f>
        <v>73.265087214426828</v>
      </c>
      <c r="AF141" s="28">
        <f>[1]节奏总纲!AF141</f>
        <v>76.148064447889894</v>
      </c>
      <c r="AG141" s="28">
        <f>[1]节奏总纲!AG141</f>
        <v>80.699325387366557</v>
      </c>
      <c r="AH141" s="28">
        <f>[1]节奏总纲!AH141</f>
        <v>89.938817052643586</v>
      </c>
      <c r="AZ141" s="28">
        <v>138</v>
      </c>
      <c r="BA141" s="28">
        <v>40.192304170711814</v>
      </c>
      <c r="BB141" s="28">
        <v>41.690869443102159</v>
      </c>
      <c r="BC141" s="28">
        <v>43.629324644063402</v>
      </c>
      <c r="BD141" s="28">
        <v>46.368730644141969</v>
      </c>
      <c r="BE141" s="28">
        <v>50</v>
      </c>
    </row>
    <row r="142" spans="6:57" x14ac:dyDescent="0.15">
      <c r="F142" s="68">
        <f>[1]节奏总纲!F142</f>
        <v>140</v>
      </c>
      <c r="G142" s="68">
        <f>[1]节奏总纲!G142</f>
        <v>16383</v>
      </c>
      <c r="N142" s="68">
        <f>[1]节奏总纲!N142</f>
        <v>149</v>
      </c>
      <c r="O142" s="68">
        <v>139</v>
      </c>
      <c r="P142" s="68">
        <f>[1]节奏总纲!P142</f>
        <v>15285.812533339058</v>
      </c>
      <c r="Q142" s="68">
        <f>[1]节奏总纲!Q142</f>
        <v>12957.783284511519</v>
      </c>
      <c r="R142" s="68">
        <f>[1]节奏总纲!R142</f>
        <v>10342.380760057207</v>
      </c>
      <c r="S142" s="68">
        <f>[1]节奏总纲!S142</f>
        <v>7323.4327847227432</v>
      </c>
      <c r="T142" s="68">
        <f>[1]节奏总纲!T142</f>
        <v>3902.4679397614618</v>
      </c>
      <c r="U142" s="68"/>
      <c r="V142" s="68">
        <v>139</v>
      </c>
      <c r="W142" s="68">
        <f>[1]节奏总纲!W142</f>
        <v>1023.7121042953677</v>
      </c>
      <c r="X142" s="68">
        <f>[1]节奏总纲!X142</f>
        <v>876.3580110686089</v>
      </c>
      <c r="Y142" s="68">
        <f>[1]节奏总纲!Y142</f>
        <v>694.06981980915043</v>
      </c>
      <c r="Z142" s="68">
        <f>[1]节奏总纲!Z142</f>
        <v>451.95279800949356</v>
      </c>
      <c r="AA142" s="68">
        <f>[1]节奏总纲!AA142</f>
        <v>237.10812949723322</v>
      </c>
      <c r="AC142" s="28">
        <v>139</v>
      </c>
      <c r="AD142" s="28">
        <f>[1]节奏总纲!AD142</f>
        <v>71.285688244217212</v>
      </c>
      <c r="AE142" s="28">
        <f>[1]节奏总纲!AE142</f>
        <v>73.367674833996119</v>
      </c>
      <c r="AF142" s="28">
        <f>[1]节奏总纲!AF142</f>
        <v>76.247918400729162</v>
      </c>
      <c r="AG142" s="28">
        <f>[1]节奏总纲!AG142</f>
        <v>80.808254575429885</v>
      </c>
      <c r="AH142" s="28">
        <f>[1]节奏总纲!AH142</f>
        <v>90.055148444912135</v>
      </c>
      <c r="AZ142" s="28">
        <v>139</v>
      </c>
      <c r="BA142" s="28">
        <v>40.238923363611647</v>
      </c>
      <c r="BB142" s="28">
        <v>41.741152211966842</v>
      </c>
      <c r="BC142" s="28">
        <v>43.679253588642929</v>
      </c>
      <c r="BD142" s="28">
        <v>46.416890751188788</v>
      </c>
      <c r="BE142" s="28">
        <v>50</v>
      </c>
    </row>
    <row r="143" spans="6:57" x14ac:dyDescent="0.15">
      <c r="F143" s="68">
        <f>[1]节奏总纲!F143</f>
        <v>141</v>
      </c>
      <c r="G143" s="68">
        <f>[1]节奏总纲!G143</f>
        <v>17558.936410194601</v>
      </c>
      <c r="N143" s="68">
        <f>[1]节奏总纲!N143</f>
        <v>150</v>
      </c>
      <c r="O143" s="68">
        <v>140</v>
      </c>
      <c r="P143" s="68">
        <f>[1]节奏总纲!P143</f>
        <v>16383</v>
      </c>
      <c r="Q143" s="68">
        <f>[1]节奏总纲!Q143</f>
        <v>13881.315900000001</v>
      </c>
      <c r="R143" s="68">
        <f>[1]节奏总纲!R143</f>
        <v>11020.8441</v>
      </c>
      <c r="S143" s="68">
        <f>[1]节奏总纲!S143</f>
        <v>7804.8612000000003</v>
      </c>
      <c r="T143" s="68">
        <f>[1]节奏总纲!T143</f>
        <v>4169.4735000000001</v>
      </c>
      <c r="U143" s="68"/>
      <c r="V143" s="68">
        <v>140</v>
      </c>
      <c r="W143" s="68">
        <f>[1]节奏总纲!W143</f>
        <v>1097.1874666609419</v>
      </c>
      <c r="X143" s="68">
        <f>[1]节奏总纲!X143</f>
        <v>923.53261548848241</v>
      </c>
      <c r="Y143" s="68">
        <f>[1]节奏总纲!Y143</f>
        <v>678.46333994279303</v>
      </c>
      <c r="Z143" s="68">
        <f>[1]节奏总纲!Z143</f>
        <v>481.42841527725705</v>
      </c>
      <c r="AA143" s="68">
        <f>[1]节奏总纲!AA143</f>
        <v>267.00556023853824</v>
      </c>
      <c r="AC143" s="28">
        <v>140</v>
      </c>
      <c r="AD143" s="28">
        <f>[1]节奏总纲!AD143</f>
        <v>71.387248347196717</v>
      </c>
      <c r="AE143" s="28">
        <f>[1]节奏总纲!AE143</f>
        <v>73.470262453565411</v>
      </c>
      <c r="AF143" s="28">
        <f>[1]节奏总纲!AF143</f>
        <v>76.347772353568445</v>
      </c>
      <c r="AG143" s="28">
        <f>[1]节奏总纲!AG143</f>
        <v>80.917183763493213</v>
      </c>
      <c r="AH143" s="28">
        <f>[1]节奏总纲!AH143</f>
        <v>90.16140749098561</v>
      </c>
      <c r="AZ143" s="28">
        <v>140</v>
      </c>
      <c r="BA143" s="28">
        <v>40.28554255651148</v>
      </c>
      <c r="BB143" s="28">
        <v>41.791434980831518</v>
      </c>
      <c r="BC143" s="28">
        <v>43.729182533222463</v>
      </c>
      <c r="BD143" s="28">
        <v>46.465050858235607</v>
      </c>
      <c r="BE143" s="28">
        <v>50</v>
      </c>
    </row>
    <row r="144" spans="6:57" x14ac:dyDescent="0.15">
      <c r="F144" s="68">
        <f>[1]节奏总纲!F144</f>
        <v>142</v>
      </c>
      <c r="G144" s="68">
        <f>[1]节奏总纲!G144</f>
        <v>18819.273848271412</v>
      </c>
      <c r="N144" s="68">
        <f>[1]节奏总纲!N144</f>
        <v>151</v>
      </c>
      <c r="O144" s="68">
        <v>141</v>
      </c>
      <c r="P144" s="68">
        <f>[1]节奏总纲!P144</f>
        <v>17558.936410194601</v>
      </c>
      <c r="Q144" s="68">
        <f>[1]节奏总纲!Q144</f>
        <v>14817.986436563224</v>
      </c>
      <c r="R144" s="68">
        <f>[1]节奏总纲!R144</f>
        <v>11760.975607548344</v>
      </c>
      <c r="S144" s="68">
        <f>[1]节奏总纲!S144</f>
        <v>8352.7860503295724</v>
      </c>
      <c r="T144" s="68">
        <f>[1]节奏总纲!T144</f>
        <v>4465.2375291124872</v>
      </c>
      <c r="U144" s="68"/>
      <c r="V144" s="68">
        <v>141</v>
      </c>
      <c r="W144" s="68">
        <f>[1]节奏总纲!W144</f>
        <v>1175.9364101946012</v>
      </c>
      <c r="X144" s="68">
        <f>[1]节奏总纲!X144</f>
        <v>936.67053656322241</v>
      </c>
      <c r="Y144" s="68">
        <f>[1]节奏总纲!Y144</f>
        <v>740.13150754834351</v>
      </c>
      <c r="Z144" s="68">
        <f>[1]节奏总纲!Z144</f>
        <v>547.92485032957211</v>
      </c>
      <c r="AA144" s="68">
        <f>[1]节奏总纲!AA144</f>
        <v>295.76402911248715</v>
      </c>
      <c r="AC144" s="28">
        <v>141</v>
      </c>
      <c r="AD144" s="28">
        <f>[1]节奏总纲!AD144</f>
        <v>71.488808450176208</v>
      </c>
      <c r="AE144" s="28">
        <f>[1]节奏总纲!AE144</f>
        <v>73.572850073134703</v>
      </c>
      <c r="AF144" s="28">
        <f>[1]节奏总纲!AF144</f>
        <v>76.447626306407713</v>
      </c>
      <c r="AG144" s="28">
        <f>[1]节奏总纲!AG144</f>
        <v>81.023848662825003</v>
      </c>
      <c r="AH144" s="28">
        <f>[1]节奏总纲!AH144</f>
        <v>90.267666537059071</v>
      </c>
      <c r="AZ144" s="28">
        <v>141</v>
      </c>
      <c r="BA144" s="28">
        <v>40.332161749411313</v>
      </c>
      <c r="BB144" s="28">
        <v>41.841717749696201</v>
      </c>
      <c r="BC144" s="28">
        <v>43.77911147780199</v>
      </c>
      <c r="BD144" s="28">
        <v>46.513210965282425</v>
      </c>
      <c r="BE144" s="28">
        <v>50</v>
      </c>
    </row>
    <row r="145" spans="6:57" x14ac:dyDescent="0.15">
      <c r="F145" s="68">
        <f>[1]节奏总纲!F145</f>
        <v>143</v>
      </c>
      <c r="G145" s="68">
        <f>[1]节奏总纲!G145</f>
        <v>20170.070068243116</v>
      </c>
      <c r="N145" s="68">
        <f>[1]节奏总纲!N145</f>
        <v>152</v>
      </c>
      <c r="O145" s="68">
        <v>142</v>
      </c>
      <c r="P145" s="68">
        <f>[1]节奏总纲!P145</f>
        <v>18819.273848271412</v>
      </c>
      <c r="Q145" s="68">
        <f>[1]节奏总纲!Q145</f>
        <v>15892.876764865208</v>
      </c>
      <c r="R145" s="68">
        <f>[1]节奏总纲!R145</f>
        <v>12644.670098653563</v>
      </c>
      <c r="S145" s="68">
        <f>[1]节奏总纲!S145</f>
        <v>8976.7936256254634</v>
      </c>
      <c r="T145" s="68">
        <f>[1]节奏总纲!T145</f>
        <v>4804.5606134636919</v>
      </c>
      <c r="U145" s="68"/>
      <c r="V145" s="68">
        <v>142</v>
      </c>
      <c r="W145" s="68">
        <f>[1]节奏总纲!W145</f>
        <v>1260.3374380768109</v>
      </c>
      <c r="X145" s="68">
        <f>[1]节奏总纲!X145</f>
        <v>1074.8903283019845</v>
      </c>
      <c r="Y145" s="68">
        <f>[1]节奏总纲!Y145</f>
        <v>883.69449110521964</v>
      </c>
      <c r="Z145" s="68">
        <f>[1]节奏总纲!Z145</f>
        <v>624.007575295891</v>
      </c>
      <c r="AA145" s="68">
        <f>[1]节奏总纲!AA145</f>
        <v>339.32308435120467</v>
      </c>
      <c r="AC145" s="28">
        <v>142</v>
      </c>
      <c r="AD145" s="28">
        <f>[1]节奏总纲!AD145</f>
        <v>71.590368553155713</v>
      </c>
      <c r="AE145" s="28">
        <f>[1]节奏总纲!AE145</f>
        <v>73.675437692703994</v>
      </c>
      <c r="AF145" s="28">
        <f>[1]节奏总纲!AF145</f>
        <v>76.547480259246996</v>
      </c>
      <c r="AG145" s="28">
        <f>[1]节奏总纲!AG145</f>
        <v>81.123332456233015</v>
      </c>
      <c r="AH145" s="28">
        <f>[1]节奏总纲!AH145</f>
        <v>90.373925583132547</v>
      </c>
      <c r="AZ145" s="28">
        <v>142</v>
      </c>
      <c r="BA145" s="28">
        <v>40.378780942311145</v>
      </c>
      <c r="BB145" s="28">
        <v>41.892000518560877</v>
      </c>
      <c r="BC145" s="28">
        <v>43.829040422381524</v>
      </c>
      <c r="BD145" s="28">
        <v>46.561371072329244</v>
      </c>
      <c r="BE145" s="28">
        <v>50</v>
      </c>
    </row>
    <row r="146" spans="6:57" x14ac:dyDescent="0.15">
      <c r="F146" s="68">
        <f>[1]节奏总纲!F146</f>
        <v>144</v>
      </c>
      <c r="G146" s="68">
        <f>[1]节奏总纲!G146</f>
        <v>21617.817610103088</v>
      </c>
      <c r="N146" s="68">
        <f>[1]节奏总纲!N146</f>
        <v>153</v>
      </c>
      <c r="O146" s="68">
        <v>143</v>
      </c>
      <c r="P146" s="68">
        <f>[1]节奏总纲!P146</f>
        <v>20170.070068243116</v>
      </c>
      <c r="Q146" s="68">
        <f>[1]节奏总纲!Q146</f>
        <v>17065.896284740498</v>
      </c>
      <c r="R146" s="68">
        <f>[1]节奏总纲!R146</f>
        <v>13574.457155927617</v>
      </c>
      <c r="S146" s="68">
        <f>[1]节奏总纲!S146</f>
        <v>9653.3955346611565</v>
      </c>
      <c r="T146" s="68">
        <f>[1]节奏总纲!T146</f>
        <v>5173.6229725043595</v>
      </c>
      <c r="U146" s="68"/>
      <c r="V146" s="68">
        <v>143</v>
      </c>
      <c r="W146" s="68">
        <f>[1]节奏总纲!W146</f>
        <v>1350.796219971704</v>
      </c>
      <c r="X146" s="68">
        <f>[1]节奏总纲!X146</f>
        <v>1173.0195198752899</v>
      </c>
      <c r="Y146" s="68">
        <f>[1]节奏总纲!Y146</f>
        <v>929.78705727405395</v>
      </c>
      <c r="Z146" s="68">
        <f>[1]节奏总纲!Z146</f>
        <v>676.6019090356931</v>
      </c>
      <c r="AA146" s="68">
        <f>[1]节奏总纲!AA146</f>
        <v>369.06235904066762</v>
      </c>
      <c r="AC146" s="28">
        <v>143</v>
      </c>
      <c r="AD146" s="28">
        <f>[1]节奏总纲!AD146</f>
        <v>71.691928656135218</v>
      </c>
      <c r="AE146" s="28">
        <f>[1]节奏总纲!AE146</f>
        <v>73.778025312273286</v>
      </c>
      <c r="AF146" s="28">
        <f>[1]节奏总纲!AF146</f>
        <v>76.647334212086264</v>
      </c>
      <c r="AG146" s="28">
        <f>[1]节奏总纲!AG146</f>
        <v>81.222816249641028</v>
      </c>
      <c r="AH146" s="28">
        <f>[1]节奏总纲!AH146</f>
        <v>90.480184629206022</v>
      </c>
      <c r="AZ146" s="28">
        <v>143</v>
      </c>
      <c r="BA146" s="28">
        <v>40.425400135210978</v>
      </c>
      <c r="BB146" s="28">
        <v>41.94228328742556</v>
      </c>
      <c r="BC146" s="28">
        <v>43.878969366961051</v>
      </c>
      <c r="BD146" s="28">
        <v>46.609531179376063</v>
      </c>
      <c r="BE146" s="28">
        <v>50</v>
      </c>
    </row>
    <row r="147" spans="6:57" x14ac:dyDescent="0.15">
      <c r="F147" s="68">
        <f>[1]节奏总纲!F147</f>
        <v>145</v>
      </c>
      <c r="G147" s="68">
        <f>[1]节奏总纲!G147</f>
        <v>23169.475005920798</v>
      </c>
      <c r="N147" s="68">
        <f>[1]节奏总纲!N147</f>
        <v>154</v>
      </c>
      <c r="O147" s="68">
        <v>144</v>
      </c>
      <c r="P147" s="68">
        <f>[1]节奏总纲!P147</f>
        <v>21617.817610103088</v>
      </c>
      <c r="Q147" s="68">
        <f>[1]节奏总纲!Q147</f>
        <v>18282.188352864181</v>
      </c>
      <c r="R147" s="68">
        <f>[1]节奏总纲!R147</f>
        <v>14572.570850970493</v>
      </c>
      <c r="S147" s="68">
        <f>[1]节奏总纲!S147</f>
        <v>10367.905325805441</v>
      </c>
      <c r="T147" s="68">
        <f>[1]节奏总纲!T147</f>
        <v>5534.1613081863907</v>
      </c>
      <c r="U147" s="68"/>
      <c r="V147" s="68">
        <v>144</v>
      </c>
      <c r="W147" s="68">
        <f>[1]节奏总纲!W147</f>
        <v>1447.7475418599715</v>
      </c>
      <c r="X147" s="68">
        <f>[1]节奏总纲!X147</f>
        <v>1216.2920681236828</v>
      </c>
      <c r="Y147" s="68">
        <f>[1]节奏总纲!Y147</f>
        <v>998.11369504287541</v>
      </c>
      <c r="Z147" s="68">
        <f>[1]节奏总纲!Z147</f>
        <v>714.50979114428446</v>
      </c>
      <c r="AA147" s="68">
        <f>[1]节奏总纲!AA147</f>
        <v>360.53833568203117</v>
      </c>
      <c r="AC147" s="28">
        <v>144</v>
      </c>
      <c r="AD147" s="28">
        <f>[1]节奏总纲!AD147</f>
        <v>71.793488759114723</v>
      </c>
      <c r="AE147" s="28">
        <f>[1]节奏总纲!AE147</f>
        <v>73.880612931842577</v>
      </c>
      <c r="AF147" s="28">
        <f>[1]节奏总纲!AF147</f>
        <v>76.747188164925547</v>
      </c>
      <c r="AG147" s="28">
        <f>[1]节奏总纲!AG147</f>
        <v>81.322300043049054</v>
      </c>
      <c r="AH147" s="28">
        <f>[1]节奏总纲!AH147</f>
        <v>90.586443675279497</v>
      </c>
      <c r="AZ147" s="28">
        <v>144</v>
      </c>
      <c r="BA147" s="28">
        <v>40.472019328110811</v>
      </c>
      <c r="BB147" s="28">
        <v>41.992566056290244</v>
      </c>
      <c r="BC147" s="28">
        <v>43.928898311540586</v>
      </c>
      <c r="BD147" s="28">
        <v>46.657691286422882</v>
      </c>
      <c r="BE147" s="28">
        <v>50</v>
      </c>
    </row>
    <row r="148" spans="6:57" x14ac:dyDescent="0.15">
      <c r="F148" s="68">
        <f>[1]节奏总纲!F148</f>
        <v>146</v>
      </c>
      <c r="G148" s="68">
        <f>[1]节奏总纲!G148</f>
        <v>24832.50022570635</v>
      </c>
      <c r="N148" s="68">
        <f>[1]节奏总纲!N148</f>
        <v>155</v>
      </c>
      <c r="O148" s="68">
        <v>145</v>
      </c>
      <c r="P148" s="68">
        <f>[1]节奏总纲!P148</f>
        <v>23169.475005920798</v>
      </c>
      <c r="Q148" s="68">
        <f>[1]节奏总纲!Q148</f>
        <v>19631.496172516694</v>
      </c>
      <c r="R148" s="68">
        <f>[1]节奏总纲!R148</f>
        <v>15650.9803664995</v>
      </c>
      <c r="S148" s="68">
        <f>[1]节奏总纲!S148</f>
        <v>11095.86158033547</v>
      </c>
      <c r="T148" s="68">
        <f>[1]节奏总纲!T148</f>
        <v>5908.2161265098039</v>
      </c>
      <c r="U148" s="68"/>
      <c r="V148" s="68">
        <v>145</v>
      </c>
      <c r="W148" s="68">
        <f>[1]节奏总纲!W148</f>
        <v>1551.6573958177105</v>
      </c>
      <c r="X148" s="68">
        <f>[1]节奏总纲!X148</f>
        <v>1349.307819652513</v>
      </c>
      <c r="Y148" s="68">
        <f>[1]节奏总纲!Y148</f>
        <v>1078.409515529007</v>
      </c>
      <c r="Z148" s="68">
        <f>[1]节奏总纲!Z148</f>
        <v>727.95625453002867</v>
      </c>
      <c r="AA148" s="68">
        <f>[1]节奏总纲!AA148</f>
        <v>374.0548183234132</v>
      </c>
      <c r="AC148" s="28">
        <v>145</v>
      </c>
      <c r="AD148" s="28">
        <f>[1]节奏总纲!AD148</f>
        <v>71.895048862094214</v>
      </c>
      <c r="AE148" s="28">
        <f>[1]节奏总纲!AE148</f>
        <v>73.983200551411869</v>
      </c>
      <c r="AF148" s="28">
        <f>[1]节奏总纲!AF148</f>
        <v>76.847042117764815</v>
      </c>
      <c r="AG148" s="28">
        <f>[1]节奏总纲!AG148</f>
        <v>81.421783836457067</v>
      </c>
      <c r="AH148" s="28">
        <f>[1]节奏总纲!AH148</f>
        <v>90.692702721352973</v>
      </c>
      <c r="AZ148" s="28">
        <v>145</v>
      </c>
      <c r="BA148" s="28">
        <v>40.518638521010651</v>
      </c>
      <c r="BB148" s="28">
        <v>42.036975906461073</v>
      </c>
      <c r="BC148" s="28">
        <v>43.978827256120113</v>
      </c>
      <c r="BD148" s="28">
        <v>46.7058513934697</v>
      </c>
      <c r="BE148" s="28">
        <v>50</v>
      </c>
    </row>
    <row r="149" spans="6:57" x14ac:dyDescent="0.15">
      <c r="F149" s="68">
        <f>[1]节奏总纲!F149</f>
        <v>147</v>
      </c>
      <c r="G149" s="68">
        <f>[1]节奏总纲!G149</f>
        <v>26614.886523801088</v>
      </c>
      <c r="N149" s="68">
        <f>[1]节奏总纲!N149</f>
        <v>156</v>
      </c>
      <c r="O149" s="68">
        <v>146</v>
      </c>
      <c r="P149" s="68">
        <f>[1]节奏总纲!P149</f>
        <v>24832.50022570635</v>
      </c>
      <c r="Q149" s="68">
        <f>[1]节奏总纲!Q149</f>
        <v>21030.644441150707</v>
      </c>
      <c r="R149" s="68">
        <f>[1]节奏总纲!R149</f>
        <v>16694.889901742379</v>
      </c>
      <c r="S149" s="68">
        <f>[1]节奏总纲!S149</f>
        <v>11807.853857323369</v>
      </c>
      <c r="T149" s="68">
        <f>[1]节奏总纲!T149</f>
        <v>6290.0723071714192</v>
      </c>
      <c r="U149" s="68"/>
      <c r="V149" s="68">
        <v>146</v>
      </c>
      <c r="W149" s="68">
        <f>[1]节奏总纲!W149</f>
        <v>1663.0252197855516</v>
      </c>
      <c r="X149" s="68">
        <f>[1]节奏总纲!X149</f>
        <v>1399.1482686340132</v>
      </c>
      <c r="Y149" s="68">
        <f>[1]节奏总纲!Y149</f>
        <v>1043.9095352428794</v>
      </c>
      <c r="Z149" s="68">
        <f>[1]节奏总纲!Z149</f>
        <v>711.99227698789946</v>
      </c>
      <c r="AA149" s="68">
        <f>[1]节奏总纲!AA149</f>
        <v>381.85618066161533</v>
      </c>
      <c r="AC149" s="28">
        <v>146</v>
      </c>
      <c r="AD149" s="28">
        <f>[1]节奏总纲!AD149</f>
        <v>71.996608965073719</v>
      </c>
      <c r="AE149" s="28">
        <f>[1]节奏总纲!AE149</f>
        <v>74.078973000522922</v>
      </c>
      <c r="AF149" s="28">
        <f>[1]节奏总纲!AF149</f>
        <v>76.946896070604097</v>
      </c>
      <c r="AG149" s="28">
        <f>[1]节奏总纲!AG149</f>
        <v>81.521267629865079</v>
      </c>
      <c r="AH149" s="28">
        <f>[1]节奏总纲!AH149</f>
        <v>90.798961767426448</v>
      </c>
      <c r="AZ149" s="28">
        <v>146</v>
      </c>
      <c r="BA149" s="28">
        <v>40.565257713910484</v>
      </c>
      <c r="BB149" s="28">
        <v>42.080366850119908</v>
      </c>
      <c r="BC149" s="28">
        <v>44.024818750237806</v>
      </c>
      <c r="BD149" s="28">
        <v>46.754011500516519</v>
      </c>
      <c r="BE149" s="28">
        <v>50</v>
      </c>
    </row>
    <row r="150" spans="6:57" x14ac:dyDescent="0.15">
      <c r="F150" s="68">
        <f>[1]节奏总纲!F150</f>
        <v>148</v>
      </c>
      <c r="G150" s="68">
        <f>[1]节奏总纲!G150</f>
        <v>28525.200858087381</v>
      </c>
      <c r="N150" s="68">
        <f>[1]节奏总纲!N150</f>
        <v>157</v>
      </c>
      <c r="O150" s="68">
        <v>147</v>
      </c>
      <c r="P150" s="68">
        <f>[1]节奏总纲!P150</f>
        <v>26614.886523801088</v>
      </c>
      <c r="Q150" s="68">
        <f>[1]节奏总纲!Q150</f>
        <v>22449.65678282622</v>
      </c>
      <c r="R150" s="68">
        <f>[1]节奏总纲!R150</f>
        <v>17789.390152508648</v>
      </c>
      <c r="S150" s="68">
        <f>[1]节奏总纲!S150</f>
        <v>12583.518348453154</v>
      </c>
      <c r="T150" s="68">
        <f>[1]节奏总纲!T150</f>
        <v>6706.951403997874</v>
      </c>
      <c r="U150" s="68"/>
      <c r="V150" s="68">
        <v>147</v>
      </c>
      <c r="W150" s="68">
        <f>[1]节奏总纲!W150</f>
        <v>1782.3862980947379</v>
      </c>
      <c r="X150" s="68">
        <f>[1]节奏总纲!X150</f>
        <v>1419.0123416755123</v>
      </c>
      <c r="Y150" s="68">
        <f>[1]节奏总纲!Y150</f>
        <v>1094.5002507662684</v>
      </c>
      <c r="Z150" s="68">
        <f>[1]节奏总纲!Z150</f>
        <v>775.66449112978444</v>
      </c>
      <c r="AA150" s="68">
        <f>[1]节奏总纲!AA150</f>
        <v>416.87909682645477</v>
      </c>
      <c r="AC150" s="28">
        <v>147</v>
      </c>
      <c r="AD150" s="28">
        <f>[1]节奏总纲!AD150</f>
        <v>72.091594979242075</v>
      </c>
      <c r="AE150" s="28">
        <f>[1]节奏总纲!AE150</f>
        <v>74.173410870467364</v>
      </c>
      <c r="AF150" s="28">
        <f>[1]节奏总纲!AF150</f>
        <v>77.043751281705866</v>
      </c>
      <c r="AG150" s="28">
        <f>[1]节奏总纲!AG150</f>
        <v>81.620751423273092</v>
      </c>
      <c r="AH150" s="28">
        <f>[1]节奏总纲!AH150</f>
        <v>90.905220813499923</v>
      </c>
      <c r="AZ150" s="28">
        <v>147</v>
      </c>
      <c r="BA150" s="28">
        <v>40.611876906810316</v>
      </c>
      <c r="BB150" s="28">
        <v>42.123757793778736</v>
      </c>
      <c r="BC150" s="28">
        <v>44.067911160744309</v>
      </c>
      <c r="BD150" s="28">
        <v>46.802171607563338</v>
      </c>
      <c r="BE150" s="28">
        <v>50</v>
      </c>
    </row>
    <row r="151" spans="6:57" x14ac:dyDescent="0.15">
      <c r="F151" s="68">
        <f>[1]节奏总纲!F151</f>
        <v>149</v>
      </c>
      <c r="G151" s="68">
        <f>[1]节奏总纲!G151</f>
        <v>30572.62506667812</v>
      </c>
      <c r="N151" s="68">
        <f>[1]节奏总纲!N151</f>
        <v>158</v>
      </c>
      <c r="O151" s="68">
        <v>148</v>
      </c>
      <c r="P151" s="68">
        <f>[1]节奏总纲!P151</f>
        <v>28525.200858087381</v>
      </c>
      <c r="Q151" s="68">
        <f>[1]节奏总纲!Q151</f>
        <v>24049.59684345347</v>
      </c>
      <c r="R151" s="68">
        <f>[1]节奏总纲!R151</f>
        <v>19077.65433388884</v>
      </c>
      <c r="S151" s="68">
        <f>[1]节奏总纲!S151</f>
        <v>13515.240166561802</v>
      </c>
      <c r="T151" s="68">
        <f>[1]节奏总纲!T151</f>
        <v>7202.6132166670641</v>
      </c>
      <c r="U151" s="68"/>
      <c r="V151" s="68">
        <v>148</v>
      </c>
      <c r="W151" s="68">
        <f>[1]节奏总纲!W151</f>
        <v>1910.3143342862932</v>
      </c>
      <c r="X151" s="68">
        <f>[1]节奏总纲!X151</f>
        <v>1599.9400606272502</v>
      </c>
      <c r="Y151" s="68">
        <f>[1]节奏总纲!Y151</f>
        <v>1288.2641813801929</v>
      </c>
      <c r="Z151" s="68">
        <f>[1]节奏总纲!Z151</f>
        <v>931.72181810864822</v>
      </c>
      <c r="AA151" s="68">
        <f>[1]节奏总纲!AA151</f>
        <v>495.66181266919011</v>
      </c>
      <c r="AC151" s="28">
        <v>148</v>
      </c>
      <c r="AD151" s="28">
        <f>[1]节奏总纲!AD151</f>
        <v>72.186353905945822</v>
      </c>
      <c r="AE151" s="28">
        <f>[1]节奏总纲!AE151</f>
        <v>74.267848740411821</v>
      </c>
      <c r="AF151" s="28">
        <f>[1]节奏总纲!AF151</f>
        <v>77.137200185007629</v>
      </c>
      <c r="AG151" s="28">
        <f>[1]节奏总纲!AG151</f>
        <v>81.720235216681118</v>
      </c>
      <c r="AH151" s="28">
        <f>[1]节奏总纲!AH151</f>
        <v>91.01044787213759</v>
      </c>
      <c r="AZ151" s="28">
        <v>148</v>
      </c>
      <c r="BA151" s="28">
        <v>40.658496099710149</v>
      </c>
      <c r="BB151" s="28">
        <v>42.167148737437564</v>
      </c>
      <c r="BC151" s="28">
        <v>44.111003571250812</v>
      </c>
      <c r="BD151" s="28">
        <v>46.850331714610157</v>
      </c>
      <c r="BE151" s="28">
        <v>50</v>
      </c>
    </row>
    <row r="152" spans="6:57" x14ac:dyDescent="0.15">
      <c r="F152" s="68">
        <f>[1]节奏总纲!F152</f>
        <v>150</v>
      </c>
      <c r="G152" s="68">
        <f>[1]节奏总纲!G152</f>
        <v>32767</v>
      </c>
      <c r="N152" s="68">
        <f>[1]节奏总纲!N152</f>
        <v>159</v>
      </c>
      <c r="O152" s="68">
        <v>149</v>
      </c>
      <c r="P152" s="68">
        <f>[1]节奏总纲!P152</f>
        <v>30572.62506667812</v>
      </c>
      <c r="Q152" s="68">
        <f>[1]节奏总纲!Q152</f>
        <v>25794.12376875633</v>
      </c>
      <c r="R152" s="68">
        <f>[1]节奏总纲!R152</f>
        <v>20471.429744647667</v>
      </c>
      <c r="S152" s="68">
        <f>[1]节奏总纲!S152</f>
        <v>14525.054169178775</v>
      </c>
      <c r="T152" s="68">
        <f>[1]节奏总纲!T152</f>
        <v>7744.0459293895683</v>
      </c>
      <c r="U152" s="68"/>
      <c r="V152" s="68">
        <v>149</v>
      </c>
      <c r="W152" s="68">
        <f>[1]节奏总纲!W152</f>
        <v>2047.424208590739</v>
      </c>
      <c r="X152" s="68">
        <f>[1]节奏总纲!X152</f>
        <v>1744.52692530286</v>
      </c>
      <c r="Y152" s="68">
        <f>[1]节奏总纲!Y152</f>
        <v>1393.7754107588262</v>
      </c>
      <c r="Z152" s="68">
        <f>[1]节奏总纲!Z152</f>
        <v>1009.8140026169731</v>
      </c>
      <c r="AA152" s="68">
        <f>[1]节奏总纲!AA152</f>
        <v>541.43271272250422</v>
      </c>
      <c r="AC152" s="28">
        <v>149</v>
      </c>
      <c r="AD152" s="28">
        <f>[1]节奏总纲!AD152</f>
        <v>72.281112832649583</v>
      </c>
      <c r="AE152" s="28">
        <f>[1]节奏总纲!AE152</f>
        <v>74.362286610356264</v>
      </c>
      <c r="AF152" s="28">
        <f>[1]节奏总纲!AF152</f>
        <v>77.230649088309391</v>
      </c>
      <c r="AG152" s="28">
        <f>[1]节奏总纲!AG152</f>
        <v>81.819719010089131</v>
      </c>
      <c r="AH152" s="28">
        <f>[1]节奏总纲!AH152</f>
        <v>91.10715471073091</v>
      </c>
      <c r="AZ152" s="28">
        <v>149</v>
      </c>
      <c r="BA152" s="28">
        <v>40.705115292609982</v>
      </c>
      <c r="BB152" s="28">
        <v>42.2105396810964</v>
      </c>
      <c r="BC152" s="28">
        <v>44.154095981757315</v>
      </c>
      <c r="BD152" s="28">
        <v>46.898491821656968</v>
      </c>
      <c r="BE152" s="28">
        <v>50</v>
      </c>
    </row>
    <row r="153" spans="6:57" x14ac:dyDescent="0.15">
      <c r="F153" s="68">
        <f>[1]节奏总纲!F153</f>
        <v>151</v>
      </c>
      <c r="G153" s="68">
        <f>[1]节奏总纲!G153</f>
        <v>35118.87282038921</v>
      </c>
      <c r="N153" s="68">
        <f>[1]节奏总纲!N153</f>
        <v>160</v>
      </c>
      <c r="O153" s="68">
        <v>150</v>
      </c>
      <c r="P153" s="68">
        <f>[1]节奏总纲!P153</f>
        <v>32767</v>
      </c>
      <c r="Q153" s="68">
        <f>[1]节奏总纲!Q153</f>
        <v>27665.178100000001</v>
      </c>
      <c r="R153" s="68">
        <f>[1]节奏总纲!R153</f>
        <v>21976.8269</v>
      </c>
      <c r="S153" s="68">
        <f>[1]节奏总纲!S153</f>
        <v>15577.4318</v>
      </c>
      <c r="T153" s="68">
        <f>[1]节奏总纲!T153</f>
        <v>8355.5850000000009</v>
      </c>
      <c r="U153" s="68"/>
      <c r="V153" s="68">
        <v>150</v>
      </c>
      <c r="W153" s="68">
        <f>[1]节奏总纲!W153</f>
        <v>2194.3749333218802</v>
      </c>
      <c r="X153" s="68">
        <f>[1]节奏总纲!X153</f>
        <v>1871.0543312436712</v>
      </c>
      <c r="Y153" s="68">
        <f>[1]节奏总纲!Y153</f>
        <v>1505.3971553523334</v>
      </c>
      <c r="Z153" s="68">
        <f>[1]节奏总纲!Z153</f>
        <v>1052.3776308212255</v>
      </c>
      <c r="AA153" s="68">
        <f>[1]节奏总纲!AA153</f>
        <v>611.53907061043265</v>
      </c>
      <c r="AC153" s="28">
        <v>150</v>
      </c>
      <c r="AD153" s="28">
        <f>[1]节奏总纲!AD153</f>
        <v>72.375871759353331</v>
      </c>
      <c r="AE153" s="28">
        <f>[1]节奏总纲!AE153</f>
        <v>74.456724480300707</v>
      </c>
      <c r="AF153" s="28">
        <f>[1]节奏总纲!AF153</f>
        <v>77.324097991611154</v>
      </c>
      <c r="AG153" s="28">
        <f>[1]节奏总纲!AG153</f>
        <v>81.919202803497143</v>
      </c>
      <c r="AH153" s="28">
        <f>[1]节奏总纲!AH153</f>
        <v>91.20386154932423</v>
      </c>
      <c r="AZ153" s="28">
        <v>150</v>
      </c>
      <c r="BA153" s="28">
        <v>40.751734485509814</v>
      </c>
      <c r="BB153" s="28">
        <v>42.253930624755228</v>
      </c>
      <c r="BC153" s="28">
        <v>44.197188392263818</v>
      </c>
      <c r="BD153" s="28">
        <v>46.946651928703787</v>
      </c>
      <c r="BE153" s="28">
        <v>50</v>
      </c>
    </row>
    <row r="154" spans="6:57" x14ac:dyDescent="0.15">
      <c r="F154" s="68">
        <f>[1]节奏总纲!F154</f>
        <v>152</v>
      </c>
      <c r="G154" s="68">
        <f>[1]节奏总纲!G154</f>
        <v>37639.547696542824</v>
      </c>
      <c r="N154" s="68">
        <f>[1]节奏总纲!N154</f>
        <v>161</v>
      </c>
      <c r="O154" s="68">
        <v>151</v>
      </c>
      <c r="P154" s="68">
        <f>[1]节奏总纲!P154</f>
        <v>35118.87282038921</v>
      </c>
      <c r="Q154" s="68">
        <f>[1]节奏总纲!Q154</f>
        <v>29671.935645946844</v>
      </c>
      <c r="R154" s="68">
        <f>[1]节奏总纲!R154</f>
        <v>23592.858760737468</v>
      </c>
      <c r="S154" s="68">
        <f>[1]节奏总纲!S154</f>
        <v>16825.451968248472</v>
      </c>
      <c r="T154" s="68">
        <f>[1]节奏总纲!T154</f>
        <v>9211.6803407880889</v>
      </c>
      <c r="U154" s="68"/>
      <c r="V154" s="68">
        <v>151</v>
      </c>
      <c r="W154" s="68">
        <f>[1]节奏总纲!W154</f>
        <v>2351.8728203892097</v>
      </c>
      <c r="X154" s="68">
        <f>[1]节奏总纲!X154</f>
        <v>2006.7575459468426</v>
      </c>
      <c r="Y154" s="68">
        <f>[1]节奏总纲!Y154</f>
        <v>1616.0318607374684</v>
      </c>
      <c r="Z154" s="68">
        <f>[1]节奏总纲!Z154</f>
        <v>1248.0201682484712</v>
      </c>
      <c r="AA154" s="68">
        <f>[1]节奏总纲!AA154</f>
        <v>856.09534078808792</v>
      </c>
      <c r="AC154" s="28">
        <v>151</v>
      </c>
      <c r="AD154" s="28">
        <f>[1]节奏总纲!AD154</f>
        <v>72.470630686057078</v>
      </c>
      <c r="AE154" s="28">
        <f>[1]节奏总纲!AE154</f>
        <v>74.551162350245164</v>
      </c>
      <c r="AF154" s="28">
        <f>[1]节奏总纲!AF154</f>
        <v>77.417546894912917</v>
      </c>
      <c r="AG154" s="28">
        <f>[1]节奏总纲!AG154</f>
        <v>82.01744549958407</v>
      </c>
      <c r="AH154" s="28">
        <f>[1]节奏总纲!AH154</f>
        <v>91.300568387917551</v>
      </c>
      <c r="AZ154" s="28">
        <v>151</v>
      </c>
      <c r="BA154" s="28">
        <v>40.798353678409647</v>
      </c>
      <c r="BB154" s="28">
        <v>42.297321568414056</v>
      </c>
      <c r="BC154" s="28">
        <v>44.240280802770329</v>
      </c>
      <c r="BD154" s="28">
        <v>46.994812035750606</v>
      </c>
      <c r="BE154" s="28">
        <v>50</v>
      </c>
    </row>
    <row r="155" spans="6:57" x14ac:dyDescent="0.15">
      <c r="F155" s="68">
        <f>[1]节奏总纲!F155</f>
        <v>153</v>
      </c>
      <c r="G155" s="68">
        <f>[1]节奏总纲!G155</f>
        <v>40341.140136486232</v>
      </c>
      <c r="N155" s="68">
        <f>[1]节奏总纲!N155</f>
        <v>162</v>
      </c>
      <c r="O155" s="68">
        <v>152</v>
      </c>
      <c r="P155" s="68">
        <f>[1]节奏总纲!P155</f>
        <v>37639.547696542824</v>
      </c>
      <c r="Q155" s="68">
        <f>[1]节奏总纲!Q155</f>
        <v>31786.598029730416</v>
      </c>
      <c r="R155" s="68">
        <f>[1]节奏总纲!R155</f>
        <v>25478.209835789836</v>
      </c>
      <c r="S155" s="68">
        <f>[1]节奏总纲!S155</f>
        <v>18481.017919002526</v>
      </c>
      <c r="T155" s="68">
        <f>[1]节奏总纲!T155</f>
        <v>16185.005509513414</v>
      </c>
      <c r="U155" s="68"/>
      <c r="V155" s="68">
        <v>152</v>
      </c>
      <c r="W155" s="68">
        <f>[1]节奏总纲!W155</f>
        <v>2520.6748761536146</v>
      </c>
      <c r="X155" s="68">
        <f>[1]节奏总纲!X155</f>
        <v>2114.6623837835723</v>
      </c>
      <c r="Y155" s="68">
        <f>[1]节奏总纲!Y155</f>
        <v>1885.3510750523674</v>
      </c>
      <c r="Z155" s="68">
        <f>[1]节奏总纲!Z155</f>
        <v>1655.5659507540549</v>
      </c>
      <c r="AA155" s="68">
        <f>[1]节奏总纲!AA155</f>
        <v>6973.3251687253251</v>
      </c>
      <c r="AC155" s="28">
        <v>152</v>
      </c>
      <c r="AD155" s="28">
        <f>[1]节奏总纲!AD155</f>
        <v>72.565389612760825</v>
      </c>
      <c r="AE155" s="28">
        <f>[1]节奏总纲!AE155</f>
        <v>74.645600220189607</v>
      </c>
      <c r="AF155" s="28">
        <f>[1]节奏总纲!AF155</f>
        <v>77.51099579821468</v>
      </c>
      <c r="AG155" s="28">
        <f>[1]节奏总纲!AG155</f>
        <v>82.110321933176039</v>
      </c>
      <c r="AH155" s="28">
        <f>[1]节奏总纲!AH155</f>
        <v>91.397275226510871</v>
      </c>
      <c r="AZ155" s="28">
        <v>152</v>
      </c>
      <c r="BA155" s="28">
        <v>40.84497287130948</v>
      </c>
      <c r="BB155" s="28">
        <v>42.340712512072891</v>
      </c>
      <c r="BC155" s="28">
        <v>44.283373213276832</v>
      </c>
      <c r="BD155" s="28">
        <v>47.037096473408994</v>
      </c>
      <c r="BE155" s="28">
        <v>50</v>
      </c>
    </row>
    <row r="156" spans="6:57" x14ac:dyDescent="0.15">
      <c r="F156" s="68">
        <f>[1]节奏总纲!F156</f>
        <v>154</v>
      </c>
      <c r="G156" s="68">
        <f>[1]节奏总纲!G156</f>
        <v>43236.635220206183</v>
      </c>
      <c r="N156" s="68">
        <f>[1]节奏总纲!N156</f>
        <v>163</v>
      </c>
      <c r="O156" s="68">
        <v>153</v>
      </c>
      <c r="P156" s="68">
        <f>[1]节奏总纲!P156</f>
        <v>40341.140136486232</v>
      </c>
      <c r="Q156" s="68">
        <f>[1]节奏总纲!Q156</f>
        <v>34471.50424662749</v>
      </c>
      <c r="R156" s="68">
        <f>[1]节奏总纲!R156</f>
        <v>27916.06897444847</v>
      </c>
      <c r="S156" s="68">
        <f>[1]节奏总纲!S156</f>
        <v>26221.741088716051</v>
      </c>
      <c r="T156" s="68">
        <f>[1]节奏总纲!T156</f>
        <v>26423.446789398484</v>
      </c>
      <c r="U156" s="68"/>
      <c r="V156" s="68">
        <v>153</v>
      </c>
      <c r="W156" s="68">
        <f>[1]节奏总纲!W156</f>
        <v>2701.592439943408</v>
      </c>
      <c r="X156" s="68">
        <f>[1]节奏总纲!X156</f>
        <v>2684.906216897074</v>
      </c>
      <c r="Y156" s="68">
        <f>[1]节奏总纲!Y156</f>
        <v>2437.859138658634</v>
      </c>
      <c r="Z156" s="68">
        <f>[1]节奏总纲!Z156</f>
        <v>7740.7231697135248</v>
      </c>
      <c r="AA156" s="68">
        <f>[1]节奏总纲!AA156</f>
        <v>10238.44127988507</v>
      </c>
      <c r="AC156" s="28">
        <v>153</v>
      </c>
      <c r="AD156" s="28">
        <f>[1]节奏总纲!AD156</f>
        <v>72.660148539464572</v>
      </c>
      <c r="AE156" s="28">
        <f>[1]节奏总纲!AE156</f>
        <v>74.74003809013405</v>
      </c>
      <c r="AF156" s="28">
        <f>[1]节奏总纲!AF156</f>
        <v>77.604444701516456</v>
      </c>
      <c r="AG156" s="28">
        <f>[1]节奏总纲!AG156</f>
        <v>82.203198366767992</v>
      </c>
      <c r="AH156" s="28">
        <f>[1]节奏总纲!AH156</f>
        <v>91.493982065104177</v>
      </c>
      <c r="AZ156" s="28">
        <v>153</v>
      </c>
      <c r="BA156" s="28">
        <v>40.891592064209313</v>
      </c>
      <c r="BB156" s="28">
        <v>42.384103455731719</v>
      </c>
      <c r="BC156" s="28">
        <v>44.326465623783335</v>
      </c>
      <c r="BD156" s="28">
        <v>47.078671550054786</v>
      </c>
      <c r="BE156" s="28">
        <v>50</v>
      </c>
    </row>
    <row r="157" spans="6:57" x14ac:dyDescent="0.15">
      <c r="F157" s="68">
        <f>[1]节奏总纲!F157</f>
        <v>155</v>
      </c>
      <c r="G157" s="68">
        <f>[1]节奏总纲!G157</f>
        <v>46339.950011841604</v>
      </c>
      <c r="N157" s="68">
        <f>[1]节奏总纲!N157</f>
        <v>164</v>
      </c>
      <c r="O157" s="68">
        <v>154</v>
      </c>
      <c r="P157" s="68">
        <f>[1]节奏总纲!P157</f>
        <v>43236.635220206183</v>
      </c>
      <c r="Q157" s="68">
        <f>[1]节奏总纲!Q157</f>
        <v>37140.269654157113</v>
      </c>
      <c r="R157" s="68">
        <f>[1]节奏总纲!R157</f>
        <v>35237.857704468035</v>
      </c>
      <c r="S157" s="68">
        <f>[1]节奏总纲!S157</f>
        <v>35367.567610128652</v>
      </c>
      <c r="T157" s="68">
        <f>[1]节奏总纲!T157</f>
        <v>35454.040880569068</v>
      </c>
      <c r="U157" s="68"/>
      <c r="V157" s="68">
        <v>154</v>
      </c>
      <c r="W157" s="68">
        <f>[1]节奏总纲!W157</f>
        <v>2895.4950837199503</v>
      </c>
      <c r="X157" s="68">
        <f>[1]节奏总纲!X157</f>
        <v>2668.7654075296232</v>
      </c>
      <c r="Y157" s="68">
        <f>[1]节奏总纲!Y157</f>
        <v>7321.7887300195653</v>
      </c>
      <c r="Z157" s="68">
        <f>[1]节奏总纲!Z157</f>
        <v>9145.8265214126004</v>
      </c>
      <c r="AA157" s="68">
        <f>[1]节奏总纲!AA157</f>
        <v>9030.5940911705839</v>
      </c>
      <c r="AC157" s="28">
        <v>154</v>
      </c>
      <c r="AD157" s="28">
        <f>[1]节奏总纲!AD157</f>
        <v>72.754907466168333</v>
      </c>
      <c r="AE157" s="28">
        <f>[1]节奏总纲!AE157</f>
        <v>74.834475960078507</v>
      </c>
      <c r="AF157" s="28">
        <f>[1]节奏总纲!AF157</f>
        <v>77.697893604818219</v>
      </c>
      <c r="AG157" s="28">
        <f>[1]节奏总纲!AG157</f>
        <v>82.29607480035996</v>
      </c>
      <c r="AH157" s="28">
        <f>[1]节奏总纲!AH157</f>
        <v>91.590688903697497</v>
      </c>
      <c r="AZ157" s="28">
        <v>154</v>
      </c>
      <c r="BA157" s="28">
        <v>40.938211257109145</v>
      </c>
      <c r="BB157" s="28">
        <v>42.427494399390554</v>
      </c>
      <c r="BC157" s="28">
        <v>44.369558034289838</v>
      </c>
      <c r="BD157" s="28">
        <v>47.12024662670057</v>
      </c>
      <c r="BE157" s="28">
        <v>50</v>
      </c>
    </row>
    <row r="158" spans="6:57" x14ac:dyDescent="0.15">
      <c r="F158" s="68">
        <f>[1]节奏总纲!F158</f>
        <v>156</v>
      </c>
      <c r="G158" s="68">
        <f>[1]节奏总纲!G158</f>
        <v>49666.000451412707</v>
      </c>
      <c r="N158" s="68">
        <f>[1]节奏总纲!N158</f>
        <v>165</v>
      </c>
      <c r="O158" s="68">
        <v>155</v>
      </c>
      <c r="P158" s="68">
        <f>[1]节奏总纲!P158</f>
        <v>46339.950011841604</v>
      </c>
      <c r="Q158" s="68">
        <f>[1]节奏总纲!Q158</f>
        <v>44161.972361285043</v>
      </c>
      <c r="R158" s="68">
        <f>[1]节奏总纲!R158</f>
        <v>44486.352011367941</v>
      </c>
      <c r="S158" s="68">
        <f>[1]节奏总纲!S158</f>
        <v>44486.352011367941</v>
      </c>
      <c r="T158" s="68">
        <f>[1]节奏总纲!T158</f>
        <v>44625.371861403466</v>
      </c>
      <c r="U158" s="68"/>
      <c r="V158" s="68">
        <v>155</v>
      </c>
      <c r="W158" s="68">
        <f>[1]节奏总纲!W158</f>
        <v>3103.314791635421</v>
      </c>
      <c r="X158" s="68">
        <f>[1]节奏总纲!X158</f>
        <v>7021.7027071279299</v>
      </c>
      <c r="Y158" s="68">
        <f>[1]节奏总纲!Y158</f>
        <v>9248.4943068999055</v>
      </c>
      <c r="Z158" s="68">
        <f>[1]节奏总纲!Z158</f>
        <v>9118.7844012392889</v>
      </c>
      <c r="AA158" s="68">
        <f>[1]节奏总纲!AA158</f>
        <v>9171.3309808343984</v>
      </c>
      <c r="AC158" s="28">
        <v>155</v>
      </c>
      <c r="AD158" s="28">
        <f>[1]节奏总纲!AD158</f>
        <v>72.849666392872081</v>
      </c>
      <c r="AE158" s="28">
        <f>[1]节奏总纲!AE158</f>
        <v>74.92891383002295</v>
      </c>
      <c r="AF158" s="28">
        <f>[1]节奏总纲!AF158</f>
        <v>77.791342508119982</v>
      </c>
      <c r="AG158" s="28">
        <f>[1]节奏总纲!AG158</f>
        <v>82.388951233951914</v>
      </c>
      <c r="AH158" s="28">
        <f>[1]节奏总纲!AH158</f>
        <v>91.687395742290818</v>
      </c>
      <c r="AZ158" s="28">
        <v>155</v>
      </c>
      <c r="BA158" s="28">
        <v>40.984830450008985</v>
      </c>
      <c r="BB158" s="28">
        <v>42.470885343049382</v>
      </c>
      <c r="BC158" s="28">
        <v>44.412650444796341</v>
      </c>
      <c r="BD158" s="28">
        <v>47.161821703346362</v>
      </c>
      <c r="BE158" s="28">
        <v>50</v>
      </c>
    </row>
    <row r="159" spans="6:57" x14ac:dyDescent="0.15">
      <c r="F159" s="68">
        <f>[1]节奏总纲!F159</f>
        <v>157</v>
      </c>
      <c r="G159" s="68">
        <f>[1]节奏总纲!G159</f>
        <v>53230.773047602182</v>
      </c>
      <c r="N159" s="68">
        <f>[1]节奏总纲!N159</f>
        <v>166</v>
      </c>
      <c r="O159" s="68">
        <v>156</v>
      </c>
      <c r="P159" s="68">
        <f>[1]节奏总纲!P159</f>
        <v>49666.000451412707</v>
      </c>
      <c r="Q159" s="68">
        <f>[1]节奏总纲!Q159</f>
        <v>49666.000451412707</v>
      </c>
      <c r="R159" s="68">
        <f>[1]节奏总纲!R159</f>
        <v>50162.660455926831</v>
      </c>
      <c r="S159" s="68">
        <f>[1]节奏总纲!S159</f>
        <v>50162.660455926831</v>
      </c>
      <c r="T159" s="68">
        <f>[1]节奏总纲!T159</f>
        <v>50311.658457281068</v>
      </c>
      <c r="U159" s="68"/>
      <c r="V159" s="68">
        <v>156</v>
      </c>
      <c r="W159" s="68">
        <f>[1]节奏总纲!W159</f>
        <v>3326.0504395711032</v>
      </c>
      <c r="X159" s="68">
        <f>[1]节奏总纲!X159</f>
        <v>5504.0280901276637</v>
      </c>
      <c r="Y159" s="68">
        <f>[1]节奏总纲!Y159</f>
        <v>5676.3084445588902</v>
      </c>
      <c r="Z159" s="68">
        <f>[1]节奏总纲!Z159</f>
        <v>5676.3084445588902</v>
      </c>
      <c r="AA159" s="68">
        <f>[1]节奏总纲!AA159</f>
        <v>5686.2865958776019</v>
      </c>
      <c r="AC159" s="28">
        <v>156</v>
      </c>
      <c r="AD159" s="28">
        <f>[1]节奏总纲!AD159</f>
        <v>72.944425319575828</v>
      </c>
      <c r="AE159" s="28">
        <f>[1]节奏总纲!AE159</f>
        <v>75.022035011469043</v>
      </c>
      <c r="AF159" s="28">
        <f>[1]节奏总纲!AF159</f>
        <v>77.884791411421745</v>
      </c>
      <c r="AG159" s="28">
        <f>[1]节奏总纲!AG159</f>
        <v>82.481827667543882</v>
      </c>
      <c r="AH159" s="28">
        <f>[1]节奏总纲!AH159</f>
        <v>91.784102580884138</v>
      </c>
      <c r="AZ159" s="28">
        <v>156</v>
      </c>
      <c r="BA159" s="28">
        <v>41.027136894088379</v>
      </c>
      <c r="BB159" s="28">
        <v>42.51427628670821</v>
      </c>
      <c r="BC159" s="28">
        <v>44.455742855302844</v>
      </c>
      <c r="BD159" s="28">
        <v>47.203396779992147</v>
      </c>
      <c r="BE159" s="28">
        <v>50</v>
      </c>
    </row>
    <row r="160" spans="6:57" x14ac:dyDescent="0.15">
      <c r="F160" s="68">
        <f>[1]节奏总纲!F160</f>
        <v>158</v>
      </c>
      <c r="G160" s="68">
        <f>[1]节奏总纲!G160</f>
        <v>57051.401716174769</v>
      </c>
      <c r="N160" s="68">
        <f>[1]节奏总纲!N160</f>
        <v>167</v>
      </c>
      <c r="O160" s="68">
        <v>157</v>
      </c>
      <c r="P160" s="68">
        <f>[1]节奏总纲!P160</f>
        <v>53230.773047602182</v>
      </c>
      <c r="Q160" s="68">
        <f>[1]节奏总纲!Q160</f>
        <v>53230.773047602182</v>
      </c>
      <c r="R160" s="68">
        <f>[1]节奏总纲!R160</f>
        <v>53763.080778078205</v>
      </c>
      <c r="S160" s="68">
        <f>[1]节奏总纲!S160</f>
        <v>53763.080778078205</v>
      </c>
      <c r="T160" s="68">
        <f>[1]节奏总纲!T160</f>
        <v>53763.080778078205</v>
      </c>
      <c r="U160" s="68"/>
      <c r="V160" s="68">
        <v>157</v>
      </c>
      <c r="W160" s="68">
        <f>[1]节奏总纲!W160</f>
        <v>3564.7725961894757</v>
      </c>
      <c r="X160" s="68">
        <f>[1]节奏总纲!X160</f>
        <v>3564.7725961894757</v>
      </c>
      <c r="Y160" s="68">
        <f>[1]节奏总纲!Y160</f>
        <v>3600.4203221513744</v>
      </c>
      <c r="Z160" s="68">
        <f>[1]节奏总纲!Z160</f>
        <v>3600.4203221513744</v>
      </c>
      <c r="AA160" s="68">
        <f>[1]节奏总纲!AA160</f>
        <v>3451.4223207971372</v>
      </c>
      <c r="AC160" s="28">
        <v>157</v>
      </c>
      <c r="AD160" s="28">
        <f>[1]节奏总纲!AD160</f>
        <v>73.036560194527354</v>
      </c>
      <c r="AE160" s="28">
        <f>[1]节奏总纲!AE160</f>
        <v>75.111147990406067</v>
      </c>
      <c r="AF160" s="28">
        <f>[1]节奏总纲!AF160</f>
        <v>77.978240314723507</v>
      </c>
      <c r="AG160" s="28">
        <f>[1]节奏总纲!AG160</f>
        <v>82.574704101135836</v>
      </c>
      <c r="AH160" s="28">
        <f>[1]节奏总纲!AH160</f>
        <v>91.880809419477458</v>
      </c>
      <c r="AZ160" s="28">
        <v>157</v>
      </c>
      <c r="BA160" s="28">
        <v>41.067363109180121</v>
      </c>
      <c r="BB160" s="28">
        <v>42.557667230367045</v>
      </c>
      <c r="BC160" s="28">
        <v>44.498835265809355</v>
      </c>
      <c r="BD160" s="28">
        <v>47.244971856637939</v>
      </c>
      <c r="BE160" s="28">
        <v>50</v>
      </c>
    </row>
    <row r="161" spans="6:57" x14ac:dyDescent="0.15">
      <c r="F161" s="68">
        <f>[1]节奏总纲!F161</f>
        <v>159</v>
      </c>
      <c r="G161" s="68">
        <f>[1]节奏总纲!G161</f>
        <v>61146.25013335624</v>
      </c>
      <c r="N161" s="68">
        <f>[1]节奏总纲!N161</f>
        <v>168</v>
      </c>
      <c r="O161" s="68">
        <v>158</v>
      </c>
      <c r="P161" s="68">
        <f>[1]节奏总纲!P161</f>
        <v>57051.401716174769</v>
      </c>
      <c r="Q161" s="68">
        <f>[1]节奏总纲!Q161</f>
        <v>57051.401716174769</v>
      </c>
      <c r="R161" s="68">
        <f>[1]节奏总纲!R161</f>
        <v>57621.915733336515</v>
      </c>
      <c r="S161" s="68">
        <f>[1]节奏总纲!S161</f>
        <v>57621.915733336515</v>
      </c>
      <c r="T161" s="68">
        <f>[1]节奏总纲!T161</f>
        <v>57621.915733336515</v>
      </c>
      <c r="U161" s="68"/>
      <c r="V161" s="68">
        <v>158</v>
      </c>
      <c r="W161" s="68">
        <f>[1]节奏总纲!W161</f>
        <v>3820.6286685725863</v>
      </c>
      <c r="X161" s="68">
        <f>[1]节奏总纲!X161</f>
        <v>3820.6286685725863</v>
      </c>
      <c r="Y161" s="68">
        <f>[1]节奏总纲!Y161</f>
        <v>3858.8349552583095</v>
      </c>
      <c r="Z161" s="68">
        <f>[1]节奏总纲!Z161</f>
        <v>3858.8349552583095</v>
      </c>
      <c r="AA161" s="68">
        <f>[1]节奏总纲!AA161</f>
        <v>3858.8349552583095</v>
      </c>
      <c r="AC161" s="28">
        <v>158</v>
      </c>
      <c r="AD161" s="28">
        <f>[1]节奏总纲!AD161</f>
        <v>73.124973399384572</v>
      </c>
      <c r="AE161" s="28">
        <f>[1]节奏总纲!AE161</f>
        <v>75.200260969343077</v>
      </c>
      <c r="AF161" s="28">
        <f>[1]节奏总纲!AF161</f>
        <v>78.066694029528094</v>
      </c>
      <c r="AG161" s="28">
        <f>[1]节奏总纲!AG161</f>
        <v>82.667580534727804</v>
      </c>
      <c r="AH161" s="28">
        <f>[1]节奏总纲!AH161</f>
        <v>91.977516258070779</v>
      </c>
      <c r="AZ161" s="28">
        <v>158</v>
      </c>
      <c r="BA161" s="28">
        <v>41.107589324271871</v>
      </c>
      <c r="BB161" s="28">
        <v>42.601058174025873</v>
      </c>
      <c r="BC161" s="28">
        <v>44.541927676315858</v>
      </c>
      <c r="BD161" s="28">
        <v>47.286546933283724</v>
      </c>
      <c r="BE161" s="28">
        <v>50</v>
      </c>
    </row>
    <row r="162" spans="6:57" x14ac:dyDescent="0.15">
      <c r="F162" s="68">
        <f>[1]节奏总纲!F162</f>
        <v>160</v>
      </c>
      <c r="G162" s="68">
        <f>[1]节奏总纲!G162</f>
        <v>65535</v>
      </c>
      <c r="N162" s="68">
        <f>[1]节奏总纲!N162</f>
        <v>169</v>
      </c>
      <c r="O162" s="68">
        <v>159</v>
      </c>
      <c r="P162" s="68">
        <f>[1]节奏总纲!P162</f>
        <v>61146.25013335624</v>
      </c>
      <c r="Q162" s="68">
        <f>[1]节奏总纲!Q162</f>
        <v>61146.25013335624</v>
      </c>
      <c r="R162" s="68">
        <f>[1]节奏总纲!R162</f>
        <v>61757.7126346898</v>
      </c>
      <c r="S162" s="68">
        <f>[1]节奏总纲!S162</f>
        <v>61757.7126346898</v>
      </c>
      <c r="T162" s="68">
        <f>[1]节奏总纲!T162</f>
        <v>61757.7126346898</v>
      </c>
      <c r="U162" s="68"/>
      <c r="V162" s="68">
        <v>159</v>
      </c>
      <c r="W162" s="68">
        <f>[1]节奏总纲!W162</f>
        <v>4094.8484171814707</v>
      </c>
      <c r="X162" s="68">
        <f>[1]节奏总纲!X162</f>
        <v>4094.8484171814707</v>
      </c>
      <c r="Y162" s="68">
        <f>[1]节奏总纲!Y162</f>
        <v>4135.7969013532856</v>
      </c>
      <c r="Z162" s="68">
        <f>[1]节奏总纲!Z162</f>
        <v>4135.7969013532856</v>
      </c>
      <c r="AA162" s="68">
        <f>[1]节奏总纲!AA162</f>
        <v>4135.7969013532856</v>
      </c>
      <c r="AC162" s="28">
        <v>159</v>
      </c>
      <c r="AD162" s="28">
        <f>[1]节奏总纲!AD162</f>
        <v>73.213386604241791</v>
      </c>
      <c r="AE162" s="28">
        <f>[1]节奏总纲!AE162</f>
        <v>75.289373948280101</v>
      </c>
      <c r="AF162" s="28">
        <f>[1]节奏总纲!AF162</f>
        <v>78.153631564737054</v>
      </c>
      <c r="AG162" s="28">
        <f>[1]节奏总纲!AG162</f>
        <v>82.760456968319758</v>
      </c>
      <c r="AH162" s="28">
        <f>[1]节奏总纲!AH162</f>
        <v>92.073570757788559</v>
      </c>
      <c r="AZ162" s="28">
        <v>159</v>
      </c>
      <c r="BA162" s="28">
        <v>41.147815539363613</v>
      </c>
      <c r="BB162" s="28">
        <v>42.644449117684701</v>
      </c>
      <c r="BC162" s="28">
        <v>44.585020086822361</v>
      </c>
      <c r="BD162" s="28">
        <v>47.328122009929508</v>
      </c>
      <c r="BE162" s="28">
        <v>50</v>
      </c>
    </row>
    <row r="163" spans="6:57" x14ac:dyDescent="0.15">
      <c r="N163" s="68">
        <f>[1]节奏总纲!N163</f>
        <v>170</v>
      </c>
      <c r="O163" s="68">
        <v>160</v>
      </c>
      <c r="P163" s="68">
        <f>[1]节奏总纲!P163</f>
        <v>65535</v>
      </c>
      <c r="Q163" s="68">
        <f>[1]节奏总纲!Q163</f>
        <v>65535</v>
      </c>
      <c r="R163" s="68">
        <f>[1]节奏总纲!R163</f>
        <v>66190.350000000006</v>
      </c>
      <c r="S163" s="68">
        <f>[1]节奏总纲!S163</f>
        <v>66190.350000000006</v>
      </c>
      <c r="T163" s="68">
        <f>[1]节奏总纲!T163</f>
        <v>66190.350000000006</v>
      </c>
      <c r="U163" s="68"/>
      <c r="V163" s="68">
        <v>160</v>
      </c>
      <c r="W163" s="68">
        <f>[1]节奏总纲!W163</f>
        <v>4388.7498666437605</v>
      </c>
      <c r="X163" s="68">
        <f>[1]节奏总纲!X163</f>
        <v>4388.7498666437605</v>
      </c>
      <c r="Y163" s="68">
        <f>[1]节奏总纲!Y163</f>
        <v>4432.6373653102055</v>
      </c>
      <c r="Z163" s="68">
        <f>[1]节奏总纲!Z163</f>
        <v>4432.6373653102055</v>
      </c>
      <c r="AA163" s="68">
        <f>[1]节奏总纲!AA163</f>
        <v>4432.6373653102055</v>
      </c>
      <c r="AC163" s="28">
        <v>160</v>
      </c>
      <c r="AD163" s="28">
        <f>[1]节奏总纲!AD163</f>
        <v>73.301799809099009</v>
      </c>
      <c r="AE163" s="28">
        <f>[1]节奏总纲!AE163</f>
        <v>75.378486927217125</v>
      </c>
      <c r="AF163" s="28">
        <f>[1]节奏总纲!AF163</f>
        <v>78.240569099946029</v>
      </c>
      <c r="AG163" s="28">
        <f>[1]节奏总纲!AG163</f>
        <v>82.853333401911726</v>
      </c>
      <c r="AH163" s="28">
        <f>[1]节奏总纲!AH163</f>
        <v>92.169427650297976</v>
      </c>
      <c r="AZ163" s="28">
        <v>160</v>
      </c>
      <c r="BA163" s="28">
        <v>41.188041754455355</v>
      </c>
      <c r="BB163" s="28">
        <v>42.687840061343536</v>
      </c>
      <c r="BC163" s="28">
        <v>44.628112497328864</v>
      </c>
      <c r="BD163" s="28">
        <v>47.3696970865753</v>
      </c>
      <c r="BE163" s="28">
        <v>50</v>
      </c>
    </row>
    <row r="164" spans="6:57" x14ac:dyDescent="0.15">
      <c r="AC164" s="28">
        <v>161</v>
      </c>
      <c r="AD164" s="28">
        <f>[1]节奏总纲!AD164</f>
        <v>73.390213013956213</v>
      </c>
      <c r="AE164" s="28">
        <f>[1]节奏总纲!AE164</f>
        <v>75.467599906154135</v>
      </c>
      <c r="AF164" s="28">
        <f>[1]节奏总纲!AF164</f>
        <v>78.32750663515499</v>
      </c>
      <c r="AG164" s="28">
        <f>[1]节奏总纲!AG164</f>
        <v>82.94620983550368</v>
      </c>
      <c r="AH164" s="28">
        <f>[1]节奏总纲!AH164</f>
        <v>92.265284542807379</v>
      </c>
      <c r="AZ164" s="28">
        <v>161</v>
      </c>
      <c r="BA164" s="28">
        <v>41.228267969547105</v>
      </c>
      <c r="BB164" s="28">
        <v>42.731231005002364</v>
      </c>
      <c r="BC164" s="28">
        <v>44.671204907835367</v>
      </c>
      <c r="BD164" s="28">
        <v>47.411272163221085</v>
      </c>
      <c r="BE164" s="28">
        <v>50</v>
      </c>
    </row>
    <row r="165" spans="6:57" x14ac:dyDescent="0.15">
      <c r="AC165" s="28">
        <v>162</v>
      </c>
      <c r="AD165" s="28">
        <f>[1]节奏总纲!AD165</f>
        <v>73.478626218813432</v>
      </c>
      <c r="AE165" s="28">
        <f>[1]节奏总纲!AE165</f>
        <v>75.556712885091159</v>
      </c>
      <c r="AF165" s="28">
        <f>[1]节奏总纲!AF165</f>
        <v>78.414444170363964</v>
      </c>
      <c r="AG165" s="28">
        <f>[1]节奏总纲!AG165</f>
        <v>83.036921590135321</v>
      </c>
      <c r="AH165" s="28">
        <f>[1]节奏总纲!AH165</f>
        <v>92.361141435316796</v>
      </c>
      <c r="AZ165" s="28">
        <v>162</v>
      </c>
      <c r="BA165" s="28">
        <v>41.268494184638847</v>
      </c>
      <c r="BB165" s="28">
        <v>42.774621948661192</v>
      </c>
      <c r="BC165" s="28">
        <v>44.714297318341877</v>
      </c>
      <c r="BD165" s="28">
        <v>47.452847239866877</v>
      </c>
      <c r="BE165" s="28">
        <v>50</v>
      </c>
    </row>
    <row r="166" spans="6:57" x14ac:dyDescent="0.15">
      <c r="AC166" s="28">
        <v>163</v>
      </c>
      <c r="AD166" s="28">
        <f>[1]节奏总纲!AD166</f>
        <v>73.56703942367065</v>
      </c>
      <c r="AE166" s="28">
        <f>[1]节奏总纲!AE166</f>
        <v>75.645825864028183</v>
      </c>
      <c r="AF166" s="28">
        <f>[1]节奏总纲!AF166</f>
        <v>78.501381705572925</v>
      </c>
      <c r="AG166" s="28">
        <f>[1]节奏总纲!AG166</f>
        <v>83.124654333465756</v>
      </c>
      <c r="AH166" s="28">
        <f>[1]节奏总纲!AH166</f>
        <v>92.456998327826213</v>
      </c>
      <c r="AZ166" s="28">
        <v>163</v>
      </c>
      <c r="BA166" s="28">
        <v>41.308720399730589</v>
      </c>
      <c r="BB166" s="28">
        <v>42.818012892320027</v>
      </c>
      <c r="BC166" s="28">
        <v>44.757389728848381</v>
      </c>
      <c r="BD166" s="28">
        <v>47.494422316512662</v>
      </c>
      <c r="BE166" s="28">
        <v>50</v>
      </c>
    </row>
    <row r="167" spans="6:57" x14ac:dyDescent="0.15">
      <c r="AC167" s="28">
        <v>164</v>
      </c>
      <c r="AD167" s="28">
        <f>[1]节奏总纲!AD167</f>
        <v>73.655452628527868</v>
      </c>
      <c r="AE167" s="28">
        <f>[1]节奏总纲!AE167</f>
        <v>75.734938842965192</v>
      </c>
      <c r="AF167" s="28">
        <f>[1]节奏总纲!AF167</f>
        <v>78.5883192407819</v>
      </c>
      <c r="AG167" s="28">
        <f>[1]节奏总纲!AG167</f>
        <v>83.21238707679619</v>
      </c>
      <c r="AH167" s="28">
        <f>[1]节奏总纲!AH167</f>
        <v>92.55285522033563</v>
      </c>
      <c r="AZ167" s="28">
        <v>164</v>
      </c>
      <c r="BA167" s="28">
        <v>41.348946614822331</v>
      </c>
      <c r="BB167" s="28">
        <v>42.861403835978855</v>
      </c>
      <c r="BC167" s="28">
        <v>44.800482139354884</v>
      </c>
      <c r="BD167" s="28">
        <v>47.535997393158453</v>
      </c>
      <c r="BE167" s="28">
        <v>50</v>
      </c>
    </row>
    <row r="168" spans="6:57" x14ac:dyDescent="0.15">
      <c r="AC168" s="28">
        <v>165</v>
      </c>
      <c r="AD168" s="28">
        <f>[1]节奏总纲!AD168</f>
        <v>73.743865833385087</v>
      </c>
      <c r="AE168" s="28">
        <f>[1]节奏总纲!AE168</f>
        <v>75.824051821902216</v>
      </c>
      <c r="AF168" s="28">
        <f>[1]节奏总纲!AF168</f>
        <v>78.67525677599086</v>
      </c>
      <c r="AG168" s="28">
        <f>[1]节奏总纲!AG168</f>
        <v>83.300119820126625</v>
      </c>
      <c r="AH168" s="28">
        <f>[1]节奏总纲!AH168</f>
        <v>92.648712112845047</v>
      </c>
      <c r="AZ168" s="28">
        <v>165</v>
      </c>
      <c r="BA168" s="28">
        <v>41.389172829914081</v>
      </c>
      <c r="BB168" s="28">
        <v>42.904794779637683</v>
      </c>
      <c r="BC168" s="28">
        <v>44.843574549861387</v>
      </c>
      <c r="BD168" s="28">
        <v>47.577572469804238</v>
      </c>
      <c r="BE168" s="28">
        <v>50</v>
      </c>
    </row>
    <row r="169" spans="6:57" x14ac:dyDescent="0.15">
      <c r="AC169" s="28">
        <v>166</v>
      </c>
      <c r="AD169" s="28">
        <f>[1]节奏总纲!AD169</f>
        <v>73.832279038242305</v>
      </c>
      <c r="AE169" s="28">
        <f>[1]节奏总纲!AE169</f>
        <v>75.91316480083924</v>
      </c>
      <c r="AF169" s="28">
        <f>[1]节奏总纲!AF169</f>
        <v>78.762194311199835</v>
      </c>
      <c r="AG169" s="28">
        <f>[1]节奏总纲!AG169</f>
        <v>83.387852563457059</v>
      </c>
      <c r="AH169" s="28">
        <f>[1]节奏总纲!AH169</f>
        <v>92.744569005354464</v>
      </c>
      <c r="AZ169" s="28">
        <v>166</v>
      </c>
      <c r="BA169" s="28">
        <v>41.429399045005823</v>
      </c>
      <c r="BB169" s="28">
        <v>42.948185723296518</v>
      </c>
      <c r="BC169" s="28">
        <v>44.88666696036789</v>
      </c>
      <c r="BD169" s="28">
        <v>47.619147546450023</v>
      </c>
      <c r="BE169" s="28">
        <v>50</v>
      </c>
    </row>
    <row r="170" spans="6:57" x14ac:dyDescent="0.15">
      <c r="AC170" s="28">
        <v>167</v>
      </c>
      <c r="AD170" s="28">
        <f>[1]节奏总纲!AD170</f>
        <v>73.920692243099523</v>
      </c>
      <c r="AE170" s="28">
        <f>[1]节奏总纲!AE170</f>
        <v>76.002103770254962</v>
      </c>
      <c r="AF170" s="28">
        <f>[1]节奏总纲!AF170</f>
        <v>78.849131846408795</v>
      </c>
      <c r="AG170" s="28">
        <f>[1]节奏总纲!AG170</f>
        <v>83.475585306787494</v>
      </c>
      <c r="AH170" s="28">
        <f>[1]节奏总纲!AH170</f>
        <v>92.840425897863867</v>
      </c>
      <c r="AZ170" s="28">
        <v>167</v>
      </c>
      <c r="BA170" s="28">
        <v>41.469625260097565</v>
      </c>
      <c r="BB170" s="28">
        <v>42.991576666955346</v>
      </c>
      <c r="BC170" s="28">
        <v>44.9297593708744</v>
      </c>
      <c r="BD170" s="28">
        <v>47.660722623095815</v>
      </c>
      <c r="BE170" s="28">
        <v>50</v>
      </c>
    </row>
    <row r="171" spans="6:57" x14ac:dyDescent="0.15">
      <c r="AC171" s="28">
        <v>168</v>
      </c>
      <c r="AD171" s="28">
        <f>[1]节奏总纲!AD171</f>
        <v>74.008495683346354</v>
      </c>
      <c r="AE171" s="28">
        <f>[1]节奏总纲!AE171</f>
        <v>76.084409020469636</v>
      </c>
      <c r="AF171" s="28">
        <f>[1]节奏总纲!AF171</f>
        <v>78.93606938161777</v>
      </c>
      <c r="AG171" s="28">
        <f>[1]节奏总纲!AG171</f>
        <v>83.563318050117928</v>
      </c>
      <c r="AH171" s="28">
        <f>[1]节奏总纲!AH171</f>
        <v>92.936282790373284</v>
      </c>
      <c r="AZ171" s="28">
        <v>168</v>
      </c>
      <c r="BA171" s="28">
        <v>41.509851475189308</v>
      </c>
      <c r="BB171" s="28">
        <v>43.030177309109042</v>
      </c>
      <c r="BC171" s="28">
        <v>44.972851781380903</v>
      </c>
      <c r="BD171" s="28">
        <v>47.7022976997416</v>
      </c>
      <c r="BE171" s="28">
        <v>50</v>
      </c>
    </row>
    <row r="172" spans="6:57" x14ac:dyDescent="0.15">
      <c r="AC172" s="28">
        <v>169</v>
      </c>
      <c r="AD172" s="28">
        <f>[1]节奏总纲!AD172</f>
        <v>74.090988120365651</v>
      </c>
      <c r="AE172" s="28">
        <f>[1]节奏总纲!AE172</f>
        <v>76.166714270684309</v>
      </c>
      <c r="AF172" s="28">
        <f>[1]节奏总纲!AF172</f>
        <v>79.022812309215297</v>
      </c>
      <c r="AG172" s="28">
        <f>[1]节奏总纲!AG172</f>
        <v>83.651050793448363</v>
      </c>
      <c r="AH172" s="28">
        <f>[1]节奏总纲!AH172</f>
        <v>93.030170797284541</v>
      </c>
      <c r="AZ172" s="28">
        <v>169</v>
      </c>
      <c r="BA172" s="28">
        <v>41.550077690281057</v>
      </c>
      <c r="BB172" s="28">
        <v>43.067624017543686</v>
      </c>
      <c r="BC172" s="28">
        <v>45.013762077986961</v>
      </c>
      <c r="BD172" s="28">
        <v>47.743872776387391</v>
      </c>
      <c r="BE172" s="28">
        <v>50</v>
      </c>
    </row>
    <row r="173" spans="6:57" x14ac:dyDescent="0.15">
      <c r="AC173" s="28">
        <v>170</v>
      </c>
      <c r="AD173" s="28">
        <f>[1]节奏总纲!AD173</f>
        <v>74.173480557384934</v>
      </c>
      <c r="AE173" s="28">
        <f>[1]节奏总纲!AE173</f>
        <v>76.249019520898997</v>
      </c>
      <c r="AF173" s="28">
        <f>[1]节奏总纲!AF173</f>
        <v>79.109014469658547</v>
      </c>
      <c r="AG173" s="28">
        <f>[1]节奏总纲!AG173</f>
        <v>83.738783536778797</v>
      </c>
      <c r="AH173" s="28">
        <f>[1]节奏总纲!AH173</f>
        <v>93.1201554708354</v>
      </c>
      <c r="AZ173" s="28">
        <v>170</v>
      </c>
      <c r="BA173" s="28">
        <v>41.590303905372799</v>
      </c>
      <c r="BB173" s="28">
        <v>43.105070725978337</v>
      </c>
      <c r="BC173" s="28">
        <v>45.050956883357138</v>
      </c>
      <c r="BD173" s="28">
        <v>47.785447853033176</v>
      </c>
      <c r="BE173" s="28">
        <v>50</v>
      </c>
    </row>
    <row r="174" spans="6:57" x14ac:dyDescent="0.15">
      <c r="AC174" s="28">
        <v>171</v>
      </c>
      <c r="AD174" s="28">
        <f>[1]节奏总纲!AD174</f>
        <v>74.255972994404218</v>
      </c>
      <c r="AE174" s="28">
        <f>[1]节奏总纲!AE174</f>
        <v>76.331324771113671</v>
      </c>
      <c r="AF174" s="28">
        <f>[1]节奏总纲!AF174</f>
        <v>79.195216630101797</v>
      </c>
      <c r="AG174" s="28">
        <f>[1]节奏总纲!AG174</f>
        <v>83.826516280109232</v>
      </c>
      <c r="AH174" s="28">
        <f>[1]节奏总纲!AH174</f>
        <v>93.210140144386244</v>
      </c>
      <c r="AZ174" s="28">
        <v>171</v>
      </c>
      <c r="BA174" s="28">
        <v>41.630530120464542</v>
      </c>
      <c r="BB174" s="28">
        <v>43.14251743441298</v>
      </c>
      <c r="BC174" s="28">
        <v>45.088151688727308</v>
      </c>
      <c r="BD174" s="28">
        <v>47.827022929678968</v>
      </c>
      <c r="BE174" s="28">
        <v>50</v>
      </c>
    </row>
    <row r="175" spans="6:57" x14ac:dyDescent="0.15">
      <c r="AC175" s="28">
        <v>172</v>
      </c>
      <c r="AD175" s="28">
        <f>[1]节奏总纲!AD175</f>
        <v>74.338465431423501</v>
      </c>
      <c r="AE175" s="28">
        <f>[1]节奏总纲!AE175</f>
        <v>76.413630021328345</v>
      </c>
      <c r="AF175" s="28">
        <f>[1]节奏总纲!AF175</f>
        <v>79.281418790545047</v>
      </c>
      <c r="AG175" s="28">
        <f>[1]节奏总纲!AG175</f>
        <v>83.914249023439666</v>
      </c>
      <c r="AH175" s="28">
        <f>[1]节奏总纲!AH175</f>
        <v>93.300124817937103</v>
      </c>
      <c r="AZ175" s="28">
        <v>172</v>
      </c>
      <c r="BA175" s="28">
        <v>41.670756335556291</v>
      </c>
      <c r="BB175" s="28">
        <v>43.179964142847631</v>
      </c>
      <c r="BC175" s="28">
        <v>45.125346494097485</v>
      </c>
      <c r="BD175" s="28">
        <v>47.868598006324753</v>
      </c>
      <c r="BE175" s="28">
        <v>50</v>
      </c>
    </row>
    <row r="176" spans="6:57" x14ac:dyDescent="0.15">
      <c r="AC176" s="28">
        <v>173</v>
      </c>
      <c r="AD176" s="28">
        <f>[1]节奏总纲!AD176</f>
        <v>74.420957868442784</v>
      </c>
      <c r="AE176" s="28">
        <f>[1]节奏总纲!AE176</f>
        <v>76.495935271543019</v>
      </c>
      <c r="AF176" s="28">
        <f>[1]节奏总纲!AF176</f>
        <v>79.367620950988297</v>
      </c>
      <c r="AG176" s="28">
        <f>[1]节奏总纲!AG176</f>
        <v>84.00179325525086</v>
      </c>
      <c r="AH176" s="28">
        <f>[1]节奏总纲!AH176</f>
        <v>93.390109491487962</v>
      </c>
      <c r="AZ176" s="28">
        <v>173</v>
      </c>
      <c r="BA176" s="28">
        <v>41.710982550648033</v>
      </c>
      <c r="BB176" s="28">
        <v>43.217410851282274</v>
      </c>
      <c r="BC176" s="28">
        <v>45.162541299467655</v>
      </c>
      <c r="BD176" s="28">
        <v>47.910173082970537</v>
      </c>
      <c r="BE176" s="28">
        <v>50</v>
      </c>
    </row>
    <row r="177" spans="29:57" x14ac:dyDescent="0.15">
      <c r="AC177" s="28">
        <v>174</v>
      </c>
      <c r="AD177" s="28">
        <f>[1]节奏总纲!AD177</f>
        <v>74.503450305462081</v>
      </c>
      <c r="AE177" s="28">
        <f>[1]节奏总纲!AE177</f>
        <v>76.578240521757706</v>
      </c>
      <c r="AF177" s="28">
        <f>[1]节奏总纲!AF177</f>
        <v>79.453823111431561</v>
      </c>
      <c r="AG177" s="28">
        <f>[1]节奏总纲!AG177</f>
        <v>84.08118060043364</v>
      </c>
      <c r="AH177" s="28">
        <f>[1]节奏总纲!AH177</f>
        <v>93.480094165038807</v>
      </c>
      <c r="AZ177" s="28">
        <v>174</v>
      </c>
      <c r="BA177" s="28">
        <v>41.751208765739776</v>
      </c>
      <c r="BB177" s="28">
        <v>43.254857559716925</v>
      </c>
      <c r="BC177" s="28">
        <v>45.199736104837832</v>
      </c>
      <c r="BD177" s="28">
        <v>47.951748159616329</v>
      </c>
      <c r="BE177" s="28">
        <v>50</v>
      </c>
    </row>
    <row r="178" spans="29:57" x14ac:dyDescent="0.15">
      <c r="AC178" s="28">
        <v>175</v>
      </c>
      <c r="AD178" s="28">
        <f>[1]节奏总纲!AD178</f>
        <v>74.585942742481365</v>
      </c>
      <c r="AE178" s="28">
        <f>[1]节奏总纲!AE178</f>
        <v>76.66054577197238</v>
      </c>
      <c r="AF178" s="28">
        <f>[1]节奏总纲!AF178</f>
        <v>79.540025271874811</v>
      </c>
      <c r="AG178" s="28">
        <f>[1]节奏总纲!AG178</f>
        <v>84.160567945616407</v>
      </c>
      <c r="AH178" s="28">
        <f>[1]节奏总纲!AH178</f>
        <v>93.570078838589666</v>
      </c>
      <c r="AZ178" s="28">
        <v>175</v>
      </c>
      <c r="BA178" s="28">
        <v>41.791434980831518</v>
      </c>
      <c r="BB178" s="28">
        <v>43.292304268151575</v>
      </c>
      <c r="BC178" s="28">
        <v>45.236930910208002</v>
      </c>
      <c r="BD178" s="28">
        <v>47.993323236262114</v>
      </c>
      <c r="BE178" s="28">
        <v>50</v>
      </c>
    </row>
    <row r="179" spans="29:57" x14ac:dyDescent="0.15">
      <c r="AC179" s="28">
        <v>176</v>
      </c>
      <c r="AD179" s="28">
        <f>[1]节奏总纲!AD179</f>
        <v>74.668435179500648</v>
      </c>
      <c r="AE179" s="28">
        <f>[1]节奏总纲!AE179</f>
        <v>76.742851022187054</v>
      </c>
      <c r="AF179" s="28">
        <f>[1]节奏总纲!AF179</f>
        <v>79.626227432318061</v>
      </c>
      <c r="AG179" s="28">
        <f>[1]节奏总纲!AG179</f>
        <v>84.239955290799188</v>
      </c>
      <c r="AH179" s="28">
        <f>[1]节奏总纲!AH179</f>
        <v>93.660063512140525</v>
      </c>
      <c r="AZ179" s="28">
        <v>176</v>
      </c>
      <c r="BA179" s="28">
        <v>41.831661195923267</v>
      </c>
      <c r="BB179" s="28">
        <v>43.329750976586219</v>
      </c>
      <c r="BC179" s="28">
        <v>45.274125715578172</v>
      </c>
      <c r="BD179" s="28">
        <v>48.030128751164234</v>
      </c>
      <c r="BE179" s="28">
        <v>50</v>
      </c>
    </row>
    <row r="180" spans="29:57" x14ac:dyDescent="0.15">
      <c r="AC180" s="28">
        <v>177</v>
      </c>
      <c r="AD180" s="28">
        <f>[1]节奏总纲!AD180</f>
        <v>74.750927616519931</v>
      </c>
      <c r="AE180" s="28">
        <f>[1]节奏总纲!AE180</f>
        <v>76.825156272401728</v>
      </c>
      <c r="AF180" s="28">
        <f>[1]节奏总纲!AF180</f>
        <v>79.71242959276131</v>
      </c>
      <c r="AG180" s="28">
        <f>[1]节奏总纲!AG180</f>
        <v>84.319342635981968</v>
      </c>
      <c r="AH180" s="28">
        <f>[1]节奏总纲!AH180</f>
        <v>93.750048185691369</v>
      </c>
      <c r="AZ180" s="28">
        <v>177</v>
      </c>
      <c r="BA180" s="28">
        <v>41.87188741101501</v>
      </c>
      <c r="BB180" s="28">
        <v>43.367197685020869</v>
      </c>
      <c r="BC180" s="28">
        <v>45.31132052094835</v>
      </c>
      <c r="BD180" s="28">
        <v>48.066021750983474</v>
      </c>
      <c r="BE180" s="28">
        <v>50</v>
      </c>
    </row>
    <row r="181" spans="29:57" x14ac:dyDescent="0.15">
      <c r="AC181" s="28">
        <v>178</v>
      </c>
      <c r="AD181" s="28">
        <f>[1]节奏总纲!AD181</f>
        <v>74.833420053539214</v>
      </c>
      <c r="AE181" s="28">
        <f>[1]节奏总纲!AE181</f>
        <v>76.907461522616416</v>
      </c>
      <c r="AF181" s="28">
        <f>[1]节奏总纲!AF181</f>
        <v>79.79863175320456</v>
      </c>
      <c r="AG181" s="28">
        <f>[1]节奏总纲!AG181</f>
        <v>84.398729981164735</v>
      </c>
      <c r="AH181" s="28">
        <f>[1]节奏总纲!AH181</f>
        <v>93.840032859242228</v>
      </c>
      <c r="AZ181" s="28">
        <v>178</v>
      </c>
      <c r="BA181" s="28">
        <v>41.912113626106752</v>
      </c>
      <c r="BB181" s="28">
        <v>43.404644393455513</v>
      </c>
      <c r="BC181" s="28">
        <v>45.34851532631852</v>
      </c>
      <c r="BD181" s="28">
        <v>48.101914750802706</v>
      </c>
      <c r="BE181" s="28">
        <v>50</v>
      </c>
    </row>
    <row r="182" spans="29:57" x14ac:dyDescent="0.15">
      <c r="AC182" s="28">
        <v>179</v>
      </c>
      <c r="AD182" s="28">
        <f>[1]节奏总纲!AD182</f>
        <v>74.915912490558512</v>
      </c>
      <c r="AE182" s="28">
        <f>[1]节奏总纲!AE182</f>
        <v>76.989766772831089</v>
      </c>
      <c r="AF182" s="28">
        <f>[1]节奏总纲!AF182</f>
        <v>79.88483391364781</v>
      </c>
      <c r="AG182" s="28">
        <f>[1]节奏总纲!AG182</f>
        <v>84.478117326347515</v>
      </c>
      <c r="AH182" s="28">
        <f>[1]节奏总纲!AH182</f>
        <v>93.930017532793073</v>
      </c>
      <c r="AZ182" s="28">
        <v>179</v>
      </c>
      <c r="BA182" s="28">
        <v>41.952339841198494</v>
      </c>
      <c r="BB182" s="28">
        <v>43.442091101890163</v>
      </c>
      <c r="BC182" s="28">
        <v>45.385710131688697</v>
      </c>
      <c r="BD182" s="28">
        <v>48.137807750621946</v>
      </c>
      <c r="BE182" s="28">
        <v>50</v>
      </c>
    </row>
    <row r="183" spans="29:57" x14ac:dyDescent="0.15">
      <c r="AC183" s="28">
        <v>180</v>
      </c>
      <c r="AD183" s="28">
        <f>[1]节奏总纲!AD183</f>
        <v>74.998404927577795</v>
      </c>
      <c r="AE183" s="28">
        <f>[1]节奏总纲!AE183</f>
        <v>77.06778397927944</v>
      </c>
      <c r="AF183" s="28">
        <f>[1]节奏总纲!AF183</f>
        <v>79.97103607409106</v>
      </c>
      <c r="AG183" s="28">
        <f>[1]节奏总纲!AG183</f>
        <v>84.557504671530296</v>
      </c>
      <c r="AH183" s="28">
        <f>[1]节奏总纲!AH183</f>
        <v>94.01720149869783</v>
      </c>
      <c r="AZ183" s="28">
        <v>180</v>
      </c>
      <c r="BA183" s="28">
        <v>41.992566056290244</v>
      </c>
      <c r="BB183" s="28">
        <v>43.479537810324807</v>
      </c>
      <c r="BC183" s="28">
        <v>45.422904937058867</v>
      </c>
      <c r="BD183" s="28">
        <v>48.173700750441178</v>
      </c>
      <c r="BE183" s="28">
        <v>50</v>
      </c>
    </row>
    <row r="184" spans="29:57" x14ac:dyDescent="0.15">
      <c r="AC184" s="28">
        <v>181</v>
      </c>
      <c r="AD184" s="28">
        <f>[1]节奏总纲!AD184</f>
        <v>75.075479910097457</v>
      </c>
      <c r="AE184" s="28">
        <f>[1]节奏总纲!AE184</f>
        <v>77.145192343015793</v>
      </c>
      <c r="AF184" s="28">
        <f>[1]节奏总纲!AF184</f>
        <v>80.053817475702374</v>
      </c>
      <c r="AG184" s="28">
        <f>[1]节奏总纲!AG184</f>
        <v>84.636892016713063</v>
      </c>
      <c r="AH184" s="28">
        <f>[1]节奏总纲!AH184</f>
        <v>94.094586524044246</v>
      </c>
      <c r="AZ184" s="28">
        <v>181</v>
      </c>
      <c r="BA184" s="28">
        <v>42.028297717729309</v>
      </c>
      <c r="BB184" s="28">
        <v>43.516984518759458</v>
      </c>
      <c r="BC184" s="28">
        <v>45.460099742429037</v>
      </c>
      <c r="BD184" s="28">
        <v>48.209593750260417</v>
      </c>
      <c r="BE184" s="28">
        <v>50</v>
      </c>
    </row>
    <row r="185" spans="29:57" x14ac:dyDescent="0.15">
      <c r="AC185" s="28">
        <v>182</v>
      </c>
      <c r="AD185" s="28">
        <f>[1]节奏总纲!AD185</f>
        <v>75.152448075388719</v>
      </c>
      <c r="AE185" s="28">
        <f>[1]节奏总纲!AE185</f>
        <v>77.222600706752132</v>
      </c>
      <c r="AF185" s="28">
        <f>[1]节奏总纲!AF185</f>
        <v>80.134867890916794</v>
      </c>
      <c r="AG185" s="28">
        <f>[1]节奏总纲!AG185</f>
        <v>84.716279361895843</v>
      </c>
      <c r="AH185" s="28">
        <f>[1]节奏总纲!AH185</f>
        <v>94.171971549390676</v>
      </c>
      <c r="AZ185" s="28">
        <v>182</v>
      </c>
      <c r="BA185" s="28">
        <v>42.063010472656373</v>
      </c>
      <c r="BB185" s="28">
        <v>43.554431227194108</v>
      </c>
      <c r="BC185" s="28">
        <v>45.497294547799214</v>
      </c>
      <c r="BD185" s="28">
        <v>48.24548675007965</v>
      </c>
      <c r="BE185" s="28">
        <v>50</v>
      </c>
    </row>
    <row r="186" spans="29:57" x14ac:dyDescent="0.15">
      <c r="AC186" s="28">
        <v>183</v>
      </c>
      <c r="AD186" s="28">
        <f>[1]节奏总纲!AD186</f>
        <v>75.229416240679981</v>
      </c>
      <c r="AE186" s="28">
        <f>[1]节奏总纲!AE186</f>
        <v>77.300009070488485</v>
      </c>
      <c r="AF186" s="28">
        <f>[1]节奏总纲!AF186</f>
        <v>80.215918306131215</v>
      </c>
      <c r="AG186" s="28">
        <f>[1]节奏总纲!AG186</f>
        <v>84.795666707078624</v>
      </c>
      <c r="AH186" s="28">
        <f>[1]节奏总纲!AH186</f>
        <v>94.249356574737092</v>
      </c>
      <c r="AZ186" s="28">
        <v>183</v>
      </c>
      <c r="BA186" s="28">
        <v>42.097723227583437</v>
      </c>
      <c r="BB186" s="28">
        <v>43.591877935628752</v>
      </c>
      <c r="BC186" s="28">
        <v>45.534489353169384</v>
      </c>
      <c r="BD186" s="28">
        <v>48.281379749898889</v>
      </c>
      <c r="BE186" s="28">
        <v>50</v>
      </c>
    </row>
    <row r="187" spans="29:57" x14ac:dyDescent="0.15">
      <c r="AC187" s="28">
        <v>184</v>
      </c>
      <c r="AD187" s="28">
        <f>[1]节奏总纲!AD187</f>
        <v>75.306384405971258</v>
      </c>
      <c r="AE187" s="28">
        <f>[1]节奏总纲!AE187</f>
        <v>77.377417434224824</v>
      </c>
      <c r="AF187" s="28">
        <f>[1]节奏总纲!AF187</f>
        <v>80.296968721345635</v>
      </c>
      <c r="AG187" s="28">
        <f>[1]节奏总纲!AG187</f>
        <v>84.87505405226139</v>
      </c>
      <c r="AH187" s="28">
        <f>[1]节奏总纲!AH187</f>
        <v>94.326741600083523</v>
      </c>
      <c r="AZ187" s="28">
        <v>184</v>
      </c>
      <c r="BA187" s="28">
        <v>42.132435982510501</v>
      </c>
      <c r="BB187" s="28">
        <v>43.629324644063402</v>
      </c>
      <c r="BC187" s="28">
        <v>45.571684158539561</v>
      </c>
      <c r="BD187" s="28">
        <v>48.317272749718121</v>
      </c>
      <c r="BE187" s="28">
        <v>50</v>
      </c>
    </row>
    <row r="188" spans="29:57" x14ac:dyDescent="0.15">
      <c r="AC188" s="28">
        <v>185</v>
      </c>
      <c r="AD188" s="28">
        <f>[1]节奏总纲!AD188</f>
        <v>75.38335257126252</v>
      </c>
      <c r="AE188" s="28">
        <f>[1]节奏总纲!AE188</f>
        <v>77.454825797961163</v>
      </c>
      <c r="AF188" s="28">
        <f>[1]节奏总纲!AF188</f>
        <v>80.378019136560056</v>
      </c>
      <c r="AG188" s="28">
        <f>[1]节奏总纲!AG188</f>
        <v>84.954441397444171</v>
      </c>
      <c r="AH188" s="28">
        <f>[1]节奏总纲!AH188</f>
        <v>94.404126625429939</v>
      </c>
      <c r="AZ188" s="28">
        <v>185</v>
      </c>
      <c r="BA188" s="28">
        <v>42.167148737437564</v>
      </c>
      <c r="BB188" s="28">
        <v>43.666771352498046</v>
      </c>
      <c r="BC188" s="28">
        <v>45.608878963909731</v>
      </c>
      <c r="BD188" s="28">
        <v>48.353165749537354</v>
      </c>
      <c r="BE188" s="28">
        <v>50</v>
      </c>
    </row>
    <row r="189" spans="29:57" x14ac:dyDescent="0.15">
      <c r="AC189" s="28">
        <v>186</v>
      </c>
      <c r="AD189" s="28">
        <f>[1]节奏总纲!AD189</f>
        <v>75.460320736553783</v>
      </c>
      <c r="AE189" s="28">
        <f>[1]节奏总纲!AE189</f>
        <v>77.532234161697517</v>
      </c>
      <c r="AF189" s="28">
        <f>[1]节奏总纲!AF189</f>
        <v>80.459069551774476</v>
      </c>
      <c r="AG189" s="28">
        <f>[1]节奏总纲!AG189</f>
        <v>85.030832425973387</v>
      </c>
      <c r="AH189" s="28">
        <f>[1]节奏总纲!AH189</f>
        <v>94.481511650776355</v>
      </c>
      <c r="AZ189" s="28">
        <v>186</v>
      </c>
      <c r="BA189" s="28">
        <v>42.201861492364635</v>
      </c>
      <c r="BB189" s="28">
        <v>43.704218060932696</v>
      </c>
      <c r="BC189" s="28">
        <v>45.646073769279901</v>
      </c>
      <c r="BD189" s="28">
        <v>48.389058749356593</v>
      </c>
      <c r="BE189" s="28">
        <v>50</v>
      </c>
    </row>
    <row r="190" spans="29:57" x14ac:dyDescent="0.15">
      <c r="AC190" s="28">
        <v>187</v>
      </c>
      <c r="AD190" s="28">
        <f>[1]节奏总纲!AD190</f>
        <v>75.537288901845045</v>
      </c>
      <c r="AE190" s="28">
        <f>[1]节奏总纲!AE190</f>
        <v>77.609642525433856</v>
      </c>
      <c r="AF190" s="28">
        <f>[1]节奏总纲!AF190</f>
        <v>80.540119966988897</v>
      </c>
      <c r="AG190" s="28">
        <f>[1]节奏总纲!AG190</f>
        <v>85.103188187775231</v>
      </c>
      <c r="AH190" s="28">
        <f>[1]节奏总纲!AH190</f>
        <v>94.558896676122785</v>
      </c>
      <c r="AZ190" s="28">
        <v>187</v>
      </c>
      <c r="BA190" s="28">
        <v>42.236574247291699</v>
      </c>
      <c r="BB190" s="28">
        <v>43.741664769367347</v>
      </c>
      <c r="BC190" s="28">
        <v>45.683268574650079</v>
      </c>
      <c r="BD190" s="28">
        <v>48.424951749175825</v>
      </c>
      <c r="BE190" s="28">
        <v>50</v>
      </c>
    </row>
    <row r="191" spans="29:57" x14ac:dyDescent="0.15">
      <c r="AC191" s="28">
        <v>188</v>
      </c>
      <c r="AD191" s="28">
        <f>[1]节奏总纲!AD191</f>
        <v>75.614257067136322</v>
      </c>
      <c r="AE191" s="28">
        <f>[1]节奏总纲!AE191</f>
        <v>77.687050889170209</v>
      </c>
      <c r="AF191" s="28">
        <f>[1]节奏总纲!AF191</f>
        <v>80.621170382203317</v>
      </c>
      <c r="AG191" s="28">
        <f>[1]节奏总纲!AG191</f>
        <v>85.175543949577076</v>
      </c>
      <c r="AH191" s="28">
        <f>[1]节奏总纲!AH191</f>
        <v>94.636281701469201</v>
      </c>
      <c r="AZ191" s="28">
        <v>188</v>
      </c>
      <c r="BA191" s="28">
        <v>42.271287002218763</v>
      </c>
      <c r="BB191" s="28">
        <v>43.77911147780199</v>
      </c>
      <c r="BC191" s="28">
        <v>45.720463380020249</v>
      </c>
      <c r="BD191" s="28">
        <v>48.460844748995065</v>
      </c>
      <c r="BE191" s="28">
        <v>50</v>
      </c>
    </row>
    <row r="192" spans="29:57" x14ac:dyDescent="0.15">
      <c r="AC192" s="28">
        <v>189</v>
      </c>
      <c r="AD192" s="28">
        <f>[1]节奏总纲!AD192</f>
        <v>75.691225232427584</v>
      </c>
      <c r="AE192" s="28">
        <f>[1]节奏总纲!AE192</f>
        <v>77.764459252906548</v>
      </c>
      <c r="AF192" s="28">
        <f>[1]节奏总纲!AF192</f>
        <v>80.702220797417738</v>
      </c>
      <c r="AG192" s="28">
        <f>[1]节奏总纲!AG192</f>
        <v>85.247899711378935</v>
      </c>
      <c r="AH192" s="28">
        <f>[1]节奏总纲!AH192</f>
        <v>94.713666726815632</v>
      </c>
      <c r="AZ192" s="28">
        <v>189</v>
      </c>
      <c r="BA192" s="28">
        <v>42.305999757145827</v>
      </c>
      <c r="BB192" s="28">
        <v>43.816558186236641</v>
      </c>
      <c r="BC192" s="28">
        <v>45.757658185390426</v>
      </c>
      <c r="BD192" s="28">
        <v>48.496737748814297</v>
      </c>
      <c r="BE192" s="28">
        <v>50</v>
      </c>
    </row>
    <row r="193" spans="29:57" x14ac:dyDescent="0.15">
      <c r="AC193" s="28">
        <v>190</v>
      </c>
      <c r="AD193" s="28">
        <f>[1]节奏总纲!AD193</f>
        <v>75.768193397718846</v>
      </c>
      <c r="AE193" s="28">
        <f>[1]节奏总纲!AE193</f>
        <v>77.841867616642901</v>
      </c>
      <c r="AF193" s="28">
        <f>[1]节奏总纲!AF193</f>
        <v>80.783271212632158</v>
      </c>
      <c r="AG193" s="28">
        <f>[1]节奏总纲!AG193</f>
        <v>85.320255473180779</v>
      </c>
      <c r="AH193" s="28">
        <f>[1]节奏总纲!AH193</f>
        <v>94.791051752162048</v>
      </c>
      <c r="AZ193" s="28">
        <v>190</v>
      </c>
      <c r="BA193" s="28">
        <v>42.340712512072891</v>
      </c>
      <c r="BB193" s="28">
        <v>43.854004894671284</v>
      </c>
      <c r="BC193" s="28">
        <v>45.794852990760596</v>
      </c>
      <c r="BD193" s="28">
        <v>48.532630748633537</v>
      </c>
      <c r="BE193" s="28">
        <v>50</v>
      </c>
    </row>
    <row r="194" spans="29:57" x14ac:dyDescent="0.15">
      <c r="AC194" s="28">
        <v>191</v>
      </c>
      <c r="AD194" s="28">
        <f>[1]节奏总纲!AD194</f>
        <v>75.845161563010109</v>
      </c>
      <c r="AE194" s="28">
        <f>[1]节奏总纲!AE194</f>
        <v>77.91927598037924</v>
      </c>
      <c r="AF194" s="28">
        <f>[1]节奏总纲!AF194</f>
        <v>80.864321627846579</v>
      </c>
      <c r="AG194" s="28">
        <f>[1]节奏总纲!AG194</f>
        <v>85.392611234982624</v>
      </c>
      <c r="AH194" s="28">
        <f>[1]节奏总纲!AH194</f>
        <v>94.868436777508478</v>
      </c>
      <c r="AZ194" s="28">
        <v>191</v>
      </c>
      <c r="BA194" s="28">
        <v>42.375425266999954</v>
      </c>
      <c r="BB194" s="28">
        <v>43.891451603105935</v>
      </c>
      <c r="BC194" s="28">
        <v>45.832047796130773</v>
      </c>
      <c r="BD194" s="28">
        <v>48.568523748452769</v>
      </c>
      <c r="BE194" s="28">
        <v>50</v>
      </c>
    </row>
    <row r="195" spans="29:57" x14ac:dyDescent="0.15">
      <c r="AC195" s="28">
        <v>192</v>
      </c>
      <c r="AD195" s="28">
        <f>[1]节奏总纲!AD195</f>
        <v>75.922129728301385</v>
      </c>
      <c r="AE195" s="28">
        <f>[1]节奏总纲!AE195</f>
        <v>77.996684344115593</v>
      </c>
      <c r="AF195" s="28">
        <f>[1]节奏总纲!AF195</f>
        <v>80.945372043060999</v>
      </c>
      <c r="AG195" s="28">
        <f>[1]节奏总纲!AG195</f>
        <v>85.464966996784469</v>
      </c>
      <c r="AH195" s="28">
        <f>[1]节奏总纲!AH195</f>
        <v>94.945821802854894</v>
      </c>
      <c r="AZ195" s="28">
        <v>192</v>
      </c>
      <c r="BA195" s="28">
        <v>42.410138021927018</v>
      </c>
      <c r="BB195" s="28">
        <v>43.928898311540578</v>
      </c>
      <c r="BC195" s="28">
        <v>45.869242601500943</v>
      </c>
      <c r="BD195" s="28">
        <v>48.604416748272008</v>
      </c>
      <c r="BE195" s="28">
        <v>50</v>
      </c>
    </row>
    <row r="196" spans="29:57" x14ac:dyDescent="0.15">
      <c r="AC196" s="28">
        <v>193</v>
      </c>
      <c r="AD196" s="28">
        <f>[1]节奏总纲!AD196</f>
        <v>75.999097893592648</v>
      </c>
      <c r="AE196" s="28">
        <f>[1]节奏总纲!AE196</f>
        <v>78.068193736526268</v>
      </c>
      <c r="AF196" s="28">
        <f>[1]节奏总纲!AF196</f>
        <v>81.02378934476593</v>
      </c>
      <c r="AG196" s="28">
        <f>[1]节奏总纲!AG196</f>
        <v>85.537322758586328</v>
      </c>
      <c r="AH196" s="28">
        <f>[1]节奏总纲!AH196</f>
        <v>95.021652736340755</v>
      </c>
      <c r="AZ196" s="28">
        <v>193</v>
      </c>
      <c r="BA196" s="28">
        <v>42.444850776854082</v>
      </c>
      <c r="BB196" s="28">
        <v>43.966345019975229</v>
      </c>
      <c r="BC196" s="28">
        <v>45.906437406871113</v>
      </c>
      <c r="BD196" s="28">
        <v>48.640309748091241</v>
      </c>
      <c r="BE196" s="28">
        <v>50</v>
      </c>
    </row>
    <row r="197" spans="29:57" x14ac:dyDescent="0.15">
      <c r="AC197" s="28">
        <v>194</v>
      </c>
      <c r="AD197" s="28">
        <f>[1]节奏总纲!AD197</f>
        <v>76.070972142474872</v>
      </c>
      <c r="AE197" s="28">
        <f>[1]节奏总纲!AE197</f>
        <v>78.139439149396253</v>
      </c>
      <c r="AF197" s="28">
        <f>[1]节奏总纲!AF197</f>
        <v>81.096762731680187</v>
      </c>
      <c r="AG197" s="28">
        <f>[1]节奏总纲!AG197</f>
        <v>85.609678520388172</v>
      </c>
      <c r="AH197" s="28">
        <f>[1]节奏总纲!AH197</f>
        <v>95.093855518039874</v>
      </c>
      <c r="AZ197" s="28">
        <v>194</v>
      </c>
      <c r="BA197" s="28">
        <v>42.479563531781146</v>
      </c>
      <c r="BB197" s="28">
        <v>44.003272544984547</v>
      </c>
      <c r="BC197" s="28">
        <v>45.94363221224129</v>
      </c>
      <c r="BD197" s="28">
        <v>48.67620274791048</v>
      </c>
      <c r="BE197" s="28">
        <v>50</v>
      </c>
    </row>
    <row r="198" spans="29:57" x14ac:dyDescent="0.15">
      <c r="AC198" s="28">
        <v>195</v>
      </c>
      <c r="AD198" s="28">
        <f>[1]节奏总纲!AD198</f>
        <v>76.142785979989682</v>
      </c>
      <c r="AE198" s="28">
        <f>[1]节奏总纲!AE198</f>
        <v>78.210684562266223</v>
      </c>
      <c r="AF198" s="28">
        <f>[1]节奏总纲!AF198</f>
        <v>81.169736118594443</v>
      </c>
      <c r="AG198" s="28">
        <f>[1]节奏总纲!AG198</f>
        <v>85.682034282190017</v>
      </c>
      <c r="AH198" s="28">
        <f>[1]节奏总纲!AH198</f>
        <v>95.166058299739007</v>
      </c>
      <c r="AZ198" s="28">
        <v>195</v>
      </c>
      <c r="BA198" s="28">
        <v>42.51427628670821</v>
      </c>
      <c r="BB198" s="28">
        <v>44.035591852864428</v>
      </c>
      <c r="BC198" s="28">
        <v>45.98082701761146</v>
      </c>
      <c r="BD198" s="28">
        <v>48.712095747729713</v>
      </c>
      <c r="BE198" s="28">
        <v>50</v>
      </c>
    </row>
    <row r="199" spans="29:57" x14ac:dyDescent="0.15">
      <c r="AC199" s="28">
        <v>196</v>
      </c>
      <c r="AD199" s="28">
        <f>[1]节奏总纲!AD199</f>
        <v>76.214599817504492</v>
      </c>
      <c r="AE199" s="28">
        <f>[1]节奏总纲!AE199</f>
        <v>78.281929975136208</v>
      </c>
      <c r="AF199" s="28">
        <f>[1]节奏总纲!AF199</f>
        <v>81.242709505508685</v>
      </c>
      <c r="AG199" s="28">
        <f>[1]节奏总纲!AG199</f>
        <v>85.754390043991862</v>
      </c>
      <c r="AH199" s="28">
        <f>[1]节奏总纲!AH199</f>
        <v>95.238261081438125</v>
      </c>
      <c r="AZ199" s="28">
        <v>196</v>
      </c>
      <c r="BA199" s="28">
        <v>42.548989041635274</v>
      </c>
      <c r="BB199" s="28">
        <v>44.067911160744309</v>
      </c>
      <c r="BC199" s="28">
        <v>46.01555652579863</v>
      </c>
      <c r="BD199" s="28">
        <v>48.747988747548945</v>
      </c>
      <c r="BE199" s="28">
        <v>50</v>
      </c>
    </row>
    <row r="200" spans="29:57" x14ac:dyDescent="0.15">
      <c r="AC200" s="28">
        <v>197</v>
      </c>
      <c r="AD200" s="28">
        <f>[1]节奏总纲!AD200</f>
        <v>76.286413655019302</v>
      </c>
      <c r="AE200" s="28">
        <f>[1]节奏总纲!AE200</f>
        <v>78.353175388006179</v>
      </c>
      <c r="AF200" s="28">
        <f>[1]节奏总纲!AF200</f>
        <v>81.315682892422942</v>
      </c>
      <c r="AG200" s="28">
        <f>[1]节奏总纲!AG200</f>
        <v>85.82674580579372</v>
      </c>
      <c r="AH200" s="28">
        <f>[1]节奏总纲!AH200</f>
        <v>95.310463863137244</v>
      </c>
      <c r="AZ200" s="28">
        <v>197</v>
      </c>
      <c r="BA200" s="28">
        <v>42.583701796562345</v>
      </c>
      <c r="BB200" s="28">
        <v>44.100230468624183</v>
      </c>
      <c r="BC200" s="28">
        <v>46.047663263829847</v>
      </c>
      <c r="BD200" s="28">
        <v>48.783881747368184</v>
      </c>
      <c r="BE200" s="28">
        <v>50</v>
      </c>
    </row>
    <row r="201" spans="29:57" x14ac:dyDescent="0.15">
      <c r="AC201" s="28">
        <v>198</v>
      </c>
      <c r="AD201" s="28">
        <f>[1]节奏总纲!AD201</f>
        <v>76.358227492534112</v>
      </c>
      <c r="AE201" s="28">
        <f>[1]节奏总纲!AE201</f>
        <v>78.424420800876163</v>
      </c>
      <c r="AF201" s="28">
        <f>[1]节奏总纲!AF201</f>
        <v>81.388656279337198</v>
      </c>
      <c r="AG201" s="28">
        <f>[1]节奏总纲!AG201</f>
        <v>85.899101567595565</v>
      </c>
      <c r="AH201" s="28">
        <f>[1]节奏总纲!AH201</f>
        <v>95.382666644836377</v>
      </c>
      <c r="AZ201" s="28">
        <v>198</v>
      </c>
      <c r="BA201" s="28">
        <v>42.618414551489408</v>
      </c>
      <c r="BB201" s="28">
        <v>44.132549776504064</v>
      </c>
      <c r="BC201" s="28">
        <v>46.079770001861057</v>
      </c>
      <c r="BD201" s="28">
        <v>48.819774747187417</v>
      </c>
      <c r="BE201" s="28">
        <v>50</v>
      </c>
    </row>
    <row r="202" spans="29:57" x14ac:dyDescent="0.15">
      <c r="AC202" s="28">
        <v>199</v>
      </c>
      <c r="AD202" s="28">
        <f>[1]节奏总纲!AD202</f>
        <v>76.430041330048923</v>
      </c>
      <c r="AE202" s="28">
        <f>[1]节奏总纲!AE202</f>
        <v>78.495666213746148</v>
      </c>
      <c r="AF202" s="28">
        <f>[1]节奏总纲!AF202</f>
        <v>81.461629666251454</v>
      </c>
      <c r="AG202" s="28">
        <f>[1]节奏总纲!AG202</f>
        <v>85.97145732939741</v>
      </c>
      <c r="AH202" s="28">
        <f>[1]节奏总纲!AH202</f>
        <v>95.454869426535495</v>
      </c>
      <c r="AZ202" s="28">
        <v>199</v>
      </c>
      <c r="BA202" s="28">
        <v>42.653127306416472</v>
      </c>
      <c r="BB202" s="28">
        <v>44.164869084383938</v>
      </c>
      <c r="BC202" s="28">
        <v>46.111876739892267</v>
      </c>
      <c r="BD202" s="28">
        <v>48.855667747006656</v>
      </c>
      <c r="BE202" s="28">
        <v>50</v>
      </c>
    </row>
    <row r="203" spans="29:57" x14ac:dyDescent="0.15">
      <c r="AC203" s="28">
        <v>200</v>
      </c>
      <c r="AD203" s="28">
        <f>[1]节奏总纲!AD203</f>
        <v>76.501855167563733</v>
      </c>
      <c r="AE203" s="28">
        <f>[1]节奏总纲!AE203</f>
        <v>78.566911626616118</v>
      </c>
      <c r="AF203" s="28">
        <f>[1]节奏总纲!AF203</f>
        <v>81.534603053165696</v>
      </c>
      <c r="AG203" s="28">
        <f>[1]节奏总纲!AG203</f>
        <v>86.045919706798657</v>
      </c>
      <c r="AH203" s="28">
        <f>[1]节奏总纲!AH203</f>
        <v>95.527072208234628</v>
      </c>
      <c r="AZ203" s="28">
        <v>200</v>
      </c>
      <c r="BA203" s="28">
        <v>42.687840061343536</v>
      </c>
      <c r="BB203" s="28">
        <v>44.197188392263818</v>
      </c>
      <c r="BC203" s="28">
        <v>46.143983477923484</v>
      </c>
      <c r="BD203" s="28">
        <v>48.891560746825888</v>
      </c>
      <c r="BE203" s="28">
        <v>50</v>
      </c>
    </row>
    <row r="204" spans="29:57" x14ac:dyDescent="0.15">
      <c r="AC204" s="28">
        <v>201</v>
      </c>
      <c r="AD204" s="28">
        <f>[1]节奏总纲!AD204</f>
        <v>76.573669005078543</v>
      </c>
      <c r="AE204" s="28">
        <f>[1]节奏总纲!AE204</f>
        <v>78.638157039486103</v>
      </c>
      <c r="AF204" s="28">
        <f>[1]节奏总纲!AF204</f>
        <v>81.607576440079953</v>
      </c>
      <c r="AG204" s="28">
        <f>[1]节奏总纲!AG204</f>
        <v>86.121754469336281</v>
      </c>
      <c r="AH204" s="28">
        <f>[1]节奏总纲!AH204</f>
        <v>95.599274989933747</v>
      </c>
      <c r="AZ204" s="28">
        <v>201</v>
      </c>
      <c r="BA204" s="28">
        <v>42.7225528162706</v>
      </c>
      <c r="BB204" s="28">
        <v>44.229507700143699</v>
      </c>
      <c r="BC204" s="28">
        <v>46.176090215954694</v>
      </c>
      <c r="BD204" s="28">
        <v>48.927453746645128</v>
      </c>
      <c r="BE204" s="28">
        <v>50</v>
      </c>
    </row>
    <row r="205" spans="29:57" x14ac:dyDescent="0.15">
      <c r="AC205" s="28">
        <v>202</v>
      </c>
      <c r="AD205" s="28">
        <f>[1]节奏总纲!AD205</f>
        <v>76.645482842593353</v>
      </c>
      <c r="AE205" s="28">
        <f>[1]节奏总纲!AE205</f>
        <v>78.709402452356088</v>
      </c>
      <c r="AF205" s="28">
        <f>[1]节奏总纲!AF205</f>
        <v>81.680549826994209</v>
      </c>
      <c r="AG205" s="28">
        <f>[1]节奏总纲!AG205</f>
        <v>86.197589231873891</v>
      </c>
      <c r="AH205" s="28">
        <f>[1]节奏总纲!AH205</f>
        <v>95.671477771632865</v>
      </c>
      <c r="AZ205" s="28">
        <v>202</v>
      </c>
      <c r="BA205" s="28">
        <v>42.757265571197664</v>
      </c>
      <c r="BB205" s="28">
        <v>44.261827008023573</v>
      </c>
      <c r="BC205" s="28">
        <v>46.208196953985905</v>
      </c>
      <c r="BD205" s="28">
        <v>48.96334674646436</v>
      </c>
      <c r="BE205" s="28">
        <v>50</v>
      </c>
    </row>
    <row r="206" spans="29:57" x14ac:dyDescent="0.15">
      <c r="AC206" s="28">
        <v>203</v>
      </c>
      <c r="AD206" s="28">
        <f>[1]节奏总纲!AD206</f>
        <v>76.717296680108163</v>
      </c>
      <c r="AE206" s="28">
        <f>[1]节奏总纲!AE206</f>
        <v>78.780647865226058</v>
      </c>
      <c r="AF206" s="28">
        <f>[1]节奏总纲!AF206</f>
        <v>81.753523213908451</v>
      </c>
      <c r="AG206" s="28">
        <f>[1]节奏总纲!AG206</f>
        <v>86.273423994411502</v>
      </c>
      <c r="AH206" s="28">
        <f>[1]节奏总纲!AH206</f>
        <v>95.743680553331998</v>
      </c>
      <c r="AZ206" s="28">
        <v>203</v>
      </c>
      <c r="BA206" s="28">
        <v>42.791978326124728</v>
      </c>
      <c r="BB206" s="28">
        <v>44.294146315903454</v>
      </c>
      <c r="BC206" s="28">
        <v>46.240303692017122</v>
      </c>
      <c r="BD206" s="28">
        <v>48.9992397462836</v>
      </c>
      <c r="BE206" s="28">
        <v>50</v>
      </c>
    </row>
    <row r="207" spans="29:57" x14ac:dyDescent="0.15">
      <c r="AC207" s="28">
        <v>204</v>
      </c>
      <c r="AD207" s="28">
        <f>[1]节奏总纲!AD207</f>
        <v>76.789110517622973</v>
      </c>
      <c r="AE207" s="28">
        <f>[1]节奏总纲!AE207</f>
        <v>78.851893278096043</v>
      </c>
      <c r="AF207" s="28">
        <f>[1]节奏总纲!AF207</f>
        <v>81.826496600822708</v>
      </c>
      <c r="AG207" s="28">
        <f>[1]节奏总纲!AG207</f>
        <v>86.349258756949112</v>
      </c>
      <c r="AH207" s="28">
        <f>[1]节奏总纲!AH207</f>
        <v>95.815883335031117</v>
      </c>
      <c r="AZ207" s="28">
        <v>204</v>
      </c>
      <c r="BA207" s="28">
        <v>42.826691081051791</v>
      </c>
      <c r="BB207" s="28">
        <v>44.326465623783335</v>
      </c>
      <c r="BC207" s="28">
        <v>46.272410430048332</v>
      </c>
      <c r="BD207" s="28">
        <v>49.030333272797542</v>
      </c>
      <c r="BE207" s="28">
        <v>50</v>
      </c>
    </row>
    <row r="208" spans="29:57" x14ac:dyDescent="0.15">
      <c r="AC208" s="28">
        <v>205</v>
      </c>
      <c r="AD208" s="28">
        <f>[1]节奏总纲!AD208</f>
        <v>76.860924355137783</v>
      </c>
      <c r="AE208" s="28">
        <f>[1]节奏总纲!AE208</f>
        <v>78.923138690966013</v>
      </c>
      <c r="AF208" s="28">
        <f>[1]节奏总纲!AF208</f>
        <v>81.899469987736964</v>
      </c>
      <c r="AG208" s="28">
        <f>[1]节奏总纲!AG208</f>
        <v>86.425093519486722</v>
      </c>
      <c r="AH208" s="28">
        <f>[1]节奏总纲!AH208</f>
        <v>95.888086116730236</v>
      </c>
      <c r="AZ208" s="28">
        <v>205</v>
      </c>
      <c r="BA208" s="28">
        <v>42.861403835978855</v>
      </c>
      <c r="BB208" s="28">
        <v>44.358784931663209</v>
      </c>
      <c r="BC208" s="28">
        <v>46.304517168079542</v>
      </c>
      <c r="BD208" s="28">
        <v>49.061322941292346</v>
      </c>
      <c r="BE208" s="28">
        <v>50</v>
      </c>
    </row>
    <row r="209" spans="29:57" x14ac:dyDescent="0.15">
      <c r="AC209" s="28">
        <v>206</v>
      </c>
      <c r="AD209" s="28">
        <f>[1]节奏总纲!AD209</f>
        <v>76.932738192652593</v>
      </c>
      <c r="AE209" s="28">
        <f>[1]节奏总纲!AE209</f>
        <v>78.994384103835998</v>
      </c>
      <c r="AF209" s="28">
        <f>[1]节奏总纲!AF209</f>
        <v>81.972443374651206</v>
      </c>
      <c r="AG209" s="28">
        <f>[1]节奏总纲!AG209</f>
        <v>86.500928282024347</v>
      </c>
      <c r="AH209" s="28">
        <f>[1]节奏总纲!AH209</f>
        <v>95.960288898429368</v>
      </c>
      <c r="AZ209" s="28">
        <v>206</v>
      </c>
      <c r="BA209" s="28">
        <v>42.896116590905919</v>
      </c>
      <c r="BB209" s="28">
        <v>44.39110423954309</v>
      </c>
      <c r="BC209" s="28">
        <v>46.336623906110759</v>
      </c>
      <c r="BD209" s="28">
        <v>49.09231260978715</v>
      </c>
      <c r="BE209" s="28">
        <v>50</v>
      </c>
    </row>
    <row r="210" spans="29:57" x14ac:dyDescent="0.15">
      <c r="AC210" s="28">
        <v>207</v>
      </c>
      <c r="AD210" s="28">
        <f>[1]节奏总纲!AD210</f>
        <v>77.004247194324648</v>
      </c>
      <c r="AE210" s="28">
        <f>[1]节奏总纲!AE210</f>
        <v>79.061386416569832</v>
      </c>
      <c r="AF210" s="28">
        <f>[1]节奏总纲!AF210</f>
        <v>82.041007317281839</v>
      </c>
      <c r="AG210" s="28">
        <f>[1]节奏总纲!AG210</f>
        <v>86.576763044561957</v>
      </c>
      <c r="AH210" s="28">
        <f>[1]节奏总纲!AH210</f>
        <v>96.027967953922968</v>
      </c>
      <c r="AZ210" s="28">
        <v>207</v>
      </c>
      <c r="BA210" s="28">
        <v>42.930829345832983</v>
      </c>
      <c r="BB210" s="28">
        <v>44.423423547422971</v>
      </c>
      <c r="BC210" s="28">
        <v>46.368730644141969</v>
      </c>
      <c r="BD210" s="28">
        <v>49.123302278281955</v>
      </c>
      <c r="BE210" s="28">
        <v>50</v>
      </c>
    </row>
    <row r="211" spans="29:57" x14ac:dyDescent="0.15">
      <c r="AC211" s="28">
        <v>208</v>
      </c>
      <c r="AD211" s="28">
        <f>[1]节奏总纲!AD211</f>
        <v>77.07125187397483</v>
      </c>
      <c r="AE211" s="28">
        <f>[1]节奏总纲!AE211</f>
        <v>79.128025648620252</v>
      </c>
      <c r="AF211" s="28">
        <f>[1]节奏总纲!AF211</f>
        <v>82.106895829081836</v>
      </c>
      <c r="AG211" s="28">
        <f>[1]节奏总纲!AG211</f>
        <v>86.652597807099568</v>
      </c>
      <c r="AH211" s="28">
        <f>[1]节奏总纲!AH211</f>
        <v>96.09011814325406</v>
      </c>
      <c r="AZ211" s="28">
        <v>208</v>
      </c>
      <c r="BA211" s="28">
        <v>42.965542100760054</v>
      </c>
      <c r="BB211" s="28">
        <v>44.455742855302844</v>
      </c>
      <c r="BC211" s="28">
        <v>46.400837382173179</v>
      </c>
      <c r="BD211" s="28">
        <v>49.154291946776759</v>
      </c>
      <c r="BE211" s="28">
        <v>50</v>
      </c>
    </row>
    <row r="212" spans="29:57" x14ac:dyDescent="0.15">
      <c r="AC212" s="28">
        <v>209</v>
      </c>
      <c r="AD212" s="28">
        <f>[1]节奏总纲!AD212</f>
        <v>77.138256553625013</v>
      </c>
      <c r="AE212" s="28">
        <f>[1]节奏总纲!AE212</f>
        <v>79.194664880670672</v>
      </c>
      <c r="AF212" s="28">
        <f>[1]节奏总纲!AF212</f>
        <v>82.172784340881819</v>
      </c>
      <c r="AG212" s="28">
        <f>[1]节奏总纲!AG212</f>
        <v>86.728432569637178</v>
      </c>
      <c r="AH212" s="28">
        <f>[1]节奏总纲!AH212</f>
        <v>96.152268332585166</v>
      </c>
      <c r="AZ212" s="28">
        <v>209</v>
      </c>
      <c r="BA212" s="28">
        <v>43.000219942361319</v>
      </c>
      <c r="BB212" s="28">
        <v>44.488062163182725</v>
      </c>
      <c r="BC212" s="28">
        <v>46.432944120204397</v>
      </c>
      <c r="BD212" s="28">
        <v>49.18528161527157</v>
      </c>
      <c r="BE212" s="28">
        <v>50</v>
      </c>
    </row>
    <row r="213" spans="29:57" x14ac:dyDescent="0.15">
      <c r="AC213" s="28">
        <v>210</v>
      </c>
      <c r="AD213" s="28">
        <f>[1]节奏总纲!AD213</f>
        <v>77.205261233275195</v>
      </c>
      <c r="AE213" s="28">
        <f>[1]节奏总纲!AE213</f>
        <v>79.261304112721092</v>
      </c>
      <c r="AF213" s="28">
        <f>[1]节奏总纲!AF213</f>
        <v>82.238672852681816</v>
      </c>
      <c r="AG213" s="28">
        <f>[1]节奏总纲!AG213</f>
        <v>86.804267332174788</v>
      </c>
      <c r="AH213" s="28">
        <f>[1]节奏总纲!AH213</f>
        <v>96.214418521916258</v>
      </c>
      <c r="AZ213" s="28">
        <v>210</v>
      </c>
      <c r="BA213" s="28">
        <v>43.030177309109042</v>
      </c>
      <c r="BB213" s="28">
        <v>44.520381471062606</v>
      </c>
      <c r="BC213" s="28">
        <v>46.465050858235607</v>
      </c>
      <c r="BD213" s="28">
        <v>49.216271283766375</v>
      </c>
      <c r="BE213" s="28">
        <v>50</v>
      </c>
    </row>
    <row r="214" spans="29:57" x14ac:dyDescent="0.15">
      <c r="AC214" s="28">
        <v>211</v>
      </c>
      <c r="AD214" s="28">
        <f>[1]节奏总纲!AD214</f>
        <v>77.272265912925377</v>
      </c>
      <c r="AE214" s="28">
        <f>[1]节奏总纲!AE214</f>
        <v>79.327943344771512</v>
      </c>
      <c r="AF214" s="28">
        <f>[1]节奏总纲!AF214</f>
        <v>82.304561364481813</v>
      </c>
      <c r="AG214" s="28">
        <f>[1]节奏总纲!AG214</f>
        <v>86.880102094712413</v>
      </c>
      <c r="AH214" s="28">
        <f>[1]节奏总纲!AH214</f>
        <v>96.276568711247364</v>
      </c>
      <c r="AZ214" s="28">
        <v>211</v>
      </c>
      <c r="BA214" s="28">
        <v>43.060134675856759</v>
      </c>
      <c r="BB214" s="28">
        <v>44.55270077894248</v>
      </c>
      <c r="BC214" s="28">
        <v>46.497157596266817</v>
      </c>
      <c r="BD214" s="28">
        <v>49.247260952261179</v>
      </c>
      <c r="BE214" s="28">
        <v>50</v>
      </c>
    </row>
    <row r="215" spans="29:57" x14ac:dyDescent="0.15">
      <c r="AC215" s="28">
        <v>212</v>
      </c>
      <c r="AD215" s="28">
        <f>[1]节奏总纲!AD215</f>
        <v>77.339270592575559</v>
      </c>
      <c r="AE215" s="28">
        <f>[1]节奏总纲!AE215</f>
        <v>79.394582576821932</v>
      </c>
      <c r="AF215" s="28">
        <f>[1]节奏总纲!AF215</f>
        <v>82.370449876281796</v>
      </c>
      <c r="AG215" s="28">
        <f>[1]节奏总纲!AG215</f>
        <v>86.955936857250023</v>
      </c>
      <c r="AH215" s="28">
        <f>[1]节奏总纲!AH215</f>
        <v>96.338718900578456</v>
      </c>
      <c r="AZ215" s="28">
        <v>212</v>
      </c>
      <c r="BA215" s="28">
        <v>43.090092042604475</v>
      </c>
      <c r="BB215" s="28">
        <v>44.585020086822361</v>
      </c>
      <c r="BC215" s="28">
        <v>46.529264334298034</v>
      </c>
      <c r="BD215" s="28">
        <v>49.278250620755983</v>
      </c>
      <c r="BE215" s="28">
        <v>50</v>
      </c>
    </row>
    <row r="216" spans="29:57" x14ac:dyDescent="0.15">
      <c r="AC216" s="28">
        <v>213</v>
      </c>
      <c r="AD216" s="28">
        <f>[1]节奏总纲!AD216</f>
        <v>77.406275272225741</v>
      </c>
      <c r="AE216" s="28">
        <f>[1]节奏总纲!AE216</f>
        <v>79.461221808872352</v>
      </c>
      <c r="AF216" s="28">
        <f>[1]节奏总纲!AF216</f>
        <v>82.436338388081793</v>
      </c>
      <c r="AG216" s="28">
        <f>[1]节奏总纲!AG216</f>
        <v>87.031203567981635</v>
      </c>
      <c r="AH216" s="28">
        <f>[1]节奏总纲!AH216</f>
        <v>96.400869089909563</v>
      </c>
      <c r="AZ216" s="28">
        <v>213</v>
      </c>
      <c r="BA216" s="28">
        <v>43.120049409352191</v>
      </c>
      <c r="BB216" s="28">
        <v>44.617339394702242</v>
      </c>
      <c r="BC216" s="28">
        <v>46.561371072329244</v>
      </c>
      <c r="BD216" s="28">
        <v>49.309240289250788</v>
      </c>
      <c r="BE216" s="28">
        <v>50</v>
      </c>
    </row>
    <row r="217" spans="29:57" x14ac:dyDescent="0.15">
      <c r="AC217" s="28">
        <v>214</v>
      </c>
      <c r="AD217" s="28">
        <f>[1]节奏总纲!AD217</f>
        <v>77.473279951875909</v>
      </c>
      <c r="AE217" s="28">
        <f>[1]节奏总纲!AE217</f>
        <v>79.527861040922772</v>
      </c>
      <c r="AF217" s="28">
        <f>[1]节奏总纲!AF217</f>
        <v>82.502226899881776</v>
      </c>
      <c r="AG217" s="28">
        <f>[1]节奏总纲!AG217</f>
        <v>87.10568246405397</v>
      </c>
      <c r="AH217" s="28">
        <f>[1]节奏总纲!AH217</f>
        <v>96.463019279240655</v>
      </c>
      <c r="AZ217" s="28">
        <v>214</v>
      </c>
      <c r="BA217" s="28">
        <v>43.150006776099914</v>
      </c>
      <c r="BB217" s="28">
        <v>44.649658702582116</v>
      </c>
      <c r="BC217" s="28">
        <v>46.593477810360454</v>
      </c>
      <c r="BD217" s="28">
        <v>49.340229957745592</v>
      </c>
      <c r="BE217" s="28">
        <v>50</v>
      </c>
    </row>
    <row r="218" spans="29:57" x14ac:dyDescent="0.15">
      <c r="AC218" s="28">
        <v>215</v>
      </c>
      <c r="AD218" s="28">
        <f>[1]节奏总纲!AD218</f>
        <v>77.540284631526092</v>
      </c>
      <c r="AE218" s="28">
        <f>[1]节奏总纲!AE218</f>
        <v>79.594500272973193</v>
      </c>
      <c r="AF218" s="28">
        <f>[1]节奏总纲!AF218</f>
        <v>82.568115411681774</v>
      </c>
      <c r="AG218" s="28">
        <f>[1]节奏总纲!AG218</f>
        <v>87.180161360126306</v>
      </c>
      <c r="AH218" s="28">
        <f>[1]节奏总纲!AH218</f>
        <v>96.525169468571761</v>
      </c>
      <c r="AZ218" s="28">
        <v>215</v>
      </c>
      <c r="BA218" s="28">
        <v>43.179964142847631</v>
      </c>
      <c r="BB218" s="28">
        <v>44.681978010461997</v>
      </c>
      <c r="BC218" s="28">
        <v>46.625584548391664</v>
      </c>
      <c r="BD218" s="28">
        <v>49.371219626240396</v>
      </c>
      <c r="BE218" s="28">
        <v>50</v>
      </c>
    </row>
    <row r="219" spans="29:57" x14ac:dyDescent="0.15">
      <c r="AC219" s="28">
        <v>216</v>
      </c>
      <c r="AD219" s="28">
        <f>[1]节奏总纲!AD219</f>
        <v>77.607289311176274</v>
      </c>
      <c r="AE219" s="28">
        <f>[1]节奏总纲!AE219</f>
        <v>79.661139505023613</v>
      </c>
      <c r="AF219" s="28">
        <f>[1]节奏总纲!AF219</f>
        <v>82.634003923481771</v>
      </c>
      <c r="AG219" s="28">
        <f>[1]节奏总纲!AG219</f>
        <v>87.254640256198641</v>
      </c>
      <c r="AH219" s="28">
        <f>[1]节奏总纲!AH219</f>
        <v>96.587319657902853</v>
      </c>
      <c r="AZ219" s="28">
        <v>216</v>
      </c>
      <c r="BA219" s="28">
        <v>43.209921509595347</v>
      </c>
      <c r="BB219" s="28">
        <v>44.71429731834187</v>
      </c>
      <c r="BC219" s="28">
        <v>46.657691286422882</v>
      </c>
      <c r="BD219" s="28">
        <v>49.402209294735208</v>
      </c>
      <c r="BE219" s="28">
        <v>50</v>
      </c>
    </row>
    <row r="220" spans="29:57" x14ac:dyDescent="0.15">
      <c r="AC220" s="28">
        <v>217</v>
      </c>
      <c r="AD220" s="28">
        <f>[1]节奏总纲!AD220</f>
        <v>77.674293990826456</v>
      </c>
      <c r="AE220" s="28">
        <f>[1]节奏总纲!AE220</f>
        <v>79.727778737074033</v>
      </c>
      <c r="AF220" s="28">
        <f>[1]节奏总纲!AF220</f>
        <v>82.699892435281754</v>
      </c>
      <c r="AG220" s="28">
        <f>[1]节奏总纲!AG220</f>
        <v>87.329119152270991</v>
      </c>
      <c r="AH220" s="28">
        <f>[1]节奏总纲!AH220</f>
        <v>96.649469847233959</v>
      </c>
      <c r="AZ220" s="28">
        <v>217</v>
      </c>
      <c r="BA220" s="28">
        <v>43.239878876343063</v>
      </c>
      <c r="BB220" s="28">
        <v>44.746616626221751</v>
      </c>
      <c r="BC220" s="28">
        <v>46.689798024454092</v>
      </c>
      <c r="BD220" s="28">
        <v>49.433198963230012</v>
      </c>
      <c r="BE220" s="28">
        <v>50</v>
      </c>
    </row>
    <row r="221" spans="29:57" x14ac:dyDescent="0.15">
      <c r="AC221" s="28">
        <v>218</v>
      </c>
      <c r="AD221" s="28">
        <f>[1]节奏总纲!AD221</f>
        <v>77.741298670476638</v>
      </c>
      <c r="AE221" s="28">
        <f>[1]节奏总纲!AE221</f>
        <v>79.794417969124453</v>
      </c>
      <c r="AF221" s="28">
        <f>[1]节奏总纲!AF221</f>
        <v>82.765780947081751</v>
      </c>
      <c r="AG221" s="28">
        <f>[1]节奏总纲!AG221</f>
        <v>87.403598048343326</v>
      </c>
      <c r="AH221" s="28">
        <f>[1]节奏总纲!AH221</f>
        <v>96.711620036565051</v>
      </c>
      <c r="AZ221" s="28">
        <v>218</v>
      </c>
      <c r="BA221" s="28">
        <v>43.269836243090786</v>
      </c>
      <c r="BB221" s="28">
        <v>44.778935934101632</v>
      </c>
      <c r="BC221" s="28">
        <v>46.721904762485302</v>
      </c>
      <c r="BD221" s="28">
        <v>49.464188631724817</v>
      </c>
      <c r="BE221" s="28">
        <v>50</v>
      </c>
    </row>
    <row r="222" spans="29:57" x14ac:dyDescent="0.15">
      <c r="AC222" s="28">
        <v>219</v>
      </c>
      <c r="AD222" s="28">
        <f>[1]节奏总纲!AD222</f>
        <v>77.80830335012682</v>
      </c>
      <c r="AE222" s="28">
        <f>[1]节奏总纲!AE222</f>
        <v>79.861057201174873</v>
      </c>
      <c r="AF222" s="28">
        <f>[1]节奏总纲!AF222</f>
        <v>82.831669458881734</v>
      </c>
      <c r="AG222" s="28">
        <f>[1]节奏总纲!AG222</f>
        <v>87.478076944415662</v>
      </c>
      <c r="AH222" s="28">
        <f>[1]节奏总纲!AH222</f>
        <v>96.773770225896158</v>
      </c>
      <c r="AZ222" s="28">
        <v>219</v>
      </c>
      <c r="BA222" s="28">
        <v>43.299793609838503</v>
      </c>
      <c r="BB222" s="28">
        <v>44.811255241981506</v>
      </c>
      <c r="BC222" s="28">
        <v>46.754011500516519</v>
      </c>
      <c r="BD222" s="28">
        <v>49.495178300219621</v>
      </c>
      <c r="BE222" s="28">
        <v>50</v>
      </c>
    </row>
    <row r="223" spans="29:57" x14ac:dyDescent="0.15">
      <c r="AC223" s="28">
        <v>220</v>
      </c>
      <c r="AD223" s="28">
        <f>[1]节奏总纲!AD223</f>
        <v>77.875308029777003</v>
      </c>
      <c r="AE223" s="28">
        <f>[1]节奏总纲!AE223</f>
        <v>79.927696433225293</v>
      </c>
      <c r="AF223" s="28">
        <f>[1]节奏总纲!AF223</f>
        <v>82.897557970681731</v>
      </c>
      <c r="AG223" s="28">
        <f>[1]节奏总纲!AG223</f>
        <v>87.552555840488012</v>
      </c>
      <c r="AH223" s="28">
        <f>[1]节奏总纲!AH223</f>
        <v>96.83592041522725</v>
      </c>
      <c r="AZ223" s="28">
        <v>220</v>
      </c>
      <c r="BA223" s="28">
        <v>43.329750976586219</v>
      </c>
      <c r="BB223" s="28">
        <v>44.843574549861387</v>
      </c>
      <c r="BC223" s="28">
        <v>46.786118238547729</v>
      </c>
      <c r="BD223" s="28">
        <v>49.526167968714425</v>
      </c>
      <c r="BE223" s="28">
        <v>50</v>
      </c>
    </row>
    <row r="224" spans="29:57" x14ac:dyDescent="0.15">
      <c r="AC224" s="28">
        <v>221</v>
      </c>
      <c r="AD224" s="28">
        <f>[1]节奏总纲!AD224</f>
        <v>77.942312709427185</v>
      </c>
      <c r="AE224" s="28">
        <f>[1]节奏总纲!AE224</f>
        <v>79.994335665275713</v>
      </c>
      <c r="AF224" s="28">
        <f>[1]节奏总纲!AF224</f>
        <v>82.963446482481729</v>
      </c>
      <c r="AG224" s="28">
        <f>[1]节奏总纲!AG224</f>
        <v>87.627034736560347</v>
      </c>
      <c r="AH224" s="28">
        <f>[1]节奏总纲!AH224</f>
        <v>96.898070604558356</v>
      </c>
      <c r="AZ224" s="28">
        <v>221</v>
      </c>
      <c r="BA224" s="28">
        <v>43.359708343333942</v>
      </c>
      <c r="BB224" s="28">
        <v>44.875893857741268</v>
      </c>
      <c r="BC224" s="28">
        <v>46.818224976578939</v>
      </c>
      <c r="BD224" s="28">
        <v>49.55715763720923</v>
      </c>
      <c r="BE224" s="28">
        <v>50</v>
      </c>
    </row>
    <row r="225" spans="29:57" x14ac:dyDescent="0.15">
      <c r="AC225" s="28">
        <v>222</v>
      </c>
      <c r="AD225" s="28">
        <f>[1]节奏总纲!AD225</f>
        <v>78.008693431404168</v>
      </c>
      <c r="AE225" s="28">
        <f>[1]节奏总纲!AE225</f>
        <v>80.05990507131493</v>
      </c>
      <c r="AF225" s="28">
        <f>[1]节奏总纲!AF225</f>
        <v>83.028328094754301</v>
      </c>
      <c r="AG225" s="28">
        <f>[1]节奏总纲!AG225</f>
        <v>87.701513632632683</v>
      </c>
      <c r="AH225" s="28">
        <f>[1]节奏总纲!AH225</f>
        <v>96.960220793889448</v>
      </c>
      <c r="AZ225" s="28">
        <v>222</v>
      </c>
      <c r="BA225" s="28">
        <v>43.389665710081658</v>
      </c>
      <c r="BB225" s="28">
        <v>44.908213165621142</v>
      </c>
      <c r="BC225" s="28">
        <v>46.850331714610157</v>
      </c>
      <c r="BD225" s="28">
        <v>49.588147305704041</v>
      </c>
      <c r="BE225" s="28">
        <v>50</v>
      </c>
    </row>
    <row r="226" spans="29:57" x14ac:dyDescent="0.15">
      <c r="AC226" s="28">
        <v>223</v>
      </c>
      <c r="AD226" s="28">
        <f>[1]节奏总纲!AD226</f>
        <v>78.071211008105138</v>
      </c>
      <c r="AE226" s="28">
        <f>[1]节奏总纲!AE226</f>
        <v>80.125375094609936</v>
      </c>
      <c r="AF226" s="28">
        <f>[1]节奏总纲!AF226</f>
        <v>83.091955037632331</v>
      </c>
      <c r="AG226" s="28">
        <f>[1]节奏总纲!AG226</f>
        <v>87.775992528705018</v>
      </c>
      <c r="AH226" s="28">
        <f>[1]节奏总纲!AH226</f>
        <v>97.020244939111976</v>
      </c>
      <c r="AZ226" s="28">
        <v>223</v>
      </c>
      <c r="BA226" s="28">
        <v>43.419623076829374</v>
      </c>
      <c r="BB226" s="28">
        <v>44.940532473501023</v>
      </c>
      <c r="BC226" s="28">
        <v>46.882438452641367</v>
      </c>
      <c r="BD226" s="28">
        <v>49.619136974198845</v>
      </c>
      <c r="BE226" s="28">
        <v>50</v>
      </c>
    </row>
    <row r="227" spans="29:57" x14ac:dyDescent="0.15">
      <c r="AC227" s="28">
        <v>224</v>
      </c>
      <c r="AD227" s="28">
        <f>[1]节奏总纲!AD227</f>
        <v>78.133728584806107</v>
      </c>
      <c r="AE227" s="28">
        <f>[1]节奏总纲!AE227</f>
        <v>80.190845117904942</v>
      </c>
      <c r="AF227" s="28">
        <f>[1]节奏总纲!AF227</f>
        <v>83.155581980510348</v>
      </c>
      <c r="AG227" s="28">
        <f>[1]节奏总纲!AG227</f>
        <v>87.850471424777368</v>
      </c>
      <c r="AH227" s="28">
        <f>[1]节奏总纲!AH227</f>
        <v>97.076488635975949</v>
      </c>
      <c r="AZ227" s="28">
        <v>224</v>
      </c>
      <c r="BA227" s="28">
        <v>43.449580443577091</v>
      </c>
      <c r="BB227" s="28">
        <v>44.972851781380903</v>
      </c>
      <c r="BC227" s="28">
        <v>46.914545190672577</v>
      </c>
      <c r="BD227" s="28">
        <v>49.65012664269365</v>
      </c>
      <c r="BE227" s="28">
        <v>50</v>
      </c>
    </row>
    <row r="228" spans="29:57" x14ac:dyDescent="0.15">
      <c r="AC228" s="28">
        <v>225</v>
      </c>
      <c r="AD228" s="28">
        <f>[1]节奏总纲!AD228</f>
        <v>78.196246161507091</v>
      </c>
      <c r="AE228" s="28">
        <f>[1]节奏总纲!AE228</f>
        <v>80.256315141199948</v>
      </c>
      <c r="AF228" s="28">
        <f>[1]节奏总纲!AF228</f>
        <v>83.219208923388379</v>
      </c>
      <c r="AG228" s="28">
        <f>[1]节奏总纲!AG228</f>
        <v>87.924950320849703</v>
      </c>
      <c r="AH228" s="28">
        <f>[1]节奏总纲!AH228</f>
        <v>97.132732332839936</v>
      </c>
      <c r="AZ228" s="28">
        <v>225</v>
      </c>
      <c r="BA228" s="28">
        <v>43.479537810324814</v>
      </c>
      <c r="BB228" s="28">
        <v>45.004463376644416</v>
      </c>
      <c r="BC228" s="28">
        <v>46.946651928703794</v>
      </c>
      <c r="BD228" s="28">
        <v>49.681116311188454</v>
      </c>
      <c r="BE228" s="28">
        <v>50</v>
      </c>
    </row>
    <row r="229" spans="29:57" x14ac:dyDescent="0.15">
      <c r="AC229" s="28">
        <v>226</v>
      </c>
      <c r="AD229" s="28">
        <f>[1]节奏总纲!AD229</f>
        <v>78.25876373820806</v>
      </c>
      <c r="AE229" s="28">
        <f>[1]节奏总纲!AE229</f>
        <v>80.321785164494941</v>
      </c>
      <c r="AF229" s="28">
        <f>[1]节奏总纲!AF229</f>
        <v>83.282835866266396</v>
      </c>
      <c r="AG229" s="28">
        <f>[1]节奏总纲!AG229</f>
        <v>87.999429216922039</v>
      </c>
      <c r="AH229" s="28">
        <f>[1]节奏总纲!AH229</f>
        <v>97.188976029703909</v>
      </c>
      <c r="AZ229" s="28">
        <v>226</v>
      </c>
      <c r="BA229" s="28">
        <v>43.50949517707253</v>
      </c>
      <c r="BB229" s="28">
        <v>45.032359480672049</v>
      </c>
      <c r="BC229" s="28">
        <v>46.978758666735004</v>
      </c>
      <c r="BD229" s="28">
        <v>49.712105979683258</v>
      </c>
      <c r="BE229" s="28">
        <v>50</v>
      </c>
    </row>
    <row r="230" spans="29:57" x14ac:dyDescent="0.15">
      <c r="AC230" s="28">
        <v>227</v>
      </c>
      <c r="AD230" s="28">
        <f>[1]节奏总纲!AD230</f>
        <v>78.321281314909029</v>
      </c>
      <c r="AE230" s="28">
        <f>[1]节奏总纲!AE230</f>
        <v>80.387255187789947</v>
      </c>
      <c r="AF230" s="28">
        <f>[1]节奏总纲!AF230</f>
        <v>83.346462809144427</v>
      </c>
      <c r="AG230" s="28">
        <f>[1]节奏总纲!AG230</f>
        <v>88.069378113045531</v>
      </c>
      <c r="AH230" s="28">
        <f>[1]节奏总纲!AH230</f>
        <v>97.245219726567882</v>
      </c>
      <c r="AZ230" s="28">
        <v>227</v>
      </c>
      <c r="BA230" s="28">
        <v>43.539452543820246</v>
      </c>
      <c r="BB230" s="28">
        <v>45.060255584699682</v>
      </c>
      <c r="BC230" s="28">
        <v>47.009379755645142</v>
      </c>
      <c r="BD230" s="28">
        <v>49.743095648178063</v>
      </c>
      <c r="BE230" s="28">
        <v>50</v>
      </c>
    </row>
    <row r="231" spans="29:57" x14ac:dyDescent="0.15">
      <c r="AC231" s="28">
        <v>228</v>
      </c>
      <c r="AD231" s="28">
        <f>[1]节奏总纲!AD231</f>
        <v>78.383798891610013</v>
      </c>
      <c r="AE231" s="28">
        <f>[1]节奏总纲!AE231</f>
        <v>80.452725211084953</v>
      </c>
      <c r="AF231" s="28">
        <f>[1]节奏总纲!AF231</f>
        <v>83.410089752022458</v>
      </c>
      <c r="AG231" s="28">
        <f>[1]节奏总纲!AG231</f>
        <v>88.139292024548126</v>
      </c>
      <c r="AH231" s="28">
        <f>[1]节奏总纲!AH231</f>
        <v>97.301463423431869</v>
      </c>
      <c r="AZ231" s="28">
        <v>228</v>
      </c>
      <c r="BA231" s="28">
        <v>43.569409910567963</v>
      </c>
      <c r="BB231" s="28">
        <v>45.088151688727308</v>
      </c>
      <c r="BC231" s="28">
        <v>47.037096473409001</v>
      </c>
      <c r="BD231" s="28">
        <v>49.774085316672867</v>
      </c>
      <c r="BE231" s="28">
        <v>50</v>
      </c>
    </row>
    <row r="232" spans="29:57" x14ac:dyDescent="0.15">
      <c r="AC232" s="28">
        <v>229</v>
      </c>
      <c r="AD232" s="28">
        <f>[1]节奏总纲!AD232</f>
        <v>78.446316468310982</v>
      </c>
      <c r="AE232" s="28">
        <f>[1]节奏总纲!AE232</f>
        <v>80.518195234379959</v>
      </c>
      <c r="AF232" s="28">
        <f>[1]节奏总纲!AF232</f>
        <v>83.473716694900475</v>
      </c>
      <c r="AG232" s="28">
        <f>[1]节奏总纲!AG232</f>
        <v>88.209205936050708</v>
      </c>
      <c r="AH232" s="28">
        <f>[1]节奏总纲!AH232</f>
        <v>97.357707120295842</v>
      </c>
      <c r="AZ232" s="28">
        <v>229</v>
      </c>
      <c r="BA232" s="28">
        <v>43.599367277315686</v>
      </c>
      <c r="BB232" s="28">
        <v>45.116047792754941</v>
      </c>
      <c r="BC232" s="28">
        <v>47.06481319117286</v>
      </c>
      <c r="BD232" s="28">
        <v>49.805074985167678</v>
      </c>
      <c r="BE232" s="28">
        <v>50</v>
      </c>
    </row>
    <row r="233" spans="29:57" x14ac:dyDescent="0.15">
      <c r="AC233" s="28">
        <v>230</v>
      </c>
      <c r="AD233" s="28">
        <f>[1]节奏总纲!AD233</f>
        <v>78.508834045011952</v>
      </c>
      <c r="AE233" s="28">
        <f>[1]节奏总纲!AE233</f>
        <v>80.583665257674966</v>
      </c>
      <c r="AF233" s="28">
        <f>[1]节奏总纲!AF233</f>
        <v>83.537343637778505</v>
      </c>
      <c r="AG233" s="28">
        <f>[1]节奏总纲!AG233</f>
        <v>88.279119847553304</v>
      </c>
      <c r="AH233" s="28">
        <f>[1]节奏总纲!AH233</f>
        <v>97.413950817159815</v>
      </c>
      <c r="AZ233" s="28">
        <v>230</v>
      </c>
      <c r="BA233" s="28">
        <v>43.629324644063402</v>
      </c>
      <c r="BB233" s="28">
        <v>45.143943896782567</v>
      </c>
      <c r="BC233" s="28">
        <v>47.092529908936719</v>
      </c>
      <c r="BD233" s="28">
        <v>49.836064653662483</v>
      </c>
      <c r="BE233" s="28">
        <v>50</v>
      </c>
    </row>
    <row r="234" spans="29:57" x14ac:dyDescent="0.15">
      <c r="AC234" s="28">
        <v>231</v>
      </c>
      <c r="AD234" s="28">
        <f>[1]节奏总纲!AD234</f>
        <v>78.571351621712921</v>
      </c>
      <c r="AE234" s="28">
        <f>[1]节奏总纲!AE234</f>
        <v>80.649135280969972</v>
      </c>
      <c r="AF234" s="28">
        <f>[1]节奏总纲!AF234</f>
        <v>83.600970580656536</v>
      </c>
      <c r="AG234" s="28">
        <f>[1]节奏总纲!AG234</f>
        <v>88.349033759055899</v>
      </c>
      <c r="AH234" s="28">
        <f>[1]节奏总纲!AH234</f>
        <v>97.470194514023802</v>
      </c>
      <c r="AZ234" s="28">
        <v>231</v>
      </c>
      <c r="BA234" s="28">
        <v>43.659282010811118</v>
      </c>
      <c r="BB234" s="28">
        <v>45.171840000810199</v>
      </c>
      <c r="BC234" s="28">
        <v>47.120246626700578</v>
      </c>
      <c r="BD234" s="28">
        <v>49.867054322157287</v>
      </c>
      <c r="BE234" s="28">
        <v>50</v>
      </c>
    </row>
    <row r="235" spans="29:57" x14ac:dyDescent="0.15">
      <c r="AC235" s="28">
        <v>232</v>
      </c>
      <c r="AD235" s="28">
        <f>[1]节奏总纲!AD235</f>
        <v>78.633869198413905</v>
      </c>
      <c r="AE235" s="28">
        <f>[1]节奏总纲!AE235</f>
        <v>80.714605304264978</v>
      </c>
      <c r="AF235" s="28">
        <f>[1]节奏总纲!AF235</f>
        <v>83.664597523534553</v>
      </c>
      <c r="AG235" s="28">
        <f>[1]节奏总纲!AG235</f>
        <v>88.418947670558495</v>
      </c>
      <c r="AH235" s="28">
        <f>[1]节奏总纲!AH235</f>
        <v>97.526438210887775</v>
      </c>
      <c r="AZ235" s="28">
        <v>232</v>
      </c>
      <c r="BA235" s="28">
        <v>43.689239377558835</v>
      </c>
      <c r="BB235" s="28">
        <v>45.199736104837825</v>
      </c>
      <c r="BC235" s="28">
        <v>47.147963344464429</v>
      </c>
      <c r="BD235" s="28">
        <v>49.898043990652091</v>
      </c>
      <c r="BE235" s="28">
        <v>50</v>
      </c>
    </row>
    <row r="236" spans="29:57" x14ac:dyDescent="0.15">
      <c r="AC236" s="28">
        <v>233</v>
      </c>
      <c r="AD236" s="28">
        <f>[1]节奏总纲!AD236</f>
        <v>78.696386775114874</v>
      </c>
      <c r="AE236" s="28">
        <f>[1]节奏总纲!AE236</f>
        <v>80.78007532755997</v>
      </c>
      <c r="AF236" s="28">
        <f>[1]节奏总纲!AF236</f>
        <v>83.728224466412584</v>
      </c>
      <c r="AG236" s="28">
        <f>[1]节奏总纲!AG236</f>
        <v>88.488861582061077</v>
      </c>
      <c r="AH236" s="28">
        <f>[1]节奏总纲!AH236</f>
        <v>97.582681907751748</v>
      </c>
      <c r="AZ236" s="28">
        <v>233</v>
      </c>
      <c r="BA236" s="28">
        <v>43.719196744306558</v>
      </c>
      <c r="BB236" s="28">
        <v>45.227632208865458</v>
      </c>
      <c r="BC236" s="28">
        <v>47.175680062228288</v>
      </c>
      <c r="BD236" s="28">
        <v>49.929033659146896</v>
      </c>
      <c r="BE236" s="28">
        <v>50</v>
      </c>
    </row>
    <row r="237" spans="29:57" x14ac:dyDescent="0.15">
      <c r="AC237" s="28">
        <v>234</v>
      </c>
      <c r="AD237" s="28">
        <f>[1]节奏总纲!AD237</f>
        <v>78.758904351815843</v>
      </c>
      <c r="AE237" s="28">
        <f>[1]节奏总纲!AE237</f>
        <v>80.845545350854977</v>
      </c>
      <c r="AF237" s="28">
        <f>[1]节奏总纲!AF237</f>
        <v>83.791851409290615</v>
      </c>
      <c r="AG237" s="28">
        <f>[1]节奏总纲!AG237</f>
        <v>88.558775493563672</v>
      </c>
      <c r="AH237" s="28">
        <f>[1]节奏总纲!AH237</f>
        <v>97.638925604615736</v>
      </c>
      <c r="AZ237" s="28">
        <v>234</v>
      </c>
      <c r="BA237" s="28">
        <v>43.749154111054274</v>
      </c>
      <c r="BB237" s="28">
        <v>45.255528312893091</v>
      </c>
      <c r="BC237" s="28">
        <v>47.203396779992147</v>
      </c>
      <c r="BD237" s="28">
        <v>49.9600233276417</v>
      </c>
      <c r="BE237" s="28">
        <v>50</v>
      </c>
    </row>
    <row r="238" spans="29:57" x14ac:dyDescent="0.15">
      <c r="AC238" s="28">
        <v>235</v>
      </c>
      <c r="AD238" s="28">
        <f>[1]节奏总纲!AD238</f>
        <v>78.821421928516827</v>
      </c>
      <c r="AE238" s="28">
        <f>[1]节奏总纲!AE238</f>
        <v>80.911015374149983</v>
      </c>
      <c r="AF238" s="28">
        <f>[1]节奏总纲!AF238</f>
        <v>83.855478352168632</v>
      </c>
      <c r="AG238" s="28">
        <f>[1]节奏总纲!AG238</f>
        <v>88.628689405066268</v>
      </c>
      <c r="AH238" s="28">
        <f>[1]节奏总纲!AH238</f>
        <v>97.695169301479709</v>
      </c>
      <c r="AZ238" s="28">
        <v>235</v>
      </c>
      <c r="BA238" s="28">
        <v>43.77911147780199</v>
      </c>
      <c r="BB238" s="28">
        <v>45.283424416920717</v>
      </c>
      <c r="BC238" s="28">
        <v>47.231113497756006</v>
      </c>
      <c r="BD238" s="28">
        <v>49.991012996136504</v>
      </c>
      <c r="BE238" s="28">
        <v>50</v>
      </c>
    </row>
    <row r="239" spans="29:57" x14ac:dyDescent="0.15">
      <c r="AC239" s="28">
        <v>236</v>
      </c>
      <c r="AD239" s="28">
        <f>[1]节奏总纲!AD239</f>
        <v>78.883939505217796</v>
      </c>
      <c r="AE239" s="28">
        <f>[1]节奏总纲!AE239</f>
        <v>80.976485397444989</v>
      </c>
      <c r="AF239" s="28">
        <f>[1]节奏总纲!AF239</f>
        <v>83.919105295046663</v>
      </c>
      <c r="AG239" s="28">
        <f>[1]节奏总纲!AG239</f>
        <v>88.698603316568864</v>
      </c>
      <c r="AH239" s="28">
        <f>[1]节奏总纲!AH239</f>
        <v>97.751412998343696</v>
      </c>
      <c r="AZ239" s="28">
        <v>236</v>
      </c>
      <c r="BA239" s="28">
        <v>43.809068844549707</v>
      </c>
      <c r="BB239" s="28">
        <v>45.31132052094835</v>
      </c>
      <c r="BC239" s="28">
        <v>47.258830215519865</v>
      </c>
      <c r="BD239" s="28">
        <v>50</v>
      </c>
      <c r="BE239" s="28">
        <v>50</v>
      </c>
    </row>
    <row r="240" spans="29:57" x14ac:dyDescent="0.15">
      <c r="AC240" s="28">
        <v>237</v>
      </c>
      <c r="AD240" s="28">
        <f>[1]节奏总纲!AD240</f>
        <v>78.946457081918766</v>
      </c>
      <c r="AE240" s="28">
        <f>[1]节奏总纲!AE240</f>
        <v>81.038163244467697</v>
      </c>
      <c r="AF240" s="28">
        <f>[1]节奏总纲!AF240</f>
        <v>83.982732237924694</v>
      </c>
      <c r="AG240" s="28">
        <f>[1]节奏总纲!AG240</f>
        <v>88.768517228071445</v>
      </c>
      <c r="AH240" s="28">
        <f>[1]节奏总纲!AH240</f>
        <v>97.807656695207669</v>
      </c>
      <c r="AZ240" s="28">
        <v>237</v>
      </c>
      <c r="BA240" s="28">
        <v>43.83902621129743</v>
      </c>
      <c r="BB240" s="28">
        <v>45.339216624975975</v>
      </c>
      <c r="BC240" s="28">
        <v>47.286546933283724</v>
      </c>
      <c r="BD240" s="28">
        <v>50</v>
      </c>
      <c r="BE240" s="28">
        <v>50</v>
      </c>
    </row>
    <row r="241" spans="29:57" x14ac:dyDescent="0.15">
      <c r="AC241" s="28">
        <v>238</v>
      </c>
      <c r="AD241" s="28">
        <f>[1]节奏总纲!AD241</f>
        <v>79.008373652580005</v>
      </c>
      <c r="AE241" s="28">
        <f>[1]节奏总纲!AE241</f>
        <v>81.097715704203424</v>
      </c>
      <c r="AF241" s="28">
        <f>[1]节奏总纲!AF241</f>
        <v>84.043767921022209</v>
      </c>
      <c r="AG241" s="28">
        <f>[1]节奏总纲!AG241</f>
        <v>88.838431139574041</v>
      </c>
      <c r="AH241" s="28">
        <f>[1]节奏总纲!AH241</f>
        <v>97.863900392071642</v>
      </c>
      <c r="AZ241" s="28">
        <v>238</v>
      </c>
      <c r="BA241" s="28">
        <v>43.868983578045146</v>
      </c>
      <c r="BB241" s="28">
        <v>45.367112729003608</v>
      </c>
      <c r="BC241" s="28">
        <v>47.314263651047582</v>
      </c>
      <c r="BD241" s="28">
        <v>50</v>
      </c>
      <c r="BE241" s="28">
        <v>50</v>
      </c>
    </row>
    <row r="242" spans="29:57" x14ac:dyDescent="0.15">
      <c r="AC242" s="28">
        <v>239</v>
      </c>
      <c r="AD242" s="28">
        <f>[1]节奏总纲!AD242</f>
        <v>79.066704614192943</v>
      </c>
      <c r="AE242" s="28">
        <f>[1]节奏总纲!AE242</f>
        <v>81.157268163939136</v>
      </c>
      <c r="AF242" s="28">
        <f>[1]节奏总纲!AF242</f>
        <v>84.103838417578672</v>
      </c>
      <c r="AG242" s="28">
        <f>[1]节奏总纲!AG242</f>
        <v>88.908345051076637</v>
      </c>
      <c r="AH242" s="28">
        <f>[1]节奏总纲!AH242</f>
        <v>97.920144088935629</v>
      </c>
      <c r="AZ242" s="28">
        <v>239</v>
      </c>
      <c r="BA242" s="28">
        <v>43.898940944792862</v>
      </c>
      <c r="BB242" s="28">
        <v>45.395008833031234</v>
      </c>
      <c r="BC242" s="28">
        <v>47.341980368811441</v>
      </c>
      <c r="BD242" s="28">
        <v>50</v>
      </c>
      <c r="BE242" s="28">
        <v>50</v>
      </c>
    </row>
    <row r="243" spans="29:57" x14ac:dyDescent="0.15">
      <c r="AC243" s="28">
        <v>240</v>
      </c>
      <c r="AD243" s="28">
        <f>[1]节奏总纲!AD243</f>
        <v>79.125035575805882</v>
      </c>
      <c r="AE243" s="28">
        <f>[1]节奏总纲!AE243</f>
        <v>81.216820623674849</v>
      </c>
      <c r="AF243" s="28">
        <f>[1]节奏总纲!AF243</f>
        <v>84.163908914135135</v>
      </c>
      <c r="AG243" s="28">
        <f>[1]节奏总纲!AG243</f>
        <v>88.978258962579233</v>
      </c>
      <c r="AH243" s="28">
        <f>[1]节奏总纲!AH243</f>
        <v>97.976387785799602</v>
      </c>
      <c r="AZ243" s="28">
        <v>240</v>
      </c>
      <c r="BA243" s="28">
        <v>43.928898311540586</v>
      </c>
      <c r="BB243" s="28">
        <v>45.422904937058867</v>
      </c>
      <c r="BC243" s="28">
        <v>47.3696970865753</v>
      </c>
      <c r="BD243" s="28">
        <v>50</v>
      </c>
      <c r="BE243" s="28">
        <v>50</v>
      </c>
    </row>
    <row r="244" spans="29:57" x14ac:dyDescent="0.15">
      <c r="AC244" s="28">
        <v>241</v>
      </c>
      <c r="AD244" s="28">
        <f>[1]节奏总纲!AD244</f>
        <v>79.18336653741882</v>
      </c>
      <c r="AE244" s="28">
        <f>[1]节奏总纲!AE244</f>
        <v>81.276373083410562</v>
      </c>
      <c r="AF244" s="28">
        <f>[1]节奏总纲!AF244</f>
        <v>84.223979410691598</v>
      </c>
      <c r="AG244" s="28">
        <f>[1]节奏总纲!AG244</f>
        <v>89.047272179270863</v>
      </c>
      <c r="AH244" s="28">
        <f>[1]节奏总纲!AH244</f>
        <v>98.03453879727887</v>
      </c>
      <c r="AZ244" s="28">
        <v>241</v>
      </c>
      <c r="BA244" s="28">
        <v>43.958855678288302</v>
      </c>
      <c r="BB244" s="28">
        <v>45.450801041086493</v>
      </c>
      <c r="BC244" s="28">
        <v>47.397413804339159</v>
      </c>
      <c r="BD244" s="28">
        <v>50</v>
      </c>
      <c r="BE244" s="28">
        <v>50</v>
      </c>
    </row>
    <row r="245" spans="29:57" x14ac:dyDescent="0.15">
      <c r="AC245" s="28">
        <v>242</v>
      </c>
      <c r="AD245" s="28">
        <f>[1]节奏总纲!AD245</f>
        <v>79.241697499031773</v>
      </c>
      <c r="AE245" s="28">
        <f>[1]节奏总纲!AE245</f>
        <v>81.335925543146274</v>
      </c>
      <c r="AF245" s="28">
        <f>[1]节奏总纲!AF245</f>
        <v>84.284049907248061</v>
      </c>
      <c r="AG245" s="28">
        <f>[1]节奏总纲!AG245</f>
        <v>89.11587890081428</v>
      </c>
      <c r="AH245" s="28">
        <f>[1]节奏总纲!AH245</f>
        <v>98.09406994590077</v>
      </c>
      <c r="AZ245" s="28">
        <v>242</v>
      </c>
      <c r="BA245" s="28">
        <v>43.988813045036018</v>
      </c>
      <c r="BB245" s="28">
        <v>45.478697145114126</v>
      </c>
      <c r="BC245" s="28">
        <v>47.425130522103018</v>
      </c>
      <c r="BD245" s="28">
        <v>50</v>
      </c>
      <c r="BE245" s="28">
        <v>50</v>
      </c>
    </row>
    <row r="246" spans="29:57" x14ac:dyDescent="0.15">
      <c r="AC246" s="28">
        <v>243</v>
      </c>
      <c r="AD246" s="28">
        <f>[1]节奏总纲!AD246</f>
        <v>79.300028460644711</v>
      </c>
      <c r="AE246" s="28">
        <f>[1]节奏总纲!AE246</f>
        <v>81.395478002882001</v>
      </c>
      <c r="AF246" s="28">
        <f>[1]节奏总纲!AF246</f>
        <v>84.344120403804524</v>
      </c>
      <c r="AG246" s="28">
        <f>[1]节奏总纲!AG246</f>
        <v>89.184485622357698</v>
      </c>
      <c r="AH246" s="28">
        <f>[1]节奏总纲!AH246</f>
        <v>98.153601094522671</v>
      </c>
      <c r="AZ246" s="28">
        <v>243</v>
      </c>
      <c r="BA246" s="28">
        <v>44.016200268136501</v>
      </c>
      <c r="BB246" s="28">
        <v>45.506593249141758</v>
      </c>
      <c r="BC246" s="28">
        <v>47.452847239866877</v>
      </c>
      <c r="BD246" s="28">
        <v>50</v>
      </c>
      <c r="BE246" s="28">
        <v>50</v>
      </c>
    </row>
    <row r="247" spans="29:57" x14ac:dyDescent="0.15">
      <c r="AC247" s="28">
        <v>244</v>
      </c>
      <c r="AD247" s="28">
        <f>[1]节奏总纲!AD247</f>
        <v>79.358359422257649</v>
      </c>
      <c r="AE247" s="28">
        <f>[1]节奏总纲!AE247</f>
        <v>81.455030462617714</v>
      </c>
      <c r="AF247" s="28">
        <f>[1]节奏总纲!AF247</f>
        <v>84.404190900360987</v>
      </c>
      <c r="AG247" s="28">
        <f>[1]节奏总纲!AG247</f>
        <v>89.253092343901116</v>
      </c>
      <c r="AH247" s="28">
        <f>[1]节奏总纲!AH247</f>
        <v>98.213132243144585</v>
      </c>
      <c r="AZ247" s="28">
        <v>244</v>
      </c>
      <c r="BA247" s="28">
        <v>44.042055714440401</v>
      </c>
      <c r="BB247" s="28">
        <v>45.534489353169384</v>
      </c>
      <c r="BC247" s="28">
        <v>47.480563957630736</v>
      </c>
      <c r="BD247" s="28">
        <v>50</v>
      </c>
      <c r="BE247" s="28">
        <v>50</v>
      </c>
    </row>
    <row r="248" spans="29:57" x14ac:dyDescent="0.15">
      <c r="AC248" s="28">
        <v>245</v>
      </c>
      <c r="AD248" s="28">
        <f>[1]节奏总纲!AD248</f>
        <v>79.416690383870588</v>
      </c>
      <c r="AE248" s="28">
        <f>[1]节奏总纲!AE248</f>
        <v>81.514582922353426</v>
      </c>
      <c r="AF248" s="28">
        <f>[1]节奏总纲!AF248</f>
        <v>84.46426139691745</v>
      </c>
      <c r="AG248" s="28">
        <f>[1]节奏总纲!AG248</f>
        <v>89.321699065444534</v>
      </c>
      <c r="AH248" s="28">
        <f>[1]节奏总纲!AH248</f>
        <v>98.272663391766486</v>
      </c>
      <c r="AZ248" s="28">
        <v>245</v>
      </c>
      <c r="BA248" s="28">
        <v>44.067911160744309</v>
      </c>
      <c r="BB248" s="28">
        <v>45.562385457197017</v>
      </c>
      <c r="BC248" s="28">
        <v>47.508280675394595</v>
      </c>
      <c r="BD248" s="28">
        <v>50</v>
      </c>
      <c r="BE248" s="28">
        <v>50</v>
      </c>
    </row>
    <row r="249" spans="29:57" x14ac:dyDescent="0.15">
      <c r="AC249" s="28">
        <v>246</v>
      </c>
      <c r="AD249" s="28">
        <f>[1]节奏总纲!AD249</f>
        <v>79.475021345483526</v>
      </c>
      <c r="AE249" s="28">
        <f>[1]节奏总纲!AE249</f>
        <v>81.574135382089139</v>
      </c>
      <c r="AF249" s="28">
        <f>[1]节奏总纲!AF249</f>
        <v>84.524331893473914</v>
      </c>
      <c r="AG249" s="28">
        <f>[1]节奏总纲!AG249</f>
        <v>89.390305786987952</v>
      </c>
      <c r="AH249" s="28">
        <f>[1]节奏总纲!AH249</f>
        <v>98.3321945403884</v>
      </c>
      <c r="AZ249" s="28">
        <v>246</v>
      </c>
      <c r="BA249" s="28">
        <v>44.093766607048209</v>
      </c>
      <c r="BB249" s="28">
        <v>45.590281561224643</v>
      </c>
      <c r="BC249" s="28">
        <v>47.535997393158453</v>
      </c>
      <c r="BD249" s="28">
        <v>50</v>
      </c>
      <c r="BE249" s="28">
        <v>50</v>
      </c>
    </row>
    <row r="250" spans="29:57" x14ac:dyDescent="0.15">
      <c r="AC250" s="28">
        <v>247</v>
      </c>
      <c r="AD250" s="28">
        <f>[1]节奏总纲!AD250</f>
        <v>79.533352307096465</v>
      </c>
      <c r="AE250" s="28">
        <f>[1]节奏总纲!AE250</f>
        <v>81.633687841824852</v>
      </c>
      <c r="AF250" s="28">
        <f>[1]节奏总纲!AF250</f>
        <v>84.584402390030377</v>
      </c>
      <c r="AG250" s="28">
        <f>[1]节奏总纲!AG250</f>
        <v>89.45891250853137</v>
      </c>
      <c r="AH250" s="28">
        <f>[1]节奏总纲!AH250</f>
        <v>98.3917256890103</v>
      </c>
      <c r="AZ250" s="28">
        <v>247</v>
      </c>
      <c r="BA250" s="28">
        <v>44.11962205335211</v>
      </c>
      <c r="BB250" s="28">
        <v>45.618177665252276</v>
      </c>
      <c r="BC250" s="28">
        <v>47.563714110922312</v>
      </c>
      <c r="BD250" s="28">
        <v>50</v>
      </c>
      <c r="BE250" s="28">
        <v>50</v>
      </c>
    </row>
    <row r="251" spans="29:57" x14ac:dyDescent="0.15">
      <c r="AC251" s="28">
        <v>248</v>
      </c>
      <c r="AD251" s="28">
        <f>[1]节奏总纲!AD251</f>
        <v>79.591683268709417</v>
      </c>
      <c r="AE251" s="28">
        <f>[1]节奏总纲!AE251</f>
        <v>81.693240301560579</v>
      </c>
      <c r="AF251" s="28">
        <f>[1]节奏总纲!AF251</f>
        <v>84.64447288658684</v>
      </c>
      <c r="AG251" s="28">
        <f>[1]节奏总纲!AG251</f>
        <v>89.527519230074788</v>
      </c>
      <c r="AH251" s="28">
        <f>[1]节奏总纲!AH251</f>
        <v>98.451256837632201</v>
      </c>
      <c r="AZ251" s="28">
        <v>248</v>
      </c>
      <c r="BA251" s="28">
        <v>44.145477499656018</v>
      </c>
      <c r="BB251" s="28">
        <v>45.646073769279901</v>
      </c>
      <c r="BC251" s="28">
        <v>47.591430828686171</v>
      </c>
      <c r="BD251" s="28">
        <v>50</v>
      </c>
      <c r="BE251" s="28">
        <v>50</v>
      </c>
    </row>
    <row r="252" spans="29:57" x14ac:dyDescent="0.15">
      <c r="AC252" s="28">
        <v>249</v>
      </c>
      <c r="AD252" s="28">
        <f>[1]节奏总纲!AD252</f>
        <v>79.650014230322356</v>
      </c>
      <c r="AE252" s="28">
        <f>[1]节奏总纲!AE252</f>
        <v>81.752792761296291</v>
      </c>
      <c r="AF252" s="28">
        <f>[1]节奏总纲!AF252</f>
        <v>84.704543383143317</v>
      </c>
      <c r="AG252" s="28">
        <f>[1]节奏总纲!AG252</f>
        <v>89.596125951618205</v>
      </c>
      <c r="AH252" s="28">
        <f>[1]节奏总纲!AH252</f>
        <v>98.510787986254115</v>
      </c>
      <c r="AZ252" s="28">
        <v>249</v>
      </c>
      <c r="BA252" s="28">
        <v>44.171332945959918</v>
      </c>
      <c r="BB252" s="28">
        <v>45.673969873307534</v>
      </c>
      <c r="BC252" s="28">
        <v>47.61914754645003</v>
      </c>
      <c r="BD252" s="28">
        <v>50</v>
      </c>
      <c r="BE252" s="28">
        <v>50</v>
      </c>
    </row>
    <row r="253" spans="29:57" x14ac:dyDescent="0.15">
      <c r="AC253" s="28">
        <v>250</v>
      </c>
      <c r="AD253" s="28">
        <f>[1]节奏总纲!AD253</f>
        <v>79.708345191935294</v>
      </c>
      <c r="AE253" s="28">
        <f>[1]节奏总纲!AE253</f>
        <v>81.812345221032004</v>
      </c>
      <c r="AF253" s="28">
        <f>[1]节奏总纲!AF253</f>
        <v>84.76461387969978</v>
      </c>
      <c r="AG253" s="28">
        <f>[1]节奏总纲!AG253</f>
        <v>89.664732673161623</v>
      </c>
      <c r="AH253" s="28">
        <f>[1]节奏总纲!AH253</f>
        <v>98.570319134876016</v>
      </c>
      <c r="AZ253" s="28">
        <v>250</v>
      </c>
      <c r="BA253" s="28">
        <v>44.197188392263818</v>
      </c>
      <c r="BB253" s="28">
        <v>45.701865977335167</v>
      </c>
      <c r="BC253" s="28">
        <v>47.646864264213889</v>
      </c>
      <c r="BD253" s="28">
        <v>50</v>
      </c>
      <c r="BE253" s="28">
        <v>50</v>
      </c>
    </row>
    <row r="254" spans="29:57" x14ac:dyDescent="0.15">
      <c r="AC254" s="28">
        <v>251</v>
      </c>
      <c r="AD254" s="28">
        <f>[1]节奏总纲!AD254</f>
        <v>79.766676153548232</v>
      </c>
      <c r="AE254" s="28">
        <f>[1]节奏总纲!AE254</f>
        <v>81.871897680767717</v>
      </c>
      <c r="AF254" s="28">
        <f>[1]节奏总纲!AF254</f>
        <v>84.824684376256243</v>
      </c>
      <c r="AG254" s="28">
        <f>[1]节奏总纲!AG254</f>
        <v>89.733339394705041</v>
      </c>
      <c r="AH254" s="28">
        <f>[1]节奏总纲!AH254</f>
        <v>98.629850283497916</v>
      </c>
      <c r="AZ254" s="28">
        <v>251</v>
      </c>
      <c r="BA254" s="28">
        <v>44.223043838567726</v>
      </c>
      <c r="BB254" s="28">
        <v>45.729762081362793</v>
      </c>
      <c r="BC254" s="28">
        <v>47.674580981977748</v>
      </c>
      <c r="BD254" s="28">
        <v>50</v>
      </c>
      <c r="BE254" s="28">
        <v>50</v>
      </c>
    </row>
    <row r="255" spans="29:57" x14ac:dyDescent="0.15">
      <c r="AC255" s="28">
        <v>252</v>
      </c>
      <c r="AD255" s="28">
        <f>[1]节奏总纲!AD255</f>
        <v>79.825007115161171</v>
      </c>
      <c r="AE255" s="28">
        <f>[1]节奏总纲!AE255</f>
        <v>81.931450140503429</v>
      </c>
      <c r="AF255" s="28">
        <f>[1]节奏总纲!AF255</f>
        <v>84.884754872812707</v>
      </c>
      <c r="AG255" s="28">
        <f>[1]节奏总纲!AG255</f>
        <v>89.801946116248459</v>
      </c>
      <c r="AH255" s="28">
        <f>[1]节奏总纲!AH255</f>
        <v>98.689381432119831</v>
      </c>
      <c r="AZ255" s="28">
        <v>252</v>
      </c>
      <c r="BA255" s="28">
        <v>44.248899284871626</v>
      </c>
      <c r="BB255" s="28">
        <v>45.757658185390426</v>
      </c>
      <c r="BC255" s="28">
        <v>47.7022976997416</v>
      </c>
      <c r="BD255" s="28">
        <v>50</v>
      </c>
      <c r="BE255" s="28">
        <v>50</v>
      </c>
    </row>
    <row r="256" spans="29:57" x14ac:dyDescent="0.15">
      <c r="AC256" s="28">
        <v>253</v>
      </c>
      <c r="AD256" s="28">
        <f>[1]节奏总纲!AD256</f>
        <v>79.883338076774123</v>
      </c>
      <c r="AE256" s="28">
        <f>[1]节奏总纲!AE256</f>
        <v>81.991002600239142</v>
      </c>
      <c r="AF256" s="28">
        <f>[1]节奏总纲!AF256</f>
        <v>84.94482536936917</v>
      </c>
      <c r="AG256" s="28">
        <f>[1]节奏总纲!AG256</f>
        <v>89.870552837791877</v>
      </c>
      <c r="AH256" s="28">
        <f>[1]节奏总纲!AH256</f>
        <v>98.748912580741731</v>
      </c>
      <c r="AZ256" s="28">
        <v>253</v>
      </c>
      <c r="BA256" s="28">
        <v>44.274754731175527</v>
      </c>
      <c r="BB256" s="28">
        <v>45.785554289418052</v>
      </c>
      <c r="BC256" s="28">
        <v>47.730014417505458</v>
      </c>
      <c r="BD256" s="28">
        <v>50</v>
      </c>
      <c r="BE256" s="28">
        <v>50</v>
      </c>
    </row>
    <row r="257" spans="29:57" x14ac:dyDescent="0.15">
      <c r="AC257" s="28">
        <v>254</v>
      </c>
      <c r="AD257" s="28">
        <f>[1]节奏总纲!AD257</f>
        <v>79.941669038387062</v>
      </c>
      <c r="AE257" s="28">
        <f>[1]节奏总纲!AE257</f>
        <v>82.046165327855846</v>
      </c>
      <c r="AF257" s="28">
        <f>[1]节奏总纲!AF257</f>
        <v>85.004450307848032</v>
      </c>
      <c r="AG257" s="28">
        <f>[1]节奏总纲!AG257</f>
        <v>89.939159559335295</v>
      </c>
      <c r="AH257" s="28">
        <f>[1]节奏总纲!AH257</f>
        <v>98.808443729363646</v>
      </c>
      <c r="AZ257" s="28">
        <v>254</v>
      </c>
      <c r="BA257" s="28">
        <v>44.300610177479435</v>
      </c>
      <c r="BB257" s="28">
        <v>45.813450393445684</v>
      </c>
      <c r="BC257" s="28">
        <v>47.757731135269317</v>
      </c>
      <c r="BD257" s="28">
        <v>50</v>
      </c>
      <c r="BE257" s="28">
        <v>50</v>
      </c>
    </row>
    <row r="258" spans="29:57" x14ac:dyDescent="0.15">
      <c r="AC258" s="28">
        <v>255</v>
      </c>
      <c r="AD258" s="28">
        <f>[1]节奏总纲!AD258</f>
        <v>80</v>
      </c>
      <c r="AE258" s="28">
        <f>[1]节奏总纲!AE258</f>
        <v>82.100546804797787</v>
      </c>
      <c r="AF258" s="28">
        <f>[1]节奏总纲!AF258</f>
        <v>85.059053968634842</v>
      </c>
      <c r="AG258" s="28">
        <f>[1]节奏总纲!AG258</f>
        <v>90.006385600230558</v>
      </c>
      <c r="AH258" s="28">
        <f>[1]节奏总纲!AH258</f>
        <v>98.867974877985546</v>
      </c>
      <c r="AZ258" s="28">
        <v>255</v>
      </c>
      <c r="BA258" s="28">
        <v>44.326465623783335</v>
      </c>
      <c r="BB258" s="28">
        <v>45.84134649747331</v>
      </c>
      <c r="BC258" s="28">
        <v>47.785447853033176</v>
      </c>
      <c r="BD258" s="28">
        <v>50</v>
      </c>
      <c r="BE258" s="28">
        <v>50</v>
      </c>
    </row>
    <row r="259" spans="29:57" x14ac:dyDescent="0.15">
      <c r="AC259" s="28">
        <v>256</v>
      </c>
      <c r="AD259" s="28">
        <f>[1]节奏总纲!AD259</f>
        <v>80.054424711612938</v>
      </c>
      <c r="AE259" s="28">
        <f>[1]节奏总纲!AE259</f>
        <v>82.154928281739714</v>
      </c>
      <c r="AF259" s="28">
        <f>[1]节奏总纲!AF259</f>
        <v>85.113657629421638</v>
      </c>
      <c r="AG259" s="28">
        <f>[1]节奏总纲!AG259</f>
        <v>90.062795496260307</v>
      </c>
      <c r="AH259" s="28">
        <f>[1]节奏总纲!AH259</f>
        <v>98.927506026607446</v>
      </c>
      <c r="AZ259" s="28">
        <v>256</v>
      </c>
      <c r="BA259" s="28">
        <v>44.352321070087235</v>
      </c>
      <c r="BB259" s="28">
        <v>45.869242601500943</v>
      </c>
      <c r="BC259" s="28">
        <v>47.813164570797035</v>
      </c>
      <c r="BD259" s="28">
        <v>50</v>
      </c>
      <c r="BE259" s="28">
        <v>50</v>
      </c>
    </row>
    <row r="260" spans="29:57" x14ac:dyDescent="0.15">
      <c r="AC260" s="28">
        <v>257</v>
      </c>
      <c r="AD260" s="28">
        <f>[1]节奏总纲!AD260</f>
        <v>80.108849423225877</v>
      </c>
      <c r="AE260" s="28">
        <f>[1]节奏总纲!AE260</f>
        <v>82.209309758681655</v>
      </c>
      <c r="AF260" s="28">
        <f>[1]节奏总纲!AF260</f>
        <v>85.168261290208434</v>
      </c>
      <c r="AG260" s="28">
        <f>[1]节奏总纲!AG260</f>
        <v>90.119205392290041</v>
      </c>
      <c r="AH260" s="28">
        <f>[1]节奏总纲!AH260</f>
        <v>98.987037175229361</v>
      </c>
      <c r="AZ260" s="28">
        <v>257</v>
      </c>
      <c r="BA260" s="28">
        <v>44.378176516391136</v>
      </c>
      <c r="BB260" s="28">
        <v>45.897138705528576</v>
      </c>
      <c r="BC260" s="28">
        <v>47.840881288560894</v>
      </c>
      <c r="BD260" s="28">
        <v>50</v>
      </c>
      <c r="BE260" s="28">
        <v>50</v>
      </c>
    </row>
    <row r="261" spans="29:57" x14ac:dyDescent="0.15">
      <c r="AC261" s="28">
        <v>258</v>
      </c>
      <c r="AD261" s="28">
        <f>[1]节奏总纲!AD261</f>
        <v>80.163274134838829</v>
      </c>
      <c r="AE261" s="28">
        <f>[1]节奏总纲!AE261</f>
        <v>82.263691235623583</v>
      </c>
      <c r="AF261" s="28">
        <f>[1]节奏总纲!AF261</f>
        <v>85.222864950995231</v>
      </c>
      <c r="AG261" s="28">
        <f>[1]节奏总纲!AG261</f>
        <v>90.175615288319776</v>
      </c>
      <c r="AH261" s="28">
        <f>[1]节奏总纲!AH261</f>
        <v>99.046160733338311</v>
      </c>
      <c r="AZ261" s="28">
        <v>258</v>
      </c>
      <c r="BA261" s="28">
        <v>44.404031962695043</v>
      </c>
      <c r="BB261" s="28">
        <v>45.925034809556202</v>
      </c>
      <c r="BC261" s="28">
        <v>47.868598006324753</v>
      </c>
      <c r="BD261" s="28">
        <v>50</v>
      </c>
      <c r="BE261" s="28">
        <v>50</v>
      </c>
    </row>
    <row r="262" spans="29:57" x14ac:dyDescent="0.15">
      <c r="AC262" s="28">
        <v>259</v>
      </c>
      <c r="AD262" s="28">
        <f>[1]节奏总纲!AD262</f>
        <v>80.217698846451768</v>
      </c>
      <c r="AE262" s="28">
        <f>[1]节奏总纲!AE262</f>
        <v>82.318072712565524</v>
      </c>
      <c r="AF262" s="28">
        <f>[1]节奏总纲!AF262</f>
        <v>85.277468611782027</v>
      </c>
      <c r="AG262" s="28">
        <f>[1]节奏总纲!AG262</f>
        <v>90.23202518434951</v>
      </c>
      <c r="AH262" s="28">
        <f>[1]节奏总纲!AH262</f>
        <v>99.105170833973162</v>
      </c>
      <c r="AZ262" s="28">
        <v>259</v>
      </c>
      <c r="BA262" s="28">
        <v>44.429887408998944</v>
      </c>
      <c r="BB262" s="28">
        <v>45.952930913583835</v>
      </c>
      <c r="BC262" s="28">
        <v>47.896314724088612</v>
      </c>
      <c r="BD262" s="28">
        <v>50</v>
      </c>
      <c r="BE262" s="28">
        <v>50</v>
      </c>
    </row>
    <row r="263" spans="29:57" x14ac:dyDescent="0.15">
      <c r="AC263" s="28">
        <v>260</v>
      </c>
      <c r="AD263" s="28">
        <f>[1]节奏总纲!AD263</f>
        <v>80.272123558064706</v>
      </c>
      <c r="AE263" s="28">
        <f>[1]节奏总纲!AE263</f>
        <v>82.372454189507465</v>
      </c>
      <c r="AF263" s="28">
        <f>[1]节奏总纲!AF263</f>
        <v>85.332072272568837</v>
      </c>
      <c r="AG263" s="28">
        <f>[1]节奏总纲!AG263</f>
        <v>90.288435080379244</v>
      </c>
      <c r="AH263" s="28">
        <f>[1]节奏总纲!AH263</f>
        <v>99.164180934608012</v>
      </c>
      <c r="AZ263" s="28">
        <v>260</v>
      </c>
      <c r="BA263" s="28">
        <v>44.455742855302844</v>
      </c>
      <c r="BB263" s="28">
        <v>45.98082701761146</v>
      </c>
      <c r="BC263" s="28">
        <v>47.92403144185247</v>
      </c>
      <c r="BD263" s="28">
        <v>50</v>
      </c>
      <c r="BE263" s="28">
        <v>50</v>
      </c>
    </row>
    <row r="264" spans="29:57" x14ac:dyDescent="0.15">
      <c r="AC264" s="28">
        <v>261</v>
      </c>
      <c r="AD264" s="28">
        <f>[1]节奏总纲!AD264</f>
        <v>80.326548269677644</v>
      </c>
      <c r="AE264" s="28">
        <f>[1]节奏总纲!AE264</f>
        <v>82.426835666449392</v>
      </c>
      <c r="AF264" s="28">
        <f>[1]节奏总纲!AF264</f>
        <v>85.386675933355633</v>
      </c>
      <c r="AG264" s="28">
        <f>[1]节奏总纲!AG264</f>
        <v>90.344844976408993</v>
      </c>
      <c r="AH264" s="28">
        <f>[1]节奏总纲!AH264</f>
        <v>99.223191035242863</v>
      </c>
      <c r="AZ264" s="28">
        <v>261</v>
      </c>
      <c r="BA264" s="28">
        <v>44.481598301606752</v>
      </c>
      <c r="BB264" s="28">
        <v>46.007529841290832</v>
      </c>
      <c r="BC264" s="28">
        <v>47.951748159616329</v>
      </c>
      <c r="BD264" s="28">
        <v>50</v>
      </c>
      <c r="BE264" s="28">
        <v>50</v>
      </c>
    </row>
    <row r="265" spans="29:57" x14ac:dyDescent="0.15">
      <c r="AC265" s="28">
        <v>262</v>
      </c>
      <c r="AD265" s="28">
        <f>[1]节奏总纲!AD265</f>
        <v>80.380972981290597</v>
      </c>
      <c r="AE265" s="28">
        <f>[1]节奏总纲!AE265</f>
        <v>82.481217143391333</v>
      </c>
      <c r="AF265" s="28">
        <f>[1]节奏总纲!AF265</f>
        <v>85.441279594142429</v>
      </c>
      <c r="AG265" s="28">
        <f>[1]节奏总纲!AG265</f>
        <v>90.401254872438727</v>
      </c>
      <c r="AH265" s="28">
        <f>[1]节奏总纲!AH265</f>
        <v>99.282201135877699</v>
      </c>
      <c r="AZ265" s="28">
        <v>262</v>
      </c>
      <c r="BA265" s="28">
        <v>44.507453747910652</v>
      </c>
      <c r="BB265" s="28">
        <v>46.031609894814238</v>
      </c>
      <c r="BC265" s="28">
        <v>47.979464877380188</v>
      </c>
      <c r="BD265" s="28">
        <v>50</v>
      </c>
      <c r="BE265" s="28">
        <v>50</v>
      </c>
    </row>
    <row r="266" spans="29:57" x14ac:dyDescent="0.15">
      <c r="AC266" s="28">
        <v>263</v>
      </c>
      <c r="AD266" s="28">
        <f>[1]节奏总纲!AD266</f>
        <v>80.435397692903535</v>
      </c>
      <c r="AE266" s="28">
        <f>[1]节奏总纲!AE266</f>
        <v>82.535598620333275</v>
      </c>
      <c r="AF266" s="28">
        <f>[1]节奏总纲!AF266</f>
        <v>85.495883254929225</v>
      </c>
      <c r="AG266" s="28">
        <f>[1]节奏总纲!AG266</f>
        <v>90.457664768468462</v>
      </c>
      <c r="AH266" s="28">
        <f>[1]节奏总纲!AH266</f>
        <v>99.341211236512549</v>
      </c>
      <c r="AZ266" s="28">
        <v>263</v>
      </c>
      <c r="BA266" s="28">
        <v>44.533309194214553</v>
      </c>
      <c r="BB266" s="28">
        <v>46.055689948337651</v>
      </c>
      <c r="BC266" s="28">
        <v>48.006200084618079</v>
      </c>
      <c r="BD266" s="28">
        <v>50</v>
      </c>
      <c r="BE266" s="28">
        <v>50</v>
      </c>
    </row>
    <row r="267" spans="29:57" x14ac:dyDescent="0.15">
      <c r="AC267" s="28">
        <v>264</v>
      </c>
      <c r="AD267" s="28">
        <f>[1]节奏总纲!AD267</f>
        <v>80.489822404516474</v>
      </c>
      <c r="AE267" s="28">
        <f>[1]节奏总纲!AE267</f>
        <v>82.589980097275202</v>
      </c>
      <c r="AF267" s="28">
        <f>[1]节奏总纲!AF267</f>
        <v>85.550486915716021</v>
      </c>
      <c r="AG267" s="28">
        <f>[1]节奏总纲!AG267</f>
        <v>90.514074664498196</v>
      </c>
      <c r="AH267" s="28">
        <f>[1]节奏总纲!AH267</f>
        <v>99.4002213371474</v>
      </c>
      <c r="AZ267" s="28">
        <v>264</v>
      </c>
      <c r="BA267" s="28">
        <v>44.55916464051846</v>
      </c>
      <c r="BB267" s="28">
        <v>46.079770001861057</v>
      </c>
      <c r="BC267" s="28">
        <v>48.030128751164241</v>
      </c>
      <c r="BD267" s="28">
        <v>50</v>
      </c>
      <c r="BE267" s="28">
        <v>50</v>
      </c>
    </row>
    <row r="268" spans="29:57" x14ac:dyDescent="0.15">
      <c r="AC268" s="28">
        <v>265</v>
      </c>
      <c r="AD268" s="28">
        <f>[1]节奏总纲!AD268</f>
        <v>80.544247116129412</v>
      </c>
      <c r="AE268" s="28">
        <f>[1]节奏总纲!AE268</f>
        <v>82.644361574217143</v>
      </c>
      <c r="AF268" s="28">
        <f>[1]节奏总纲!AF268</f>
        <v>85.605090576502832</v>
      </c>
      <c r="AG268" s="28">
        <f>[1]节奏总纲!AG268</f>
        <v>90.57048456052793</v>
      </c>
      <c r="AH268" s="28">
        <f>[1]节奏总纲!AH268</f>
        <v>99.45923143778225</v>
      </c>
      <c r="AZ268" s="28">
        <v>265</v>
      </c>
      <c r="BA268" s="28">
        <v>44.585020086822361</v>
      </c>
      <c r="BB268" s="28">
        <v>46.10385005538447</v>
      </c>
      <c r="BC268" s="28">
        <v>48.054057417710396</v>
      </c>
      <c r="BD268" s="28">
        <v>50</v>
      </c>
      <c r="BE268" s="28">
        <v>50</v>
      </c>
    </row>
    <row r="269" spans="29:57" x14ac:dyDescent="0.15">
      <c r="AC269" s="28">
        <v>266</v>
      </c>
      <c r="AD269" s="28">
        <f>[1]节奏总纲!AD269</f>
        <v>80.598671827742351</v>
      </c>
      <c r="AE269" s="28">
        <f>[1]节奏总纲!AE269</f>
        <v>82.698743051159084</v>
      </c>
      <c r="AF269" s="28">
        <f>[1]节奏总纲!AF269</f>
        <v>85.659694237289628</v>
      </c>
      <c r="AG269" s="28">
        <f>[1]节奏总纲!AG269</f>
        <v>90.626894456557665</v>
      </c>
      <c r="AH269" s="28">
        <f>[1]节奏总纲!AH269</f>
        <v>99.518241538417101</v>
      </c>
      <c r="AZ269" s="28">
        <v>266</v>
      </c>
      <c r="BA269" s="28">
        <v>44.610875533126261</v>
      </c>
      <c r="BB269" s="28">
        <v>46.127930108907876</v>
      </c>
      <c r="BC269" s="28">
        <v>48.077986084256551</v>
      </c>
      <c r="BD269" s="28">
        <v>50</v>
      </c>
      <c r="BE269" s="28">
        <v>50</v>
      </c>
    </row>
    <row r="270" spans="29:57" x14ac:dyDescent="0.15">
      <c r="AC270" s="28">
        <v>267</v>
      </c>
      <c r="AD270" s="28">
        <f>[1]节奏总纲!AD270</f>
        <v>80.653096539355303</v>
      </c>
      <c r="AE270" s="28">
        <f>[1]节奏总纲!AE270</f>
        <v>82.753124528101011</v>
      </c>
      <c r="AF270" s="28">
        <f>[1]节奏总纲!AF270</f>
        <v>85.714297898076424</v>
      </c>
      <c r="AG270" s="28">
        <f>[1]节奏总纲!AG270</f>
        <v>90.683304352587413</v>
      </c>
      <c r="AH270" s="28">
        <f>[1]节奏总纲!AH270</f>
        <v>99.577251639051951</v>
      </c>
      <c r="AZ270" s="28">
        <v>267</v>
      </c>
      <c r="BA270" s="28">
        <v>44.636730979430169</v>
      </c>
      <c r="BB270" s="28">
        <v>46.152010162431289</v>
      </c>
      <c r="BC270" s="28">
        <v>48.101914750802706</v>
      </c>
      <c r="BD270" s="28">
        <v>50</v>
      </c>
      <c r="BE270" s="28">
        <v>50</v>
      </c>
    </row>
    <row r="271" spans="29:57" x14ac:dyDescent="0.15">
      <c r="AC271" s="28">
        <v>268</v>
      </c>
      <c r="AD271" s="28">
        <f>[1]节奏总纲!AD271</f>
        <v>80.707521250968242</v>
      </c>
      <c r="AE271" s="28">
        <f>[1]节奏总纲!AE271</f>
        <v>82.807506005042953</v>
      </c>
      <c r="AF271" s="28">
        <f>[1]节奏总纲!AF271</f>
        <v>85.76890155886322</v>
      </c>
      <c r="AG271" s="28">
        <f>[1]节奏总纲!AG271</f>
        <v>90.739714248617148</v>
      </c>
      <c r="AH271" s="28">
        <f>[1]节奏总纲!AH271</f>
        <v>99.636261739686788</v>
      </c>
      <c r="AZ271" s="28">
        <v>268</v>
      </c>
      <c r="BA271" s="28">
        <v>44.662586425734069</v>
      </c>
      <c r="BB271" s="28">
        <v>46.176090215954694</v>
      </c>
      <c r="BC271" s="28">
        <v>48.125843417348868</v>
      </c>
      <c r="BD271" s="28">
        <v>50</v>
      </c>
      <c r="BE271" s="28">
        <v>50</v>
      </c>
    </row>
    <row r="272" spans="29:57" x14ac:dyDescent="0.15">
      <c r="AC272" s="28">
        <v>269</v>
      </c>
      <c r="AD272" s="28">
        <f>[1]节奏总纲!AD272</f>
        <v>80.76194596258118</v>
      </c>
      <c r="AE272" s="28">
        <f>[1]节奏总纲!AE272</f>
        <v>82.861887481984894</v>
      </c>
      <c r="AF272" s="28">
        <f>[1]节奏总纲!AF272</f>
        <v>85.823505219650016</v>
      </c>
      <c r="AG272" s="28">
        <f>[1]节奏总纲!AG272</f>
        <v>90.796124144646882</v>
      </c>
      <c r="AH272" s="28">
        <f>[1]节奏总纲!AH272</f>
        <v>99.695271840321638</v>
      </c>
      <c r="AZ272" s="28">
        <v>269</v>
      </c>
      <c r="BA272" s="28">
        <v>44.68844187203797</v>
      </c>
      <c r="BB272" s="28">
        <v>46.200170269478107</v>
      </c>
      <c r="BC272" s="28">
        <v>48.149772083895023</v>
      </c>
      <c r="BD272" s="28">
        <v>50</v>
      </c>
      <c r="BE272" s="28">
        <v>50</v>
      </c>
    </row>
    <row r="273" spans="29:57" x14ac:dyDescent="0.15">
      <c r="AC273" s="28">
        <v>270</v>
      </c>
      <c r="AD273" s="28">
        <f>[1]节奏总纲!AD273</f>
        <v>80.816370674194118</v>
      </c>
      <c r="AE273" s="28">
        <f>[1]节奏总纲!AE273</f>
        <v>82.916268958926821</v>
      </c>
      <c r="AF273" s="28">
        <f>[1]节奏总纲!AF273</f>
        <v>85.878108880436827</v>
      </c>
      <c r="AG273" s="28">
        <f>[1]节奏总纲!AG273</f>
        <v>90.852534040676616</v>
      </c>
      <c r="AH273" s="28">
        <f>[1]节奏总纲!AH273</f>
        <v>99.754281940956488</v>
      </c>
      <c r="AZ273" s="28">
        <v>270</v>
      </c>
      <c r="BA273" s="28">
        <v>44.714297318341877</v>
      </c>
      <c r="BB273" s="28">
        <v>46.224250323001513</v>
      </c>
      <c r="BC273" s="28">
        <v>48.173700750441178</v>
      </c>
      <c r="BD273" s="28">
        <v>50</v>
      </c>
      <c r="BE273" s="28">
        <v>50</v>
      </c>
    </row>
    <row r="274" spans="29:57" x14ac:dyDescent="0.15">
      <c r="AC274" s="28">
        <v>271</v>
      </c>
      <c r="AD274" s="28">
        <f>[1]节奏总纲!AD274</f>
        <v>80.870795385807057</v>
      </c>
      <c r="AE274" s="28">
        <f>[1]节奏总纲!AE274</f>
        <v>82.970650435868762</v>
      </c>
      <c r="AF274" s="28">
        <f>[1]节奏总纲!AF274</f>
        <v>85.932712541223623</v>
      </c>
      <c r="AG274" s="28">
        <f>[1]节奏总纲!AG274</f>
        <v>90.908943936706351</v>
      </c>
      <c r="AH274" s="28">
        <f>[1]节奏总纲!AH274</f>
        <v>99.813292041591339</v>
      </c>
      <c r="AZ274" s="28">
        <v>271</v>
      </c>
      <c r="BA274" s="28">
        <v>44.740152764645778</v>
      </c>
      <c r="BB274" s="28">
        <v>46.248330376524919</v>
      </c>
      <c r="BC274" s="28">
        <v>48.19762941698734</v>
      </c>
      <c r="BD274" s="28">
        <v>50</v>
      </c>
      <c r="BE274" s="28">
        <v>50</v>
      </c>
    </row>
    <row r="275" spans="29:57" x14ac:dyDescent="0.15">
      <c r="AC275" s="28">
        <v>272</v>
      </c>
      <c r="AD275" s="28">
        <f>[1]节奏总纲!AD275</f>
        <v>80.925220097420009</v>
      </c>
      <c r="AE275" s="28">
        <f>[1]节奏总纲!AE275</f>
        <v>83.023342162088809</v>
      </c>
      <c r="AF275" s="28">
        <f>[1]节奏总纲!AF275</f>
        <v>85.987316202010419</v>
      </c>
      <c r="AG275" s="28">
        <f>[1]节奏总纲!AG275</f>
        <v>90.965353832736099</v>
      </c>
      <c r="AH275" s="28">
        <f>[1]节奏总纲!AH275</f>
        <v>99.872302142226189</v>
      </c>
      <c r="AZ275" s="28">
        <v>272</v>
      </c>
      <c r="BA275" s="28">
        <v>44.766008210949678</v>
      </c>
      <c r="BB275" s="28">
        <v>46.272410430048332</v>
      </c>
      <c r="BC275" s="28">
        <v>48.221558083533495</v>
      </c>
      <c r="BD275" s="28">
        <v>50</v>
      </c>
      <c r="BE275" s="28">
        <v>50</v>
      </c>
    </row>
    <row r="276" spans="29:57" x14ac:dyDescent="0.15">
      <c r="AC276" s="28">
        <v>273</v>
      </c>
      <c r="AD276" s="28">
        <f>[1]节奏总纲!AD276</f>
        <v>80.979644809032948</v>
      </c>
      <c r="AE276" s="28">
        <f>[1]节奏总纲!AE276</f>
        <v>83.07405267945947</v>
      </c>
      <c r="AF276" s="28">
        <f>[1]节奏总纲!AF276</f>
        <v>86.038061368689995</v>
      </c>
      <c r="AG276" s="28">
        <f>[1]节奏总纲!AG276</f>
        <v>91.020352770869948</v>
      </c>
      <c r="AH276" s="28">
        <f>[1]节奏总纲!AH276</f>
        <v>99.93131224286104</v>
      </c>
      <c r="AZ276" s="28">
        <v>273</v>
      </c>
      <c r="BA276" s="28">
        <v>44.791863657253586</v>
      </c>
      <c r="BB276" s="28">
        <v>46.296490483571738</v>
      </c>
      <c r="BC276" s="28">
        <v>48.24548675007965</v>
      </c>
      <c r="BD276" s="28">
        <v>50</v>
      </c>
      <c r="BE276" s="28">
        <v>50</v>
      </c>
    </row>
    <row r="277" spans="29:57" x14ac:dyDescent="0.15">
      <c r="AC277" s="28">
        <v>274</v>
      </c>
      <c r="AD277" s="28">
        <f>[1]节奏总纲!AD277</f>
        <v>81.031787986768464</v>
      </c>
      <c r="AE277" s="28">
        <f>[1]节奏总纲!AE277</f>
        <v>83.124763196830131</v>
      </c>
      <c r="AF277" s="28">
        <f>[1]节奏总纲!AF277</f>
        <v>86.087639061133402</v>
      </c>
      <c r="AG277" s="28">
        <f>[1]节奏总纲!AG277</f>
        <v>91.073105573528181</v>
      </c>
      <c r="AH277" s="28">
        <f>[1]节奏总纲!AH277</f>
        <v>99.990322343495876</v>
      </c>
      <c r="AZ277" s="28">
        <v>274</v>
      </c>
      <c r="BA277" s="28">
        <v>44.817719103557486</v>
      </c>
      <c r="BB277" s="28">
        <v>46.320570537095151</v>
      </c>
      <c r="BC277" s="28">
        <v>48.269415416625804</v>
      </c>
      <c r="BD277" s="28">
        <v>50</v>
      </c>
      <c r="BE277" s="28">
        <v>50</v>
      </c>
    </row>
    <row r="278" spans="29:57" x14ac:dyDescent="0.15">
      <c r="AC278" s="28">
        <v>275</v>
      </c>
      <c r="AD278" s="28">
        <f>[1]节奏总纲!AD278</f>
        <v>81.082568038258216</v>
      </c>
      <c r="AE278" s="28">
        <f>[1]节奏总纲!AE278</f>
        <v>83.175473714200777</v>
      </c>
      <c r="AF278" s="28">
        <f>[1]节奏总纲!AF278</f>
        <v>86.137216753576809</v>
      </c>
      <c r="AG278" s="28">
        <f>[1]节奏总纲!AG278</f>
        <v>91.125858376186414</v>
      </c>
      <c r="AH278" s="28">
        <f>[1]节奏总纲!AH278</f>
        <v>100.04494517613057</v>
      </c>
      <c r="AZ278" s="28">
        <v>275</v>
      </c>
      <c r="BA278" s="28">
        <v>44.843574549861387</v>
      </c>
      <c r="BB278" s="28">
        <v>46.344650590618556</v>
      </c>
      <c r="BC278" s="28">
        <v>48.293344083171966</v>
      </c>
      <c r="BD278" s="28">
        <v>50</v>
      </c>
      <c r="BE278" s="28">
        <v>50</v>
      </c>
    </row>
    <row r="279" spans="29:57" x14ac:dyDescent="0.15">
      <c r="AC279" s="28">
        <v>276</v>
      </c>
      <c r="AD279" s="28">
        <f>[1]节奏总纲!AD279</f>
        <v>81.133348089747955</v>
      </c>
      <c r="AE279" s="28">
        <f>[1]节奏总纲!AE279</f>
        <v>83.226184231571438</v>
      </c>
      <c r="AF279" s="28">
        <f>[1]节奏总纲!AF279</f>
        <v>86.186794446020215</v>
      </c>
      <c r="AG279" s="28">
        <f>[1]节奏总纲!AG279</f>
        <v>91.178611178844633</v>
      </c>
      <c r="AH279" s="28">
        <f>[1]节奏总纲!AH279</f>
        <v>100.09870734853557</v>
      </c>
      <c r="AZ279" s="28">
        <v>276</v>
      </c>
      <c r="BA279" s="28">
        <v>44.869429996165294</v>
      </c>
      <c r="BB279" s="28">
        <v>46.368730644141969</v>
      </c>
      <c r="BC279" s="28">
        <v>48.317272749718121</v>
      </c>
      <c r="BD279" s="28">
        <v>50</v>
      </c>
      <c r="BE279" s="28">
        <v>50</v>
      </c>
    </row>
    <row r="280" spans="29:57" x14ac:dyDescent="0.15">
      <c r="AC280" s="28">
        <v>277</v>
      </c>
      <c r="AD280" s="28">
        <f>[1]节奏总纲!AD280</f>
        <v>81.184128141237707</v>
      </c>
      <c r="AE280" s="28">
        <f>[1]节奏总纲!AE280</f>
        <v>83.276894748942098</v>
      </c>
      <c r="AF280" s="28">
        <f>[1]节奏总纲!AF280</f>
        <v>86.236372138463622</v>
      </c>
      <c r="AG280" s="28">
        <f>[1]节奏总纲!AG280</f>
        <v>91.231363981502867</v>
      </c>
      <c r="AH280" s="28">
        <f>[1]节奏总纲!AH280</f>
        <v>100.15246952094056</v>
      </c>
      <c r="AZ280" s="28">
        <v>277</v>
      </c>
      <c r="BA280" s="28">
        <v>44.895285442469195</v>
      </c>
      <c r="BB280" s="28">
        <v>46.392810697665375</v>
      </c>
      <c r="BC280" s="28">
        <v>48.341201416264276</v>
      </c>
      <c r="BD280" s="28">
        <v>50</v>
      </c>
      <c r="BE280" s="28">
        <v>50</v>
      </c>
    </row>
    <row r="281" spans="29:57" x14ac:dyDescent="0.15">
      <c r="AC281" s="28">
        <v>278</v>
      </c>
      <c r="AD281" s="28">
        <f>[1]节奏总纲!AD281</f>
        <v>81.23490819272746</v>
      </c>
      <c r="AE281" s="28">
        <f>[1]节奏总纲!AE281</f>
        <v>83.327605266312744</v>
      </c>
      <c r="AF281" s="28">
        <f>[1]节奏总纲!AF281</f>
        <v>86.285949830907029</v>
      </c>
      <c r="AG281" s="28">
        <f>[1]节奏总纲!AG281</f>
        <v>91.2841167841611</v>
      </c>
      <c r="AH281" s="28">
        <f>[1]节奏总纲!AH281</f>
        <v>100.20623169334554</v>
      </c>
      <c r="AZ281" s="28">
        <v>278</v>
      </c>
      <c r="BA281" s="28">
        <v>44.921140888773095</v>
      </c>
      <c r="BB281" s="28">
        <v>46.416890751188788</v>
      </c>
      <c r="BC281" s="28">
        <v>48.365130082810438</v>
      </c>
      <c r="BD281" s="28">
        <v>50</v>
      </c>
      <c r="BE281" s="28">
        <v>50</v>
      </c>
    </row>
    <row r="282" spans="29:57" x14ac:dyDescent="0.15">
      <c r="AC282" s="28">
        <v>279</v>
      </c>
      <c r="AD282" s="28">
        <f>[1]节奏总纲!AD282</f>
        <v>81.285688244217212</v>
      </c>
      <c r="AE282" s="28">
        <f>[1]节奏总纲!AE282</f>
        <v>83.378315783683405</v>
      </c>
      <c r="AF282" s="28">
        <f>[1]节奏总纲!AF282</f>
        <v>86.335527523350422</v>
      </c>
      <c r="AG282" s="28">
        <f>[1]节奏总纲!AG282</f>
        <v>91.336869586819319</v>
      </c>
      <c r="AH282" s="28">
        <f>[1]节奏总纲!AH282</f>
        <v>100.25999386575054</v>
      </c>
      <c r="AZ282" s="28">
        <v>279</v>
      </c>
      <c r="BA282" s="28">
        <v>44.946996335076996</v>
      </c>
      <c r="BB282" s="28">
        <v>46.440970804712194</v>
      </c>
      <c r="BC282" s="28">
        <v>48.389058749356593</v>
      </c>
      <c r="BD282" s="28">
        <v>50</v>
      </c>
      <c r="BE282" s="28">
        <v>50</v>
      </c>
    </row>
    <row r="283" spans="29:57" x14ac:dyDescent="0.15">
      <c r="AC283" s="28">
        <v>280</v>
      </c>
      <c r="AD283" s="28">
        <f>[1]节奏总纲!AD283</f>
        <v>81.336468295706965</v>
      </c>
      <c r="AE283" s="28">
        <f>[1]节奏总纲!AE283</f>
        <v>83.429026301054066</v>
      </c>
      <c r="AF283" s="28">
        <f>[1]节奏总纲!AF283</f>
        <v>86.385105215793828</v>
      </c>
      <c r="AG283" s="28">
        <f>[1]节奏总纲!AG283</f>
        <v>91.389622389477552</v>
      </c>
      <c r="AH283" s="28">
        <f>[1]节奏总纲!AH283</f>
        <v>100.31375603815553</v>
      </c>
      <c r="AZ283" s="28">
        <v>280</v>
      </c>
      <c r="BA283" s="28">
        <v>44.972851781380903</v>
      </c>
      <c r="BB283" s="28">
        <v>46.465050858235607</v>
      </c>
      <c r="BC283" s="28">
        <v>48.412987415902748</v>
      </c>
      <c r="BD283" s="28">
        <v>50</v>
      </c>
      <c r="BE283" s="28">
        <v>50</v>
      </c>
    </row>
    <row r="284" spans="29:57" x14ac:dyDescent="0.15">
      <c r="AC284" s="28">
        <v>281</v>
      </c>
      <c r="AD284" s="28">
        <f>[1]节奏总纲!AD284</f>
        <v>81.387248347196717</v>
      </c>
      <c r="AE284" s="28">
        <f>[1]节奏总纲!AE284</f>
        <v>83.479736818424712</v>
      </c>
      <c r="AF284" s="28">
        <f>[1]节奏总纲!AF284</f>
        <v>86.434682908237235</v>
      </c>
      <c r="AG284" s="28">
        <f>[1]节奏总纲!AG284</f>
        <v>91.442375192135771</v>
      </c>
      <c r="AH284" s="28">
        <f>[1]节奏总纲!AH284</f>
        <v>100.36751821056053</v>
      </c>
      <c r="AZ284" s="28">
        <v>281</v>
      </c>
      <c r="BA284" s="28">
        <v>44.998707227684804</v>
      </c>
      <c r="BB284" s="28">
        <v>46.489130911759013</v>
      </c>
      <c r="BC284" s="28">
        <v>48.43691608244891</v>
      </c>
      <c r="BD284" s="28">
        <v>50</v>
      </c>
      <c r="BE284" s="28">
        <v>50</v>
      </c>
    </row>
    <row r="285" spans="29:57" x14ac:dyDescent="0.15">
      <c r="AC285" s="28">
        <v>282</v>
      </c>
      <c r="AD285" s="28">
        <f>[1]节奏总纲!AD285</f>
        <v>81.43802839868647</v>
      </c>
      <c r="AE285" s="28">
        <f>[1]节奏总纲!AE285</f>
        <v>83.530447335795373</v>
      </c>
      <c r="AF285" s="28">
        <f>[1]节奏总纲!AF285</f>
        <v>86.484260600680642</v>
      </c>
      <c r="AG285" s="28">
        <f>[1]节奏总纲!AG285</f>
        <v>91.495127994794004</v>
      </c>
      <c r="AH285" s="28">
        <f>[1]节奏总纲!AH285</f>
        <v>100.42128038296552</v>
      </c>
      <c r="AZ285" s="28">
        <v>282</v>
      </c>
      <c r="BA285" s="28">
        <v>45.021201039060998</v>
      </c>
      <c r="BB285" s="28">
        <v>46.513210965282425</v>
      </c>
      <c r="BC285" s="28">
        <v>48.460844748995065</v>
      </c>
      <c r="BD285" s="28">
        <v>50</v>
      </c>
      <c r="BE285" s="28">
        <v>50</v>
      </c>
    </row>
    <row r="286" spans="29:57" x14ac:dyDescent="0.15">
      <c r="AC286" s="28">
        <v>283</v>
      </c>
      <c r="AD286" s="28">
        <f>[1]节奏总纲!AD286</f>
        <v>81.488808450176222</v>
      </c>
      <c r="AE286" s="28">
        <f>[1]节奏总纲!AE286</f>
        <v>83.581157853166033</v>
      </c>
      <c r="AF286" s="28">
        <f>[1]节奏总纲!AF286</f>
        <v>86.533838293124049</v>
      </c>
      <c r="AG286" s="28">
        <f>[1]节奏总纲!AG286</f>
        <v>91.547880797452237</v>
      </c>
      <c r="AH286" s="28">
        <f>[1]节奏总纲!AH286</f>
        <v>100.47504255537051</v>
      </c>
      <c r="AZ286" s="28">
        <v>283</v>
      </c>
      <c r="BA286" s="28">
        <v>45.043517922283101</v>
      </c>
      <c r="BB286" s="28">
        <v>46.537291018805831</v>
      </c>
      <c r="BC286" s="28">
        <v>48.48477341554122</v>
      </c>
      <c r="BD286" s="28">
        <v>50</v>
      </c>
      <c r="BE286" s="28">
        <v>50</v>
      </c>
    </row>
    <row r="287" spans="29:57" x14ac:dyDescent="0.15">
      <c r="AC287" s="28">
        <v>284</v>
      </c>
      <c r="AD287" s="28">
        <f>[1]节奏总纲!AD287</f>
        <v>81.539588501665975</v>
      </c>
      <c r="AE287" s="28">
        <f>[1]节奏总纲!AE287</f>
        <v>83.631868370536679</v>
      </c>
      <c r="AF287" s="28">
        <f>[1]节奏总纲!AF287</f>
        <v>86.583415985567456</v>
      </c>
      <c r="AG287" s="28">
        <f>[1]节奏总纲!AG287</f>
        <v>91.600633600110456</v>
      </c>
      <c r="AH287" s="28">
        <f>[1]节奏总纲!AH287</f>
        <v>100.52880472777551</v>
      </c>
      <c r="AZ287" s="28">
        <v>284</v>
      </c>
      <c r="BA287" s="28">
        <v>45.065834805505204</v>
      </c>
      <c r="BB287" s="28">
        <v>46.561371072329244</v>
      </c>
      <c r="BC287" s="28">
        <v>48.508702082087382</v>
      </c>
      <c r="BD287" s="28">
        <v>50</v>
      </c>
      <c r="BE287" s="28">
        <v>50</v>
      </c>
    </row>
    <row r="288" spans="29:57" x14ac:dyDescent="0.15">
      <c r="AC288" s="28">
        <v>285</v>
      </c>
      <c r="AD288" s="28">
        <f>[1]节奏总纲!AD288</f>
        <v>81.590368553155727</v>
      </c>
      <c r="AE288" s="28">
        <f>[1]节奏总纲!AE288</f>
        <v>83.68257888790734</v>
      </c>
      <c r="AF288" s="28">
        <f>[1]节奏总纲!AF288</f>
        <v>86.632993678010848</v>
      </c>
      <c r="AG288" s="28">
        <f>[1]节奏总纲!AG288</f>
        <v>91.653386402768689</v>
      </c>
      <c r="AH288" s="28">
        <f>[1]节奏总纲!AH288</f>
        <v>100.5825669001805</v>
      </c>
      <c r="AZ288" s="28">
        <v>285</v>
      </c>
      <c r="BA288" s="28">
        <v>45.088151688727308</v>
      </c>
      <c r="BB288" s="28">
        <v>46.58545112585265</v>
      </c>
      <c r="BC288" s="28">
        <v>48.532630748633537</v>
      </c>
      <c r="BD288" s="28">
        <v>50</v>
      </c>
      <c r="BE288" s="28">
        <v>50</v>
      </c>
    </row>
    <row r="289" spans="29:57" x14ac:dyDescent="0.15">
      <c r="AC289" s="28">
        <v>286</v>
      </c>
      <c r="AD289" s="28">
        <f>[1]节奏总纲!AD289</f>
        <v>81.64114860464548</v>
      </c>
      <c r="AE289" s="28">
        <f>[1]节奏总纲!AE289</f>
        <v>83.733289405278001</v>
      </c>
      <c r="AF289" s="28">
        <f>[1]节奏总纲!AF289</f>
        <v>86.682571370454255</v>
      </c>
      <c r="AG289" s="28">
        <f>[1]节奏总纲!AG289</f>
        <v>91.706139205426922</v>
      </c>
      <c r="AH289" s="28">
        <f>[1]节奏总纲!AH289</f>
        <v>100.6363290725855</v>
      </c>
      <c r="AZ289" s="28">
        <v>286</v>
      </c>
      <c r="BA289" s="28">
        <v>45.110468571949411</v>
      </c>
      <c r="BB289" s="28">
        <v>46.609531179376063</v>
      </c>
      <c r="BC289" s="28">
        <v>48.556559415179692</v>
      </c>
      <c r="BD289" s="28">
        <v>50</v>
      </c>
      <c r="BE289" s="28">
        <v>50</v>
      </c>
    </row>
    <row r="290" spans="29:57" x14ac:dyDescent="0.15">
      <c r="AC290" s="28">
        <v>287</v>
      </c>
      <c r="AD290" s="28">
        <f>[1]节奏总纲!AD290</f>
        <v>81.691928656135218</v>
      </c>
      <c r="AE290" s="28">
        <f>[1]节奏总纲!AE290</f>
        <v>83.783999922648647</v>
      </c>
      <c r="AF290" s="28">
        <f>[1]节奏总纲!AF290</f>
        <v>86.732149062897662</v>
      </c>
      <c r="AG290" s="28">
        <f>[1]节奏总纲!AG290</f>
        <v>91.758892008085141</v>
      </c>
      <c r="AH290" s="28">
        <f>[1]节奏总纲!AH290</f>
        <v>100.69009124499048</v>
      </c>
      <c r="AZ290" s="28">
        <v>287</v>
      </c>
      <c r="BA290" s="28">
        <v>45.132785455171515</v>
      </c>
      <c r="BB290" s="28">
        <v>46.633611232899469</v>
      </c>
      <c r="BC290" s="28">
        <v>48.580488081725846</v>
      </c>
      <c r="BD290" s="28">
        <v>50</v>
      </c>
      <c r="BE290" s="28">
        <v>50</v>
      </c>
    </row>
    <row r="291" spans="29:57" x14ac:dyDescent="0.15">
      <c r="AC291" s="28">
        <v>288</v>
      </c>
      <c r="AD291" s="28">
        <f>[1]节奏总纲!AD291</f>
        <v>81.742708707624971</v>
      </c>
      <c r="AE291" s="28">
        <f>[1]节奏总纲!AE291</f>
        <v>83.834710440019307</v>
      </c>
      <c r="AF291" s="28">
        <f>[1]节奏总纲!AF291</f>
        <v>86.781726755341069</v>
      </c>
      <c r="AG291" s="28">
        <f>[1]节奏总纲!AG291</f>
        <v>91.811644810743374</v>
      </c>
      <c r="AH291" s="28">
        <f>[1]节奏总纲!AH291</f>
        <v>100.74385341739547</v>
      </c>
      <c r="AZ291" s="28">
        <v>288</v>
      </c>
      <c r="BA291" s="28">
        <v>45.155102338393618</v>
      </c>
      <c r="BB291" s="28">
        <v>46.657691286422882</v>
      </c>
      <c r="BC291" s="28">
        <v>48.604416748272008</v>
      </c>
      <c r="BD291" s="28">
        <v>50</v>
      </c>
      <c r="BE291" s="28">
        <v>50</v>
      </c>
    </row>
    <row r="292" spans="29:57" x14ac:dyDescent="0.15">
      <c r="AC292" s="28">
        <v>289</v>
      </c>
      <c r="AD292" s="28">
        <f>[1]节奏总纲!AD292</f>
        <v>81.793488759114723</v>
      </c>
      <c r="AE292" s="28">
        <f>[1]节奏总纲!AE292</f>
        <v>83.885420957389968</v>
      </c>
      <c r="AF292" s="28">
        <f>[1]节奏总纲!AF292</f>
        <v>86.831304447784476</v>
      </c>
      <c r="AG292" s="28">
        <f>[1]节奏总纲!AG292</f>
        <v>91.864397613401607</v>
      </c>
      <c r="AH292" s="28">
        <f>[1]节奏总纲!AH292</f>
        <v>100.79761558980047</v>
      </c>
      <c r="AZ292" s="28">
        <v>289</v>
      </c>
      <c r="BA292" s="28">
        <v>45.177419221615722</v>
      </c>
      <c r="BB292" s="28">
        <v>46.681771339946287</v>
      </c>
      <c r="BC292" s="28">
        <v>48.628345414818163</v>
      </c>
      <c r="BD292" s="28">
        <v>50</v>
      </c>
      <c r="BE292" s="28">
        <v>50</v>
      </c>
    </row>
    <row r="293" spans="29:57" x14ac:dyDescent="0.15">
      <c r="AC293" s="28">
        <v>290</v>
      </c>
      <c r="AD293" s="28">
        <f>[1]节奏总纲!AD293</f>
        <v>81.844268810604476</v>
      </c>
      <c r="AE293" s="28">
        <f>[1]节奏总纲!AE293</f>
        <v>83.936131474760614</v>
      </c>
      <c r="AF293" s="28">
        <f>[1]节奏总纲!AF293</f>
        <v>86.880882140227882</v>
      </c>
      <c r="AG293" s="28">
        <f>[1]节奏总纲!AG293</f>
        <v>91.917150416059826</v>
      </c>
      <c r="AH293" s="28">
        <f>[1]节奏总纲!AH293</f>
        <v>100.85137776220546</v>
      </c>
      <c r="AZ293" s="28">
        <v>290</v>
      </c>
      <c r="BA293" s="28">
        <v>45.199736104837825</v>
      </c>
      <c r="BB293" s="28">
        <v>46.7058513934697</v>
      </c>
      <c r="BC293" s="28">
        <v>48.652274081364318</v>
      </c>
      <c r="BD293" s="28">
        <v>50</v>
      </c>
      <c r="BE293" s="28">
        <v>50</v>
      </c>
    </row>
    <row r="294" spans="29:57" x14ac:dyDescent="0.15">
      <c r="AC294" s="28">
        <v>291</v>
      </c>
      <c r="AD294" s="28">
        <f>[1]节奏总纲!AD294</f>
        <v>81.895048862094228</v>
      </c>
      <c r="AE294" s="28">
        <f>[1]节奏总纲!AE294</f>
        <v>83.986841992131275</v>
      </c>
      <c r="AF294" s="28">
        <f>[1]节奏总纲!AF294</f>
        <v>86.930459832671289</v>
      </c>
      <c r="AG294" s="28">
        <f>[1]节奏总纲!AG294</f>
        <v>91.969903218718059</v>
      </c>
      <c r="AH294" s="28">
        <f>[1]节奏总纲!AH294</f>
        <v>100.90513993461046</v>
      </c>
      <c r="AZ294" s="28">
        <v>291</v>
      </c>
      <c r="BA294" s="28">
        <v>45.222052988059936</v>
      </c>
      <c r="BB294" s="28">
        <v>46.729931446993106</v>
      </c>
      <c r="BC294" s="28">
        <v>48.67620274791048</v>
      </c>
      <c r="BD294" s="28">
        <v>50</v>
      </c>
      <c r="BE294" s="28">
        <v>50</v>
      </c>
    </row>
    <row r="295" spans="29:57" x14ac:dyDescent="0.15">
      <c r="AC295" s="28">
        <v>292</v>
      </c>
      <c r="AD295" s="28">
        <f>[1]节奏总纲!AD295</f>
        <v>81.945828913583981</v>
      </c>
      <c r="AE295" s="28">
        <f>[1]节奏总纲!AE295</f>
        <v>84.036191564035917</v>
      </c>
      <c r="AF295" s="28">
        <f>[1]节奏总纲!AF295</f>
        <v>86.980037525114682</v>
      </c>
      <c r="AG295" s="28">
        <f>[1]节奏总纲!AG295</f>
        <v>92.020673823381642</v>
      </c>
      <c r="AH295" s="28">
        <f>[1]节奏总纲!AH295</f>
        <v>100.95890210701545</v>
      </c>
      <c r="AZ295" s="28">
        <v>292</v>
      </c>
      <c r="BA295" s="28">
        <v>45.244369871282039</v>
      </c>
      <c r="BB295" s="28">
        <v>46.754011500516519</v>
      </c>
      <c r="BC295" s="28">
        <v>48.700131414456635</v>
      </c>
      <c r="BD295" s="28">
        <v>50</v>
      </c>
      <c r="BE295" s="28">
        <v>50</v>
      </c>
    </row>
    <row r="296" spans="29:57" x14ac:dyDescent="0.15">
      <c r="AC296" s="28">
        <v>293</v>
      </c>
      <c r="AD296" s="28">
        <f>[1]节奏总纲!AD296</f>
        <v>81.996608965073733</v>
      </c>
      <c r="AE296" s="28">
        <f>[1]节奏总纲!AE296</f>
        <v>84.085064274836242</v>
      </c>
      <c r="AF296" s="28">
        <f>[1]节奏总纲!AF296</f>
        <v>87.029133791498197</v>
      </c>
      <c r="AG296" s="28">
        <f>[1]节奏总纲!AG296</f>
        <v>92.068811230516317</v>
      </c>
      <c r="AH296" s="28">
        <f>[1]节奏总纲!AH296</f>
        <v>101.01186310799378</v>
      </c>
      <c r="AZ296" s="28">
        <v>293</v>
      </c>
      <c r="BA296" s="28">
        <v>45.266686754504143</v>
      </c>
      <c r="BB296" s="28">
        <v>46.778091554039925</v>
      </c>
      <c r="BC296" s="28">
        <v>48.72406008100279</v>
      </c>
      <c r="BD296" s="28">
        <v>50</v>
      </c>
      <c r="BE296" s="28">
        <v>50</v>
      </c>
    </row>
    <row r="297" spans="29:57" x14ac:dyDescent="0.15">
      <c r="AC297" s="28">
        <v>294</v>
      </c>
      <c r="AD297" s="28">
        <f>[1]节奏总纲!AD297</f>
        <v>82.044215515890215</v>
      </c>
      <c r="AE297" s="28">
        <f>[1]节奏总纲!AE297</f>
        <v>84.133936985636566</v>
      </c>
      <c r="AF297" s="28">
        <f>[1]节奏总纲!AF297</f>
        <v>87.077905547159801</v>
      </c>
      <c r="AG297" s="28">
        <f>[1]节奏总纲!AG297</f>
        <v>92.116948637651006</v>
      </c>
      <c r="AH297" s="28">
        <f>[1]节奏总纲!AH297</f>
        <v>101.06222416179293</v>
      </c>
      <c r="AZ297" s="28">
        <v>294</v>
      </c>
      <c r="BA297" s="28">
        <v>45.289003637726246</v>
      </c>
      <c r="BB297" s="28">
        <v>46.802171607563338</v>
      </c>
      <c r="BC297" s="28">
        <v>48.747988747548945</v>
      </c>
      <c r="BD297" s="28">
        <v>50</v>
      </c>
      <c r="BE297" s="28">
        <v>50</v>
      </c>
    </row>
    <row r="298" spans="29:57" x14ac:dyDescent="0.15">
      <c r="AC298" s="28">
        <v>295</v>
      </c>
      <c r="AD298" s="28">
        <f>[1]节奏总纲!AD298</f>
        <v>82.091594979242089</v>
      </c>
      <c r="AE298" s="28">
        <f>[1]节奏总纲!AE298</f>
        <v>84.182809696436891</v>
      </c>
      <c r="AF298" s="28">
        <f>[1]节奏总纲!AF298</f>
        <v>87.126677302821392</v>
      </c>
      <c r="AG298" s="28">
        <f>[1]节奏总纲!AG298</f>
        <v>92.165086044785696</v>
      </c>
      <c r="AH298" s="28">
        <f>[1]节奏总纲!AH298</f>
        <v>101.11258521559208</v>
      </c>
      <c r="AZ298" s="28">
        <v>295</v>
      </c>
      <c r="BA298" s="28">
        <v>45.31132052094835</v>
      </c>
      <c r="BB298" s="28">
        <v>46.826251661086744</v>
      </c>
      <c r="BC298" s="28">
        <v>48.771917414095107</v>
      </c>
      <c r="BD298" s="28">
        <v>50</v>
      </c>
      <c r="BE298" s="28">
        <v>50</v>
      </c>
    </row>
    <row r="299" spans="29:57" x14ac:dyDescent="0.15">
      <c r="AC299" s="28">
        <v>296</v>
      </c>
      <c r="AD299" s="28">
        <f>[1]节奏总纲!AD299</f>
        <v>82.138974442593963</v>
      </c>
      <c r="AE299" s="28">
        <f>[1]节奏总纲!AE299</f>
        <v>84.23168240723723</v>
      </c>
      <c r="AF299" s="28">
        <f>[1]节奏总纲!AF299</f>
        <v>87.175449058482982</v>
      </c>
      <c r="AG299" s="28">
        <f>[1]节奏总纲!AG299</f>
        <v>92.213223451920371</v>
      </c>
      <c r="AH299" s="28">
        <f>[1]节奏总纲!AH299</f>
        <v>101.16294626939123</v>
      </c>
      <c r="AZ299" s="28">
        <v>296</v>
      </c>
      <c r="BA299" s="28">
        <v>45.333637404170453</v>
      </c>
      <c r="BB299" s="28">
        <v>46.850331714610157</v>
      </c>
      <c r="BC299" s="28">
        <v>48.795846080641262</v>
      </c>
      <c r="BD299" s="28">
        <v>50</v>
      </c>
      <c r="BE299" s="28">
        <v>50</v>
      </c>
    </row>
    <row r="300" spans="29:57" x14ac:dyDescent="0.15">
      <c r="AC300" s="28">
        <v>297</v>
      </c>
      <c r="AD300" s="28">
        <f>[1]节奏总纲!AD300</f>
        <v>82.186353905945836</v>
      </c>
      <c r="AE300" s="28">
        <f>[1]节奏总纲!AE300</f>
        <v>84.280555118037555</v>
      </c>
      <c r="AF300" s="28">
        <f>[1]节奏总纲!AF300</f>
        <v>87.224220814144587</v>
      </c>
      <c r="AG300" s="28">
        <f>[1]节奏总纲!AG300</f>
        <v>92.26136085905506</v>
      </c>
      <c r="AH300" s="28">
        <f>[1]节奏总纲!AH300</f>
        <v>101.21330732319038</v>
      </c>
      <c r="AZ300" s="28">
        <v>297</v>
      </c>
      <c r="BA300" s="28">
        <v>45.355954287392557</v>
      </c>
      <c r="BB300" s="28">
        <v>46.874411768133562</v>
      </c>
      <c r="BC300" s="28">
        <v>48.819774747187417</v>
      </c>
      <c r="BD300" s="28">
        <v>50</v>
      </c>
      <c r="BE300" s="28">
        <v>50</v>
      </c>
    </row>
    <row r="301" spans="29:57" x14ac:dyDescent="0.15">
      <c r="AC301" s="28">
        <v>298</v>
      </c>
      <c r="AD301" s="28">
        <f>[1]节奏总纲!AD301</f>
        <v>82.23373336929771</v>
      </c>
      <c r="AE301" s="28">
        <f>[1]节奏总纲!AE301</f>
        <v>84.329427828837879</v>
      </c>
      <c r="AF301" s="28">
        <f>[1]节奏总纲!AF301</f>
        <v>87.272992569806178</v>
      </c>
      <c r="AG301" s="28">
        <f>[1]节奏总纲!AG301</f>
        <v>92.309498266189749</v>
      </c>
      <c r="AH301" s="28">
        <f>[1]节奏总纲!AH301</f>
        <v>101.26366837698953</v>
      </c>
      <c r="AZ301" s="28">
        <v>298</v>
      </c>
      <c r="BA301" s="28">
        <v>45.37827117061466</v>
      </c>
      <c r="BB301" s="28">
        <v>46.898491821656968</v>
      </c>
      <c r="BC301" s="28">
        <v>48.843703413733579</v>
      </c>
      <c r="BD301" s="28">
        <v>50</v>
      </c>
      <c r="BE301" s="28">
        <v>50</v>
      </c>
    </row>
    <row r="302" spans="29:57" x14ac:dyDescent="0.15">
      <c r="AC302" s="28">
        <v>299</v>
      </c>
      <c r="AD302" s="28">
        <f>[1]节奏总纲!AD302</f>
        <v>82.281112832649583</v>
      </c>
      <c r="AE302" s="28">
        <f>[1]节奏总纲!AE302</f>
        <v>84.378300539638204</v>
      </c>
      <c r="AF302" s="28">
        <f>[1]节奏总纲!AF302</f>
        <v>87.321764325467768</v>
      </c>
      <c r="AG302" s="28">
        <f>[1]节奏总纲!AG302</f>
        <v>92.357635673324438</v>
      </c>
      <c r="AH302" s="28">
        <f>[1]节奏总纲!AH302</f>
        <v>101.31402943078868</v>
      </c>
      <c r="AZ302" s="28">
        <v>299</v>
      </c>
      <c r="BA302" s="28">
        <v>45.400588053836763</v>
      </c>
      <c r="BB302" s="28">
        <v>46.922571875180381</v>
      </c>
      <c r="BC302" s="28">
        <v>48.867632080279733</v>
      </c>
      <c r="BD302" s="28">
        <v>50</v>
      </c>
      <c r="BE302" s="28">
        <v>50</v>
      </c>
    </row>
    <row r="303" spans="29:57" x14ac:dyDescent="0.15">
      <c r="AC303" s="28">
        <v>300</v>
      </c>
      <c r="AD303" s="28">
        <f>[1]节奏总纲!AD303</f>
        <v>82.328492296001457</v>
      </c>
      <c r="AE303" s="28">
        <f>[1]节奏总纲!AE303</f>
        <v>84.427173250438543</v>
      </c>
      <c r="AF303" s="28">
        <f>[1]节奏总纲!AF303</f>
        <v>87.370536081129359</v>
      </c>
      <c r="AG303" s="28">
        <f>[1]节奏总纲!AG303</f>
        <v>92.405773080459113</v>
      </c>
      <c r="AH303" s="28">
        <f>[1]节奏总纲!AH303</f>
        <v>101.36439048458783</v>
      </c>
      <c r="AZ303" s="28">
        <v>300</v>
      </c>
      <c r="BA303" s="28">
        <v>45.422904937058867</v>
      </c>
      <c r="BB303" s="28">
        <v>46.946651928703787</v>
      </c>
      <c r="BC303" s="28">
        <v>48.891560746825888</v>
      </c>
      <c r="BD303" s="28">
        <v>50</v>
      </c>
      <c r="BE303" s="28">
        <v>50</v>
      </c>
    </row>
    <row r="304" spans="29:57" x14ac:dyDescent="0.15">
      <c r="AC304" s="28">
        <v>301</v>
      </c>
      <c r="AD304" s="28">
        <f>[1]节奏总纲!AD304</f>
        <v>82.375871759353331</v>
      </c>
      <c r="AE304" s="28">
        <f>[1]节奏总纲!AE304</f>
        <v>84.476045961238867</v>
      </c>
      <c r="AF304" s="28">
        <f>[1]节奏总纲!AF304</f>
        <v>87.419307836790964</v>
      </c>
      <c r="AG304" s="28">
        <f>[1]节奏总纲!AG304</f>
        <v>92.453910487593802</v>
      </c>
      <c r="AH304" s="28">
        <f>[1]节奏总纲!AH304</f>
        <v>101.41475153838698</v>
      </c>
      <c r="AZ304" s="28">
        <v>301</v>
      </c>
      <c r="BA304" s="28">
        <v>45.44522182028097</v>
      </c>
      <c r="BB304" s="28">
        <v>46.9707319822272</v>
      </c>
      <c r="BC304" s="28">
        <v>48.91548941337205</v>
      </c>
      <c r="BD304" s="28">
        <v>50</v>
      </c>
      <c r="BE304" s="28">
        <v>50</v>
      </c>
    </row>
    <row r="305" spans="29:57" x14ac:dyDescent="0.15">
      <c r="AC305" s="28">
        <v>302</v>
      </c>
      <c r="AD305" s="28">
        <f>[1]节奏总纲!AD305</f>
        <v>82.423251222705204</v>
      </c>
      <c r="AE305" s="28">
        <f>[1]节奏总纲!AE305</f>
        <v>84.524918672039192</v>
      </c>
      <c r="AF305" s="28">
        <f>[1]节奏总纲!AF305</f>
        <v>87.468079592452554</v>
      </c>
      <c r="AG305" s="28">
        <f>[1]节奏总纲!AG305</f>
        <v>92.502047894728491</v>
      </c>
      <c r="AH305" s="28">
        <f>[1]节奏总纲!AH305</f>
        <v>101.46511259218613</v>
      </c>
      <c r="AZ305" s="28">
        <v>302</v>
      </c>
      <c r="BA305" s="28">
        <v>45.467538703503074</v>
      </c>
      <c r="BB305" s="28">
        <v>46.994812035750606</v>
      </c>
      <c r="BC305" s="28">
        <v>48.939418079918205</v>
      </c>
      <c r="BD305" s="28">
        <v>50</v>
      </c>
      <c r="BE305" s="28">
        <v>50</v>
      </c>
    </row>
    <row r="306" spans="29:57" x14ac:dyDescent="0.15">
      <c r="AC306" s="28">
        <v>303</v>
      </c>
      <c r="AD306" s="28">
        <f>[1]节奏总纲!AD306</f>
        <v>82.470630686057078</v>
      </c>
      <c r="AE306" s="28">
        <f>[1]节奏总纲!AE306</f>
        <v>84.573791382839516</v>
      </c>
      <c r="AF306" s="28">
        <f>[1]节奏总纲!AF306</f>
        <v>87.516851348114145</v>
      </c>
      <c r="AG306" s="28">
        <f>[1]节奏总纲!AG306</f>
        <v>92.550185301863166</v>
      </c>
      <c r="AH306" s="28">
        <f>[1]节奏总纲!AH306</f>
        <v>101.51547364598528</v>
      </c>
      <c r="AZ306" s="28">
        <v>303</v>
      </c>
      <c r="BA306" s="28">
        <v>45.489855586725177</v>
      </c>
      <c r="BB306" s="28">
        <v>47.016308935086101</v>
      </c>
      <c r="BC306" s="28">
        <v>48.96334674646436</v>
      </c>
      <c r="BD306" s="28">
        <v>50</v>
      </c>
      <c r="BE306" s="28">
        <v>50</v>
      </c>
    </row>
    <row r="307" spans="29:57" x14ac:dyDescent="0.15">
      <c r="AC307" s="28">
        <v>304</v>
      </c>
      <c r="AD307" s="28">
        <f>[1]节奏总纲!AD307</f>
        <v>82.518010149408951</v>
      </c>
      <c r="AE307" s="28">
        <f>[1]节奏总纲!AE307</f>
        <v>84.622664093639855</v>
      </c>
      <c r="AF307" s="28">
        <f>[1]节奏总纲!AF307</f>
        <v>87.565623103775735</v>
      </c>
      <c r="AG307" s="28">
        <f>[1]节奏总纲!AG307</f>
        <v>92.598322708997856</v>
      </c>
      <c r="AH307" s="28">
        <f>[1]节奏总纲!AH307</f>
        <v>101.56583469978445</v>
      </c>
      <c r="AZ307" s="28">
        <v>304</v>
      </c>
      <c r="BA307" s="28">
        <v>45.512172469947281</v>
      </c>
      <c r="BB307" s="28">
        <v>47.037096473408994</v>
      </c>
      <c r="BC307" s="28">
        <v>48.987275413010522</v>
      </c>
      <c r="BD307" s="28">
        <v>50</v>
      </c>
      <c r="BE307" s="28">
        <v>50</v>
      </c>
    </row>
    <row r="308" spans="29:57" x14ac:dyDescent="0.15">
      <c r="AC308" s="28">
        <v>305</v>
      </c>
      <c r="AD308" s="28">
        <f>[1]节奏总纲!AD308</f>
        <v>82.565389612760825</v>
      </c>
      <c r="AE308" s="28">
        <f>[1]节奏总纲!AE308</f>
        <v>84.67153680444018</v>
      </c>
      <c r="AF308" s="28">
        <f>[1]节奏总纲!AF308</f>
        <v>87.61439485943734</v>
      </c>
      <c r="AG308" s="28">
        <f>[1]节奏总纲!AG308</f>
        <v>92.646460116132545</v>
      </c>
      <c r="AH308" s="28">
        <f>[1]节奏总纲!AH308</f>
        <v>101.6161957535836</v>
      </c>
      <c r="AZ308" s="28">
        <v>305</v>
      </c>
      <c r="BA308" s="28">
        <v>45.534489353169384</v>
      </c>
      <c r="BB308" s="28">
        <v>47.057884011731893</v>
      </c>
      <c r="BC308" s="28">
        <v>49.009673493801003</v>
      </c>
      <c r="BD308" s="28">
        <v>50</v>
      </c>
      <c r="BE308" s="28">
        <v>50</v>
      </c>
    </row>
    <row r="309" spans="29:57" x14ac:dyDescent="0.15">
      <c r="AC309" s="28">
        <v>306</v>
      </c>
      <c r="AD309" s="28">
        <f>[1]节奏总纲!AD309</f>
        <v>82.612769076112698</v>
      </c>
      <c r="AE309" s="28">
        <f>[1]节奏总纲!AE309</f>
        <v>84.720409515240505</v>
      </c>
      <c r="AF309" s="28">
        <f>[1]节奏总纲!AF309</f>
        <v>87.66316661509893</v>
      </c>
      <c r="AG309" s="28">
        <f>[1]节奏总纲!AG309</f>
        <v>92.69459752326722</v>
      </c>
      <c r="AH309" s="28">
        <f>[1]节奏总纲!AH309</f>
        <v>101.66655680738275</v>
      </c>
      <c r="AZ309" s="28">
        <v>306</v>
      </c>
      <c r="BA309" s="28">
        <v>45.556806236391488</v>
      </c>
      <c r="BB309" s="28">
        <v>47.078671550054786</v>
      </c>
      <c r="BC309" s="28">
        <v>49.030333272797542</v>
      </c>
      <c r="BD309" s="28">
        <v>50</v>
      </c>
      <c r="BE309" s="28">
        <v>50</v>
      </c>
    </row>
    <row r="310" spans="29:57" x14ac:dyDescent="0.15">
      <c r="AC310" s="28">
        <v>307</v>
      </c>
      <c r="AD310" s="28">
        <f>[1]节奏总纲!AD310</f>
        <v>82.660148539464572</v>
      </c>
      <c r="AE310" s="28">
        <f>[1]节奏总纲!AE310</f>
        <v>84.769282226040829</v>
      </c>
      <c r="AF310" s="28">
        <f>[1]节奏总纲!AF310</f>
        <v>87.711938370760521</v>
      </c>
      <c r="AG310" s="28">
        <f>[1]节奏总纲!AG310</f>
        <v>92.742734930401909</v>
      </c>
      <c r="AH310" s="28">
        <f>[1]节奏总纲!AH310</f>
        <v>101.7169178611819</v>
      </c>
      <c r="AZ310" s="28">
        <v>307</v>
      </c>
      <c r="BA310" s="28">
        <v>45.579123119613591</v>
      </c>
      <c r="BB310" s="28">
        <v>47.099459088377678</v>
      </c>
      <c r="BC310" s="28">
        <v>49.05099305179408</v>
      </c>
      <c r="BD310" s="28">
        <v>50</v>
      </c>
      <c r="BE310" s="28">
        <v>50</v>
      </c>
    </row>
    <row r="311" spans="29:57" x14ac:dyDescent="0.15">
      <c r="AC311" s="28">
        <v>308</v>
      </c>
      <c r="AD311" s="28">
        <f>[1]节奏总纲!AD311</f>
        <v>82.707528002816446</v>
      </c>
      <c r="AE311" s="28">
        <f>[1]节奏总纲!AE311</f>
        <v>84.818154936841154</v>
      </c>
      <c r="AF311" s="28">
        <f>[1]节奏总纲!AF311</f>
        <v>87.760710126422126</v>
      </c>
      <c r="AG311" s="28">
        <f>[1]节奏总纲!AG311</f>
        <v>92.790872337536598</v>
      </c>
      <c r="AH311" s="28">
        <f>[1]节奏总纲!AH311</f>
        <v>101.76727891498105</v>
      </c>
      <c r="AZ311" s="28">
        <v>308</v>
      </c>
      <c r="BA311" s="28">
        <v>45.601440002835695</v>
      </c>
      <c r="BB311" s="28">
        <v>47.12024662670057</v>
      </c>
      <c r="BC311" s="28">
        <v>49.071652830790612</v>
      </c>
      <c r="BD311" s="28">
        <v>50</v>
      </c>
      <c r="BE311" s="28">
        <v>50</v>
      </c>
    </row>
    <row r="312" spans="29:57" x14ac:dyDescent="0.15">
      <c r="AC312" s="28">
        <v>309</v>
      </c>
      <c r="AD312" s="28">
        <f>[1]节奏总纲!AD312</f>
        <v>82.754907466168319</v>
      </c>
      <c r="AE312" s="28">
        <f>[1]节奏总纲!AE312</f>
        <v>84.867027647641493</v>
      </c>
      <c r="AF312" s="28">
        <f>[1]节奏总纲!AF312</f>
        <v>87.809481882083716</v>
      </c>
      <c r="AG312" s="28">
        <f>[1]节奏总纲!AG312</f>
        <v>92.839009744671287</v>
      </c>
      <c r="AH312" s="28">
        <f>[1]节奏总纲!AH312</f>
        <v>101.8176399687802</v>
      </c>
      <c r="AZ312" s="28">
        <v>309</v>
      </c>
      <c r="BA312" s="28">
        <v>45.623756886057798</v>
      </c>
      <c r="BB312" s="28">
        <v>47.14103416502347</v>
      </c>
      <c r="BC312" s="28">
        <v>49.09231260978715</v>
      </c>
      <c r="BD312" s="28">
        <v>50</v>
      </c>
      <c r="BE312" s="28">
        <v>50</v>
      </c>
    </row>
    <row r="313" spans="29:57" x14ac:dyDescent="0.15">
      <c r="AC313" s="28">
        <v>310</v>
      </c>
      <c r="AD313" s="28">
        <f>[1]节奏总纲!AD313</f>
        <v>82.802286929520193</v>
      </c>
      <c r="AE313" s="28">
        <f>[1]节奏总纲!AE313</f>
        <v>84.915900358441817</v>
      </c>
      <c r="AF313" s="28">
        <f>[1]节奏总纲!AF313</f>
        <v>87.858253637745307</v>
      </c>
      <c r="AG313" s="28">
        <f>[1]节奏总纲!AG313</f>
        <v>92.887147151805962</v>
      </c>
      <c r="AH313" s="28">
        <f>[1]节奏总纲!AH313</f>
        <v>101.86800102257935</v>
      </c>
      <c r="AZ313" s="28">
        <v>310</v>
      </c>
      <c r="BA313" s="28">
        <v>45.646073769279901</v>
      </c>
      <c r="BB313" s="28">
        <v>47.161821703346362</v>
      </c>
      <c r="BC313" s="28">
        <v>49.112972388783689</v>
      </c>
      <c r="BD313" s="28">
        <v>50</v>
      </c>
      <c r="BE313" s="28">
        <v>50</v>
      </c>
    </row>
    <row r="314" spans="29:57" x14ac:dyDescent="0.15">
      <c r="AC314" s="28">
        <v>311</v>
      </c>
      <c r="AD314" s="28">
        <f>[1]节奏总纲!AD314</f>
        <v>82.849666392872066</v>
      </c>
      <c r="AE314" s="28">
        <f>[1]节奏总纲!AE314</f>
        <v>84.964773069242142</v>
      </c>
      <c r="AF314" s="28">
        <f>[1]节奏总纲!AF314</f>
        <v>87.907025393406897</v>
      </c>
      <c r="AG314" s="28">
        <f>[1]节奏总纲!AG314</f>
        <v>92.935284558940651</v>
      </c>
      <c r="AH314" s="28">
        <f>[1]节奏总纲!AH314</f>
        <v>101.9183620763785</v>
      </c>
      <c r="AZ314" s="28">
        <v>311</v>
      </c>
      <c r="BA314" s="28">
        <v>45.668390652502012</v>
      </c>
      <c r="BB314" s="28">
        <v>47.182609241669255</v>
      </c>
      <c r="BC314" s="28">
        <v>49.133632167780227</v>
      </c>
      <c r="BD314" s="28">
        <v>50</v>
      </c>
      <c r="BE314" s="28">
        <v>50</v>
      </c>
    </row>
    <row r="315" spans="29:57" x14ac:dyDescent="0.15">
      <c r="AC315" s="28">
        <v>312</v>
      </c>
      <c r="AD315" s="28">
        <f>[1]节奏总纲!AD315</f>
        <v>82.89704585622394</v>
      </c>
      <c r="AE315" s="28">
        <f>[1]节奏总纲!AE315</f>
        <v>85.012531647506819</v>
      </c>
      <c r="AF315" s="28">
        <f>[1]节奏总纲!AF315</f>
        <v>87.955797149068502</v>
      </c>
      <c r="AG315" s="28">
        <f>[1]节奏总纲!AG315</f>
        <v>92.98342196607534</v>
      </c>
      <c r="AH315" s="28">
        <f>[1]节奏总纲!AH315</f>
        <v>101.96872313017765</v>
      </c>
      <c r="AZ315" s="28">
        <v>312</v>
      </c>
      <c r="BA315" s="28">
        <v>45.690707535724115</v>
      </c>
      <c r="BB315" s="28">
        <v>47.203396779992147</v>
      </c>
      <c r="BC315" s="28">
        <v>49.154291946776759</v>
      </c>
      <c r="BD315" s="28">
        <v>50</v>
      </c>
      <c r="BE315" s="28">
        <v>50</v>
      </c>
    </row>
    <row r="316" spans="29:57" x14ac:dyDescent="0.15">
      <c r="AC316" s="28">
        <v>313</v>
      </c>
      <c r="AD316" s="28">
        <f>[1]节奏总纲!AD316</f>
        <v>82.944425319575814</v>
      </c>
      <c r="AE316" s="28">
        <f>[1]节奏总纲!AE316</f>
        <v>85.057414064088832</v>
      </c>
      <c r="AF316" s="28">
        <f>[1]节奏总纲!AF316</f>
        <v>88.004756197276762</v>
      </c>
      <c r="AG316" s="28">
        <f>[1]节奏总纲!AG316</f>
        <v>93.031775955978986</v>
      </c>
      <c r="AH316" s="28">
        <f>[1]节奏总纲!AH316</f>
        <v>102.01687435940708</v>
      </c>
      <c r="AZ316" s="28">
        <v>313</v>
      </c>
      <c r="BA316" s="28">
        <v>45.713024418946219</v>
      </c>
      <c r="BB316" s="28">
        <v>47.224184318315039</v>
      </c>
      <c r="BC316" s="28">
        <v>49.174951725773298</v>
      </c>
      <c r="BD316" s="28">
        <v>50</v>
      </c>
      <c r="BE316" s="28">
        <v>50</v>
      </c>
    </row>
    <row r="317" spans="29:57" x14ac:dyDescent="0.15">
      <c r="AC317" s="28">
        <v>314</v>
      </c>
      <c r="AD317" s="28">
        <f>[1]节奏总纲!AD317</f>
        <v>82.991804782927687</v>
      </c>
      <c r="AE317" s="28">
        <f>[1]节奏总纲!AE317</f>
        <v>85.10229648067083</v>
      </c>
      <c r="AF317" s="28">
        <f>[1]节奏总纲!AF317</f>
        <v>88.05552724748766</v>
      </c>
      <c r="AG317" s="28">
        <f>[1]节奏总纲!AG317</f>
        <v>93.080243716091815</v>
      </c>
      <c r="AH317" s="28">
        <f>[1]节奏总纲!AH317</f>
        <v>102.0614039302265</v>
      </c>
      <c r="AZ317" s="28">
        <v>314</v>
      </c>
      <c r="BA317" s="28">
        <v>45.735341302168322</v>
      </c>
      <c r="BB317" s="28">
        <v>47.244971856637939</v>
      </c>
      <c r="BC317" s="28">
        <v>49.195611504769836</v>
      </c>
      <c r="BD317" s="28">
        <v>50</v>
      </c>
      <c r="BE317" s="28">
        <v>50</v>
      </c>
    </row>
    <row r="318" spans="29:57" x14ac:dyDescent="0.15">
      <c r="AC318" s="28">
        <v>315</v>
      </c>
      <c r="AD318" s="28">
        <f>[1]节奏总纲!AD318</f>
        <v>83.03656019452734</v>
      </c>
      <c r="AE318" s="28">
        <f>[1]节奏总纲!AE318</f>
        <v>85.147178897252829</v>
      </c>
      <c r="AF318" s="28">
        <f>[1]节奏总纲!AF318</f>
        <v>88.106298297698572</v>
      </c>
      <c r="AG318" s="28">
        <f>[1]节奏总纲!AG318</f>
        <v>93.128711476204643</v>
      </c>
      <c r="AH318" s="28">
        <f>[1]节奏总纲!AH318</f>
        <v>102.10593350104594</v>
      </c>
      <c r="AZ318" s="28">
        <v>315</v>
      </c>
      <c r="BA318" s="28">
        <v>45.757658185390426</v>
      </c>
      <c r="BB318" s="28">
        <v>47.265759394960831</v>
      </c>
      <c r="BC318" s="28">
        <v>49.216271283766375</v>
      </c>
      <c r="BD318" s="28">
        <v>50</v>
      </c>
      <c r="BE318" s="28">
        <v>50</v>
      </c>
    </row>
    <row r="319" spans="29:57" x14ac:dyDescent="0.15">
      <c r="AC319" s="28">
        <v>316</v>
      </c>
      <c r="AD319" s="28">
        <f>[1]节奏总纲!AD319</f>
        <v>83.080766796955942</v>
      </c>
      <c r="AE319" s="28">
        <f>[1]节奏总纲!AE319</f>
        <v>85.192061313834827</v>
      </c>
      <c r="AF319" s="28">
        <f>[1]节奏总纲!AF319</f>
        <v>88.15706934790947</v>
      </c>
      <c r="AG319" s="28">
        <f>[1]节奏总纲!AG319</f>
        <v>93.177179236317471</v>
      </c>
      <c r="AH319" s="28">
        <f>[1]节奏总纲!AH319</f>
        <v>102.15046307186537</v>
      </c>
      <c r="AZ319" s="28">
        <v>316</v>
      </c>
      <c r="BA319" s="28">
        <v>45.779975068612529</v>
      </c>
      <c r="BB319" s="28">
        <v>47.286546933283724</v>
      </c>
      <c r="BC319" s="28">
        <v>49.236931062762913</v>
      </c>
      <c r="BD319" s="28">
        <v>50</v>
      </c>
      <c r="BE319" s="28">
        <v>50</v>
      </c>
    </row>
    <row r="320" spans="29:57" x14ac:dyDescent="0.15">
      <c r="AC320" s="28">
        <v>317</v>
      </c>
      <c r="AD320" s="28">
        <f>[1]节奏总纲!AD320</f>
        <v>83.124973399384558</v>
      </c>
      <c r="AE320" s="28">
        <f>[1]节奏总纲!AE320</f>
        <v>85.236943730416826</v>
      </c>
      <c r="AF320" s="28">
        <f>[1]节奏总纲!AF320</f>
        <v>88.207840398120382</v>
      </c>
      <c r="AG320" s="28">
        <f>[1]节奏总纲!AG320</f>
        <v>93.225646996430299</v>
      </c>
      <c r="AH320" s="28">
        <f>[1]节奏总纲!AH320</f>
        <v>102.19499264268481</v>
      </c>
      <c r="AZ320" s="28">
        <v>317</v>
      </c>
      <c r="BA320" s="28">
        <v>45.802291951834633</v>
      </c>
      <c r="BB320" s="28">
        <v>47.307334471606616</v>
      </c>
      <c r="BC320" s="28">
        <v>49.257590841759445</v>
      </c>
      <c r="BD320" s="28">
        <v>50</v>
      </c>
      <c r="BE320" s="28">
        <v>50</v>
      </c>
    </row>
    <row r="321" spans="29:57" x14ac:dyDescent="0.15">
      <c r="AC321" s="28">
        <v>318</v>
      </c>
      <c r="AD321" s="28">
        <f>[1]节奏总纲!AD321</f>
        <v>83.16918000181316</v>
      </c>
      <c r="AE321" s="28">
        <f>[1]节奏总纲!AE321</f>
        <v>85.281826146998839</v>
      </c>
      <c r="AF321" s="28">
        <f>[1]节奏总纲!AF321</f>
        <v>88.258611448331294</v>
      </c>
      <c r="AG321" s="28">
        <f>[1]节奏总纲!AG321</f>
        <v>93.274114756543128</v>
      </c>
      <c r="AH321" s="28">
        <f>[1]节奏总纲!AH321</f>
        <v>102.23952221350423</v>
      </c>
      <c r="AZ321" s="28">
        <v>318</v>
      </c>
      <c r="BA321" s="28">
        <v>45.824608835056736</v>
      </c>
      <c r="BB321" s="28">
        <v>47.328122009929508</v>
      </c>
      <c r="BC321" s="28">
        <v>49.278250620755983</v>
      </c>
      <c r="BD321" s="28">
        <v>50</v>
      </c>
      <c r="BE321" s="28">
        <v>50</v>
      </c>
    </row>
    <row r="322" spans="29:57" x14ac:dyDescent="0.15">
      <c r="AC322" s="28">
        <v>319</v>
      </c>
      <c r="AD322" s="28">
        <f>[1]节奏总纲!AD322</f>
        <v>83.213386604241776</v>
      </c>
      <c r="AE322" s="28">
        <f>[1]节奏总纲!AE322</f>
        <v>85.326708563580837</v>
      </c>
      <c r="AF322" s="28">
        <f>[1]节奏总纲!AF322</f>
        <v>88.309382498542192</v>
      </c>
      <c r="AG322" s="28">
        <f>[1]节奏总纲!AG322</f>
        <v>93.322582516655956</v>
      </c>
      <c r="AH322" s="28">
        <f>[1]节奏总纲!AH322</f>
        <v>102.28405178432367</v>
      </c>
      <c r="AZ322" s="28">
        <v>319</v>
      </c>
      <c r="BA322" s="28">
        <v>45.84692571827884</v>
      </c>
      <c r="BB322" s="28">
        <v>47.348909548252408</v>
      </c>
      <c r="BC322" s="28">
        <v>49.298910399752522</v>
      </c>
      <c r="BD322" s="28">
        <v>50</v>
      </c>
      <c r="BE322" s="28">
        <v>50</v>
      </c>
    </row>
    <row r="323" spans="29:57" x14ac:dyDescent="0.15">
      <c r="AC323" s="28">
        <v>320</v>
      </c>
      <c r="AD323" s="28">
        <f>[1]节奏总纲!AD323</f>
        <v>83.257593206670379</v>
      </c>
      <c r="AE323" s="28">
        <f>[1]节奏总纲!AE323</f>
        <v>85.371590980162836</v>
      </c>
      <c r="AF323" s="28">
        <f>[1]节奏总纲!AF323</f>
        <v>88.360153548753104</v>
      </c>
      <c r="AG323" s="28">
        <f>[1]节奏总纲!AG323</f>
        <v>93.37105027676877</v>
      </c>
      <c r="AH323" s="28">
        <f>[1]节奏总纲!AH323</f>
        <v>102.3285813551431</v>
      </c>
      <c r="AZ323" s="28">
        <v>320</v>
      </c>
      <c r="BA323" s="28">
        <v>45.869242601500943</v>
      </c>
      <c r="BB323" s="28">
        <v>47.3696970865753</v>
      </c>
      <c r="BC323" s="28">
        <v>49.319570178749061</v>
      </c>
      <c r="BD323" s="28">
        <v>50</v>
      </c>
      <c r="BE323" s="28">
        <v>50</v>
      </c>
    </row>
    <row r="324" spans="29:57" x14ac:dyDescent="0.15">
      <c r="AC324" s="28">
        <v>321</v>
      </c>
      <c r="AD324" s="28">
        <f>[1]节奏总纲!AD324</f>
        <v>83.301799809098995</v>
      </c>
      <c r="AE324" s="28">
        <f>[1]节奏总纲!AE324</f>
        <v>85.416473396744834</v>
      </c>
      <c r="AF324" s="28">
        <f>[1]节奏总纲!AF324</f>
        <v>88.410924598964016</v>
      </c>
      <c r="AG324" s="28">
        <f>[1]节奏总纲!AG324</f>
        <v>93.419518036881598</v>
      </c>
      <c r="AH324" s="28">
        <f>[1]节奏总纲!AH324</f>
        <v>102.37311092596252</v>
      </c>
      <c r="AZ324" s="28">
        <v>321</v>
      </c>
      <c r="BA324" s="28">
        <v>45.891559484723047</v>
      </c>
      <c r="BB324" s="28">
        <v>47.390484624898193</v>
      </c>
      <c r="BC324" s="28">
        <v>49.340229957745592</v>
      </c>
      <c r="BD324" s="28">
        <v>50</v>
      </c>
      <c r="BE324" s="28">
        <v>50</v>
      </c>
    </row>
    <row r="325" spans="29:57" x14ac:dyDescent="0.15">
      <c r="AC325" s="28">
        <v>322</v>
      </c>
      <c r="AD325" s="28">
        <f>[1]节奏总纲!AD325</f>
        <v>83.346006411527597</v>
      </c>
      <c r="AE325" s="28">
        <f>[1]节奏总纲!AE325</f>
        <v>85.461355813326847</v>
      </c>
      <c r="AF325" s="28">
        <f>[1]节奏总纲!AF325</f>
        <v>88.461695649174914</v>
      </c>
      <c r="AG325" s="28">
        <f>[1]节奏总纲!AG325</f>
        <v>93.467985796994427</v>
      </c>
      <c r="AH325" s="28">
        <f>[1]节奏总纲!AH325</f>
        <v>102.41764049678196</v>
      </c>
      <c r="AZ325" s="28">
        <v>322</v>
      </c>
      <c r="BA325" s="28">
        <v>45.91387636794515</v>
      </c>
      <c r="BB325" s="28">
        <v>47.411272163221085</v>
      </c>
      <c r="BC325" s="28">
        <v>49.360889736742131</v>
      </c>
      <c r="BD325" s="28">
        <v>50</v>
      </c>
      <c r="BE325" s="28">
        <v>50</v>
      </c>
    </row>
    <row r="326" spans="29:57" x14ac:dyDescent="0.15">
      <c r="AC326" s="28">
        <v>323</v>
      </c>
      <c r="AD326" s="28">
        <f>[1]节奏总纲!AD326</f>
        <v>83.390213013956213</v>
      </c>
      <c r="AE326" s="28">
        <f>[1]节奏总纲!AE326</f>
        <v>85.506238229908845</v>
      </c>
      <c r="AF326" s="28">
        <f>[1]节奏总纲!AF326</f>
        <v>88.512466699385826</v>
      </c>
      <c r="AG326" s="28">
        <f>[1]节奏总纲!AG326</f>
        <v>93.516453557107255</v>
      </c>
      <c r="AH326" s="28">
        <f>[1]节奏总纲!AH326</f>
        <v>102.46217006760139</v>
      </c>
      <c r="AZ326" s="28">
        <v>323</v>
      </c>
      <c r="BA326" s="28">
        <v>45.936193251167253</v>
      </c>
      <c r="BB326" s="28">
        <v>47.432059701543984</v>
      </c>
      <c r="BC326" s="28">
        <v>49.381549515738669</v>
      </c>
      <c r="BD326" s="28">
        <v>50</v>
      </c>
      <c r="BE326" s="28">
        <v>50</v>
      </c>
    </row>
    <row r="327" spans="29:57" x14ac:dyDescent="0.15">
      <c r="AC327" s="28">
        <v>324</v>
      </c>
      <c r="AD327" s="28">
        <f>[1]节奏总纲!AD327</f>
        <v>83.434419616384815</v>
      </c>
      <c r="AE327" s="28">
        <f>[1]节奏总纲!AE327</f>
        <v>85.551120646490844</v>
      </c>
      <c r="AF327" s="28">
        <f>[1]节奏总纲!AF327</f>
        <v>88.563237749596723</v>
      </c>
      <c r="AG327" s="28">
        <f>[1]节奏总纲!AG327</f>
        <v>93.564921317220083</v>
      </c>
      <c r="AH327" s="28">
        <f>[1]节奏总纲!AH327</f>
        <v>102.50669963842083</v>
      </c>
      <c r="AZ327" s="28">
        <v>324</v>
      </c>
      <c r="BA327" s="28">
        <v>45.958510134389357</v>
      </c>
      <c r="BB327" s="28">
        <v>47.452847239866877</v>
      </c>
      <c r="BC327" s="28">
        <v>49.402209294735208</v>
      </c>
      <c r="BD327" s="28">
        <v>50</v>
      </c>
      <c r="BE327" s="28">
        <v>50</v>
      </c>
    </row>
    <row r="328" spans="29:57" x14ac:dyDescent="0.15">
      <c r="AC328" s="28">
        <v>325</v>
      </c>
      <c r="AD328" s="28">
        <f>[1]节奏总纲!AD328</f>
        <v>83.478626218813432</v>
      </c>
      <c r="AE328" s="28">
        <f>[1]节奏总纲!AE328</f>
        <v>85.596003063072843</v>
      </c>
      <c r="AF328" s="28">
        <f>[1]节奏总纲!AF328</f>
        <v>88.614008799807635</v>
      </c>
      <c r="AG328" s="28">
        <f>[1]节奏总纲!AG328</f>
        <v>93.613389077332911</v>
      </c>
      <c r="AH328" s="28">
        <f>[1]节奏总纲!AH328</f>
        <v>102.55122920924025</v>
      </c>
      <c r="AZ328" s="28">
        <v>325</v>
      </c>
      <c r="BA328" s="28">
        <v>45.98082701761146</v>
      </c>
      <c r="BB328" s="28">
        <v>47.473634778189769</v>
      </c>
      <c r="BC328" s="28">
        <v>49.422869073731739</v>
      </c>
      <c r="BD328" s="28">
        <v>50</v>
      </c>
      <c r="BE328" s="28">
        <v>50</v>
      </c>
    </row>
    <row r="329" spans="29:57" x14ac:dyDescent="0.15">
      <c r="AC329" s="28">
        <v>326</v>
      </c>
      <c r="AD329" s="28">
        <f>[1]节奏总纲!AD329</f>
        <v>83.522832821242034</v>
      </c>
      <c r="AE329" s="28">
        <f>[1]节奏总纲!AE329</f>
        <v>85.640885479654855</v>
      </c>
      <c r="AF329" s="28">
        <f>[1]节奏总纲!AF329</f>
        <v>88.664779850018547</v>
      </c>
      <c r="AG329" s="28">
        <f>[1]节奏总纲!AG329</f>
        <v>93.66185683744574</v>
      </c>
      <c r="AH329" s="28">
        <f>[1]节奏总纲!AH329</f>
        <v>102.59575878005968</v>
      </c>
      <c r="AZ329" s="28">
        <v>326</v>
      </c>
      <c r="BA329" s="28">
        <v>46.002713830586146</v>
      </c>
      <c r="BB329" s="28">
        <v>47.494422316512662</v>
      </c>
      <c r="BC329" s="28">
        <v>49.443528852728278</v>
      </c>
      <c r="BD329" s="28">
        <v>50</v>
      </c>
      <c r="BE329" s="28">
        <v>50</v>
      </c>
    </row>
    <row r="330" spans="29:57" x14ac:dyDescent="0.15">
      <c r="AC330" s="28">
        <v>327</v>
      </c>
      <c r="AD330" s="28">
        <f>[1]节奏总纲!AD330</f>
        <v>83.56703942367065</v>
      </c>
      <c r="AE330" s="28">
        <f>[1]节奏总纲!AE330</f>
        <v>85.685767896236854</v>
      </c>
      <c r="AF330" s="28">
        <f>[1]节奏总纲!AF330</f>
        <v>88.715550900229445</v>
      </c>
      <c r="AG330" s="28">
        <f>[1]节奏总纲!AG330</f>
        <v>93.710324597558554</v>
      </c>
      <c r="AH330" s="28">
        <f>[1]节奏总纲!AH330</f>
        <v>102.64028835087912</v>
      </c>
      <c r="AZ330" s="28">
        <v>327</v>
      </c>
      <c r="BA330" s="28">
        <v>46.021977873404879</v>
      </c>
      <c r="BB330" s="28">
        <v>47.515209854835554</v>
      </c>
      <c r="BC330" s="28">
        <v>49.464188631724817</v>
      </c>
      <c r="BD330" s="28">
        <v>50</v>
      </c>
      <c r="BE330" s="28">
        <v>50</v>
      </c>
    </row>
    <row r="331" spans="29:57" x14ac:dyDescent="0.15">
      <c r="AC331" s="28">
        <v>328</v>
      </c>
      <c r="AD331" s="28">
        <f>[1]节奏总纲!AD331</f>
        <v>83.611246026099252</v>
      </c>
      <c r="AE331" s="28">
        <f>[1]节奏总纲!AE331</f>
        <v>85.730650312818852</v>
      </c>
      <c r="AF331" s="28">
        <f>[1]节奏总纲!AF331</f>
        <v>88.766321950440357</v>
      </c>
      <c r="AG331" s="28">
        <f>[1]节奏总纲!AG331</f>
        <v>93.758792357671382</v>
      </c>
      <c r="AH331" s="28">
        <f>[1]节奏总纲!AH331</f>
        <v>102.68481792169854</v>
      </c>
      <c r="AZ331" s="28">
        <v>328</v>
      </c>
      <c r="BA331" s="28">
        <v>46.041241916223605</v>
      </c>
      <c r="BB331" s="28">
        <v>47.535997393158453</v>
      </c>
      <c r="BC331" s="28">
        <v>49.484848410721355</v>
      </c>
      <c r="BD331" s="28">
        <v>50</v>
      </c>
      <c r="BE331" s="28">
        <v>50</v>
      </c>
    </row>
    <row r="332" spans="29:57" x14ac:dyDescent="0.15">
      <c r="AC332" s="28">
        <v>329</v>
      </c>
      <c r="AD332" s="28">
        <f>[1]节奏总纲!AD332</f>
        <v>83.655452628527868</v>
      </c>
      <c r="AE332" s="28">
        <f>[1]节奏总纲!AE332</f>
        <v>85.775532729400851</v>
      </c>
      <c r="AF332" s="28">
        <f>[1]节奏总纲!AF332</f>
        <v>88.817093000651269</v>
      </c>
      <c r="AG332" s="28">
        <f>[1]节奏总纲!AG332</f>
        <v>93.80726011778421</v>
      </c>
      <c r="AH332" s="28">
        <f>[1]节奏总纲!AH332</f>
        <v>102.72934749251797</v>
      </c>
      <c r="AZ332" s="28">
        <v>329</v>
      </c>
      <c r="BA332" s="28">
        <v>46.060505959042331</v>
      </c>
      <c r="BB332" s="28">
        <v>47.556784931481346</v>
      </c>
      <c r="BC332" s="28">
        <v>49.505508189717887</v>
      </c>
      <c r="BD332" s="28">
        <v>50</v>
      </c>
      <c r="BE332" s="28">
        <v>50</v>
      </c>
    </row>
    <row r="333" spans="29:57" x14ac:dyDescent="0.15">
      <c r="AC333" s="28">
        <v>330</v>
      </c>
      <c r="AD333" s="28">
        <f>[1]节奏总纲!AD333</f>
        <v>83.69965923095647</v>
      </c>
      <c r="AE333" s="28">
        <f>[1]节奏总纲!AE333</f>
        <v>85.820415145982849</v>
      </c>
      <c r="AF333" s="28">
        <f>[1]节奏总纲!AF333</f>
        <v>88.867864050862167</v>
      </c>
      <c r="AG333" s="28">
        <f>[1]节奏总纲!AG333</f>
        <v>93.855727877897039</v>
      </c>
      <c r="AH333" s="28">
        <f>[1]节奏总纲!AH333</f>
        <v>102.77387706333741</v>
      </c>
      <c r="AZ333" s="28">
        <v>330</v>
      </c>
      <c r="BA333" s="28">
        <v>46.079770001861057</v>
      </c>
      <c r="BB333" s="28">
        <v>47.577572469804238</v>
      </c>
      <c r="BC333" s="28">
        <v>49.526167968714425</v>
      </c>
      <c r="BD333" s="28">
        <v>50</v>
      </c>
      <c r="BE333" s="28">
        <v>50</v>
      </c>
    </row>
    <row r="334" spans="29:57" x14ac:dyDescent="0.15">
      <c r="AC334" s="28">
        <v>331</v>
      </c>
      <c r="AD334" s="28">
        <f>[1]节奏总纲!AD334</f>
        <v>83.743865833385087</v>
      </c>
      <c r="AE334" s="28">
        <f>[1]节奏总纲!AE334</f>
        <v>85.865297562564862</v>
      </c>
      <c r="AF334" s="28">
        <f>[1]节奏总纲!AF334</f>
        <v>88.918635101073079</v>
      </c>
      <c r="AG334" s="28">
        <f>[1]节奏总纲!AG334</f>
        <v>93.904195638009867</v>
      </c>
      <c r="AH334" s="28">
        <f>[1]节奏总纲!AH334</f>
        <v>102.81840663415684</v>
      </c>
      <c r="AZ334" s="28">
        <v>331</v>
      </c>
      <c r="BA334" s="28">
        <v>46.099034044679783</v>
      </c>
      <c r="BB334" s="28">
        <v>47.598360008127131</v>
      </c>
      <c r="BC334" s="28">
        <v>49.546827747710964</v>
      </c>
      <c r="BD334" s="28">
        <v>50</v>
      </c>
      <c r="BE334" s="28">
        <v>50</v>
      </c>
    </row>
    <row r="335" spans="29:57" x14ac:dyDescent="0.15">
      <c r="AC335" s="28">
        <v>332</v>
      </c>
      <c r="AD335" s="28">
        <f>[1]节奏总纲!AD335</f>
        <v>83.788072435813689</v>
      </c>
      <c r="AE335" s="28">
        <f>[1]节奏总纲!AE335</f>
        <v>85.910179979146861</v>
      </c>
      <c r="AF335" s="28">
        <f>[1]节奏总纲!AF335</f>
        <v>88.969406151283977</v>
      </c>
      <c r="AG335" s="28">
        <f>[1]节奏总纲!AG335</f>
        <v>93.952663398122695</v>
      </c>
      <c r="AH335" s="28">
        <f>[1]节奏总纲!AH335</f>
        <v>102.86293620497626</v>
      </c>
      <c r="AZ335" s="28">
        <v>332</v>
      </c>
      <c r="BA335" s="28">
        <v>46.118298087498509</v>
      </c>
      <c r="BB335" s="28">
        <v>47.619147546450023</v>
      </c>
      <c r="BC335" s="28">
        <v>49.567487526707502</v>
      </c>
      <c r="BD335" s="28">
        <v>50</v>
      </c>
      <c r="BE335" s="28">
        <v>50</v>
      </c>
    </row>
    <row r="336" spans="29:57" x14ac:dyDescent="0.15">
      <c r="AC336" s="28">
        <v>333</v>
      </c>
      <c r="AD336" s="28">
        <f>[1]节奏总纲!AD336</f>
        <v>83.832279038242305</v>
      </c>
      <c r="AE336" s="28">
        <f>[1]节奏总纲!AE336</f>
        <v>85.955062395728859</v>
      </c>
      <c r="AF336" s="28">
        <f>[1]节奏总纲!AF336</f>
        <v>89.018779040163423</v>
      </c>
      <c r="AG336" s="28">
        <f>[1]节奏总纲!AG336</f>
        <v>94.001027891564647</v>
      </c>
      <c r="AH336" s="28">
        <f>[1]节奏总纲!AH336</f>
        <v>102.9074657757957</v>
      </c>
      <c r="AZ336" s="28">
        <v>333</v>
      </c>
      <c r="BA336" s="28">
        <v>46.137562130317242</v>
      </c>
      <c r="BB336" s="28">
        <v>47.639935084772922</v>
      </c>
      <c r="BC336" s="28">
        <v>49.588147305704041</v>
      </c>
      <c r="BD336" s="28">
        <v>50</v>
      </c>
      <c r="BE336" s="28">
        <v>50</v>
      </c>
    </row>
    <row r="337" spans="29:57" x14ac:dyDescent="0.15">
      <c r="AC337" s="28">
        <v>334</v>
      </c>
      <c r="AD337" s="28">
        <f>[1]节奏总纲!AD337</f>
        <v>83.876485640670907</v>
      </c>
      <c r="AE337" s="28">
        <f>[1]节奏总纲!AE337</f>
        <v>85.999944812310858</v>
      </c>
      <c r="AF337" s="28">
        <f>[1]节奏总纲!AF337</f>
        <v>89.066031955355442</v>
      </c>
      <c r="AG337" s="28">
        <f>[1]节奏总纲!AG337</f>
        <v>94.045070891220206</v>
      </c>
      <c r="AH337" s="28">
        <f>[1]节奏总纲!AH337</f>
        <v>102.95199534661513</v>
      </c>
      <c r="AZ337" s="28">
        <v>334</v>
      </c>
      <c r="BA337" s="28">
        <v>46.156826173135968</v>
      </c>
      <c r="BB337" s="28">
        <v>47.660722623095815</v>
      </c>
      <c r="BC337" s="28">
        <v>49.608807084700572</v>
      </c>
      <c r="BD337" s="28">
        <v>50</v>
      </c>
      <c r="BE337" s="28">
        <v>50</v>
      </c>
    </row>
    <row r="338" spans="29:57" x14ac:dyDescent="0.15">
      <c r="AC338" s="28">
        <v>335</v>
      </c>
      <c r="AD338" s="28">
        <f>[1]节奏总纲!AD338</f>
        <v>83.920692243099523</v>
      </c>
      <c r="AE338" s="28">
        <f>[1]节奏总纲!AE338</f>
        <v>86.041129946887025</v>
      </c>
      <c r="AF338" s="28">
        <f>[1]节奏总纲!AF338</f>
        <v>89.113284870547446</v>
      </c>
      <c r="AG338" s="28">
        <f>[1]节奏总纲!AG338</f>
        <v>94.089113890875765</v>
      </c>
      <c r="AH338" s="28">
        <f>[1]节奏总纲!AH338</f>
        <v>102.99652491743456</v>
      </c>
      <c r="AZ338" s="28">
        <v>335</v>
      </c>
      <c r="BA338" s="28">
        <v>46.176090215954694</v>
      </c>
      <c r="BB338" s="28">
        <v>47.681510161418707</v>
      </c>
      <c r="BC338" s="28">
        <v>49.629466863697111</v>
      </c>
      <c r="BD338" s="28">
        <v>50</v>
      </c>
      <c r="BE338" s="28">
        <v>50</v>
      </c>
    </row>
    <row r="339" spans="29:57" x14ac:dyDescent="0.15">
      <c r="AC339" s="28">
        <v>336</v>
      </c>
      <c r="AD339" s="28">
        <f>[1]节奏总纲!AD339</f>
        <v>83.964898845528126</v>
      </c>
      <c r="AE339" s="28">
        <f>[1]节奏总纲!AE339</f>
        <v>86.082310529666103</v>
      </c>
      <c r="AF339" s="28">
        <f>[1]节奏总纲!AF339</f>
        <v>89.16053778573945</v>
      </c>
      <c r="AG339" s="28">
        <f>[1]节奏总纲!AG339</f>
        <v>94.133156890531339</v>
      </c>
      <c r="AH339" s="28">
        <f>[1]节奏总纲!AH339</f>
        <v>103.03627054084417</v>
      </c>
      <c r="AZ339" s="28">
        <v>336</v>
      </c>
      <c r="BA339" s="28">
        <v>46.19535425877342</v>
      </c>
      <c r="BB339" s="28">
        <v>47.7022976997416</v>
      </c>
      <c r="BC339" s="28">
        <v>49.65012664269365</v>
      </c>
      <c r="BD339" s="28">
        <v>50</v>
      </c>
      <c r="BE339" s="28">
        <v>50</v>
      </c>
    </row>
    <row r="340" spans="29:57" x14ac:dyDescent="0.15">
      <c r="AC340" s="28">
        <v>337</v>
      </c>
      <c r="AD340" s="28">
        <f>[1]节奏总纲!AD340</f>
        <v>84.008495683346354</v>
      </c>
      <c r="AE340" s="28">
        <f>[1]节奏总纲!AE340</f>
        <v>86.12349111244518</v>
      </c>
      <c r="AF340" s="28">
        <f>[1]节奏总纲!AF340</f>
        <v>89.207790700931454</v>
      </c>
      <c r="AG340" s="28">
        <f>[1]节奏总纲!AG340</f>
        <v>94.177199890186898</v>
      </c>
      <c r="AH340" s="28">
        <f>[1]节奏总纲!AH340</f>
        <v>103.07561122406466</v>
      </c>
      <c r="AZ340" s="28">
        <v>337</v>
      </c>
      <c r="BA340" s="28">
        <v>46.214618301592147</v>
      </c>
      <c r="BB340" s="28">
        <v>47.723085238064499</v>
      </c>
      <c r="BC340" s="28">
        <v>49.670786421690188</v>
      </c>
      <c r="BD340" s="28">
        <v>50</v>
      </c>
      <c r="BE340" s="28">
        <v>50</v>
      </c>
    </row>
    <row r="341" spans="29:57" x14ac:dyDescent="0.15">
      <c r="AC341" s="28">
        <v>338</v>
      </c>
      <c r="AD341" s="28">
        <f>[1]节奏总纲!AD341</f>
        <v>84.049741901856009</v>
      </c>
      <c r="AE341" s="28">
        <f>[1]节奏总纲!AE341</f>
        <v>86.164671695224243</v>
      </c>
      <c r="AF341" s="28">
        <f>[1]节奏总纲!AF341</f>
        <v>89.255043616123459</v>
      </c>
      <c r="AG341" s="28">
        <f>[1]节奏总纲!AG341</f>
        <v>94.221242889842458</v>
      </c>
      <c r="AH341" s="28">
        <f>[1]节奏总纲!AH341</f>
        <v>103.11495190728516</v>
      </c>
      <c r="AZ341" s="28">
        <v>338</v>
      </c>
      <c r="BA341" s="28">
        <v>46.23388234441088</v>
      </c>
      <c r="BB341" s="28">
        <v>47.743872776387391</v>
      </c>
      <c r="BC341" s="28">
        <v>49.69144620068672</v>
      </c>
      <c r="BD341" s="28">
        <v>50</v>
      </c>
      <c r="BE341" s="28">
        <v>50</v>
      </c>
    </row>
    <row r="342" spans="29:57" x14ac:dyDescent="0.15">
      <c r="AC342" s="28">
        <v>339</v>
      </c>
      <c r="AD342" s="28">
        <f>[1]节奏总纲!AD342</f>
        <v>84.090988120365651</v>
      </c>
      <c r="AE342" s="28">
        <f>[1]节奏总纲!AE342</f>
        <v>86.20585227800332</v>
      </c>
      <c r="AF342" s="28">
        <f>[1]节奏总纲!AF342</f>
        <v>89.302296531315463</v>
      </c>
      <c r="AG342" s="28">
        <f>[1]节奏总纲!AG342</f>
        <v>94.265285889498017</v>
      </c>
      <c r="AH342" s="28">
        <f>[1]节奏总纲!AH342</f>
        <v>103.15429259050565</v>
      </c>
      <c r="AZ342" s="28">
        <v>339</v>
      </c>
      <c r="BA342" s="28">
        <v>46.253146387229606</v>
      </c>
      <c r="BB342" s="28">
        <v>47.764660314710284</v>
      </c>
      <c r="BC342" s="28">
        <v>49.712105979683258</v>
      </c>
      <c r="BD342" s="28">
        <v>50</v>
      </c>
      <c r="BE342" s="28">
        <v>50</v>
      </c>
    </row>
    <row r="343" spans="29:57" x14ac:dyDescent="0.15">
      <c r="AC343" s="28">
        <v>340</v>
      </c>
      <c r="AD343" s="28">
        <f>[1]节奏总纲!AD343</f>
        <v>84.132234338875293</v>
      </c>
      <c r="AE343" s="28">
        <f>[1]节奏总纲!AE343</f>
        <v>86.247032860782397</v>
      </c>
      <c r="AF343" s="28">
        <f>[1]节奏总纲!AF343</f>
        <v>89.349549446507467</v>
      </c>
      <c r="AG343" s="28">
        <f>[1]节奏总纲!AG343</f>
        <v>94.309328889153576</v>
      </c>
      <c r="AH343" s="28">
        <f>[1]节奏总纲!AH343</f>
        <v>103.19363327372614</v>
      </c>
      <c r="AZ343" s="28">
        <v>340</v>
      </c>
      <c r="BA343" s="28">
        <v>46.272410430048332</v>
      </c>
      <c r="BB343" s="28">
        <v>47.785447853033176</v>
      </c>
      <c r="BC343" s="28">
        <v>49.732765758679797</v>
      </c>
      <c r="BD343" s="28">
        <v>50</v>
      </c>
      <c r="BE343" s="28">
        <v>50</v>
      </c>
    </row>
    <row r="344" spans="29:57" x14ac:dyDescent="0.15">
      <c r="AC344" s="28">
        <v>341</v>
      </c>
      <c r="AD344" s="28">
        <f>[1]节奏总纲!AD344</f>
        <v>84.173480557384934</v>
      </c>
      <c r="AE344" s="28">
        <f>[1]节奏总纲!AE344</f>
        <v>86.288213443561474</v>
      </c>
      <c r="AF344" s="28">
        <f>[1]节奏总纲!AF344</f>
        <v>89.396802361699486</v>
      </c>
      <c r="AG344" s="28">
        <f>[1]节奏总纲!AG344</f>
        <v>94.35337188880915</v>
      </c>
      <c r="AH344" s="28">
        <f>[1]节奏总纲!AH344</f>
        <v>103.23297395694664</v>
      </c>
      <c r="AZ344" s="28">
        <v>341</v>
      </c>
      <c r="BA344" s="28">
        <v>46.291674472867058</v>
      </c>
      <c r="BB344" s="28">
        <v>47.806235391356068</v>
      </c>
      <c r="BC344" s="28">
        <v>49.753425537676335</v>
      </c>
      <c r="BD344" s="28">
        <v>50</v>
      </c>
      <c r="BE344" s="28">
        <v>50</v>
      </c>
    </row>
    <row r="345" spans="29:57" x14ac:dyDescent="0.15">
      <c r="AC345" s="28">
        <v>342</v>
      </c>
      <c r="AD345" s="28">
        <f>[1]节奏总纲!AD345</f>
        <v>84.214726775894576</v>
      </c>
      <c r="AE345" s="28">
        <f>[1]节奏总纲!AE345</f>
        <v>86.329394026340537</v>
      </c>
      <c r="AF345" s="28">
        <f>[1]节奏总纲!AF345</f>
        <v>89.44405527689149</v>
      </c>
      <c r="AG345" s="28">
        <f>[1]节奏总纲!AG345</f>
        <v>94.397414888464709</v>
      </c>
      <c r="AH345" s="28">
        <f>[1]节奏总纲!AH345</f>
        <v>103.27231464016712</v>
      </c>
      <c r="AZ345" s="28">
        <v>342</v>
      </c>
      <c r="BA345" s="28">
        <v>46.310938515685784</v>
      </c>
      <c r="BB345" s="28">
        <v>47.827022929678968</v>
      </c>
      <c r="BC345" s="28">
        <v>49.774085316672867</v>
      </c>
      <c r="BD345" s="28">
        <v>50</v>
      </c>
      <c r="BE345" s="28">
        <v>50</v>
      </c>
    </row>
    <row r="346" spans="29:57" x14ac:dyDescent="0.15">
      <c r="AC346" s="28">
        <v>343</v>
      </c>
      <c r="AD346" s="28">
        <f>[1]节奏总纲!AD346</f>
        <v>84.255972994404218</v>
      </c>
      <c r="AE346" s="28">
        <f>[1]节奏总纲!AE346</f>
        <v>86.370574609119615</v>
      </c>
      <c r="AF346" s="28">
        <f>[1]节奏总纲!AF346</f>
        <v>89.491308192083494</v>
      </c>
      <c r="AG346" s="28">
        <f>[1]节奏总纲!AG346</f>
        <v>94.441457888120269</v>
      </c>
      <c r="AH346" s="28">
        <f>[1]节奏总纲!AH346</f>
        <v>103.31165532338761</v>
      </c>
      <c r="AZ346" s="28">
        <v>343</v>
      </c>
      <c r="BA346" s="28">
        <v>46.330202558504517</v>
      </c>
      <c r="BB346" s="28">
        <v>47.84781046800186</v>
      </c>
      <c r="BC346" s="28">
        <v>49.794745095669406</v>
      </c>
      <c r="BD346" s="28">
        <v>50</v>
      </c>
      <c r="BE346" s="28">
        <v>50</v>
      </c>
    </row>
    <row r="347" spans="29:57" x14ac:dyDescent="0.15">
      <c r="AC347" s="28">
        <v>344</v>
      </c>
      <c r="AD347" s="28">
        <f>[1]节奏总纲!AD347</f>
        <v>84.297219212913859</v>
      </c>
      <c r="AE347" s="28">
        <f>[1]节奏总纲!AE347</f>
        <v>86.411755191898692</v>
      </c>
      <c r="AF347" s="28">
        <f>[1]节奏总纲!AF347</f>
        <v>89.538561107275498</v>
      </c>
      <c r="AG347" s="28">
        <f>[1]节奏总纲!AG347</f>
        <v>94.485500887775828</v>
      </c>
      <c r="AH347" s="28">
        <f>[1]节奏总纲!AH347</f>
        <v>103.35099600660811</v>
      </c>
      <c r="AZ347" s="28">
        <v>344</v>
      </c>
      <c r="BA347" s="28">
        <v>46.349466601323243</v>
      </c>
      <c r="BB347" s="28">
        <v>47.868598006324753</v>
      </c>
      <c r="BC347" s="28">
        <v>49.815404874665944</v>
      </c>
      <c r="BD347" s="28">
        <v>50</v>
      </c>
      <c r="BE347" s="28">
        <v>50</v>
      </c>
    </row>
    <row r="348" spans="29:57" x14ac:dyDescent="0.15">
      <c r="AC348" s="28">
        <v>345</v>
      </c>
      <c r="AD348" s="28">
        <f>[1]节奏总纲!AD348</f>
        <v>84.338465431423501</v>
      </c>
      <c r="AE348" s="28">
        <f>[1]节奏总纲!AE348</f>
        <v>86.452935774677769</v>
      </c>
      <c r="AF348" s="28">
        <f>[1]节奏总纲!AF348</f>
        <v>89.585814022467503</v>
      </c>
      <c r="AG348" s="28">
        <f>[1]节奏总纲!AG348</f>
        <v>94.529543887431387</v>
      </c>
      <c r="AH348" s="28">
        <f>[1]节奏总纲!AH348</f>
        <v>103.3903366898286</v>
      </c>
      <c r="AZ348" s="28">
        <v>345</v>
      </c>
      <c r="BA348" s="28">
        <v>46.368730644141969</v>
      </c>
      <c r="BB348" s="28">
        <v>47.889385544647645</v>
      </c>
      <c r="BC348" s="28">
        <v>49.836064653662483</v>
      </c>
      <c r="BD348" s="28">
        <v>50</v>
      </c>
      <c r="BE348" s="28">
        <v>50</v>
      </c>
    </row>
    <row r="349" spans="29:57" x14ac:dyDescent="0.15">
      <c r="AC349" s="28">
        <v>346</v>
      </c>
      <c r="AD349" s="28">
        <f>[1]节奏总纲!AD349</f>
        <v>84.379711649933142</v>
      </c>
      <c r="AE349" s="28">
        <f>[1]节奏总纲!AE349</f>
        <v>86.494116357456846</v>
      </c>
      <c r="AF349" s="28">
        <f>[1]节奏总纲!AF349</f>
        <v>89.633066937659507</v>
      </c>
      <c r="AG349" s="28">
        <f>[1]节奏总纲!AG349</f>
        <v>94.573586887086947</v>
      </c>
      <c r="AH349" s="28">
        <f>[1]节奏总纲!AH349</f>
        <v>103.42967737304909</v>
      </c>
      <c r="AZ349" s="28">
        <v>346</v>
      </c>
      <c r="BA349" s="28">
        <v>46.387994686960695</v>
      </c>
      <c r="BB349" s="28">
        <v>47.910173082970537</v>
      </c>
      <c r="BC349" s="28">
        <v>49.856724432659014</v>
      </c>
      <c r="BD349" s="28">
        <v>50</v>
      </c>
      <c r="BE349" s="28">
        <v>50</v>
      </c>
    </row>
    <row r="350" spans="29:57" x14ac:dyDescent="0.15">
      <c r="AC350" s="28">
        <v>347</v>
      </c>
      <c r="AD350" s="28">
        <f>[1]节奏总纲!AD350</f>
        <v>84.420957868442784</v>
      </c>
      <c r="AE350" s="28">
        <f>[1]节奏总纲!AE350</f>
        <v>86.535296940235909</v>
      </c>
      <c r="AF350" s="28">
        <f>[1]节奏总纲!AF350</f>
        <v>89.680319852851511</v>
      </c>
      <c r="AG350" s="28">
        <f>[1]节奏总纲!AG350</f>
        <v>94.61762988674252</v>
      </c>
      <c r="AH350" s="28">
        <f>[1]节奏总纲!AH350</f>
        <v>103.46901805626959</v>
      </c>
      <c r="AZ350" s="28">
        <v>347</v>
      </c>
      <c r="BA350" s="28">
        <v>46.407258729779421</v>
      </c>
      <c r="BB350" s="28">
        <v>47.930960621293437</v>
      </c>
      <c r="BC350" s="28">
        <v>49.877384211655553</v>
      </c>
      <c r="BD350" s="28">
        <v>50</v>
      </c>
      <c r="BE350" s="28">
        <v>50</v>
      </c>
    </row>
    <row r="351" spans="29:57" x14ac:dyDescent="0.15">
      <c r="AC351" s="28">
        <v>348</v>
      </c>
      <c r="AD351" s="28">
        <f>[1]节奏总纲!AD351</f>
        <v>84.462204086952426</v>
      </c>
      <c r="AE351" s="28">
        <f>[1]节奏总纲!AE351</f>
        <v>86.576477523014987</v>
      </c>
      <c r="AF351" s="28">
        <f>[1]节奏总纲!AF351</f>
        <v>89.72757276804353</v>
      </c>
      <c r="AG351" s="28">
        <f>[1]节奏总纲!AG351</f>
        <v>94.66167288639808</v>
      </c>
      <c r="AH351" s="28">
        <f>[1]节奏总纲!AH351</f>
        <v>103.50835873949008</v>
      </c>
      <c r="AZ351" s="28">
        <v>348</v>
      </c>
      <c r="BA351" s="28">
        <v>46.426522772598148</v>
      </c>
      <c r="BB351" s="28">
        <v>47.951748159616329</v>
      </c>
      <c r="BC351" s="28">
        <v>49.898043990652091</v>
      </c>
      <c r="BD351" s="28">
        <v>50</v>
      </c>
      <c r="BE351" s="28">
        <v>50</v>
      </c>
    </row>
    <row r="352" spans="29:57" x14ac:dyDescent="0.15">
      <c r="AC352" s="28">
        <v>349</v>
      </c>
      <c r="AD352" s="28">
        <f>[1]节奏总纲!AD352</f>
        <v>84.503450305462081</v>
      </c>
      <c r="AE352" s="28">
        <f>[1]节奏总纲!AE352</f>
        <v>86.617658105794064</v>
      </c>
      <c r="AF352" s="28">
        <f>[1]节奏总纲!AF352</f>
        <v>89.774825683235534</v>
      </c>
      <c r="AG352" s="28">
        <f>[1]节奏总纲!AG352</f>
        <v>94.705715886053639</v>
      </c>
      <c r="AH352" s="28">
        <f>[1]节奏总纲!AH352</f>
        <v>103.54769942271056</v>
      </c>
      <c r="AZ352" s="28">
        <v>349</v>
      </c>
      <c r="BA352" s="28">
        <v>46.445786815416881</v>
      </c>
      <c r="BB352" s="28">
        <v>47.972535697939222</v>
      </c>
      <c r="BC352" s="28">
        <v>49.91870376964863</v>
      </c>
      <c r="BD352" s="28">
        <v>50</v>
      </c>
      <c r="BE352" s="28">
        <v>50</v>
      </c>
    </row>
    <row r="353" spans="29:57" x14ac:dyDescent="0.15">
      <c r="AC353" s="28">
        <v>350</v>
      </c>
      <c r="AD353" s="28">
        <f>[1]节奏总纲!AD353</f>
        <v>84.544696523971723</v>
      </c>
      <c r="AE353" s="28">
        <f>[1]节奏总纲!AE353</f>
        <v>86.658838688573141</v>
      </c>
      <c r="AF353" s="28">
        <f>[1]节奏总纲!AF353</f>
        <v>89.822078598427538</v>
      </c>
      <c r="AG353" s="28">
        <f>[1]节奏总纲!AG353</f>
        <v>94.749758885709198</v>
      </c>
      <c r="AH353" s="28">
        <f>[1]节奏总纲!AH353</f>
        <v>103.58704010593105</v>
      </c>
      <c r="AZ353" s="28">
        <v>350</v>
      </c>
      <c r="BA353" s="28">
        <v>46.465050858235607</v>
      </c>
      <c r="BB353" s="28">
        <v>47.993323236262114</v>
      </c>
      <c r="BC353" s="28">
        <v>49.939363548645169</v>
      </c>
      <c r="BD353" s="28">
        <v>50</v>
      </c>
      <c r="BE353" s="28">
        <v>50</v>
      </c>
    </row>
    <row r="354" spans="29:57" x14ac:dyDescent="0.15">
      <c r="AC354" s="28">
        <v>351</v>
      </c>
      <c r="AD354" s="28">
        <f>[1]节奏总纲!AD354</f>
        <v>84.585942742481365</v>
      </c>
      <c r="AE354" s="28">
        <f>[1]节奏总纲!AE354</f>
        <v>86.700019271352204</v>
      </c>
      <c r="AF354" s="28">
        <f>[1]节奏总纲!AF354</f>
        <v>89.869331513619542</v>
      </c>
      <c r="AG354" s="28">
        <f>[1]节奏总纲!AG354</f>
        <v>94.793801885364758</v>
      </c>
      <c r="AH354" s="28">
        <f>[1]节奏总纲!AH354</f>
        <v>103.62638078915155</v>
      </c>
      <c r="AZ354" s="28">
        <v>351</v>
      </c>
      <c r="BA354" s="28">
        <v>46.484314901054333</v>
      </c>
      <c r="BB354" s="28">
        <v>48.012182251254622</v>
      </c>
      <c r="BC354" s="28">
        <v>49.9600233276417</v>
      </c>
      <c r="BD354" s="28">
        <v>50</v>
      </c>
      <c r="BE354" s="28">
        <v>50</v>
      </c>
    </row>
    <row r="355" spans="29:57" x14ac:dyDescent="0.15">
      <c r="AC355" s="28">
        <v>352</v>
      </c>
      <c r="AD355" s="28">
        <f>[1]节奏总纲!AD355</f>
        <v>84.627188960991006</v>
      </c>
      <c r="AE355" s="28">
        <f>[1]节奏总纲!AE355</f>
        <v>86.741199854131281</v>
      </c>
      <c r="AF355" s="28">
        <f>[1]节奏总纲!AF355</f>
        <v>89.916584428811547</v>
      </c>
      <c r="AG355" s="28">
        <f>[1]节奏总纲!AG355</f>
        <v>94.837844885020331</v>
      </c>
      <c r="AH355" s="28">
        <f>[1]节奏总纲!AH355</f>
        <v>103.66572147237204</v>
      </c>
      <c r="AZ355" s="28">
        <v>352</v>
      </c>
      <c r="BA355" s="28">
        <v>46.503578943873059</v>
      </c>
      <c r="BB355" s="28">
        <v>48.030128751164234</v>
      </c>
      <c r="BC355" s="28">
        <v>49.980683106638239</v>
      </c>
      <c r="BD355" s="28">
        <v>50</v>
      </c>
      <c r="BE355" s="28">
        <v>50</v>
      </c>
    </row>
    <row r="356" spans="29:57" x14ac:dyDescent="0.15">
      <c r="AC356" s="28">
        <v>353</v>
      </c>
      <c r="AD356" s="28">
        <f>[1]节奏总纲!AD356</f>
        <v>84.668435179500648</v>
      </c>
      <c r="AE356" s="28">
        <f>[1]节奏总纲!AE356</f>
        <v>86.782380436910358</v>
      </c>
      <c r="AF356" s="28">
        <f>[1]节奏总纲!AF356</f>
        <v>89.963837344003551</v>
      </c>
      <c r="AG356" s="28">
        <f>[1]节奏总纲!AG356</f>
        <v>94.881887884675891</v>
      </c>
      <c r="AH356" s="28">
        <f>[1]节奏总纲!AH356</f>
        <v>103.70506215559253</v>
      </c>
      <c r="AZ356" s="28">
        <v>353</v>
      </c>
      <c r="BA356" s="28">
        <v>46.522842986691785</v>
      </c>
      <c r="BB356" s="28">
        <v>48.048075251073854</v>
      </c>
      <c r="BC356" s="28">
        <v>50</v>
      </c>
      <c r="BD356" s="28">
        <v>50</v>
      </c>
      <c r="BE356" s="28">
        <v>50</v>
      </c>
    </row>
    <row r="357" spans="29:57" x14ac:dyDescent="0.15">
      <c r="AC357" s="28">
        <v>354</v>
      </c>
      <c r="AD357" s="28">
        <f>[1]节奏总纲!AD357</f>
        <v>84.709681398010289</v>
      </c>
      <c r="AE357" s="28">
        <f>[1]节奏总纲!AE357</f>
        <v>86.823561019689436</v>
      </c>
      <c r="AF357" s="28">
        <f>[1]节奏总纲!AF357</f>
        <v>90.009512113271555</v>
      </c>
      <c r="AG357" s="28">
        <f>[1]节奏总纲!AG357</f>
        <v>94.92593088433145</v>
      </c>
      <c r="AH357" s="28">
        <f>[1]节奏总纲!AH357</f>
        <v>103.74440283881303</v>
      </c>
      <c r="AZ357" s="28">
        <v>354</v>
      </c>
      <c r="BA357" s="28">
        <v>46.542107029510518</v>
      </c>
      <c r="BB357" s="28">
        <v>48.066021750983474</v>
      </c>
      <c r="BC357" s="28">
        <v>50</v>
      </c>
      <c r="BD357" s="28">
        <v>50</v>
      </c>
      <c r="BE357" s="28">
        <v>50</v>
      </c>
    </row>
    <row r="358" spans="29:57" x14ac:dyDescent="0.15">
      <c r="AC358" s="28">
        <v>355</v>
      </c>
      <c r="AD358" s="28">
        <f>[1]节奏总纲!AD358</f>
        <v>84.750927616519931</v>
      </c>
      <c r="AE358" s="28">
        <f>[1]节奏总纲!AE358</f>
        <v>86.864741602468499</v>
      </c>
      <c r="AF358" s="28">
        <f>[1]节奏总纲!AF358</f>
        <v>90.050040929937737</v>
      </c>
      <c r="AG358" s="28">
        <f>[1]节奏总纲!AG358</f>
        <v>94.969973883987009</v>
      </c>
      <c r="AH358" s="28">
        <f>[1]节奏总纲!AH358</f>
        <v>103.78374352203352</v>
      </c>
      <c r="AZ358" s="28">
        <v>355</v>
      </c>
      <c r="BA358" s="28">
        <v>46.561371072329244</v>
      </c>
      <c r="BB358" s="28">
        <v>48.083968250893093</v>
      </c>
      <c r="BC358" s="28">
        <v>50</v>
      </c>
      <c r="BD358" s="28">
        <v>50</v>
      </c>
      <c r="BE358" s="28">
        <v>50</v>
      </c>
    </row>
    <row r="359" spans="29:57" x14ac:dyDescent="0.15">
      <c r="AC359" s="28">
        <v>356</v>
      </c>
      <c r="AD359" s="28">
        <f>[1]节奏总纲!AD359</f>
        <v>84.792173835029573</v>
      </c>
      <c r="AE359" s="28">
        <f>[1]节奏总纲!AE359</f>
        <v>86.905922185247576</v>
      </c>
      <c r="AF359" s="28">
        <f>[1]节奏总纲!AF359</f>
        <v>90.090569746603933</v>
      </c>
      <c r="AG359" s="28">
        <f>[1]节奏总纲!AG359</f>
        <v>95.012878924987305</v>
      </c>
      <c r="AH359" s="28">
        <f>[1]节奏总纲!AH359</f>
        <v>103.82308420525401</v>
      </c>
      <c r="AZ359" s="28">
        <v>356</v>
      </c>
      <c r="BA359" s="28">
        <v>46.58063511514797</v>
      </c>
      <c r="BB359" s="28">
        <v>48.101914750802706</v>
      </c>
      <c r="BC359" s="28">
        <v>50</v>
      </c>
      <c r="BD359" s="28">
        <v>50</v>
      </c>
      <c r="BE359" s="28">
        <v>50</v>
      </c>
    </row>
    <row r="360" spans="29:57" x14ac:dyDescent="0.15">
      <c r="AC360" s="28">
        <v>357</v>
      </c>
      <c r="AD360" s="28">
        <f>[1]节奏总纲!AD360</f>
        <v>84.833420053539214</v>
      </c>
      <c r="AE360" s="28">
        <f>[1]节奏总纲!AE360</f>
        <v>86.947102768026653</v>
      </c>
      <c r="AF360" s="28">
        <f>[1]节奏总纲!AF360</f>
        <v>90.131098563270129</v>
      </c>
      <c r="AG360" s="28">
        <f>[1]节奏总纲!AG360</f>
        <v>95.053346300136027</v>
      </c>
      <c r="AH360" s="28">
        <f>[1]节奏总纲!AH360</f>
        <v>103.86242488847451</v>
      </c>
      <c r="AZ360" s="28">
        <v>357</v>
      </c>
      <c r="BA360" s="28">
        <v>46.599899157966696</v>
      </c>
      <c r="BB360" s="28">
        <v>48.119861250712326</v>
      </c>
      <c r="BC360" s="28">
        <v>50</v>
      </c>
      <c r="BD360" s="28">
        <v>50</v>
      </c>
      <c r="BE360" s="28">
        <v>50</v>
      </c>
    </row>
    <row r="361" spans="29:57" x14ac:dyDescent="0.15">
      <c r="AC361" s="28">
        <v>358</v>
      </c>
      <c r="AD361" s="28">
        <f>[1]节奏总纲!AD361</f>
        <v>84.874666272048856</v>
      </c>
      <c r="AE361" s="28">
        <f>[1]节奏总纲!AE361</f>
        <v>86.98828335080573</v>
      </c>
      <c r="AF361" s="28">
        <f>[1]节奏总纲!AF361</f>
        <v>90.171627379936311</v>
      </c>
      <c r="AG361" s="28">
        <f>[1]节奏总纲!AG361</f>
        <v>95.09381367528475</v>
      </c>
      <c r="AH361" s="28">
        <f>[1]节奏总纲!AH361</f>
        <v>103.90176557169499</v>
      </c>
      <c r="AZ361" s="28">
        <v>358</v>
      </c>
      <c r="BA361" s="28">
        <v>46.619163200785422</v>
      </c>
      <c r="BB361" s="28">
        <v>48.137807750621946</v>
      </c>
      <c r="BC361" s="28">
        <v>50</v>
      </c>
      <c r="BD361" s="28">
        <v>50</v>
      </c>
      <c r="BE361" s="28">
        <v>50</v>
      </c>
    </row>
    <row r="362" spans="29:57" x14ac:dyDescent="0.15">
      <c r="AC362" s="28">
        <v>359</v>
      </c>
      <c r="AD362" s="28">
        <f>[1]节奏总纲!AD362</f>
        <v>84.915912490558497</v>
      </c>
      <c r="AE362" s="28">
        <f>[1]节奏总纲!AE362</f>
        <v>87.027010646912942</v>
      </c>
      <c r="AF362" s="28">
        <f>[1]节奏总纲!AF362</f>
        <v>90.212156196602507</v>
      </c>
      <c r="AG362" s="28">
        <f>[1]节奏总纲!AG362</f>
        <v>95.134281050433472</v>
      </c>
      <c r="AH362" s="28">
        <f>[1]节奏总纲!AH362</f>
        <v>103.94110625491548</v>
      </c>
      <c r="AZ362" s="28">
        <v>359</v>
      </c>
      <c r="BA362" s="28">
        <v>46.638427243604156</v>
      </c>
      <c r="BB362" s="28">
        <v>48.155754250531558</v>
      </c>
      <c r="BC362" s="28">
        <v>50</v>
      </c>
      <c r="BD362" s="28">
        <v>50</v>
      </c>
      <c r="BE362" s="28">
        <v>50</v>
      </c>
    </row>
    <row r="363" spans="29:57" x14ac:dyDescent="0.15">
      <c r="AC363" s="28">
        <v>360</v>
      </c>
      <c r="AD363" s="28">
        <f>[1]节奏总纲!AD363</f>
        <v>84.957158709068153</v>
      </c>
      <c r="AE363" s="28">
        <f>[1]节奏总纲!AE363</f>
        <v>87.064762367263285</v>
      </c>
      <c r="AF363" s="28">
        <f>[1]节奏总纲!AF363</f>
        <v>90.252685013268689</v>
      </c>
      <c r="AG363" s="28">
        <f>[1]节奏总纲!AG363</f>
        <v>95.174748425582194</v>
      </c>
      <c r="AH363" s="28">
        <f>[1]节奏总纲!AH363</f>
        <v>103.98044693813598</v>
      </c>
      <c r="AZ363" s="28">
        <v>360</v>
      </c>
      <c r="BA363" s="28">
        <v>46.657691286422882</v>
      </c>
      <c r="BB363" s="28">
        <v>48.173700750441178</v>
      </c>
      <c r="BC363" s="28">
        <v>50</v>
      </c>
      <c r="BD363" s="28">
        <v>50</v>
      </c>
      <c r="BE363" s="28">
        <v>50</v>
      </c>
    </row>
  </sheetData>
  <mergeCells count="13">
    <mergeCell ref="B22:D22"/>
    <mergeCell ref="AD2:AH2"/>
    <mergeCell ref="AM2:AQ2"/>
    <mergeCell ref="AT2:AX2"/>
    <mergeCell ref="BA2:BE2"/>
    <mergeCell ref="B6:D6"/>
    <mergeCell ref="F1:F2"/>
    <mergeCell ref="G1:G2"/>
    <mergeCell ref="I1:I2"/>
    <mergeCell ref="J1:J2"/>
    <mergeCell ref="K1:K2"/>
    <mergeCell ref="P2:T2"/>
    <mergeCell ref="W2:AA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2:R304"/>
  <sheetViews>
    <sheetView workbookViewId="0">
      <selection activeCell="D115" sqref="D115"/>
    </sheetView>
  </sheetViews>
  <sheetFormatPr defaultColWidth="6.875" defaultRowHeight="11.25" x14ac:dyDescent="0.15"/>
  <cols>
    <col min="1" max="16384" width="6.875" style="57"/>
  </cols>
  <sheetData>
    <row r="2" spans="2:18" x14ac:dyDescent="0.15">
      <c r="B2" s="57" t="s">
        <v>36</v>
      </c>
      <c r="C2" s="57">
        <f>C3*C4*C5</f>
        <v>60</v>
      </c>
    </row>
    <row r="3" spans="2:18" x14ac:dyDescent="0.15">
      <c r="B3" s="57" t="s">
        <v>50</v>
      </c>
      <c r="C3" s="57">
        <v>4</v>
      </c>
      <c r="F3" s="58"/>
      <c r="G3" s="73" t="s">
        <v>69</v>
      </c>
      <c r="H3" s="73"/>
      <c r="I3" s="73"/>
      <c r="J3" s="73"/>
      <c r="K3" s="73"/>
      <c r="N3" s="73" t="s">
        <v>226</v>
      </c>
      <c r="O3" s="73"/>
      <c r="P3" s="73"/>
      <c r="Q3" s="73"/>
      <c r="R3" s="73"/>
    </row>
    <row r="4" spans="2:18" x14ac:dyDescent="0.15">
      <c r="B4" s="57" t="s">
        <v>51</v>
      </c>
      <c r="C4" s="57">
        <v>3</v>
      </c>
      <c r="F4" s="58" t="s">
        <v>215</v>
      </c>
      <c r="G4" s="58" t="s">
        <v>0</v>
      </c>
      <c r="H4" s="58" t="s">
        <v>3</v>
      </c>
      <c r="I4" s="58" t="s">
        <v>1</v>
      </c>
      <c r="J4" s="58" t="s">
        <v>4</v>
      </c>
      <c r="K4" s="58" t="s">
        <v>2</v>
      </c>
      <c r="M4" s="57" t="s">
        <v>11</v>
      </c>
      <c r="N4" s="58" t="s">
        <v>0</v>
      </c>
      <c r="O4" s="58" t="s">
        <v>3</v>
      </c>
      <c r="P4" s="58" t="s">
        <v>1</v>
      </c>
      <c r="Q4" s="58" t="s">
        <v>4</v>
      </c>
      <c r="R4" s="58" t="s">
        <v>2</v>
      </c>
    </row>
    <row r="5" spans="2:18" x14ac:dyDescent="0.15">
      <c r="B5" s="57" t="s">
        <v>52</v>
      </c>
      <c r="C5" s="57">
        <v>5</v>
      </c>
      <c r="F5" s="57">
        <v>1</v>
      </c>
      <c r="G5" s="57">
        <f>MIN(城防战关卡设计!P6,$C$2)</f>
        <v>0.38279180019356396</v>
      </c>
      <c r="H5" s="57">
        <f>MIN(城防战关卡设计!Q6,$C$2)</f>
        <v>1.882791800193564</v>
      </c>
      <c r="I5" s="57">
        <f>MIN(城防战关卡设计!R6,$C$2)</f>
        <v>3.382791800193564</v>
      </c>
      <c r="J5" s="57">
        <f>MIN(城防战关卡设计!S6,$C$2)</f>
        <v>4.882791800193564</v>
      </c>
      <c r="K5" s="57">
        <f>MIN(城防战关卡设计!T6,$C$2)</f>
        <v>6.382791800193564</v>
      </c>
      <c r="M5" s="57">
        <v>1</v>
      </c>
      <c r="N5" s="57">
        <f>求节点(节奏总纲!P$4:P$103,G$5:G$104,$M5)</f>
        <v>5.3333333333333339</v>
      </c>
      <c r="O5" s="57">
        <f>求节点(节奏总纲!Q$4:Q$103,H$5:H$104,$M5)</f>
        <v>7.720722247137731</v>
      </c>
      <c r="P5" s="57">
        <f>求节点(节奏总纲!R$4:R$103,I$5:I$104,$M5)</f>
        <v>10.589340144270738</v>
      </c>
      <c r="Q5" s="57">
        <f>求节点(节奏总纲!S$4:S$103,J$5:J$104,$M5)</f>
        <v>14.741242265208943</v>
      </c>
      <c r="R5" s="57">
        <f>求节点(节奏总纲!T$4:T$103,K$5:K$104,$M5)</f>
        <v>23.658426129162912</v>
      </c>
    </row>
    <row r="6" spans="2:18" x14ac:dyDescent="0.15">
      <c r="F6" s="57">
        <v>2</v>
      </c>
      <c r="G6" s="57">
        <f>MIN(城防战关卡设计!P7,$C$2)</f>
        <v>0.79305789331752052</v>
      </c>
      <c r="H6" s="57">
        <f>MIN(城防战关卡设计!Q7,$C$2)</f>
        <v>2.2930578933175205</v>
      </c>
      <c r="I6" s="57">
        <f>MIN(城防战关卡设计!R7,$C$2)</f>
        <v>3.7930578933175205</v>
      </c>
      <c r="J6" s="57">
        <f>MIN(城防战关卡设计!S7,$C$2)</f>
        <v>5.2930578933175205</v>
      </c>
      <c r="K6" s="57">
        <f>MIN(城防战关卡设计!T7,$C$2)</f>
        <v>6.7930578933175205</v>
      </c>
      <c r="M6" s="57">
        <v>2</v>
      </c>
      <c r="N6" s="57">
        <f>求节点(节奏总纲!P$4:P$103,G$5:G$104,$M6)</f>
        <v>10.666666666666668</v>
      </c>
      <c r="O6" s="57">
        <f>求节点(节奏总纲!Q$4:Q$103,H$5:H$104,$M6)</f>
        <v>13.83299905039001</v>
      </c>
      <c r="P6" s="57">
        <f>求节点(节奏总纲!R$4:R$103,I$5:I$104,$M6)</f>
        <v>17.947238341496508</v>
      </c>
      <c r="Q6" s="57">
        <f>求节点(节奏总纲!S$4:S$103,J$5:J$104,$M6)</f>
        <v>23.89584321667612</v>
      </c>
      <c r="R6" s="57">
        <f>求节点(节奏总纲!T$4:T$103,K$5:K$104,$M6)</f>
        <v>36.231999332003944</v>
      </c>
    </row>
    <row r="7" spans="2:18" x14ac:dyDescent="0.15">
      <c r="F7" s="57">
        <v>3</v>
      </c>
      <c r="G7" s="57">
        <f>MIN(城防战关卡设计!P8,$C$2)</f>
        <v>1.2327702045062203</v>
      </c>
      <c r="H7" s="57">
        <f>MIN(城防战关卡设计!Q8,$C$2)</f>
        <v>2.7327702045062203</v>
      </c>
      <c r="I7" s="57">
        <f>MIN(城防战关卡设计!R8,$C$2)</f>
        <v>4.2327702045062203</v>
      </c>
      <c r="J7" s="57">
        <f>MIN(城防战关卡设计!S8,$C$2)</f>
        <v>5.7327702045062203</v>
      </c>
      <c r="K7" s="57">
        <f>MIN(城防战关卡设计!T8,$C$2)</f>
        <v>7.2327702045062203</v>
      </c>
      <c r="M7" s="57">
        <v>3</v>
      </c>
      <c r="N7" s="57">
        <f>求节点(节奏总纲!P$4:P$103,G$5:G$104,$M7)</f>
        <v>16</v>
      </c>
      <c r="O7" s="57">
        <f>求节点(节奏总纲!Q$4:Q$103,H$5:H$104,$M7)</f>
        <v>19.499512376948019</v>
      </c>
      <c r="P7" s="57">
        <f>求节点(节奏总纲!R$4:R$103,I$5:I$104,$M7)</f>
        <v>24.254688403474542</v>
      </c>
      <c r="Q7" s="57">
        <f>求节点(节奏总纲!S$4:S$103,J$5:J$104,$M7)</f>
        <v>32.513342021335113</v>
      </c>
      <c r="R7" s="57">
        <f>求节点(节奏总纲!T$4:T$103,K$5:K$104,$M7)</f>
        <v>39.96314425001507</v>
      </c>
    </row>
    <row r="8" spans="2:18" x14ac:dyDescent="0.15">
      <c r="F8" s="57">
        <v>4</v>
      </c>
      <c r="G8" s="57">
        <f>MIN(城防战关卡设计!P9,$C$2)</f>
        <v>1.7040421907887691</v>
      </c>
      <c r="H8" s="57">
        <f>MIN(城防战关卡设计!Q9,$C$2)</f>
        <v>3.2040421907887691</v>
      </c>
      <c r="I8" s="57">
        <f>MIN(城防战关卡设计!R9,$C$2)</f>
        <v>4.7040421907887691</v>
      </c>
      <c r="J8" s="57">
        <f>MIN(城防战关卡设计!S9,$C$2)</f>
        <v>6.2040421907887691</v>
      </c>
      <c r="K8" s="57">
        <f>MIN(城防战关卡设计!T9,$C$2)</f>
        <v>7.7040421907887691</v>
      </c>
      <c r="M8" s="57">
        <v>4</v>
      </c>
      <c r="N8" s="57">
        <f>求节点(节奏总纲!P$4:P$103,G$5:G$104,$M8)</f>
        <v>20.412802407135967</v>
      </c>
      <c r="O8" s="57">
        <f>求节点(节奏总纲!Q$4:Q$103,H$5:H$104,$M8)</f>
        <v>24.646825380156507</v>
      </c>
      <c r="P8" s="57">
        <f>求节点(节奏总纲!R$4:R$103,I$5:I$104,$M8)</f>
        <v>30.649759183745257</v>
      </c>
      <c r="Q8" s="57">
        <f>求节点(节奏总纲!S$4:S$103,J$5:J$104,$M8)</f>
        <v>35.453371776198608</v>
      </c>
      <c r="R8" s="57">
        <f>求节点(节奏总纲!T$4:T$103,K$5:K$104,$M8)</f>
        <v>45.888513869844957</v>
      </c>
    </row>
    <row r="9" spans="2:18" x14ac:dyDescent="0.15">
      <c r="F9" s="57">
        <v>5</v>
      </c>
      <c r="G9" s="57">
        <f>MIN(城防战关卡设计!P10,$C$2)</f>
        <v>2.2091389993231729</v>
      </c>
      <c r="H9" s="57">
        <f>MIN(城防战关卡设计!Q10,$C$2)</f>
        <v>3.7091389993231729</v>
      </c>
      <c r="I9" s="57">
        <f>MIN(城防战关卡设计!R10,$C$2)</f>
        <v>5.2091389993231729</v>
      </c>
      <c r="J9" s="57">
        <f>MIN(城防战关卡设计!S10,$C$2)</f>
        <v>6.7091389993231729</v>
      </c>
      <c r="K9" s="57">
        <f>MIN(城防战关卡设计!T10,$C$2)</f>
        <v>8.2091389993231729</v>
      </c>
      <c r="M9" s="57">
        <v>5</v>
      </c>
      <c r="N9" s="57">
        <f>求节点(节奏总纲!P$4:P$103,G$5:G$104,$M9)</f>
        <v>25.015789473684208</v>
      </c>
      <c r="O9" s="57">
        <f>求节点(节奏总纲!Q$4:Q$103,H$5:H$104,$M9)</f>
        <v>29.945255796787837</v>
      </c>
      <c r="P9" s="57">
        <f>求节点(节奏总纲!R$4:R$103,I$5:I$104,$M9)</f>
        <v>33.474711883765202</v>
      </c>
      <c r="Q9" s="57">
        <f>求节点(节奏总纲!S$4:S$103,J$5:J$104,$M9)</f>
        <v>37.420693974146182</v>
      </c>
      <c r="R9" s="57">
        <f>求节点(节奏总纲!T$4:T$103,K$5:K$104,$M9)</f>
        <v>47.485728622529763</v>
      </c>
    </row>
    <row r="10" spans="2:18" x14ac:dyDescent="0.15">
      <c r="F10" s="57">
        <v>6</v>
      </c>
      <c r="G10" s="57">
        <f>MIN(城防战关卡设计!P11,$C$2)</f>
        <v>2.7504883547221226</v>
      </c>
      <c r="H10" s="57">
        <f>MIN(城防战关卡设计!Q11,$C$2)</f>
        <v>4.2504883547221226</v>
      </c>
      <c r="I10" s="57">
        <f>MIN(城防战关卡设计!R11,$C$2)</f>
        <v>5.7504883547221226</v>
      </c>
      <c r="J10" s="57">
        <f>MIN(城防战关卡设计!S11,$C$2)</f>
        <v>7.2504883547221226</v>
      </c>
      <c r="K10" s="57">
        <f>MIN(城防战关卡设计!T11,$C$2)</f>
        <v>8.7504883547221226</v>
      </c>
      <c r="M10" s="57">
        <v>6</v>
      </c>
      <c r="N10" s="57">
        <f>求节点(节奏总纲!P$4:P$103,G$5:G$104,$M10)</f>
        <v>29.50855833278737</v>
      </c>
      <c r="O10" s="57">
        <f>求节点(节奏总纲!Q$4:Q$103,H$5:H$104,$M10)</f>
        <v>31.921740098060674</v>
      </c>
      <c r="P10" s="57">
        <f>求节点(节奏总纲!R$4:R$103,I$5:I$104,$M10)</f>
        <v>34.709999550257116</v>
      </c>
      <c r="Q10" s="57">
        <f>求节点(节奏总纲!S$4:S$103,J$5:J$104,$M10)</f>
        <v>40.609157351874224</v>
      </c>
      <c r="R10" s="57">
        <f>求节点(节奏总纲!T$4:T$103,K$5:K$104,$M10)</f>
        <v>48.111634937665897</v>
      </c>
    </row>
    <row r="11" spans="2:18" x14ac:dyDescent="0.15">
      <c r="F11" s="57">
        <v>7</v>
      </c>
      <c r="G11" s="57">
        <f>MIN(城防战关卡设计!P12,$C$2)</f>
        <v>3.3306922277998439</v>
      </c>
      <c r="H11" s="57">
        <f>MIN(城防战关卡设计!Q12,$C$2)</f>
        <v>4.8306922277998439</v>
      </c>
      <c r="I11" s="57">
        <f>MIN(城防战关卡设计!R12,$C$2)</f>
        <v>6.3306922277998439</v>
      </c>
      <c r="J11" s="57">
        <f>MIN(城防战关卡设计!S12,$C$2)</f>
        <v>7.8306922277998439</v>
      </c>
      <c r="K11" s="57">
        <f>MIN(城防战关卡设计!T12,$C$2)</f>
        <v>9.3306922277998439</v>
      </c>
      <c r="M11" s="57">
        <v>7</v>
      </c>
      <c r="N11" s="57">
        <f>求节点(节奏总纲!P$4:P$103,G$5:G$104,$M11)</f>
        <v>30.526315789473685</v>
      </c>
      <c r="O11" s="57">
        <f>求节点(节奏总纲!Q$4:Q$103,H$5:H$104,$M11)</f>
        <v>32.935859266740657</v>
      </c>
      <c r="P11" s="57">
        <f>求节点(节奏总纲!R$4:R$103,I$5:I$104,$M11)</f>
        <v>36.53444254060566</v>
      </c>
      <c r="Q11" s="57">
        <f>求节点(节奏总纲!S$4:S$103,J$5:J$104,$M11)</f>
        <v>43.98370732082121</v>
      </c>
      <c r="R11" s="57">
        <f>求节点(节奏总纲!T$4:T$103,K$5:K$104,$M11)</f>
        <v>48.663115344797895</v>
      </c>
    </row>
    <row r="12" spans="2:18" x14ac:dyDescent="0.15">
      <c r="F12" s="57">
        <v>8</v>
      </c>
      <c r="G12" s="57">
        <f>MIN(城防战关卡设计!P13,$C$2)</f>
        <v>3.9525393418253252</v>
      </c>
      <c r="H12" s="57">
        <f>MIN(城防战关卡设计!Q13,$C$2)</f>
        <v>5.4525393418253252</v>
      </c>
      <c r="I12" s="57">
        <f>MIN(城防战关卡设计!R13,$C$2)</f>
        <v>6.9525393418253252</v>
      </c>
      <c r="J12" s="57">
        <f>MIN(城防战关卡设计!S13,$C$2)</f>
        <v>8.4525393418253252</v>
      </c>
      <c r="K12" s="57">
        <f>MIN(城防战关卡设计!T13,$C$2)</f>
        <v>9.9525393418253252</v>
      </c>
      <c r="M12" s="57">
        <v>8</v>
      </c>
      <c r="N12" s="57">
        <f>求节点(节奏总纲!P$4:P$103,G$5:G$104,$M12)</f>
        <v>31.421052631578949</v>
      </c>
      <c r="O12" s="57">
        <f>求节点(节奏总纲!Q$4:Q$103,H$5:H$104,$M12)</f>
        <v>34.192953123222587</v>
      </c>
      <c r="P12" s="57">
        <f>求节点(节奏总纲!R$4:R$103,I$5:I$104,$M12)</f>
        <v>38.910186444051682</v>
      </c>
      <c r="Q12" s="57">
        <f>求节点(节奏总纲!S$4:S$103,J$5:J$104,$M12)</f>
        <v>45.686963873767738</v>
      </c>
      <c r="R12" s="57">
        <f>求节点(节奏总纲!T$4:T$103,K$5:K$104,$M12)</f>
        <v>49.075983919963818</v>
      </c>
    </row>
    <row r="13" spans="2:18" x14ac:dyDescent="0.15">
      <c r="F13" s="57">
        <v>9</v>
      </c>
      <c r="G13" s="57">
        <f>MIN(城防战关卡设计!P14,$C$2)</f>
        <v>4.6190185763926124</v>
      </c>
      <c r="H13" s="57">
        <f>MIN(城防战关卡设计!Q14,$C$2)</f>
        <v>6.1190185763926124</v>
      </c>
      <c r="I13" s="57">
        <f>MIN(城防战关卡设计!R14,$C$2)</f>
        <v>7.6190185763926124</v>
      </c>
      <c r="J13" s="57">
        <f>MIN(城防战关卡设计!S14,$C$2)</f>
        <v>9.1190185763926124</v>
      </c>
      <c r="K13" s="57">
        <f>MIN(城防战关卡设计!T14,$C$2)</f>
        <v>10.619018576392612</v>
      </c>
      <c r="M13" s="57">
        <v>9</v>
      </c>
      <c r="N13" s="57">
        <f>求节点(节奏总纲!P$4:P$103,G$5:G$104,$M13)</f>
        <v>32.415710700111283</v>
      </c>
      <c r="O13" s="57">
        <f>求节点(节奏总纲!Q$4:Q$103,H$5:H$104,$M13)</f>
        <v>36.087928075508295</v>
      </c>
      <c r="P13" s="57">
        <f>求节点(节奏总纲!R$4:R$103,I$5:I$104,$M13)</f>
        <v>41.346590170589607</v>
      </c>
      <c r="Q13" s="57">
        <f>求节点(节奏总纲!S$4:S$103,J$5:J$104,$M13)</f>
        <v>46.0262256277395</v>
      </c>
      <c r="R13" s="57">
        <f>求节点(节奏总纲!T$4:T$103,K$5:K$104,$M13)</f>
        <v>49.465780312684231</v>
      </c>
    </row>
    <row r="14" spans="2:18" x14ac:dyDescent="0.15">
      <c r="F14" s="57">
        <v>10</v>
      </c>
      <c r="G14" s="57">
        <f>MIN(城防战关卡设计!P15,$C$2)</f>
        <v>5.3333333333333339</v>
      </c>
      <c r="H14" s="57">
        <f>MIN(城防战关卡设计!Q15,$C$2)</f>
        <v>6.8333333333333339</v>
      </c>
      <c r="I14" s="57">
        <f>MIN(城防战关卡设计!R15,$C$2)</f>
        <v>8.3333333333333339</v>
      </c>
      <c r="J14" s="57">
        <f>MIN(城防战关卡设计!S15,$C$2)</f>
        <v>9.8333333333333339</v>
      </c>
      <c r="K14" s="57">
        <f>MIN(城防战关卡设计!T15,$C$2)</f>
        <v>11.333333333333334</v>
      </c>
      <c r="M14" s="57">
        <v>10</v>
      </c>
      <c r="N14" s="57">
        <f>求节点(节奏总纲!P$4:P$103,G$5:G$104,$M14)</f>
        <v>34.05263157894737</v>
      </c>
      <c r="O14" s="57">
        <f>求节点(节奏总纲!Q$4:Q$103,H$5:H$104,$M14)</f>
        <v>38.054585566346546</v>
      </c>
      <c r="P14" s="57">
        <f>求节点(节奏总纲!R$4:R$103,I$5:I$104,$M14)</f>
        <v>43.835989702907483</v>
      </c>
      <c r="Q14" s="57">
        <f>求节点(节奏总纲!S$4:S$103,J$5:J$104,$M14)</f>
        <v>46.373698152849585</v>
      </c>
      <c r="R14" s="57">
        <f>求节点(节奏总纲!T$4:T$103,K$5:K$104,$M14)</f>
        <v>49.858746278898465</v>
      </c>
    </row>
    <row r="15" spans="2:18" x14ac:dyDescent="0.15">
      <c r="F15" s="57">
        <v>11</v>
      </c>
      <c r="G15" s="57">
        <f>MIN(城防战关卡设计!P16,$C$2)</f>
        <v>6.0989169337204601</v>
      </c>
      <c r="H15" s="57">
        <f>MIN(城防战关卡设计!Q16,$C$2)</f>
        <v>7.5989169337204601</v>
      </c>
      <c r="I15" s="57">
        <f>MIN(城防战关卡设计!R16,$C$2)</f>
        <v>9.0989169337204601</v>
      </c>
      <c r="J15" s="57">
        <f>MIN(城防战关卡设计!S16,$C$2)</f>
        <v>10.59891693372046</v>
      </c>
      <c r="K15" s="57">
        <f>MIN(城防战关卡设计!T16,$C$2)</f>
        <v>12.09891693372046</v>
      </c>
      <c r="M15" s="57">
        <v>11</v>
      </c>
      <c r="N15" s="57">
        <f>求节点(节奏总纲!P$4:P$103,G$5:G$104,$M15)</f>
        <v>35.789473684210527</v>
      </c>
      <c r="O15" s="57">
        <f>求节点(节奏总纲!Q$4:Q$103,H$5:H$104,$M15)</f>
        <v>40.05448907027462</v>
      </c>
      <c r="P15" s="57">
        <f>求节点(节奏总纲!R$4:R$103,I$5:I$104,$M15)</f>
        <v>44.243381713537524</v>
      </c>
      <c r="Q15" s="57">
        <f>求节点(节奏总纲!S$4:S$103,J$5:J$104,$M15)</f>
        <v>46.727914913349395</v>
      </c>
      <c r="R15" s="57">
        <f>求节点(节奏总纲!T$4:T$103,K$5:K$104,$M15)</f>
        <v>50.186187399580888</v>
      </c>
    </row>
    <row r="16" spans="2:18" x14ac:dyDescent="0.15">
      <c r="F16" s="57">
        <v>12</v>
      </c>
      <c r="G16" s="57">
        <f>MIN(城防战关卡设计!P17,$C$2)</f>
        <v>6.919449119968375</v>
      </c>
      <c r="H16" s="57">
        <f>MIN(城防战关卡设计!Q17,$C$2)</f>
        <v>8.419449119968375</v>
      </c>
      <c r="I16" s="57">
        <f>MIN(城防战关卡设计!R17,$C$2)</f>
        <v>9.919449119968375</v>
      </c>
      <c r="J16" s="57">
        <f>MIN(城防战关卡设计!S17,$C$2)</f>
        <v>11.419449119968375</v>
      </c>
      <c r="K16" s="57">
        <f>MIN(城防战关卡设计!T17,$C$2)</f>
        <v>12.919449119968375</v>
      </c>
      <c r="M16" s="57">
        <v>12</v>
      </c>
      <c r="N16" s="57">
        <f>求节点(节奏总纲!P$4:P$103,G$5:G$104,$M16)</f>
        <v>37.526315789473685</v>
      </c>
      <c r="O16" s="57">
        <f>求节点(节奏总纲!Q$4:Q$103,H$5:H$104,$M16)</f>
        <v>42.07720929228087</v>
      </c>
      <c r="P16" s="57">
        <f>求节点(节奏总纲!R$4:R$103,I$5:I$104,$M16)</f>
        <v>44.497050479852689</v>
      </c>
      <c r="Q16" s="57">
        <f>求节点(节奏总纲!S$4:S$103,J$5:J$104,$M16)</f>
        <v>47.037469526569055</v>
      </c>
      <c r="R16" s="57">
        <f>求节点(节奏总纲!T$4:T$103,K$5:K$104,$M16)</f>
        <v>50.484649493224275</v>
      </c>
    </row>
    <row r="17" spans="6:18" x14ac:dyDescent="0.15">
      <c r="F17" s="57">
        <v>13</v>
      </c>
      <c r="G17" s="57">
        <f>MIN(城防战关卡设计!P18,$C$2)</f>
        <v>7.7988737423457746</v>
      </c>
      <c r="H17" s="57">
        <f>MIN(城防战关卡设计!Q18,$C$2)</f>
        <v>9.2988737423457746</v>
      </c>
      <c r="I17" s="57">
        <f>MIN(城防战关卡设计!R18,$C$2)</f>
        <v>10.798873742345775</v>
      </c>
      <c r="J17" s="57">
        <f>MIN(城防战关卡设计!S18,$C$2)</f>
        <v>12.298873742345775</v>
      </c>
      <c r="K17" s="57">
        <f>MIN(城防战关卡设计!T18,$C$2)</f>
        <v>13.798873742345775</v>
      </c>
      <c r="M17" s="57">
        <v>13</v>
      </c>
      <c r="N17" s="57">
        <f>求节点(节奏总纲!P$4:P$103,G$5:G$104,$M17)</f>
        <v>39.263157894736842</v>
      </c>
      <c r="O17" s="57">
        <f>求节点(节奏总纲!Q$4:Q$103,H$5:H$104,$M17)</f>
        <v>42.66733782098364</v>
      </c>
      <c r="P17" s="57">
        <f>求节点(节奏总纲!R$4:R$103,I$5:I$104,$M17)</f>
        <v>44.749897131824682</v>
      </c>
      <c r="Q17" s="57">
        <f>求节点(节奏总纲!S$4:S$103,J$5:J$104,$M17)</f>
        <v>47.271149080190014</v>
      </c>
      <c r="R17" s="57">
        <f>求节点(节奏总纲!T$4:T$103,K$5:K$104,$M17)</f>
        <v>50.78804559250559</v>
      </c>
    </row>
    <row r="18" spans="6:18" x14ac:dyDescent="0.15">
      <c r="F18" s="57">
        <v>14</v>
      </c>
      <c r="G18" s="57">
        <f>MIN(城防战关卡设计!P19,$C$2)</f>
        <v>8.741417714910872</v>
      </c>
      <c r="H18" s="57">
        <f>MIN(城防战关卡设计!Q19,$C$2)</f>
        <v>10.241417714910872</v>
      </c>
      <c r="I18" s="57">
        <f>MIN(城防战关卡设计!R19,$C$2)</f>
        <v>11.741417714910872</v>
      </c>
      <c r="J18" s="57">
        <f>MIN(城防战关卡设计!S19,$C$2)</f>
        <v>13.241417714910872</v>
      </c>
      <c r="K18" s="57">
        <f>MIN(城防战关卡设计!T19,$C$2)</f>
        <v>14.741417714910872</v>
      </c>
      <c r="M18" s="57">
        <v>14</v>
      </c>
      <c r="N18" s="57">
        <f>求节点(节奏总纲!P$4:P$103,G$5:G$104,$M18)</f>
        <v>40.896651732615545</v>
      </c>
      <c r="O18" s="57">
        <f>求节点(节奏总纲!Q$4:Q$103,H$5:H$104,$M18)</f>
        <v>42.888861004133538</v>
      </c>
      <c r="P18" s="57">
        <f>求节点(节奏总纲!R$4:R$103,I$5:I$104,$M18)</f>
        <v>45.009483516779561</v>
      </c>
      <c r="Q18" s="57">
        <f>求节点(节奏总纲!S$4:S$103,J$5:J$104,$M18)</f>
        <v>47.498373633474856</v>
      </c>
      <c r="R18" s="57">
        <f>求节点(节奏总纲!T$4:T$103,K$5:K$104,$M18)</f>
        <v>51.090062866440725</v>
      </c>
    </row>
    <row r="19" spans="6:18" x14ac:dyDescent="0.15">
      <c r="F19" s="57">
        <v>15</v>
      </c>
      <c r="G19" s="57">
        <f>MIN(城防战关卡设计!P20,$C$2)</f>
        <v>9.7516113319796798</v>
      </c>
      <c r="H19" s="57">
        <f>MIN(城防战关卡设计!Q20,$C$2)</f>
        <v>11.25161133197968</v>
      </c>
      <c r="I19" s="57">
        <f>MIN(城防战关卡设计!R20,$C$2)</f>
        <v>12.75161133197968</v>
      </c>
      <c r="J19" s="57">
        <f>MIN(城防战关卡设计!S20,$C$2)</f>
        <v>14.25161133197968</v>
      </c>
      <c r="K19" s="57">
        <f>MIN(城防战关卡设计!T20,$C$2)</f>
        <v>15.75161133197968</v>
      </c>
      <c r="M19" s="57">
        <v>15</v>
      </c>
      <c r="N19" s="57">
        <f>求节点(节奏总纲!P$4:P$103,G$5:G$104,$M19)</f>
        <v>41.1875</v>
      </c>
      <c r="O19" s="57">
        <f>求节点(节奏总纲!Q$4:Q$103,H$5:H$104,$M19)</f>
        <v>43.09590841467071</v>
      </c>
      <c r="P19" s="57">
        <f>求节点(节奏总纲!R$4:R$103,I$5:I$104,$M19)</f>
        <v>45.271671288620183</v>
      </c>
      <c r="Q19" s="57">
        <f>求节点(节奏总纲!S$4:S$103,J$5:J$104,$M19)</f>
        <v>47.729234718150963</v>
      </c>
      <c r="R19" s="57">
        <f>求节点(节奏总纲!T$4:T$103,K$5:K$104,$M19)</f>
        <v>51.386998436021365</v>
      </c>
    </row>
    <row r="20" spans="6:18" x14ac:dyDescent="0.15">
      <c r="F20" s="57">
        <v>16</v>
      </c>
      <c r="G20" s="57">
        <f>MIN(城防战关卡设计!P21,$C$2)</f>
        <v>10.834310042777579</v>
      </c>
      <c r="H20" s="57">
        <f>MIN(城防战关卡设计!Q21,$C$2)</f>
        <v>12.334310042777579</v>
      </c>
      <c r="I20" s="57">
        <f>MIN(城防战关卡设计!R21,$C$2)</f>
        <v>13.834310042777579</v>
      </c>
      <c r="J20" s="57">
        <f>MIN(城防战关卡设计!S21,$C$2)</f>
        <v>15.334310042777579</v>
      </c>
      <c r="K20" s="57">
        <f>MIN(城防战关卡设计!T21,$C$2)</f>
        <v>16.834310042777581</v>
      </c>
      <c r="M20" s="57">
        <v>16</v>
      </c>
      <c r="N20" s="57">
        <f>求节点(节奏总纲!P$4:P$103,G$5:G$104,$M20)</f>
        <v>41.375</v>
      </c>
      <c r="O20" s="57">
        <f>求节点(节奏总纲!Q$4:Q$103,H$5:H$104,$M20)</f>
        <v>43.308498353084936</v>
      </c>
      <c r="P20" s="57">
        <f>求节点(节奏总纲!R$4:R$103,I$5:I$104,$M20)</f>
        <v>45.503685145328589</v>
      </c>
      <c r="Q20" s="57">
        <f>求节点(节奏总纲!S$4:S$103,J$5:J$104,$M20)</f>
        <v>47.952984404130731</v>
      </c>
      <c r="R20" s="57">
        <f>求节点(节奏总纲!T$4:T$103,K$5:K$104,$M20)</f>
        <v>51.678803868279623</v>
      </c>
    </row>
    <row r="21" spans="6:18" x14ac:dyDescent="0.15">
      <c r="F21" s="57">
        <v>17</v>
      </c>
      <c r="G21" s="57">
        <f>MIN(城防战关卡设计!P22,$C$2)</f>
        <v>11.994717788933023</v>
      </c>
      <c r="H21" s="57">
        <f>MIN(城防战关卡设计!Q22,$C$2)</f>
        <v>13.494717788933023</v>
      </c>
      <c r="I21" s="57">
        <f>MIN(城防战关卡设计!R22,$C$2)</f>
        <v>14.994717788933023</v>
      </c>
      <c r="J21" s="57">
        <f>MIN(城防战关卡设计!S22,$C$2)</f>
        <v>16.494717788933023</v>
      </c>
      <c r="K21" s="57">
        <f>MIN(城防战关卡设计!T22,$C$2)</f>
        <v>17.994717788933023</v>
      </c>
      <c r="M21" s="57">
        <v>17</v>
      </c>
      <c r="N21" s="57">
        <f>求节点(节奏总纲!P$4:P$103,G$5:G$104,$M21)</f>
        <v>41.5625</v>
      </c>
      <c r="O21" s="57">
        <f>求节点(节奏总纲!Q$4:Q$103,H$5:H$104,$M21)</f>
        <v>43.522859922178988</v>
      </c>
      <c r="P21" s="57">
        <f>求节点(节奏总纲!R$4:R$103,I$5:I$104,$M21)</f>
        <v>45.683721358519698</v>
      </c>
      <c r="Q21" s="57">
        <f>求节点(节奏总纲!S$4:S$103,J$5:J$104,$M21)</f>
        <v>48.173841757299598</v>
      </c>
      <c r="R21" s="57">
        <f>求节点(节奏总纲!T$4:T$103,K$5:K$104,$M21)</f>
        <v>51.928708989708596</v>
      </c>
    </row>
    <row r="22" spans="6:18" x14ac:dyDescent="0.15">
      <c r="F22" s="57">
        <v>18</v>
      </c>
      <c r="G22" s="57">
        <f>MIN(城防战关卡设计!P23,$C$2)</f>
        <v>13.238412016983983</v>
      </c>
      <c r="H22" s="57">
        <f>MIN(城防战关卡设计!Q23,$C$2)</f>
        <v>14.738412016983983</v>
      </c>
      <c r="I22" s="57">
        <f>MIN(城防战关卡设计!R23,$C$2)</f>
        <v>16.238412016983983</v>
      </c>
      <c r="J22" s="57">
        <f>MIN(城防战关卡设计!S23,$C$2)</f>
        <v>17.738412016983983</v>
      </c>
      <c r="K22" s="57">
        <f>MIN(城防战关卡设计!T23,$C$2)</f>
        <v>19.238412016983983</v>
      </c>
      <c r="M22" s="57">
        <v>18</v>
      </c>
      <c r="N22" s="57">
        <f>求节点(节奏总纲!P$4:P$103,G$5:G$104,$M22)</f>
        <v>41.75</v>
      </c>
      <c r="O22" s="57">
        <f>求节点(节奏总纲!Q$4:Q$103,H$5:H$104,$M22)</f>
        <v>43.737290840470898</v>
      </c>
      <c r="P22" s="57">
        <f>求节点(节奏总纲!R$4:R$103,I$5:I$104,$M22)</f>
        <v>45.845757401511015</v>
      </c>
      <c r="Q22" s="57">
        <f>求节点(节奏总纲!S$4:S$103,J$5:J$104,$M22)</f>
        <v>48.383267878655445</v>
      </c>
      <c r="R22" s="57">
        <f>求节点(节奏总纲!T$4:T$103,K$5:K$104,$M22)</f>
        <v>52.151660694945114</v>
      </c>
    </row>
    <row r="23" spans="6:18" x14ac:dyDescent="0.15">
      <c r="F23" s="57">
        <v>19</v>
      </c>
      <c r="G23" s="57">
        <f>MIN(城防战关卡设计!P24,$C$2)</f>
        <v>14.571370486118559</v>
      </c>
      <c r="H23" s="57">
        <f>MIN(城防战关卡设计!Q24,$C$2)</f>
        <v>16.07137048611856</v>
      </c>
      <c r="I23" s="57">
        <f>MIN(城防战关卡设计!R24,$C$2)</f>
        <v>17.57137048611856</v>
      </c>
      <c r="J23" s="57">
        <f>MIN(城防战关卡设计!S24,$C$2)</f>
        <v>19.07137048611856</v>
      </c>
      <c r="K23" s="57">
        <f>MIN(城防战关卡设计!T24,$C$2)</f>
        <v>20.57137048611856</v>
      </c>
      <c r="M23" s="57">
        <v>19</v>
      </c>
      <c r="N23" s="57">
        <f>求节点(节奏总纲!P$4:P$103,G$5:G$104,$M23)</f>
        <v>41.9375</v>
      </c>
      <c r="O23" s="57">
        <f>求节点(节奏总纲!Q$4:Q$103,H$5:H$104,$M23)</f>
        <v>43.945306505779513</v>
      </c>
      <c r="P23" s="57">
        <f>求节点(节奏总纲!R$4:R$103,I$5:I$104,$M23)</f>
        <v>46.007283287563389</v>
      </c>
      <c r="Q23" s="57">
        <f>求节点(节奏总纲!S$4:S$103,J$5:J$104,$M23)</f>
        <v>48.574201046341351</v>
      </c>
      <c r="R23" s="57">
        <f>求节点(节奏总纲!T$4:T$103,K$5:K$104,$M23)</f>
        <v>52.379164549953892</v>
      </c>
    </row>
    <row r="24" spans="6:18" x14ac:dyDescent="0.15">
      <c r="F24" s="57">
        <v>20</v>
      </c>
      <c r="G24" s="57">
        <f>MIN(城防战关卡设计!P25,$C$2)</f>
        <v>16</v>
      </c>
      <c r="H24" s="57">
        <f>MIN(城防战关卡设计!Q25,$C$2)</f>
        <v>17.5</v>
      </c>
      <c r="I24" s="57">
        <f>MIN(城防战关卡设计!R25,$C$2)</f>
        <v>19</v>
      </c>
      <c r="J24" s="57">
        <f>MIN(城防战关卡设计!S25,$C$2)</f>
        <v>20.5</v>
      </c>
      <c r="K24" s="57">
        <f>MIN(城防战关卡设计!T25,$C$2)</f>
        <v>22</v>
      </c>
      <c r="M24" s="57">
        <v>20</v>
      </c>
      <c r="N24" s="57">
        <f>求节点(节奏总纲!P$4:P$103,G$5:G$104,$M24)</f>
        <v>42.125</v>
      </c>
      <c r="O24" s="57">
        <f>求节点(节奏总纲!Q$4:Q$103,H$5:H$104,$M24)</f>
        <v>44.097268181922331</v>
      </c>
      <c r="P24" s="57">
        <f>求节点(节奏总纲!R$4:R$103,I$5:I$104,$M24)</f>
        <v>46.171797131152516</v>
      </c>
      <c r="Q24" s="57">
        <f>求节点(节奏总纲!S$4:S$103,J$5:J$104,$M24)</f>
        <v>48.732482210579207</v>
      </c>
      <c r="R24" s="57">
        <f>求节点(节奏总纲!T$4:T$103,K$5:K$104,$M24)</f>
        <v>52.60238836843741</v>
      </c>
    </row>
    <row r="25" spans="6:18" x14ac:dyDescent="0.15">
      <c r="F25" s="57">
        <v>21</v>
      </c>
      <c r="G25" s="57">
        <f>MIN(城防战关卡设计!P26,$C$2)</f>
        <v>17.263212940638759</v>
      </c>
      <c r="H25" s="57">
        <f>MIN(城防战关卡设计!Q26,$C$2)</f>
        <v>18.763212940638759</v>
      </c>
      <c r="I25" s="57">
        <f>MIN(城防战关卡设计!R26,$C$2)</f>
        <v>20.263212940638759</v>
      </c>
      <c r="J25" s="57">
        <f>MIN(城防战关卡设计!S26,$C$2)</f>
        <v>21.763212940638759</v>
      </c>
      <c r="K25" s="57">
        <f>MIN(城防战关卡设计!T26,$C$2)</f>
        <v>23.263212940638759</v>
      </c>
      <c r="M25" s="57">
        <v>21</v>
      </c>
      <c r="N25" s="57">
        <f>求节点(节奏总纲!P$4:P$103,G$5:G$104,$M25)</f>
        <v>42.3125</v>
      </c>
      <c r="O25" s="57">
        <f>求节点(节奏总纲!Q$4:Q$103,H$5:H$104,$M25)</f>
        <v>44.235976223666526</v>
      </c>
      <c r="P25" s="57">
        <f>求节点(节奏总纲!R$4:R$103,I$5:I$104,$M25)</f>
        <v>46.337896872644947</v>
      </c>
      <c r="Q25" s="57">
        <f>求节点(节奏总纲!S$4:S$103,J$5:J$104,$M25)</f>
        <v>48.894192022843583</v>
      </c>
      <c r="R25" s="57">
        <f>求节点(节奏总纲!T$4:T$103,K$5:K$104,$M25)</f>
        <v>52.816448838434738</v>
      </c>
    </row>
    <row r="26" spans="6:18" x14ac:dyDescent="0.15">
      <c r="F26" s="57">
        <v>22</v>
      </c>
      <c r="G26" s="57">
        <f>MIN(城防战关卡设计!P27,$C$2)</f>
        <v>18.617091047947813</v>
      </c>
      <c r="H26" s="57">
        <f>MIN(城防战关卡设计!Q27,$C$2)</f>
        <v>20.117091047947813</v>
      </c>
      <c r="I26" s="57">
        <f>MIN(城防战关卡设计!R27,$C$2)</f>
        <v>21.617091047947813</v>
      </c>
      <c r="J26" s="57">
        <f>MIN(城防战关卡设计!S27,$C$2)</f>
        <v>23.117091047947813</v>
      </c>
      <c r="K26" s="57">
        <f>MIN(城防战关卡设计!T27,$C$2)</f>
        <v>24.617091047947813</v>
      </c>
      <c r="M26" s="57">
        <v>22</v>
      </c>
      <c r="N26" s="57">
        <f>求节点(节奏总纲!P$4:P$103,G$5:G$104,$M26)</f>
        <v>42.479295210791101</v>
      </c>
      <c r="O26" s="57">
        <f>求节点(节奏总纲!Q$4:Q$103,H$5:H$104,$M26)</f>
        <v>44.369009541079507</v>
      </c>
      <c r="P26" s="57">
        <f>求节点(节奏总纲!R$4:R$103,I$5:I$104,$M26)</f>
        <v>46.50429915076375</v>
      </c>
      <c r="Q26" s="57">
        <f>求节点(节奏总纲!S$4:S$103,J$5:J$104,$M26)</f>
        <v>49.058179661007628</v>
      </c>
      <c r="R26" s="57">
        <f>求节点(节奏总纲!T$4:T$103,K$5:K$104,$M26)</f>
        <v>53.037086229869452</v>
      </c>
    </row>
    <row r="27" spans="6:18" x14ac:dyDescent="0.15">
      <c r="F27" s="57">
        <v>23</v>
      </c>
      <c r="G27" s="57">
        <f>MIN(城防战关卡设计!P28,$C$2)</f>
        <v>20.068141674870521</v>
      </c>
      <c r="H27" s="57">
        <f>MIN(城防战关卡设计!Q28,$C$2)</f>
        <v>21.568141674870521</v>
      </c>
      <c r="I27" s="57">
        <f>MIN(城防战关卡设计!R28,$C$2)</f>
        <v>23.068141674870521</v>
      </c>
      <c r="J27" s="57">
        <f>MIN(城防战关卡设计!S28,$C$2)</f>
        <v>24.568141674870521</v>
      </c>
      <c r="K27" s="57">
        <f>MIN(城防战关卡设计!T28,$C$2)</f>
        <v>26.068141674870521</v>
      </c>
      <c r="M27" s="57">
        <v>23</v>
      </c>
      <c r="N27" s="57">
        <f>求节点(节奏总纲!P$4:P$103,G$5:G$104,$M27)</f>
        <v>42.611224266609369</v>
      </c>
      <c r="O27" s="57">
        <f>求节点(节奏总纲!Q$4:Q$103,H$5:H$104,$M27)</f>
        <v>44.50336465344482</v>
      </c>
      <c r="P27" s="57">
        <f>求节点(节奏总纲!R$4:R$103,I$5:I$104,$M27)</f>
        <v>46.671875536729871</v>
      </c>
      <c r="Q27" s="57">
        <f>求节点(节奏总纲!S$4:S$103,J$5:J$104,$M27)</f>
        <v>49.224309714829936</v>
      </c>
      <c r="R27" s="57">
        <f>求节点(节奏总纲!T$4:T$103,K$5:K$104,$M27)</f>
        <v>53.260566256677883</v>
      </c>
    </row>
    <row r="28" spans="6:18" x14ac:dyDescent="0.15">
      <c r="F28" s="57">
        <v>24</v>
      </c>
      <c r="G28" s="57">
        <f>MIN(城防战关卡设计!P29,$C$2)</f>
        <v>21.683335531533224</v>
      </c>
      <c r="H28" s="57">
        <f>MIN(城防战关卡设计!Q29,$C$2)</f>
        <v>23.183335531533224</v>
      </c>
      <c r="I28" s="57">
        <f>MIN(城防战关卡设计!R29,$C$2)</f>
        <v>24.683335531533224</v>
      </c>
      <c r="J28" s="57">
        <f>MIN(城防战关卡设计!S29,$C$2)</f>
        <v>26.183335531533224</v>
      </c>
      <c r="K28" s="57">
        <f>MIN(城防战关卡设计!T29,$C$2)</f>
        <v>27.683335531533224</v>
      </c>
      <c r="M28" s="57">
        <v>24</v>
      </c>
      <c r="N28" s="57">
        <f>求节点(节奏总纲!P$4:P$103,G$5:G$104,$M28)</f>
        <v>42.730769230769226</v>
      </c>
      <c r="O28" s="57">
        <f>求节点(节奏总纲!Q$4:Q$103,H$5:H$104,$M28)</f>
        <v>44.636659644052649</v>
      </c>
      <c r="P28" s="57">
        <f>求节点(节奏总纲!R$4:R$103,I$5:I$104,$M28)</f>
        <v>46.83426894843214</v>
      </c>
      <c r="Q28" s="57">
        <f>求节点(节奏总纲!S$4:S$103,J$5:J$104,$M28)</f>
        <v>49.390529495047176</v>
      </c>
      <c r="R28" s="57">
        <f>求节点(节奏总纲!T$4:T$103,K$5:K$104,$M28)</f>
        <v>53.488505996856254</v>
      </c>
    </row>
    <row r="29" spans="6:18" x14ac:dyDescent="0.15">
      <c r="F29" s="57">
        <v>25</v>
      </c>
      <c r="G29" s="57">
        <f>MIN(城防战关卡设计!P30,$C$2)</f>
        <v>23.43190093055167</v>
      </c>
      <c r="H29" s="57">
        <f>MIN(城防战关卡设计!Q30,$C$2)</f>
        <v>24.93190093055167</v>
      </c>
      <c r="I29" s="57">
        <f>MIN(城防战关卡设计!R30,$C$2)</f>
        <v>26.43190093055167</v>
      </c>
      <c r="J29" s="57">
        <f>MIN(城防战关卡设计!S30,$C$2)</f>
        <v>27.93190093055167</v>
      </c>
      <c r="K29" s="57">
        <f>MIN(城防战关卡设计!T30,$C$2)</f>
        <v>29.43190093055167</v>
      </c>
      <c r="M29" s="57">
        <v>25</v>
      </c>
      <c r="N29" s="57">
        <f>求节点(节奏总纲!P$4:P$103,G$5:G$104,$M29)</f>
        <v>42.846153846153847</v>
      </c>
      <c r="O29" s="57">
        <f>求节点(节奏总纲!Q$4:Q$103,H$5:H$104,$M29)</f>
        <v>44.769170378558428</v>
      </c>
      <c r="P29" s="57">
        <f>求节点(节奏总纲!R$4:R$103,I$5:I$104,$M29)</f>
        <v>46.976764546031646</v>
      </c>
      <c r="Q29" s="57">
        <f>求节点(节奏总纲!S$4:S$103,J$5:J$104,$M29)</f>
        <v>49.556706122581737</v>
      </c>
      <c r="R29" s="57">
        <f>求节点(节奏总纲!T$4:T$103,K$5:K$104,$M29)</f>
        <v>53.726256233913197</v>
      </c>
    </row>
    <row r="30" spans="6:18" x14ac:dyDescent="0.15">
      <c r="F30" s="57">
        <v>26</v>
      </c>
      <c r="G30" s="57">
        <f>MIN(城防战关卡设计!P31,$C$2)</f>
        <v>25.305966922728821</v>
      </c>
      <c r="H30" s="57">
        <f>MIN(城防战关卡设计!Q31,$C$2)</f>
        <v>26.805966922728821</v>
      </c>
      <c r="I30" s="57">
        <f>MIN(城防战关卡设计!R31,$C$2)</f>
        <v>28.305966922728821</v>
      </c>
      <c r="J30" s="57">
        <f>MIN(城防战关卡设计!S31,$C$2)</f>
        <v>29.805966922728821</v>
      </c>
      <c r="K30" s="57">
        <f>MIN(城防战关卡设计!T31,$C$2)</f>
        <v>31.305966922728821</v>
      </c>
      <c r="M30" s="57">
        <v>26</v>
      </c>
      <c r="N30" s="57">
        <f>求节点(节奏总纲!P$4:P$103,G$5:G$104,$M30)</f>
        <v>42.96153846153846</v>
      </c>
      <c r="O30" s="57">
        <f>求节点(节奏总纲!Q$4:Q$103,H$5:H$104,$M30)</f>
        <v>44.901510941758623</v>
      </c>
      <c r="P30" s="57">
        <f>求节点(节奏总纲!R$4:R$103,I$5:I$104,$M30)</f>
        <v>47.107021965248357</v>
      </c>
      <c r="Q30" s="57">
        <f>求节点(节奏总纲!S$4:S$103,J$5:J$104,$M30)</f>
        <v>49.722084051687339</v>
      </c>
      <c r="R30" s="57">
        <f>求节点(节奏总纲!T$4:T$103,K$5:K$104,$M30)</f>
        <v>53.967663215039472</v>
      </c>
    </row>
    <row r="31" spans="6:18" x14ac:dyDescent="0.15">
      <c r="F31" s="57">
        <v>27</v>
      </c>
      <c r="G31" s="57">
        <f>MIN(城防战关卡设计!P32,$C$2)</f>
        <v>27.314541120186046</v>
      </c>
      <c r="H31" s="57">
        <f>MIN(城防战关卡设计!Q32,$C$2)</f>
        <v>28.814541120186046</v>
      </c>
      <c r="I31" s="57">
        <f>MIN(城防战关卡设计!R32,$C$2)</f>
        <v>30.314541120186046</v>
      </c>
      <c r="J31" s="57">
        <f>MIN(城防战关卡设计!S32,$C$2)</f>
        <v>31.814541120186046</v>
      </c>
      <c r="K31" s="57">
        <f>MIN(城防战关卡设计!T32,$C$2)</f>
        <v>33.31454112018605</v>
      </c>
      <c r="M31" s="57">
        <v>27</v>
      </c>
      <c r="N31" s="57">
        <f>求节点(节奏总纲!P$4:P$103,G$5:G$104,$M31)</f>
        <v>43.076923076923073</v>
      </c>
      <c r="O31" s="57">
        <f>求节点(节奏总纲!Q$4:Q$103,H$5:H$104,$M31)</f>
        <v>45.033817575613242</v>
      </c>
      <c r="P31" s="57">
        <f>求节点(节奏总纲!R$4:R$103,I$5:I$104,$M31)</f>
        <v>47.218412574851413</v>
      </c>
      <c r="Q31" s="57">
        <f>求节点(节奏总纲!S$4:S$103,J$5:J$104,$M31)</f>
        <v>49.886662467828423</v>
      </c>
      <c r="R31" s="57">
        <f>求节点(节奏总纲!T$4:T$103,K$5:K$104,$M31)</f>
        <v>53.985130283534311</v>
      </c>
    </row>
    <row r="32" spans="6:18" x14ac:dyDescent="0.15">
      <c r="F32" s="57">
        <v>28</v>
      </c>
      <c r="G32" s="57">
        <f>MIN(城防战关卡设计!P33,$C$2)</f>
        <v>29.467277642555821</v>
      </c>
      <c r="H32" s="57">
        <f>MIN(城防战关卡设计!Q33,$C$2)</f>
        <v>30.967277642555821</v>
      </c>
      <c r="I32" s="57">
        <f>MIN(城防战关卡设计!R33,$C$2)</f>
        <v>32.467277642555821</v>
      </c>
      <c r="J32" s="57">
        <f>MIN(城防战关卡设计!S33,$C$2)</f>
        <v>33.967277642555821</v>
      </c>
      <c r="K32" s="57">
        <f>MIN(城防战关卡设计!T33,$C$2)</f>
        <v>35.467277642555821</v>
      </c>
      <c r="M32" s="57">
        <v>28</v>
      </c>
      <c r="N32" s="57">
        <f>求节点(节奏总纲!P$4:P$103,G$5:G$104,$M32)</f>
        <v>43.192307692307693</v>
      </c>
      <c r="O32" s="57">
        <f>求节点(节奏总纲!Q$4:Q$103,H$5:H$104,$M32)</f>
        <v>45.173533937107813</v>
      </c>
      <c r="P32" s="57">
        <f>求节点(节奏总纲!R$4:R$103,I$5:I$104,$M32)</f>
        <v>47.333167999655295</v>
      </c>
      <c r="Q32" s="57">
        <f>求节点(节奏总纲!S$4:S$103,J$5:J$104,$M32)</f>
        <v>50.049655839576559</v>
      </c>
      <c r="R32" s="57">
        <f>求节点(节奏总纲!T$4:T$103,K$5:K$104,$M32)</f>
        <v>54</v>
      </c>
    </row>
    <row r="33" spans="6:18" x14ac:dyDescent="0.15">
      <c r="F33" s="57">
        <v>29</v>
      </c>
      <c r="G33" s="57">
        <f>MIN(城防战关卡设计!P34,$C$2)</f>
        <v>30.046972992052936</v>
      </c>
      <c r="H33" s="57">
        <f>MIN(城防战关卡设计!Q34,$C$2)</f>
        <v>31.546972992052936</v>
      </c>
      <c r="I33" s="57">
        <f>MIN(城防战关卡设计!R34,$C$2)</f>
        <v>33.046972992052936</v>
      </c>
      <c r="J33" s="57">
        <f>MIN(城防战关卡设计!S34,$C$2)</f>
        <v>34.546972992052936</v>
      </c>
      <c r="K33" s="57">
        <f>MIN(城防战关卡设计!T34,$C$2)</f>
        <v>36.046972992052936</v>
      </c>
      <c r="M33" s="57">
        <v>29</v>
      </c>
      <c r="N33" s="57">
        <f>求节点(节奏总纲!P$4:P$103,G$5:G$104,$M33)</f>
        <v>43.307692307692307</v>
      </c>
      <c r="O33" s="57">
        <f>求节点(节奏总纲!Q$4:Q$103,H$5:H$104,$M33)</f>
        <v>45.312130931599839</v>
      </c>
      <c r="P33" s="57">
        <f>求节点(节奏总纲!R$4:R$103,I$5:I$104,$M33)</f>
        <v>47.452575667397326</v>
      </c>
      <c r="Q33" s="57">
        <f>求节点(节奏总纲!S$4:S$103,J$5:J$104,$M33)</f>
        <v>50.203176750516853</v>
      </c>
      <c r="R33" s="57">
        <f>求节点(节奏总纲!T$4:T$103,K$5:K$104,$M33)</f>
        <v>54</v>
      </c>
    </row>
    <row r="34" spans="6:18" x14ac:dyDescent="0.15">
      <c r="F34" s="57">
        <v>30</v>
      </c>
      <c r="G34" s="57">
        <f>MIN(城防战关卡设计!P35,$C$2)</f>
        <v>30.526315789473685</v>
      </c>
      <c r="H34" s="57">
        <f>MIN(城防战关卡设计!Q35,$C$2)</f>
        <v>32.026315789473685</v>
      </c>
      <c r="I34" s="57">
        <f>MIN(城防战关卡设计!R35,$C$2)</f>
        <v>33.526315789473685</v>
      </c>
      <c r="J34" s="57">
        <f>MIN(城防战关卡设计!S35,$C$2)</f>
        <v>35.026315789473685</v>
      </c>
      <c r="K34" s="57">
        <f>MIN(城防战关卡设计!T35,$C$2)</f>
        <v>36.526315789473685</v>
      </c>
      <c r="M34" s="57">
        <v>30</v>
      </c>
      <c r="N34" s="57">
        <f>求节点(节奏总纲!P$4:P$103,G$5:G$104,$M34)</f>
        <v>43.423076923076927</v>
      </c>
      <c r="O34" s="57">
        <f>求节点(节奏总纲!Q$4:Q$103,H$5:H$104,$M34)</f>
        <v>45.432768086623561</v>
      </c>
      <c r="P34" s="57">
        <f>求节点(节奏总纲!R$4:R$103,I$5:I$104,$M34)</f>
        <v>47.572658817697913</v>
      </c>
      <c r="Q34" s="57">
        <f>求节点(节奏总纲!S$4:S$103,J$5:J$104,$M34)</f>
        <v>50.34402287394667</v>
      </c>
      <c r="R34" s="57">
        <f>求节点(节奏总纲!T$4:T$103,K$5:K$104,$M34)</f>
        <v>54</v>
      </c>
    </row>
    <row r="35" spans="6:18" x14ac:dyDescent="0.15">
      <c r="F35" s="57">
        <v>31</v>
      </c>
      <c r="G35" s="57">
        <f>MIN(城防战关卡设计!P36,$C$2)</f>
        <v>31.04006267920715</v>
      </c>
      <c r="H35" s="57">
        <f>MIN(城防战关卡设计!Q36,$C$2)</f>
        <v>32.540062679207153</v>
      </c>
      <c r="I35" s="57">
        <f>MIN(城防战关卡设计!R36,$C$2)</f>
        <v>34.040062679207153</v>
      </c>
      <c r="J35" s="57">
        <f>MIN(城防战关卡设计!S36,$C$2)</f>
        <v>35.540062679207153</v>
      </c>
      <c r="K35" s="57">
        <f>MIN(城防战关卡设计!T36,$C$2)</f>
        <v>37.040062679207153</v>
      </c>
      <c r="M35" s="57">
        <v>31</v>
      </c>
      <c r="N35" s="57">
        <f>求节点(节奏总纲!P$4:P$103,G$5:G$104,$M35)</f>
        <v>43.53846153846154</v>
      </c>
      <c r="O35" s="57">
        <f>求节点(节奏总纲!Q$4:Q$103,H$5:H$104,$M35)</f>
        <v>45.553405241647276</v>
      </c>
      <c r="P35" s="57">
        <f>求节点(节奏总纲!R$4:R$103,I$5:I$104,$M35)</f>
        <v>47.69357989063024</v>
      </c>
      <c r="Q35" s="57">
        <f>求节点(节奏总纲!S$4:S$103,J$5:J$104,$M35)</f>
        <v>50.480127379550616</v>
      </c>
      <c r="R35" s="57">
        <f>求节点(节奏总纲!T$4:T$103,K$5:K$104,$M35)</f>
        <v>54</v>
      </c>
    </row>
    <row r="36" spans="6:18" x14ac:dyDescent="0.15">
      <c r="F36" s="57">
        <v>32</v>
      </c>
      <c r="G36" s="57">
        <f>MIN(城防战关卡设计!P37,$C$2)</f>
        <v>31.590682962084042</v>
      </c>
      <c r="H36" s="57">
        <f>MIN(城防战关卡设计!Q37,$C$2)</f>
        <v>33.090682962084045</v>
      </c>
      <c r="I36" s="57">
        <f>MIN(城防战关卡设计!R37,$C$2)</f>
        <v>34.590682962084045</v>
      </c>
      <c r="J36" s="57">
        <f>MIN(城防战关卡设计!S37,$C$2)</f>
        <v>36.090682962084045</v>
      </c>
      <c r="K36" s="57">
        <f>MIN(城防战关卡设计!T37,$C$2)</f>
        <v>37.590682962084045</v>
      </c>
      <c r="M36" s="57">
        <v>32</v>
      </c>
      <c r="N36" s="57">
        <f>求节点(节奏总纲!P$4:P$103,G$5:G$104,$M36)</f>
        <v>43.653846153846153</v>
      </c>
      <c r="O36" s="57">
        <f>求节点(节奏总纲!Q$4:Q$103,H$5:H$104,$M36)</f>
        <v>45.649270827391568</v>
      </c>
      <c r="P36" s="57">
        <f>求节点(节奏总纲!R$4:R$103,I$5:I$104,$M36)</f>
        <v>47.814347980918619</v>
      </c>
      <c r="Q36" s="57">
        <f>求节点(节奏总纲!S$4:S$103,J$5:J$104,$M36)</f>
        <v>50.608887827278757</v>
      </c>
      <c r="R36" s="57">
        <f>求节点(节奏总纲!T$4:T$103,K$5:K$104,$M36)</f>
        <v>54</v>
      </c>
    </row>
    <row r="37" spans="6:18" x14ac:dyDescent="0.15">
      <c r="F37" s="57">
        <v>33</v>
      </c>
      <c r="G37" s="57">
        <f>MIN(城防战关卡设计!P38,$C$2)</f>
        <v>32.180823169205716</v>
      </c>
      <c r="H37" s="57">
        <f>MIN(城防战关卡设计!Q38,$C$2)</f>
        <v>33.680823169205716</v>
      </c>
      <c r="I37" s="57">
        <f>MIN(城防战关卡设计!R38,$C$2)</f>
        <v>35.180823169205716</v>
      </c>
      <c r="J37" s="57">
        <f>MIN(城防战关卡设计!S38,$C$2)</f>
        <v>36.680823169205716</v>
      </c>
      <c r="K37" s="57">
        <f>MIN(城防战关卡设计!T38,$C$2)</f>
        <v>38.180823169205716</v>
      </c>
      <c r="M37" s="57">
        <v>33</v>
      </c>
      <c r="N37" s="57">
        <f>求节点(节奏总纲!P$4:P$103,G$5:G$104,$M37)</f>
        <v>43.769230769230766</v>
      </c>
      <c r="O37" s="57">
        <f>求节点(节奏总纲!Q$4:Q$103,H$5:H$104,$M37)</f>
        <v>45.742948502373117</v>
      </c>
      <c r="P37" s="57">
        <f>求节点(节奏总纲!R$4:R$103,I$5:I$104,$M37)</f>
        <v>47.934841481629903</v>
      </c>
      <c r="Q37" s="57">
        <f>求节点(节奏总纲!S$4:S$103,J$5:J$104,$M37)</f>
        <v>50.737057948532481</v>
      </c>
      <c r="R37" s="57">
        <f>求节点(节奏总纲!T$4:T$103,K$5:K$104,$M37)</f>
        <v>54</v>
      </c>
    </row>
    <row r="38" spans="6:18" x14ac:dyDescent="0.15">
      <c r="F38" s="57">
        <v>34</v>
      </c>
      <c r="G38" s="57">
        <f>MIN(城防战关卡设计!P39,$C$2)</f>
        <v>33.281583602318108</v>
      </c>
      <c r="H38" s="57">
        <f>MIN(城防战关卡设计!Q39,$C$2)</f>
        <v>34.781583602318108</v>
      </c>
      <c r="I38" s="57">
        <f>MIN(城防战关卡设计!R39,$C$2)</f>
        <v>36.281583602318108</v>
      </c>
      <c r="J38" s="57">
        <f>MIN(城防战关卡设计!S39,$C$2)</f>
        <v>37.781583602318108</v>
      </c>
      <c r="K38" s="57">
        <f>MIN(城防战关卡设计!T39,$C$2)</f>
        <v>39.281583602318108</v>
      </c>
      <c r="M38" s="57">
        <v>34</v>
      </c>
      <c r="N38" s="57">
        <f>求节点(节奏总纲!P$4:P$103,G$5:G$104,$M38)</f>
        <v>43.877671444687238</v>
      </c>
      <c r="O38" s="57">
        <f>求节点(节奏总纲!Q$4:Q$103,H$5:H$104,$M38)</f>
        <v>45.836539861899617</v>
      </c>
      <c r="P38" s="57">
        <f>求节点(节奏总纲!R$4:R$103,I$5:I$104,$M38)</f>
        <v>48.055225444039706</v>
      </c>
      <c r="Q38" s="57">
        <f>求节点(节奏总纲!S$4:S$103,J$5:J$104,$M38)</f>
        <v>50.862704860003156</v>
      </c>
      <c r="R38" s="57">
        <f>求节点(节奏总纲!T$4:T$103,K$5:K$104,$M38)</f>
        <v>54</v>
      </c>
    </row>
    <row r="39" spans="6:18" x14ac:dyDescent="0.15">
      <c r="F39" s="57">
        <v>35</v>
      </c>
      <c r="G39" s="57">
        <f>MIN(城防战关卡设计!P40,$C$2)</f>
        <v>34.597493708763004</v>
      </c>
      <c r="H39" s="57">
        <f>MIN(城防战关卡设计!Q40,$C$2)</f>
        <v>36.097493708763004</v>
      </c>
      <c r="I39" s="57">
        <f>MIN(城防战关卡设计!R40,$C$2)</f>
        <v>37.597493708763004</v>
      </c>
      <c r="J39" s="57">
        <f>MIN(城防战关卡设计!S40,$C$2)</f>
        <v>39.097493708763004</v>
      </c>
      <c r="K39" s="57">
        <f>MIN(城防战关卡设计!T40,$C$2)</f>
        <v>40.597493708763004</v>
      </c>
      <c r="M39" s="57">
        <v>35</v>
      </c>
      <c r="N39" s="57">
        <f>求节点(节奏总纲!P$4:P$103,G$5:G$104,$M39)</f>
        <v>43.983181978537729</v>
      </c>
      <c r="O39" s="57">
        <f>求节点(节奏总纲!Q$4:Q$103,H$5:H$104,$M39)</f>
        <v>45.930066609761667</v>
      </c>
      <c r="P39" s="57">
        <f>求节点(节奏总纲!R$4:R$103,I$5:I$104,$M39)</f>
        <v>48.174735741725286</v>
      </c>
      <c r="Q39" s="57">
        <f>求节点(节奏总纲!S$4:S$103,J$5:J$104,$M39)</f>
        <v>50.988351771473823</v>
      </c>
      <c r="R39" s="57">
        <f>求节点(节奏总纲!T$4:T$103,K$5:K$104,$M39)</f>
        <v>54</v>
      </c>
    </row>
    <row r="40" spans="6:18" x14ac:dyDescent="0.15">
      <c r="F40" s="57">
        <v>36</v>
      </c>
      <c r="G40" s="57">
        <f>MIN(城防战关卡设计!P41,$C$2)</f>
        <v>36.007851239933949</v>
      </c>
      <c r="H40" s="57">
        <f>MIN(城防战关卡设计!Q41,$C$2)</f>
        <v>37.507851239933949</v>
      </c>
      <c r="I40" s="57">
        <f>MIN(城防战关卡设计!R41,$C$2)</f>
        <v>39.007851239933949</v>
      </c>
      <c r="J40" s="57">
        <f>MIN(城防战关卡设计!S41,$C$2)</f>
        <v>40.507851239933949</v>
      </c>
      <c r="K40" s="57">
        <f>MIN(城防战关卡设计!T41,$C$2)</f>
        <v>42.007851239933949</v>
      </c>
      <c r="M40" s="57">
        <v>36</v>
      </c>
      <c r="N40" s="57">
        <f>求节点(节奏总纲!P$4:P$103,G$5:G$104,$M40)</f>
        <v>44.083333333333336</v>
      </c>
      <c r="O40" s="57">
        <f>求节点(节奏总纲!Q$4:Q$103,H$5:H$104,$M40)</f>
        <v>46.023811858226289</v>
      </c>
      <c r="P40" s="57">
        <f>求节点(节奏总纲!R$4:R$103,I$5:I$104,$M40)</f>
        <v>48.294246039410872</v>
      </c>
      <c r="Q40" s="57">
        <f>求节点(节奏总纲!S$4:S$103,J$5:J$104,$M40)</f>
        <v>51.113120161099914</v>
      </c>
      <c r="R40" s="57">
        <f>求节点(节奏总纲!T$4:T$103,K$5:K$104,$M40)</f>
        <v>54</v>
      </c>
    </row>
    <row r="41" spans="6:18" x14ac:dyDescent="0.15">
      <c r="F41" s="57">
        <v>37</v>
      </c>
      <c r="G41" s="57">
        <f>MIN(城防战关卡设计!P42,$C$2)</f>
        <v>37.519435014531176</v>
      </c>
      <c r="H41" s="57">
        <f>MIN(城防战关卡设计!Q42,$C$2)</f>
        <v>39.019435014531176</v>
      </c>
      <c r="I41" s="57">
        <f>MIN(城防战关卡设计!R42,$C$2)</f>
        <v>40.519435014531176</v>
      </c>
      <c r="J41" s="57">
        <f>MIN(城防战关卡设计!S42,$C$2)</f>
        <v>42.019435014531176</v>
      </c>
      <c r="K41" s="57">
        <f>MIN(城防战关卡设计!T42,$C$2)</f>
        <v>43.519435014531176</v>
      </c>
      <c r="M41" s="57">
        <v>37</v>
      </c>
      <c r="N41" s="57">
        <f>求节点(节奏总纲!P$4:P$103,G$5:G$104,$M41)</f>
        <v>44.166666666666664</v>
      </c>
      <c r="O41" s="57">
        <f>求节点(节奏总纲!Q$4:Q$103,H$5:H$104,$M41)</f>
        <v>46.121504389937257</v>
      </c>
      <c r="P41" s="57">
        <f>求节点(节奏总纲!R$4:R$103,I$5:I$104,$M41)</f>
        <v>48.413887982793668</v>
      </c>
      <c r="Q41" s="57">
        <f>求节点(节奏总纲!S$4:S$103,J$5:J$104,$M41)</f>
        <v>51.237626530544709</v>
      </c>
      <c r="R41" s="57">
        <f>求节点(节奏总纲!T$4:T$103,K$5:K$104,$M41)</f>
        <v>54</v>
      </c>
    </row>
    <row r="42" spans="6:18" x14ac:dyDescent="0.15">
      <c r="F42" s="57">
        <v>38</v>
      </c>
      <c r="G42" s="57">
        <f>MIN(城防战关卡设计!P43,$C$2)</f>
        <v>39.13951039054492</v>
      </c>
      <c r="H42" s="57">
        <f>MIN(城防战关卡设计!Q43,$C$2)</f>
        <v>40.63951039054492</v>
      </c>
      <c r="I42" s="57">
        <f>MIN(城防战关卡设计!R43,$C$2)</f>
        <v>42.13951039054492</v>
      </c>
      <c r="J42" s="57">
        <f>MIN(城防战关卡设计!S43,$C$2)</f>
        <v>43.63951039054492</v>
      </c>
      <c r="K42" s="57">
        <f>MIN(城防战关卡设计!T43,$C$2)</f>
        <v>45.13951039054492</v>
      </c>
      <c r="M42" s="57">
        <v>38</v>
      </c>
      <c r="N42" s="57">
        <f>求节点(节奏总纲!P$4:P$103,G$5:G$104,$M42)</f>
        <v>44.25</v>
      </c>
      <c r="O42" s="57">
        <f>求节点(节奏总纲!Q$4:Q$103,H$5:H$104,$M42)</f>
        <v>46.219196921648226</v>
      </c>
      <c r="P42" s="57">
        <f>求节点(节奏总纲!R$4:R$103,I$5:I$104,$M42)</f>
        <v>48.533590748450194</v>
      </c>
      <c r="Q42" s="57">
        <f>求节点(节奏总纲!S$4:S$103,J$5:J$104,$M42)</f>
        <v>51.361950070321065</v>
      </c>
      <c r="R42" s="57">
        <f>求节点(节奏总纲!T$4:T$103,K$5:K$104,$M42)</f>
        <v>54</v>
      </c>
    </row>
    <row r="43" spans="6:18" x14ac:dyDescent="0.15">
      <c r="F43" s="57">
        <v>39</v>
      </c>
      <c r="G43" s="57">
        <f>MIN(城防战关卡设计!P44,$C$2)</f>
        <v>40.875864185864963</v>
      </c>
      <c r="H43" s="57">
        <f>MIN(城防战关卡设计!Q44,$C$2)</f>
        <v>42.375864185864963</v>
      </c>
      <c r="I43" s="57">
        <f>MIN(城防战关卡设计!R44,$C$2)</f>
        <v>43.875864185864963</v>
      </c>
      <c r="J43" s="57">
        <f>MIN(城防战关卡设计!S44,$C$2)</f>
        <v>45.375864185864963</v>
      </c>
      <c r="K43" s="57">
        <f>MIN(城防战关卡设计!T44,$C$2)</f>
        <v>46.875864185864963</v>
      </c>
      <c r="M43" s="57">
        <v>39</v>
      </c>
      <c r="N43" s="57">
        <f>求节点(节奏总纲!P$4:P$103,G$5:G$104,$M43)</f>
        <v>44.333333333333336</v>
      </c>
      <c r="O43" s="57">
        <f>求节点(节奏总纲!Q$4:Q$103,H$5:H$104,$M43)</f>
        <v>46.317356659178373</v>
      </c>
      <c r="P43" s="57">
        <f>求节点(节奏总纲!R$4:R$103,I$5:I$104,$M43)</f>
        <v>48.651748898456511</v>
      </c>
      <c r="Q43" s="57">
        <f>求节点(节奏总纲!S$4:S$103,J$5:J$104,$M43)</f>
        <v>51.485265654236613</v>
      </c>
      <c r="R43" s="57">
        <f>求节点(节奏总纲!T$4:T$103,K$5:K$104,$M43)</f>
        <v>54</v>
      </c>
    </row>
    <row r="44" spans="6:18" x14ac:dyDescent="0.15">
      <c r="F44" s="57">
        <v>40</v>
      </c>
      <c r="G44" s="57">
        <f>MIN(城防战关卡设计!P45,$C$2)</f>
        <v>41.1875</v>
      </c>
      <c r="H44" s="57">
        <f>MIN(城防战关卡设计!Q45,$C$2)</f>
        <v>42.6875</v>
      </c>
      <c r="I44" s="57">
        <f>MIN(城防战关卡设计!R45,$C$2)</f>
        <v>44.1875</v>
      </c>
      <c r="J44" s="57">
        <f>MIN(城防战关卡设计!S45,$C$2)</f>
        <v>45.6875</v>
      </c>
      <c r="K44" s="57">
        <f>MIN(城防战关卡设计!T45,$C$2)</f>
        <v>47.1875</v>
      </c>
      <c r="M44" s="57">
        <v>40</v>
      </c>
      <c r="N44" s="57">
        <f>求节点(节奏总纲!P$4:P$103,G$5:G$104,$M44)</f>
        <v>44.416666666666664</v>
      </c>
      <c r="O44" s="57">
        <f>求节点(节奏总纲!Q$4:Q$103,H$5:H$104,$M44)</f>
        <v>46.416048955030647</v>
      </c>
      <c r="P44" s="57">
        <f>求节点(节奏总纲!R$4:R$103,I$5:I$104,$M44)</f>
        <v>48.753599813783268</v>
      </c>
      <c r="Q44" s="57">
        <f>求节点(节奏总纲!S$4:S$103,J$5:J$104,$M44)</f>
        <v>51.608581238152169</v>
      </c>
      <c r="R44" s="57">
        <f>求节点(节奏总纲!T$4:T$103,K$5:K$104,$M44)</f>
        <v>54</v>
      </c>
    </row>
    <row r="45" spans="6:18" x14ac:dyDescent="0.15">
      <c r="F45" s="57">
        <v>41</v>
      </c>
      <c r="G45" s="57">
        <f>MIN(城防战关卡设计!P46,$C$2)</f>
        <v>41.402820387608877</v>
      </c>
      <c r="H45" s="57">
        <f>MIN(城防战关卡设计!Q46,$C$2)</f>
        <v>42.902820387608877</v>
      </c>
      <c r="I45" s="57">
        <f>MIN(城防战关卡设计!R46,$C$2)</f>
        <v>44.402820387608877</v>
      </c>
      <c r="J45" s="57">
        <f>MIN(城防战关卡设计!S46,$C$2)</f>
        <v>45.902820387608877</v>
      </c>
      <c r="K45" s="57">
        <f>MIN(城防战关卡设计!T46,$C$2)</f>
        <v>47.402820387608877</v>
      </c>
      <c r="M45" s="57">
        <v>41</v>
      </c>
      <c r="N45" s="57">
        <f>求节点(节奏总纲!P$4:P$103,G$5:G$104,$M45)</f>
        <v>44.5</v>
      </c>
      <c r="O45" s="57">
        <f>求节点(节奏总纲!Q$4:Q$103,H$5:H$104,$M45)</f>
        <v>46.514741250882921</v>
      </c>
      <c r="P45" s="57">
        <f>求节点(节奏总纲!R$4:R$103,I$5:I$104,$M45)</f>
        <v>48.855450729110025</v>
      </c>
      <c r="Q45" s="57">
        <f>求节点(节奏总纲!S$4:S$103,J$5:J$104,$M45)</f>
        <v>51.731822051632847</v>
      </c>
      <c r="R45" s="57">
        <f>求节点(节奏总纲!T$4:T$103,K$5:K$104,$M45)</f>
        <v>54</v>
      </c>
    </row>
    <row r="46" spans="6:18" x14ac:dyDescent="0.15">
      <c r="F46" s="57">
        <v>42</v>
      </c>
      <c r="G46" s="57">
        <f>MIN(城防战关卡设计!P47,$C$2)</f>
        <v>41.633595064991106</v>
      </c>
      <c r="H46" s="57">
        <f>MIN(城防战关卡设计!Q47,$C$2)</f>
        <v>43.133595064991106</v>
      </c>
      <c r="I46" s="57">
        <f>MIN(城防战关卡设计!R47,$C$2)</f>
        <v>44.633595064991106</v>
      </c>
      <c r="J46" s="57">
        <f>MIN(城防战关卡设计!S47,$C$2)</f>
        <v>46.133595064991106</v>
      </c>
      <c r="K46" s="57">
        <f>MIN(城防战关卡设计!T47,$C$2)</f>
        <v>47.633595064991106</v>
      </c>
      <c r="M46" s="57">
        <v>42</v>
      </c>
      <c r="N46" s="57">
        <f>求节点(节奏总纲!P$4:P$103,G$5:G$104,$M46)</f>
        <v>44.583333333333329</v>
      </c>
      <c r="O46" s="57">
        <f>求节点(节奏总纲!Q$4:Q$103,H$5:H$104,$M46)</f>
        <v>46.611181302380018</v>
      </c>
      <c r="P46" s="57">
        <f>求节点(节奏总纲!R$4:R$103,I$5:I$104,$M46)</f>
        <v>48.955406566733238</v>
      </c>
      <c r="Q46" s="57">
        <f>求节点(节奏总纲!S$4:S$103,J$5:J$104,$M46)</f>
        <v>51.854905366848733</v>
      </c>
      <c r="R46" s="57">
        <f>求节点(节奏总纲!T$4:T$103,K$5:K$104,$M46)</f>
        <v>54</v>
      </c>
    </row>
    <row r="47" spans="6:18" x14ac:dyDescent="0.15">
      <c r="F47" s="57">
        <v>43</v>
      </c>
      <c r="G47" s="57">
        <f>MIN(城防战关卡设计!P48,$C$2)</f>
        <v>41.88093324003475</v>
      </c>
      <c r="H47" s="57">
        <f>MIN(城防战关卡设计!Q48,$C$2)</f>
        <v>43.38093324003475</v>
      </c>
      <c r="I47" s="57">
        <f>MIN(城防战关卡设计!R48,$C$2)</f>
        <v>44.88093324003475</v>
      </c>
      <c r="J47" s="57">
        <f>MIN(城防战关卡设计!S48,$C$2)</f>
        <v>46.38093324003475</v>
      </c>
      <c r="K47" s="57">
        <f>MIN(城防战关卡设计!T48,$C$2)</f>
        <v>47.88093324003475</v>
      </c>
      <c r="M47" s="57">
        <v>43</v>
      </c>
      <c r="N47" s="57">
        <f>求节点(节奏总纲!P$4:P$103,G$5:G$104,$M47)</f>
        <v>44.666666666666664</v>
      </c>
      <c r="O47" s="57">
        <f>求节点(节奏总纲!Q$4:Q$103,H$5:H$104,$M47)</f>
        <v>46.706765785498447</v>
      </c>
      <c r="P47" s="57">
        <f>求节点(节奏总纲!R$4:R$103,I$5:I$104,$M47)</f>
        <v>49.050287234792563</v>
      </c>
      <c r="Q47" s="57">
        <f>求节点(节奏总纲!S$4:S$103,J$5:J$104,$M47)</f>
        <v>51.97798868206462</v>
      </c>
      <c r="R47" s="57">
        <f>求节点(节奏总纲!T$4:T$103,K$5:K$104,$M47)</f>
        <v>54</v>
      </c>
    </row>
    <row r="48" spans="6:18" x14ac:dyDescent="0.15">
      <c r="F48" s="57">
        <v>44</v>
      </c>
      <c r="G48" s="57">
        <f>MIN(城防战关卡设计!P49,$C$2)</f>
        <v>42.146023732318682</v>
      </c>
      <c r="H48" s="57">
        <f>MIN(城防战关卡设计!Q49,$C$2)</f>
        <v>43.646023732318682</v>
      </c>
      <c r="I48" s="57">
        <f>MIN(城防战关卡设计!R49,$C$2)</f>
        <v>45.146023732318682</v>
      </c>
      <c r="J48" s="57">
        <f>MIN(城防战关卡设计!S49,$C$2)</f>
        <v>46.646023732318682</v>
      </c>
      <c r="K48" s="57">
        <f>MIN(城防战关卡设计!T49,$C$2)</f>
        <v>48.146023732318682</v>
      </c>
      <c r="M48" s="57">
        <v>44</v>
      </c>
      <c r="N48" s="57">
        <f>求节点(节奏总纲!P$4:P$103,G$5:G$104,$M48)</f>
        <v>44.75</v>
      </c>
      <c r="O48" s="57">
        <f>求节点(节奏总纲!Q$4:Q$103,H$5:H$104,$M48)</f>
        <v>46.802350268616884</v>
      </c>
      <c r="P48" s="57">
        <f>求节点(节奏总纲!R$4:R$103,I$5:I$104,$M48)</f>
        <v>49.145167902851888</v>
      </c>
      <c r="Q48" s="57">
        <f>求节点(节奏总纲!S$4:S$103,J$5:J$104,$M48)</f>
        <v>52.101584973376539</v>
      </c>
      <c r="R48" s="57">
        <f>求节点(节奏总纲!T$4:T$103,K$5:K$104,$M48)</f>
        <v>54</v>
      </c>
    </row>
    <row r="49" spans="6:18" x14ac:dyDescent="0.15">
      <c r="F49" s="57">
        <v>45</v>
      </c>
      <c r="G49" s="57">
        <f>MIN(城防战关卡设计!P50,$C$2)</f>
        <v>42.430140687119284</v>
      </c>
      <c r="H49" s="57">
        <f>MIN(城防战关卡设计!Q50,$C$2)</f>
        <v>43.930140687119284</v>
      </c>
      <c r="I49" s="57">
        <f>MIN(城防战关卡设计!R50,$C$2)</f>
        <v>45.430140687119284</v>
      </c>
      <c r="J49" s="57">
        <f>MIN(城防战关卡设计!S50,$C$2)</f>
        <v>46.930140687119284</v>
      </c>
      <c r="K49" s="57">
        <f>MIN(城防战关卡设计!T50,$C$2)</f>
        <v>48.430140687119284</v>
      </c>
      <c r="M49" s="57">
        <v>45</v>
      </c>
      <c r="N49" s="57">
        <f>求节点(节奏总纲!P$4:P$103,G$5:G$104,$M49)</f>
        <v>44.833333333333329</v>
      </c>
      <c r="O49" s="57">
        <f>求节点(节奏总纲!Q$4:Q$103,H$5:H$104,$M49)</f>
        <v>46.90009467472477</v>
      </c>
      <c r="P49" s="57">
        <f>求节点(节奏总纲!R$4:R$103,I$5:I$104,$M49)</f>
        <v>49.239582815374668</v>
      </c>
      <c r="Q49" s="57">
        <f>求节点(节奏总纲!S$4:S$103,J$5:J$104,$M49)</f>
        <v>52.226491700792927</v>
      </c>
      <c r="R49" s="57">
        <f>求节点(节奏总纲!T$4:T$103,K$5:K$104,$M49)</f>
        <v>54</v>
      </c>
    </row>
    <row r="50" spans="6:18" x14ac:dyDescent="0.15">
      <c r="F50" s="57">
        <v>46</v>
      </c>
      <c r="G50" s="57">
        <f>MIN(城防战关卡设计!P51,$C$2)</f>
        <v>42.644399815096115</v>
      </c>
      <c r="H50" s="57">
        <f>MIN(城防战关卡设计!Q51,$C$2)</f>
        <v>44.144399815096115</v>
      </c>
      <c r="I50" s="57">
        <f>MIN(城防战关卡设计!R51,$C$2)</f>
        <v>45.644399815096115</v>
      </c>
      <c r="J50" s="57">
        <f>MIN(城防战关卡设计!S51,$C$2)</f>
        <v>47.144399815096115</v>
      </c>
      <c r="K50" s="57">
        <f>MIN(城防战关卡设计!T51,$C$2)</f>
        <v>48.644399815096115</v>
      </c>
      <c r="M50" s="57">
        <v>46</v>
      </c>
      <c r="N50" s="57">
        <f>求节点(节奏总纲!P$4:P$103,G$5:G$104,$M50)</f>
        <v>44.916666666666664</v>
      </c>
      <c r="O50" s="57">
        <f>求节点(节奏总纲!Q$4:Q$103,H$5:H$104,$M50)</f>
        <v>46.998810968358917</v>
      </c>
      <c r="P50" s="57">
        <f>求节点(节奏总纲!R$4:R$103,I$5:I$104,$M50)</f>
        <v>49.332815374670574</v>
      </c>
      <c r="Q50" s="57">
        <f>求节点(节奏总纲!S$4:S$103,J$5:J$104,$M50)</f>
        <v>52.351398428209315</v>
      </c>
      <c r="R50" s="57">
        <f>求节点(节奏总纲!T$4:T$103,K$5:K$104,$M50)</f>
        <v>54</v>
      </c>
    </row>
    <row r="51" spans="6:18" x14ac:dyDescent="0.15">
      <c r="F51" s="57">
        <v>47</v>
      </c>
      <c r="G51" s="57">
        <f>MIN(城防战关卡设计!P52,$C$2)</f>
        <v>42.845239617315329</v>
      </c>
      <c r="H51" s="57">
        <f>MIN(城防战关卡设计!Q52,$C$2)</f>
        <v>44.345239617315329</v>
      </c>
      <c r="I51" s="57">
        <f>MIN(城防战关卡设计!R52,$C$2)</f>
        <v>45.845239617315329</v>
      </c>
      <c r="J51" s="57">
        <f>MIN(城防战关卡设计!S52,$C$2)</f>
        <v>47.345239617315329</v>
      </c>
      <c r="K51" s="57">
        <f>MIN(城防战关卡设计!T52,$C$2)</f>
        <v>48.845239617315329</v>
      </c>
      <c r="M51" s="57">
        <v>47</v>
      </c>
      <c r="N51" s="57">
        <f>求节点(节奏总纲!P$4:P$103,G$5:G$104,$M51)</f>
        <v>45</v>
      </c>
      <c r="O51" s="57">
        <f>求节点(节奏总纲!Q$4:Q$103,H$5:H$104,$M51)</f>
        <v>47.097527261993065</v>
      </c>
      <c r="P51" s="57">
        <f>求节点(节奏总纲!R$4:R$103,I$5:I$104,$M51)</f>
        <v>49.426047933966487</v>
      </c>
      <c r="Q51" s="57">
        <f>求节点(节奏总纲!S$4:S$103,J$5:J$104,$M51)</f>
        <v>52.468254905318979</v>
      </c>
      <c r="R51" s="57">
        <f>求节点(节奏总纲!T$4:T$103,K$5:K$104,$M51)</f>
        <v>54</v>
      </c>
    </row>
    <row r="52" spans="6:18" x14ac:dyDescent="0.15">
      <c r="F52" s="57">
        <v>48</v>
      </c>
      <c r="G52" s="57">
        <f>MIN(城防战关卡设计!P53,$C$2)</f>
        <v>43.060494387554918</v>
      </c>
      <c r="H52" s="57">
        <f>MIN(城防战关卡设计!Q53,$C$2)</f>
        <v>44.560494387554918</v>
      </c>
      <c r="I52" s="57">
        <f>MIN(城防战关卡设计!R53,$C$2)</f>
        <v>46.060494387554918</v>
      </c>
      <c r="J52" s="57">
        <f>MIN(城防战关卡设计!S53,$C$2)</f>
        <v>47.560494387554918</v>
      </c>
      <c r="K52" s="57">
        <f>MIN(城防战关卡设计!T53,$C$2)</f>
        <v>49.060494387554918</v>
      </c>
      <c r="M52" s="57">
        <v>48</v>
      </c>
      <c r="N52" s="57">
        <f>求节点(节奏总纲!P$4:P$103,G$5:G$104,$M52)</f>
        <v>45.083333333333329</v>
      </c>
      <c r="O52" s="57">
        <f>求节点(节奏总纲!Q$4:Q$103,H$5:H$104,$M52)</f>
        <v>47.187415885723361</v>
      </c>
      <c r="P52" s="57">
        <f>求节点(节奏总纲!R$4:R$103,I$5:I$104,$M52)</f>
        <v>49.519259302749177</v>
      </c>
      <c r="Q52" s="57">
        <f>求节点(节奏总纲!S$4:S$103,J$5:J$104,$M52)</f>
        <v>52.478291096465568</v>
      </c>
      <c r="R52" s="57">
        <f>求节点(节奏总纲!T$4:T$103,K$5:K$104,$M52)</f>
        <v>54</v>
      </c>
    </row>
    <row r="53" spans="6:18" x14ac:dyDescent="0.15">
      <c r="F53" s="57">
        <v>49</v>
      </c>
      <c r="G53" s="57">
        <f>MIN(城防战关卡设计!P54,$C$2)</f>
        <v>43.291198737982057</v>
      </c>
      <c r="H53" s="57">
        <f>MIN(城防战关卡设计!Q54,$C$2)</f>
        <v>44.791198737982057</v>
      </c>
      <c r="I53" s="57">
        <f>MIN(城防战关卡设计!R54,$C$2)</f>
        <v>46.291198737982057</v>
      </c>
      <c r="J53" s="57">
        <f>MIN(城防战关卡设计!S54,$C$2)</f>
        <v>47.791198737982057</v>
      </c>
      <c r="K53" s="57">
        <f>MIN(城防战关卡设计!T54,$C$2)</f>
        <v>49.291198737982057</v>
      </c>
      <c r="M53" s="57">
        <v>49</v>
      </c>
      <c r="N53" s="57">
        <f>求节点(节奏总纲!P$4:P$103,G$5:G$104,$M53)</f>
        <v>45.166666666666664</v>
      </c>
      <c r="O53" s="57">
        <f>求节点(节奏总纲!Q$4:Q$103,H$5:H$104,$M53)</f>
        <v>47.269784771140657</v>
      </c>
      <c r="P53" s="57">
        <f>求节点(节奏总纲!R$4:R$103,I$5:I$104,$M53)</f>
        <v>49.611534426002486</v>
      </c>
      <c r="Q53" s="57">
        <f>求节点(节奏总纲!S$4:S$103,J$5:J$104,$M53)</f>
        <v>52.488327287612158</v>
      </c>
      <c r="R53" s="57">
        <f>求节点(节奏总纲!T$4:T$103,K$5:K$104,$M53)</f>
        <v>54</v>
      </c>
    </row>
    <row r="54" spans="6:18" x14ac:dyDescent="0.15">
      <c r="F54" s="57">
        <v>50</v>
      </c>
      <c r="G54" s="57">
        <f>MIN(城防战关卡设计!P55,$C$2)</f>
        <v>43.53846153846154</v>
      </c>
      <c r="H54" s="57">
        <f>MIN(城防战关卡设计!Q55,$C$2)</f>
        <v>45.03846153846154</v>
      </c>
      <c r="I54" s="57">
        <f>MIN(城防战关卡设计!R55,$C$2)</f>
        <v>46.53846153846154</v>
      </c>
      <c r="J54" s="57">
        <f>MIN(城防战关卡设计!S55,$C$2)</f>
        <v>48.03846153846154</v>
      </c>
      <c r="K54" s="57">
        <f>MIN(城防战关卡设计!T55,$C$2)</f>
        <v>49.53846153846154</v>
      </c>
      <c r="M54" s="57">
        <v>50</v>
      </c>
      <c r="N54" s="57">
        <f>求节点(节奏总纲!P$4:P$103,G$5:G$104,$M54)</f>
        <v>45.25</v>
      </c>
      <c r="O54" s="57">
        <f>求节点(节奏总纲!Q$4:Q$103,H$5:H$104,$M54)</f>
        <v>47.352153656557952</v>
      </c>
      <c r="P54" s="57">
        <f>求节点(节奏总纲!R$4:R$103,I$5:I$104,$M54)</f>
        <v>49.703809549255794</v>
      </c>
      <c r="Q54" s="57">
        <f>求节点(节奏总纲!S$4:S$103,J$5:J$104,$M54)</f>
        <v>52.498363478758755</v>
      </c>
      <c r="R54" s="57">
        <f>求节点(节奏总纲!T$4:T$103,K$5:K$104,$M54)</f>
        <v>54</v>
      </c>
    </row>
    <row r="55" spans="6:18" x14ac:dyDescent="0.15">
      <c r="F55" s="57">
        <v>51</v>
      </c>
      <c r="G55" s="57">
        <f>MIN(城防战关卡设计!P56,$C$2)</f>
        <v>43.803471246287849</v>
      </c>
      <c r="H55" s="57">
        <f>MIN(城防战关卡设计!Q56,$C$2)</f>
        <v>45.303471246287849</v>
      </c>
      <c r="I55" s="57">
        <f>MIN(城防战关卡设计!R56,$C$2)</f>
        <v>46.803471246287849</v>
      </c>
      <c r="J55" s="57">
        <f>MIN(城防战关卡设计!S56,$C$2)</f>
        <v>48.303471246287849</v>
      </c>
      <c r="K55" s="57">
        <f>MIN(城防战关卡设计!T56,$C$2)</f>
        <v>49.803471246287849</v>
      </c>
      <c r="M55" s="57">
        <v>51</v>
      </c>
      <c r="N55" s="57">
        <f>求节点(节奏总纲!P$4:P$103,G$5:G$104,$M55)</f>
        <v>45.333333333333329</v>
      </c>
      <c r="O55" s="57">
        <f>求节点(节奏总纲!Q$4:Q$103,H$5:H$104,$M55)</f>
        <v>47.434245526600421</v>
      </c>
      <c r="P55" s="57">
        <f>求节点(节奏总纲!R$4:R$103,I$5:I$104,$M55)</f>
        <v>49.796084672509103</v>
      </c>
      <c r="Q55" s="57">
        <f>求节点(节奏总纲!S$4:S$103,J$5:J$104,$M55)</f>
        <v>52.5</v>
      </c>
      <c r="R55" s="57">
        <f>求节点(节奏总纲!T$4:T$103,K$5:K$104,$M55)</f>
        <v>54</v>
      </c>
    </row>
    <row r="56" spans="6:18" x14ac:dyDescent="0.15">
      <c r="F56" s="57">
        <v>52</v>
      </c>
      <c r="G56" s="57">
        <f>MIN(城防战关卡设计!P57,$C$2)</f>
        <v>44.063195613325426</v>
      </c>
      <c r="H56" s="57">
        <f>MIN(城防战关卡设计!Q57,$C$2)</f>
        <v>45.563195613325426</v>
      </c>
      <c r="I56" s="57">
        <f>MIN(城防战关卡设计!R57,$C$2)</f>
        <v>47.063195613325426</v>
      </c>
      <c r="J56" s="57">
        <f>MIN(城防战关卡设计!S57,$C$2)</f>
        <v>48.563195613325426</v>
      </c>
      <c r="K56" s="57">
        <f>MIN(城防战关卡设计!T57,$C$2)</f>
        <v>50.063195613325426</v>
      </c>
      <c r="M56" s="57">
        <v>52</v>
      </c>
      <c r="N56" s="57">
        <f>求节点(节奏总纲!P$4:P$103,G$5:G$104,$M56)</f>
        <v>45.416666666666664</v>
      </c>
      <c r="O56" s="57">
        <f>求节点(节奏总纲!Q$4:Q$103,H$5:H$104,$M56)</f>
        <v>47.511969378813049</v>
      </c>
      <c r="P56" s="57">
        <f>求节点(节奏总纲!R$4:R$103,I$5:I$104,$M56)</f>
        <v>49.888514710252387</v>
      </c>
      <c r="Q56" s="57">
        <f>求节点(节奏总纲!S$4:S$103,J$5:J$104,$M56)</f>
        <v>52.5</v>
      </c>
      <c r="R56" s="57">
        <f>求节点(节奏总纲!T$4:T$103,K$5:K$104,$M56)</f>
        <v>54</v>
      </c>
    </row>
    <row r="57" spans="6:18" x14ac:dyDescent="0.15">
      <c r="F57" s="57">
        <v>53</v>
      </c>
      <c r="G57" s="57">
        <f>MIN(城防战关卡设计!P58,$C$2)</f>
        <v>44.283051768919776</v>
      </c>
      <c r="H57" s="57">
        <f>MIN(城防战关卡设计!Q58,$C$2)</f>
        <v>45.783051768919776</v>
      </c>
      <c r="I57" s="57">
        <f>MIN(城防战关卡设计!R58,$C$2)</f>
        <v>47.283051768919776</v>
      </c>
      <c r="J57" s="57">
        <f>MIN(城防战关卡设计!S58,$C$2)</f>
        <v>48.783051768919776</v>
      </c>
      <c r="K57" s="57">
        <f>MIN(城防战关卡设计!T58,$C$2)</f>
        <v>50.283051768919776</v>
      </c>
      <c r="M57" s="57">
        <v>53</v>
      </c>
      <c r="N57" s="57">
        <f>求节点(节奏总纲!P$4:P$103,G$5:G$104,$M57)</f>
        <v>45.5</v>
      </c>
      <c r="O57" s="57">
        <f>求节点(节奏总纲!Q$4:Q$103,H$5:H$104,$M57)</f>
        <v>47.589693231025677</v>
      </c>
      <c r="P57" s="57">
        <f>求节点(节奏总纲!R$4:R$103,I$5:I$104,$M57)</f>
        <v>49.981105090106901</v>
      </c>
      <c r="Q57" s="57">
        <f>求节点(节奏总纲!S$4:S$103,J$5:J$104,$M57)</f>
        <v>52.5</v>
      </c>
      <c r="R57" s="57">
        <f>求节点(节奏总纲!T$4:T$103,K$5:K$104,$M57)</f>
        <v>54</v>
      </c>
    </row>
    <row r="58" spans="6:18" x14ac:dyDescent="0.15">
      <c r="F58" s="57">
        <v>54</v>
      </c>
      <c r="G58" s="57">
        <f>MIN(城防战关卡设计!P59,$C$2)</f>
        <v>44.518687762061049</v>
      </c>
      <c r="H58" s="57">
        <f>MIN(城防战关卡设计!Q59,$C$2)</f>
        <v>46.018687762061049</v>
      </c>
      <c r="I58" s="57">
        <f>MIN(城防战关卡设计!R59,$C$2)</f>
        <v>47.518687762061049</v>
      </c>
      <c r="J58" s="57">
        <f>MIN(城防战关卡设计!S59,$C$2)</f>
        <v>49.018687762061049</v>
      </c>
      <c r="K58" s="57">
        <f>MIN(城防战关卡设计!T59,$C$2)</f>
        <v>50.518687762061049</v>
      </c>
      <c r="M58" s="57">
        <v>54</v>
      </c>
      <c r="N58" s="57">
        <f>求节点(节奏总纲!P$4:P$103,G$5:G$104,$M58)</f>
        <v>45.583333333333336</v>
      </c>
      <c r="O58" s="57">
        <f>求节点(节奏总纲!Q$4:Q$103,H$5:H$104,$M58)</f>
        <v>47.667417083238298</v>
      </c>
      <c r="P58" s="57">
        <f>求节点(节奏总纲!R$4:R$103,I$5:I$104,$M58)</f>
        <v>50.073695469961422</v>
      </c>
      <c r="Q58" s="57">
        <f>求节点(节奏总纲!S$4:S$103,J$5:J$104,$M58)</f>
        <v>52.5</v>
      </c>
      <c r="R58" s="57">
        <f>求节点(节奏总纲!T$4:T$103,K$5:K$104,$M58)</f>
        <v>54</v>
      </c>
    </row>
    <row r="59" spans="6:18" x14ac:dyDescent="0.15">
      <c r="F59" s="57">
        <v>55</v>
      </c>
      <c r="G59" s="57">
        <f>MIN(城防战关卡设计!P60,$C$2)</f>
        <v>44.771236166328251</v>
      </c>
      <c r="H59" s="57">
        <f>MIN(城防战关卡设计!Q60,$C$2)</f>
        <v>46.271236166328251</v>
      </c>
      <c r="I59" s="57">
        <f>MIN(城防战关卡设计!R60,$C$2)</f>
        <v>47.771236166328251</v>
      </c>
      <c r="J59" s="57">
        <f>MIN(城防战关卡设计!S60,$C$2)</f>
        <v>49.271236166328251</v>
      </c>
      <c r="K59" s="57">
        <f>MIN(城防战关卡设计!T60,$C$2)</f>
        <v>50.771236166328251</v>
      </c>
      <c r="M59" s="57">
        <v>55</v>
      </c>
      <c r="N59" s="57">
        <f>求节点(节奏总纲!P$4:P$103,G$5:G$104,$M59)</f>
        <v>45.663350680658297</v>
      </c>
      <c r="O59" s="57">
        <f>求节点(节奏总纲!Q$4:Q$103,H$5:H$104,$M59)</f>
        <v>47.744374538484358</v>
      </c>
      <c r="P59" s="57">
        <f>求节点(节奏总纲!R$4:R$103,I$5:I$104,$M59)</f>
        <v>50.166285849815935</v>
      </c>
      <c r="Q59" s="57">
        <f>求节点(节奏总纲!S$4:S$103,J$5:J$104,$M59)</f>
        <v>52.5</v>
      </c>
      <c r="R59" s="57">
        <f>求节点(节奏总纲!T$4:T$103,K$5:K$104,$M59)</f>
        <v>54</v>
      </c>
    </row>
    <row r="60" spans="6:18" x14ac:dyDescent="0.15">
      <c r="F60" s="57">
        <v>56</v>
      </c>
      <c r="G60" s="57">
        <f>MIN(城防战关卡设计!P61,$C$2)</f>
        <v>45.041910844027726</v>
      </c>
      <c r="H60" s="57">
        <f>MIN(城防战关卡设计!Q61,$C$2)</f>
        <v>46.541910844027726</v>
      </c>
      <c r="I60" s="57">
        <f>MIN(城防战关卡设计!R61,$C$2)</f>
        <v>48.041910844027726</v>
      </c>
      <c r="J60" s="57">
        <f>MIN(城防战关卡设计!S61,$C$2)</f>
        <v>49.541910844027726</v>
      </c>
      <c r="K60" s="57">
        <f>MIN(城防战关卡设计!T61,$C$2)</f>
        <v>51.041910844027726</v>
      </c>
      <c r="M60" s="57">
        <v>56</v>
      </c>
      <c r="N60" s="57">
        <f>求节点(节奏总纲!P$4:P$103,G$5:G$104,$M60)</f>
        <v>45.73503933066899</v>
      </c>
      <c r="O60" s="57">
        <f>求节点(节奏总纲!Q$4:Q$103,H$5:H$104,$M60)</f>
        <v>47.820231406612777</v>
      </c>
      <c r="P60" s="57">
        <f>求节点(节奏总纲!R$4:R$103,I$5:I$104,$M60)</f>
        <v>50.258167220422933</v>
      </c>
      <c r="Q60" s="57">
        <f>求节点(节奏总纲!S$4:S$103,J$5:J$104,$M60)</f>
        <v>52.5</v>
      </c>
      <c r="R60" s="57">
        <f>求节点(节奏总纲!T$4:T$103,K$5:K$104,$M60)</f>
        <v>54</v>
      </c>
    </row>
    <row r="61" spans="6:18" x14ac:dyDescent="0.15">
      <c r="F61" s="57">
        <v>57</v>
      </c>
      <c r="G61" s="57">
        <f>MIN(城防战关卡设计!P62,$C$2)</f>
        <v>45.332012780566586</v>
      </c>
      <c r="H61" s="57">
        <f>MIN(城防战关卡设计!Q62,$C$2)</f>
        <v>46.832012780566586</v>
      </c>
      <c r="I61" s="57">
        <f>MIN(城防战关卡设计!R62,$C$2)</f>
        <v>48.332012780566586</v>
      </c>
      <c r="J61" s="57">
        <f>MIN(城防战关卡设计!S62,$C$2)</f>
        <v>49.832012780566586</v>
      </c>
      <c r="K61" s="57">
        <f>MIN(城防战关卡设计!T62,$C$2)</f>
        <v>51.332012780566586</v>
      </c>
      <c r="M61" s="57">
        <v>57</v>
      </c>
      <c r="N61" s="57">
        <f>求节点(节奏总纲!P$4:P$103,G$5:G$104,$M61)</f>
        <v>45.806727980679682</v>
      </c>
      <c r="O61" s="57">
        <f>求节点(节奏总纲!Q$4:Q$103,H$5:H$104,$M61)</f>
        <v>47.896088274741189</v>
      </c>
      <c r="P61" s="57">
        <f>求节点(节奏总纲!R$4:R$103,I$5:I$104,$M61)</f>
        <v>50.34977303192094</v>
      </c>
      <c r="Q61" s="57">
        <f>求节点(节奏总纲!S$4:S$103,J$5:J$104,$M61)</f>
        <v>52.5</v>
      </c>
      <c r="R61" s="57">
        <f>求节点(节奏总纲!T$4:T$103,K$5:K$104,$M61)</f>
        <v>54</v>
      </c>
    </row>
    <row r="62" spans="6:18" x14ac:dyDescent="0.15">
      <c r="F62" s="57">
        <v>58</v>
      </c>
      <c r="G62" s="57">
        <f>MIN(城防战关卡设计!P63,$C$2)</f>
        <v>45.642936337579329</v>
      </c>
      <c r="H62" s="57">
        <f>MIN(城防战关卡设计!Q63,$C$2)</f>
        <v>47.142936337579329</v>
      </c>
      <c r="I62" s="57">
        <f>MIN(城防战关卡设计!R63,$C$2)</f>
        <v>48.642936337579329</v>
      </c>
      <c r="J62" s="57">
        <f>MIN(城防战关卡设计!S63,$C$2)</f>
        <v>50.142936337579329</v>
      </c>
      <c r="K62" s="57">
        <f>MIN(城防战关卡设计!T63,$C$2)</f>
        <v>51.642936337579329</v>
      </c>
      <c r="M62" s="57">
        <v>58</v>
      </c>
      <c r="N62" s="57">
        <f>求节点(节奏总纲!P$4:P$103,G$5:G$104,$M62)</f>
        <v>45.878416630690381</v>
      </c>
      <c r="O62" s="57">
        <f>求节点(节奏总纲!Q$4:Q$103,H$5:H$104,$M62)</f>
        <v>47.971945142869608</v>
      </c>
      <c r="P62" s="57">
        <f>求节点(节奏总纲!R$4:R$103,I$5:I$104,$M62)</f>
        <v>50.441378843418946</v>
      </c>
      <c r="Q62" s="57">
        <f>求节点(节奏总纲!S$4:S$103,J$5:J$104,$M62)</f>
        <v>52.5</v>
      </c>
      <c r="R62" s="57">
        <f>求节点(节奏总纲!T$4:T$103,K$5:K$104,$M62)</f>
        <v>54</v>
      </c>
    </row>
    <row r="63" spans="6:18" x14ac:dyDescent="0.15">
      <c r="F63" s="57">
        <v>59</v>
      </c>
      <c r="G63" s="57">
        <f>MIN(城防战关卡设计!P64,$C$2)</f>
        <v>45.929610317097065</v>
      </c>
      <c r="H63" s="57">
        <f>MIN(城防战关卡设计!Q64,$C$2)</f>
        <v>47.429610317097065</v>
      </c>
      <c r="I63" s="57">
        <f>MIN(城防战关卡设计!R64,$C$2)</f>
        <v>48.929610317097065</v>
      </c>
      <c r="J63" s="57">
        <f>MIN(城防战关卡设计!S64,$C$2)</f>
        <v>50.429610317097065</v>
      </c>
      <c r="K63" s="57">
        <f>MIN(城防战关卡设计!T64,$C$2)</f>
        <v>51.929610317097065</v>
      </c>
      <c r="M63" s="57">
        <v>59</v>
      </c>
      <c r="N63" s="57">
        <f>求节点(节奏总纲!P$4:P$103,G$5:G$104,$M63)</f>
        <v>45.948529411764703</v>
      </c>
      <c r="O63" s="57">
        <f>求节点(节奏总纲!Q$4:Q$103,H$5:H$104,$M63)</f>
        <v>48.048153254718123</v>
      </c>
      <c r="P63" s="57">
        <f>求节点(节奏总纲!R$4:R$103,I$5:I$104,$M63)</f>
        <v>50.532984654916945</v>
      </c>
      <c r="Q63" s="57">
        <f>求节点(节奏总纲!S$4:S$103,J$5:J$104,$M63)</f>
        <v>52.5</v>
      </c>
      <c r="R63" s="57">
        <f>求节点(节奏总纲!T$4:T$103,K$5:K$104,$M63)</f>
        <v>54</v>
      </c>
    </row>
    <row r="64" spans="6:18" x14ac:dyDescent="0.15">
      <c r="F64" s="57">
        <v>60</v>
      </c>
      <c r="G64" s="57">
        <f>MIN(城防战关卡设计!P65,$C$2)</f>
        <v>46.213235294117645</v>
      </c>
      <c r="H64" s="57">
        <f>MIN(城防战关卡设计!Q65,$C$2)</f>
        <v>47.713235294117645</v>
      </c>
      <c r="I64" s="57">
        <f>MIN(城防战关卡设计!R65,$C$2)</f>
        <v>49.213235294117645</v>
      </c>
      <c r="J64" s="57">
        <f>MIN(城防战关卡设计!S65,$C$2)</f>
        <v>50.713235294117645</v>
      </c>
      <c r="K64" s="57">
        <f>MIN(城防战关卡设计!T65,$C$2)</f>
        <v>52.213235294117645</v>
      </c>
      <c r="M64" s="57">
        <v>60</v>
      </c>
      <c r="N64" s="57">
        <f>求节点(节奏总纲!P$4:P$103,G$5:G$104,$M64)</f>
        <v>46.014705882352935</v>
      </c>
      <c r="O64" s="57">
        <f>求节点(节奏总纲!Q$4:Q$103,H$5:H$104,$M64)</f>
        <v>48.124881277153662</v>
      </c>
      <c r="P64" s="57">
        <f>求节点(节奏总纲!R$4:R$103,I$5:I$104,$M64)</f>
        <v>50.623822415267668</v>
      </c>
      <c r="Q64" s="57">
        <f>求节点(节奏总纲!S$4:S$103,J$5:J$104,$M64)</f>
        <v>52.5</v>
      </c>
      <c r="R64" s="57">
        <f>求节点(节奏总纲!T$4:T$103,K$5:K$104,$M64)</f>
        <v>54</v>
      </c>
    </row>
    <row r="65" spans="6:18" x14ac:dyDescent="0.15">
      <c r="F65" s="57">
        <v>61</v>
      </c>
      <c r="G65" s="57">
        <f>MIN(城防战关卡设计!P66,$C$2)</f>
        <v>46.517217017800768</v>
      </c>
      <c r="H65" s="57">
        <f>MIN(城防战关卡设计!Q66,$C$2)</f>
        <v>48.017217017800768</v>
      </c>
      <c r="I65" s="57">
        <f>MIN(城防战关卡设计!R66,$C$2)</f>
        <v>49.517217017800768</v>
      </c>
      <c r="J65" s="57">
        <f>MIN(城防战关卡设计!S66,$C$2)</f>
        <v>51.017217017800768</v>
      </c>
      <c r="K65" s="57">
        <f>MIN(城防战关卡设计!T66,$C$2)</f>
        <v>52.517217017800768</v>
      </c>
      <c r="M65" s="57">
        <v>61</v>
      </c>
      <c r="N65" s="57">
        <f>求节点(节奏总纲!P$4:P$103,G$5:G$104,$M65)</f>
        <v>46.080882352941174</v>
      </c>
      <c r="O65" s="57">
        <f>求节点(节奏总纲!Q$4:Q$103,H$5:H$104,$M65)</f>
        <v>48.201609299589194</v>
      </c>
      <c r="P65" s="57">
        <f>求节点(节奏总纲!R$4:R$103,I$5:I$104,$M65)</f>
        <v>50.71421818789856</v>
      </c>
      <c r="Q65" s="57">
        <f>求节点(节奏总纲!S$4:S$103,J$5:J$104,$M65)</f>
        <v>52.5</v>
      </c>
      <c r="R65" s="57">
        <f>求节点(节奏总纲!T$4:T$103,K$5:K$104,$M65)</f>
        <v>54</v>
      </c>
    </row>
    <row r="66" spans="6:18" x14ac:dyDescent="0.15">
      <c r="F66" s="57">
        <v>62</v>
      </c>
      <c r="G66" s="57">
        <f>MIN(城防战关卡设计!P67,$C$2)</f>
        <v>46.843016562340381</v>
      </c>
      <c r="H66" s="57">
        <f>MIN(城防战关卡设计!Q67,$C$2)</f>
        <v>48.343016562340381</v>
      </c>
      <c r="I66" s="57">
        <f>MIN(城防战关卡设计!R67,$C$2)</f>
        <v>49.843016562340381</v>
      </c>
      <c r="J66" s="57">
        <f>MIN(城防战关卡设计!S67,$C$2)</f>
        <v>51.343016562340381</v>
      </c>
      <c r="K66" s="57">
        <f>MIN(城防战关卡设计!T67,$C$2)</f>
        <v>52.843016562340381</v>
      </c>
      <c r="M66" s="57">
        <v>62</v>
      </c>
      <c r="N66" s="57">
        <f>求节点(节奏总纲!P$4:P$103,G$5:G$104,$M66)</f>
        <v>46.147058823529406</v>
      </c>
      <c r="O66" s="57">
        <f>求节点(节奏总纲!Q$4:Q$103,H$5:H$104,$M66)</f>
        <v>48.278337322024733</v>
      </c>
      <c r="P66" s="57">
        <f>求节点(节奏总纲!R$4:R$103,I$5:I$104,$M66)</f>
        <v>50.804613960529458</v>
      </c>
      <c r="Q66" s="57">
        <f>求节点(节奏总纲!S$4:S$103,J$5:J$104,$M66)</f>
        <v>52.5</v>
      </c>
      <c r="R66" s="57">
        <f>求节点(节奏总纲!T$4:T$103,K$5:K$104,$M66)</f>
        <v>54</v>
      </c>
    </row>
    <row r="67" spans="6:18" x14ac:dyDescent="0.15">
      <c r="F67" s="57">
        <v>63</v>
      </c>
      <c r="G67" s="57">
        <f>MIN(城防战关卡设计!P68,$C$2)</f>
        <v>47.192199868284348</v>
      </c>
      <c r="H67" s="57">
        <f>MIN(城防战关卡设计!Q68,$C$2)</f>
        <v>48.692199868284348</v>
      </c>
      <c r="I67" s="57">
        <f>MIN(城防战关卡设计!R68,$C$2)</f>
        <v>50.192199868284348</v>
      </c>
      <c r="J67" s="57">
        <f>MIN(城防战关卡设计!S68,$C$2)</f>
        <v>51.692199868284348</v>
      </c>
      <c r="K67" s="57">
        <f>MIN(城防战关卡设计!T68,$C$2)</f>
        <v>53.192199868284348</v>
      </c>
      <c r="M67" s="57">
        <v>63</v>
      </c>
      <c r="N67" s="57">
        <f>求节点(节奏总纲!P$4:P$103,G$5:G$104,$M67)</f>
        <v>46.213235294117645</v>
      </c>
      <c r="O67" s="57">
        <f>求节点(节奏总纲!Q$4:Q$103,H$5:H$104,$M67)</f>
        <v>48.354866952527303</v>
      </c>
      <c r="P67" s="57">
        <f>求节点(节奏总纲!R$4:R$103,I$5:I$104,$M67)</f>
        <v>50.895009733160357</v>
      </c>
      <c r="Q67" s="57">
        <f>求节点(节奏总纲!S$4:S$103,J$5:J$104,$M67)</f>
        <v>52.5</v>
      </c>
      <c r="R67" s="57">
        <f>求节点(节奏总纲!T$4:T$103,K$5:K$104,$M67)</f>
        <v>54</v>
      </c>
    </row>
    <row r="68" spans="6:18" x14ac:dyDescent="0.15">
      <c r="F68" s="57">
        <v>64</v>
      </c>
      <c r="G68" s="57">
        <f>MIN(城防战关卡设计!P69,$C$2)</f>
        <v>47.566445269155786</v>
      </c>
      <c r="H68" s="57">
        <f>MIN(城防战关卡设计!Q69,$C$2)</f>
        <v>49.066445269155786</v>
      </c>
      <c r="I68" s="57">
        <f>MIN(城防战关卡设计!R69,$C$2)</f>
        <v>50.566445269155786</v>
      </c>
      <c r="J68" s="57">
        <f>MIN(城防战关卡设计!S69,$C$2)</f>
        <v>52.066445269155786</v>
      </c>
      <c r="K68" s="57">
        <f>MIN(城防战关卡设计!T69,$C$2)</f>
        <v>53.566445269155786</v>
      </c>
      <c r="M68" s="57">
        <v>64</v>
      </c>
      <c r="N68" s="57">
        <f>求节点(节奏总纲!P$4:P$103,G$5:G$104,$M68)</f>
        <v>46.279411764705877</v>
      </c>
      <c r="O68" s="57">
        <f>求节点(节奏总纲!Q$4:Q$103,H$5:H$104,$M68)</f>
        <v>48.430331592445704</v>
      </c>
      <c r="P68" s="57">
        <f>求节点(节奏总纲!R$4:R$103,I$5:I$104,$M68)</f>
        <v>50.968918607332441</v>
      </c>
      <c r="Q68" s="57">
        <f>求节点(节奏总纲!S$4:S$103,J$5:J$104,$M68)</f>
        <v>52.5</v>
      </c>
      <c r="R68" s="57">
        <f>求节点(节奏总纲!T$4:T$103,K$5:K$104,$M68)</f>
        <v>54</v>
      </c>
    </row>
    <row r="69" spans="6:18" x14ac:dyDescent="0.15">
      <c r="F69" s="57">
        <v>65</v>
      </c>
      <c r="G69" s="57">
        <f>MIN(城防战关卡设计!P70,$C$2)</f>
        <v>47.967551558286047</v>
      </c>
      <c r="H69" s="57">
        <f>MIN(城防战关卡设计!Q70,$C$2)</f>
        <v>49.467551558286047</v>
      </c>
      <c r="I69" s="57">
        <f>MIN(城防战关卡设计!R70,$C$2)</f>
        <v>50.967551558286047</v>
      </c>
      <c r="J69" s="57">
        <f>MIN(城防战关卡设计!S70,$C$2)</f>
        <v>52.467551558286047</v>
      </c>
      <c r="K69" s="57">
        <f>MIN(城防战关卡设计!T70,$C$2)</f>
        <v>53.967551558286047</v>
      </c>
      <c r="M69" s="57">
        <v>65</v>
      </c>
      <c r="N69" s="57">
        <f>求节点(节奏总纲!P$4:P$103,G$5:G$104,$M69)</f>
        <v>46.345588235294116</v>
      </c>
      <c r="O69" s="57">
        <f>求节点(节奏总纲!Q$4:Q$103,H$5:H$104,$M69)</f>
        <v>48.505796232364105</v>
      </c>
      <c r="P69" s="57">
        <f>求节点(节奏总纲!R$4:R$103,I$5:I$104,$M69)</f>
        <v>50.975840071324477</v>
      </c>
      <c r="Q69" s="57">
        <f>求节点(节奏总纲!S$4:S$103,J$5:J$104,$M69)</f>
        <v>52.5</v>
      </c>
      <c r="R69" s="57">
        <f>求节点(节奏总纲!T$4:T$103,K$5:K$104,$M69)</f>
        <v>54</v>
      </c>
    </row>
    <row r="70" spans="6:18" x14ac:dyDescent="0.15">
      <c r="F70" s="57">
        <v>66</v>
      </c>
      <c r="G70" s="57">
        <f>MIN(城防战关卡设计!P71,$C$2)</f>
        <v>48</v>
      </c>
      <c r="H70" s="57">
        <f>MIN(城防战关卡设计!Q71,$C$2)</f>
        <v>49.5</v>
      </c>
      <c r="I70" s="57">
        <f>MIN(城防战关卡设计!R71,$C$2)</f>
        <v>51</v>
      </c>
      <c r="J70" s="57">
        <f>MIN(城防战关卡设计!S71,$C$2)</f>
        <v>52.5</v>
      </c>
      <c r="K70" s="57">
        <f>MIN(城防战关卡设计!T71,$C$2)</f>
        <v>54</v>
      </c>
      <c r="M70" s="57">
        <v>66</v>
      </c>
      <c r="N70" s="57">
        <f>求节点(节奏总纲!P$4:P$103,G$5:G$104,$M70)</f>
        <v>46.411764705882348</v>
      </c>
      <c r="O70" s="57">
        <f>求节点(节奏总纲!Q$4:Q$103,H$5:H$104,$M70)</f>
        <v>48.581260872282499</v>
      </c>
      <c r="P70" s="57">
        <f>求节点(节奏总纲!R$4:R$103,I$5:I$104,$M70)</f>
        <v>50.982761535316513</v>
      </c>
      <c r="Q70" s="57">
        <f>求节点(节奏总纲!S$4:S$103,J$5:J$104,$M70)</f>
        <v>52.5</v>
      </c>
      <c r="R70" s="57">
        <f>求节点(节奏总纲!T$4:T$103,K$5:K$104,$M70)</f>
        <v>54</v>
      </c>
    </row>
    <row r="71" spans="6:18" x14ac:dyDescent="0.15">
      <c r="F71" s="57">
        <v>67</v>
      </c>
      <c r="G71" s="57">
        <f>MIN(城防战关卡设计!P72,$C$2)</f>
        <v>48</v>
      </c>
      <c r="H71" s="57">
        <f>MIN(城防战关卡设计!Q72,$C$2)</f>
        <v>49.5</v>
      </c>
      <c r="I71" s="57">
        <f>MIN(城防战关卡设计!R72,$C$2)</f>
        <v>51</v>
      </c>
      <c r="J71" s="57">
        <f>MIN(城防战关卡设计!S72,$C$2)</f>
        <v>52.5</v>
      </c>
      <c r="K71" s="57">
        <f>MIN(城防战关卡设计!T72,$C$2)</f>
        <v>54</v>
      </c>
      <c r="M71" s="57">
        <v>67</v>
      </c>
      <c r="N71" s="57">
        <f>求节点(节奏总纲!P$4:P$103,G$5:G$104,$M71)</f>
        <v>46.477941176470587</v>
      </c>
      <c r="O71" s="57">
        <f>求节点(节奏总纲!Q$4:Q$103,H$5:H$104,$M71)</f>
        <v>48.6567255122009</v>
      </c>
      <c r="P71" s="57">
        <f>求节点(节奏总纲!R$4:R$103,I$5:I$104,$M71)</f>
        <v>50.989682999308549</v>
      </c>
      <c r="Q71" s="57">
        <f>求节点(节奏总纲!S$4:S$103,J$5:J$104,$M71)</f>
        <v>52.5</v>
      </c>
      <c r="R71" s="57">
        <f>求节点(节奏总纲!T$4:T$103,K$5:K$104,$M71)</f>
        <v>54</v>
      </c>
    </row>
    <row r="72" spans="6:18" x14ac:dyDescent="0.15">
      <c r="F72" s="57">
        <v>68</v>
      </c>
      <c r="G72" s="57">
        <f>MIN(城防战关卡设计!P73,$C$2)</f>
        <v>48</v>
      </c>
      <c r="H72" s="57">
        <f>MIN(城防战关卡设计!Q73,$C$2)</f>
        <v>49.5</v>
      </c>
      <c r="I72" s="57">
        <f>MIN(城防战关卡设计!R73,$C$2)</f>
        <v>51</v>
      </c>
      <c r="J72" s="57">
        <f>MIN(城防战关卡设计!S73,$C$2)</f>
        <v>52.5</v>
      </c>
      <c r="K72" s="57">
        <f>MIN(城防战关卡设计!T73,$C$2)</f>
        <v>54</v>
      </c>
      <c r="M72" s="57">
        <v>68</v>
      </c>
      <c r="N72" s="57">
        <f>求节点(节奏总纲!P$4:P$103,G$5:G$104,$M72)</f>
        <v>46.544117647058819</v>
      </c>
      <c r="O72" s="57">
        <f>求节点(节奏总纲!Q$4:Q$103,H$5:H$104,$M72)</f>
        <v>48.732428401743242</v>
      </c>
      <c r="P72" s="57">
        <f>求节点(节奏总纲!R$4:R$103,I$5:I$104,$M72)</f>
        <v>50.996604463300585</v>
      </c>
      <c r="Q72" s="57">
        <f>求节点(节奏总纲!S$4:S$103,J$5:J$104,$M72)</f>
        <v>52.5</v>
      </c>
      <c r="R72" s="57">
        <f>求节点(节奏总纲!T$4:T$103,K$5:K$104,$M72)</f>
        <v>54</v>
      </c>
    </row>
    <row r="73" spans="6:18" x14ac:dyDescent="0.15">
      <c r="F73" s="57">
        <v>69</v>
      </c>
      <c r="G73" s="57">
        <f>MIN(城防战关卡设计!P74,$C$2)</f>
        <v>48</v>
      </c>
      <c r="H73" s="57">
        <f>MIN(城防战关卡设计!Q74,$C$2)</f>
        <v>49.5</v>
      </c>
      <c r="I73" s="57">
        <f>MIN(城防战关卡设计!R74,$C$2)</f>
        <v>51</v>
      </c>
      <c r="J73" s="57">
        <f>MIN(城防战关卡设计!S74,$C$2)</f>
        <v>52.5</v>
      </c>
      <c r="K73" s="57">
        <f>MIN(城防战关卡设计!T74,$C$2)</f>
        <v>54</v>
      </c>
      <c r="M73" s="57">
        <v>69</v>
      </c>
      <c r="N73" s="57">
        <f>求节点(节奏总纲!P$4:P$103,G$5:G$104,$M73)</f>
        <v>46.610294117647058</v>
      </c>
      <c r="O73" s="57">
        <f>求节点(节奏总纲!Q$4:Q$103,H$5:H$104,$M73)</f>
        <v>48.808342636422111</v>
      </c>
      <c r="P73" s="57">
        <f>求节点(节奏总纲!R$4:R$103,I$5:I$104,$M73)</f>
        <v>51</v>
      </c>
      <c r="Q73" s="57">
        <f>求节点(节奏总纲!S$4:S$103,J$5:J$104,$M73)</f>
        <v>52.5</v>
      </c>
      <c r="R73" s="57">
        <f>求节点(节奏总纲!T$4:T$103,K$5:K$104,$M73)</f>
        <v>54</v>
      </c>
    </row>
    <row r="74" spans="6:18" x14ac:dyDescent="0.15">
      <c r="F74" s="57">
        <v>70</v>
      </c>
      <c r="G74" s="57">
        <f>MIN(城防战关卡设计!P75,$C$2)</f>
        <v>48</v>
      </c>
      <c r="H74" s="57">
        <f>MIN(城防战关卡设计!Q75,$C$2)</f>
        <v>49.5</v>
      </c>
      <c r="I74" s="57">
        <f>MIN(城防战关卡设计!R75,$C$2)</f>
        <v>51</v>
      </c>
      <c r="J74" s="57">
        <f>MIN(城防战关卡设计!S75,$C$2)</f>
        <v>52.5</v>
      </c>
      <c r="K74" s="57">
        <f>MIN(城防战关卡设计!T75,$C$2)</f>
        <v>54</v>
      </c>
      <c r="M74" s="57">
        <v>70</v>
      </c>
      <c r="N74" s="57">
        <f>求节点(节奏总纲!P$4:P$103,G$5:G$104,$M74)</f>
        <v>46.67647058823529</v>
      </c>
      <c r="O74" s="57">
        <f>求节点(节奏总纲!Q$4:Q$103,H$5:H$104,$M74)</f>
        <v>48.884256871100973</v>
      </c>
      <c r="P74" s="57">
        <f>求节点(节奏总纲!R$4:R$103,I$5:I$104,$M74)</f>
        <v>51</v>
      </c>
      <c r="Q74" s="57">
        <f>求节点(节奏总纲!S$4:S$103,J$5:J$104,$M74)</f>
        <v>52.5</v>
      </c>
      <c r="R74" s="57">
        <f>求节点(节奏总纲!T$4:T$103,K$5:K$104,$M74)</f>
        <v>54</v>
      </c>
    </row>
    <row r="75" spans="6:18" x14ac:dyDescent="0.15">
      <c r="F75" s="57">
        <v>71</v>
      </c>
      <c r="G75" s="57">
        <f>MIN(城防战关卡设计!P76,$C$2)</f>
        <v>48</v>
      </c>
      <c r="H75" s="57">
        <f>MIN(城防战关卡设计!Q76,$C$2)</f>
        <v>49.5</v>
      </c>
      <c r="I75" s="57">
        <f>MIN(城防战关卡设计!R76,$C$2)</f>
        <v>51</v>
      </c>
      <c r="J75" s="57">
        <f>MIN(城防战关卡设计!S76,$C$2)</f>
        <v>52.5</v>
      </c>
      <c r="K75" s="57">
        <f>MIN(城防战关卡设计!T76,$C$2)</f>
        <v>54</v>
      </c>
      <c r="M75" s="57">
        <v>71</v>
      </c>
      <c r="N75" s="57">
        <f>求节点(节奏总纲!P$4:P$103,G$5:G$104,$M75)</f>
        <v>46.742647058823529</v>
      </c>
      <c r="O75" s="57">
        <f>求节点(节奏总纲!Q$4:Q$103,H$5:H$104,$M75)</f>
        <v>48.960171105779835</v>
      </c>
      <c r="P75" s="57">
        <f>求节点(节奏总纲!R$4:R$103,I$5:I$104,$M75)</f>
        <v>51</v>
      </c>
      <c r="Q75" s="57">
        <f>求节点(节奏总纲!S$4:S$103,J$5:J$104,$M75)</f>
        <v>52.5</v>
      </c>
      <c r="R75" s="57">
        <f>求节点(节奏总纲!T$4:T$103,K$5:K$104,$M75)</f>
        <v>54</v>
      </c>
    </row>
    <row r="76" spans="6:18" x14ac:dyDescent="0.15">
      <c r="F76" s="57">
        <v>72</v>
      </c>
      <c r="G76" s="57">
        <f>MIN(城防战关卡设计!P77,$C$2)</f>
        <v>48</v>
      </c>
      <c r="H76" s="57">
        <f>MIN(城防战关卡设计!Q77,$C$2)</f>
        <v>49.5</v>
      </c>
      <c r="I76" s="57">
        <f>MIN(城防战关卡设计!R77,$C$2)</f>
        <v>51</v>
      </c>
      <c r="J76" s="57">
        <f>MIN(城防战关卡设计!S77,$C$2)</f>
        <v>52.5</v>
      </c>
      <c r="K76" s="57">
        <f>MIN(城防战关卡设计!T77,$C$2)</f>
        <v>54</v>
      </c>
      <c r="M76" s="57">
        <v>72</v>
      </c>
      <c r="N76" s="57">
        <f>求节点(节奏总纲!P$4:P$103,G$5:G$104,$M76)</f>
        <v>46.808823529411761</v>
      </c>
      <c r="O76" s="57">
        <f>求节点(节奏总纲!Q$4:Q$103,H$5:H$104,$M76)</f>
        <v>49.036085340458705</v>
      </c>
      <c r="P76" s="57">
        <f>求节点(节奏总纲!R$4:R$103,I$5:I$104,$M76)</f>
        <v>51</v>
      </c>
      <c r="Q76" s="57">
        <f>求节点(节奏总纲!S$4:S$103,J$5:J$104,$M76)</f>
        <v>52.5</v>
      </c>
      <c r="R76" s="57">
        <f>求节点(节奏总纲!T$4:T$103,K$5:K$104,$M76)</f>
        <v>54</v>
      </c>
    </row>
    <row r="77" spans="6:18" x14ac:dyDescent="0.15">
      <c r="F77" s="57">
        <v>73</v>
      </c>
      <c r="G77" s="57">
        <f>MIN(城防战关卡设计!P78,$C$2)</f>
        <v>48</v>
      </c>
      <c r="H77" s="57">
        <f>MIN(城防战关卡设计!Q78,$C$2)</f>
        <v>49.5</v>
      </c>
      <c r="I77" s="57">
        <f>MIN(城防战关卡设计!R78,$C$2)</f>
        <v>51</v>
      </c>
      <c r="J77" s="57">
        <f>MIN(城防战关卡设计!S78,$C$2)</f>
        <v>52.5</v>
      </c>
      <c r="K77" s="57">
        <f>MIN(城防战关卡设计!T78,$C$2)</f>
        <v>54</v>
      </c>
      <c r="M77" s="57">
        <v>73</v>
      </c>
      <c r="N77" s="57">
        <f>求节点(节奏总纲!P$4:P$103,G$5:G$104,$M77)</f>
        <v>46.875</v>
      </c>
      <c r="O77" s="57">
        <f>求节点(节奏总纲!Q$4:Q$103,H$5:H$104,$M77)</f>
        <v>49.112294297127477</v>
      </c>
      <c r="P77" s="57">
        <f>求节点(节奏总纲!R$4:R$103,I$5:I$104,$M77)</f>
        <v>51</v>
      </c>
      <c r="Q77" s="57">
        <f>求节点(节奏总纲!S$4:S$103,J$5:J$104,$M77)</f>
        <v>52.5</v>
      </c>
      <c r="R77" s="57">
        <f>求节点(节奏总纲!T$4:T$103,K$5:K$104,$M77)</f>
        <v>54</v>
      </c>
    </row>
    <row r="78" spans="6:18" x14ac:dyDescent="0.15">
      <c r="F78" s="57">
        <v>74</v>
      </c>
      <c r="G78" s="57">
        <f>MIN(城防战关卡设计!P79,$C$2)</f>
        <v>48</v>
      </c>
      <c r="H78" s="57">
        <f>MIN(城防战关卡设计!Q79,$C$2)</f>
        <v>49.5</v>
      </c>
      <c r="I78" s="57">
        <f>MIN(城防战关卡设计!R79,$C$2)</f>
        <v>51</v>
      </c>
      <c r="J78" s="57">
        <f>MIN(城防战关卡设计!S79,$C$2)</f>
        <v>52.5</v>
      </c>
      <c r="K78" s="57">
        <f>MIN(城防战关卡设计!T79,$C$2)</f>
        <v>54</v>
      </c>
      <c r="M78" s="57">
        <v>74</v>
      </c>
      <c r="N78" s="57">
        <f>求节点(节奏总纲!P$4:P$103,G$5:G$104,$M78)</f>
        <v>46.941176470588232</v>
      </c>
      <c r="O78" s="57">
        <f>求节点(节奏总纲!Q$4:Q$103,H$5:H$104,$M78)</f>
        <v>49.188699672958101</v>
      </c>
      <c r="P78" s="57">
        <f>求节点(节奏总纲!R$4:R$103,I$5:I$104,$M78)</f>
        <v>51</v>
      </c>
      <c r="Q78" s="57">
        <f>求节点(节奏总纲!S$4:S$103,J$5:J$104,$M78)</f>
        <v>52.5</v>
      </c>
      <c r="R78" s="57">
        <f>求节点(节奏总纲!T$4:T$103,K$5:K$104,$M78)</f>
        <v>54</v>
      </c>
    </row>
    <row r="79" spans="6:18" x14ac:dyDescent="0.15">
      <c r="F79" s="57">
        <v>75</v>
      </c>
      <c r="G79" s="57">
        <f>MIN(城防战关卡设计!P80,$C$2)</f>
        <v>48</v>
      </c>
      <c r="H79" s="57">
        <f>MIN(城防战关卡设计!Q80,$C$2)</f>
        <v>49.5</v>
      </c>
      <c r="I79" s="57">
        <f>MIN(城防战关卡设计!R80,$C$2)</f>
        <v>51</v>
      </c>
      <c r="J79" s="57">
        <f>MIN(城防战关卡设计!S80,$C$2)</f>
        <v>52.5</v>
      </c>
      <c r="K79" s="57">
        <f>MIN(城防战关卡设计!T80,$C$2)</f>
        <v>54</v>
      </c>
      <c r="M79" s="57">
        <v>75</v>
      </c>
      <c r="N79" s="57">
        <f>求节点(节奏总纲!P$4:P$103,G$5:G$104,$M79)</f>
        <v>47.007352941176471</v>
      </c>
      <c r="O79" s="57">
        <f>求节点(节奏总纲!Q$4:Q$103,H$5:H$104,$M79)</f>
        <v>49.265105048788719</v>
      </c>
      <c r="P79" s="57">
        <f>求节点(节奏总纲!R$4:R$103,I$5:I$104,$M79)</f>
        <v>51</v>
      </c>
      <c r="Q79" s="57">
        <f>求节点(节奏总纲!S$4:S$103,J$5:J$104,$M79)</f>
        <v>52.5</v>
      </c>
      <c r="R79" s="57">
        <f>求节点(节奏总纲!T$4:T$103,K$5:K$104,$M79)</f>
        <v>54</v>
      </c>
    </row>
    <row r="80" spans="6:18" x14ac:dyDescent="0.15">
      <c r="F80" s="57">
        <v>76</v>
      </c>
      <c r="G80" s="57">
        <f>MIN(城防战关卡设计!P81,$C$2)</f>
        <v>48</v>
      </c>
      <c r="H80" s="57">
        <f>MIN(城防战关卡设计!Q81,$C$2)</f>
        <v>49.5</v>
      </c>
      <c r="I80" s="57">
        <f>MIN(城防战关卡设计!R81,$C$2)</f>
        <v>51</v>
      </c>
      <c r="J80" s="57">
        <f>MIN(城防战关卡设计!S81,$C$2)</f>
        <v>52.5</v>
      </c>
      <c r="K80" s="57">
        <f>MIN(城防战关卡设计!T81,$C$2)</f>
        <v>54</v>
      </c>
      <c r="M80" s="57">
        <v>76</v>
      </c>
      <c r="N80" s="57">
        <f>求节点(节奏总纲!P$4:P$103,G$5:G$104,$M80)</f>
        <v>47.073529411764703</v>
      </c>
      <c r="O80" s="57">
        <f>求节点(节奏总纲!Q$4:Q$103,H$5:H$104,$M80)</f>
        <v>49.341510424619337</v>
      </c>
      <c r="P80" s="57">
        <f>求节点(节奏总纲!R$4:R$103,I$5:I$104,$M80)</f>
        <v>51</v>
      </c>
      <c r="Q80" s="57">
        <f>求节点(节奏总纲!S$4:S$103,J$5:J$104,$M80)</f>
        <v>52.5</v>
      </c>
      <c r="R80" s="57">
        <f>求节点(节奏总纲!T$4:T$103,K$5:K$104,$M80)</f>
        <v>54</v>
      </c>
    </row>
    <row r="81" spans="6:18" x14ac:dyDescent="0.15">
      <c r="F81" s="57">
        <v>77</v>
      </c>
      <c r="G81" s="57">
        <f>MIN(城防战关卡设计!P82,$C$2)</f>
        <v>48</v>
      </c>
      <c r="H81" s="57">
        <f>MIN(城防战关卡设计!Q82,$C$2)</f>
        <v>49.5</v>
      </c>
      <c r="I81" s="57">
        <f>MIN(城防战关卡设计!R82,$C$2)</f>
        <v>51</v>
      </c>
      <c r="J81" s="57">
        <f>MIN(城防战关卡设计!S82,$C$2)</f>
        <v>52.5</v>
      </c>
      <c r="K81" s="57">
        <f>MIN(城防战关卡设计!T82,$C$2)</f>
        <v>54</v>
      </c>
      <c r="M81" s="57">
        <v>77</v>
      </c>
      <c r="N81" s="57">
        <f>求节点(节奏总纲!P$4:P$103,G$5:G$104,$M81)</f>
        <v>47.139705882352942</v>
      </c>
      <c r="O81" s="57">
        <f>求节点(节奏总纲!Q$4:Q$103,H$5:H$104,$M81)</f>
        <v>49.417915800449961</v>
      </c>
      <c r="P81" s="57">
        <f>求节点(节奏总纲!R$4:R$103,I$5:I$104,$M81)</f>
        <v>51</v>
      </c>
      <c r="Q81" s="57">
        <f>求节点(节奏总纲!S$4:S$103,J$5:J$104,$M81)</f>
        <v>52.5</v>
      </c>
      <c r="R81" s="57">
        <f>求节点(节奏总纲!T$4:T$103,K$5:K$104,$M81)</f>
        <v>54</v>
      </c>
    </row>
    <row r="82" spans="6:18" x14ac:dyDescent="0.15">
      <c r="F82" s="57">
        <v>78</v>
      </c>
      <c r="G82" s="57">
        <f>MIN(城防战关卡设计!P83,$C$2)</f>
        <v>48</v>
      </c>
      <c r="H82" s="57">
        <f>MIN(城防战关卡设计!Q83,$C$2)</f>
        <v>49.5</v>
      </c>
      <c r="I82" s="57">
        <f>MIN(城防战关卡设计!R83,$C$2)</f>
        <v>51</v>
      </c>
      <c r="J82" s="57">
        <f>MIN(城防战关卡设计!S83,$C$2)</f>
        <v>52.5</v>
      </c>
      <c r="K82" s="57">
        <f>MIN(城防战关卡设计!T83,$C$2)</f>
        <v>54</v>
      </c>
      <c r="M82" s="57">
        <v>78</v>
      </c>
      <c r="N82" s="57">
        <f>求节点(节奏总纲!P$4:P$103,G$5:G$104,$M82)</f>
        <v>47.205882352941174</v>
      </c>
      <c r="O82" s="57">
        <f>求节点(节奏总纲!Q$4:Q$103,H$5:H$104,$M82)</f>
        <v>49.469545145856614</v>
      </c>
      <c r="P82" s="57">
        <f>求节点(节奏总纲!R$4:R$103,I$5:I$104,$M82)</f>
        <v>51</v>
      </c>
      <c r="Q82" s="57">
        <f>求节点(节奏总纲!S$4:S$103,J$5:J$104,$M82)</f>
        <v>52.5</v>
      </c>
      <c r="R82" s="57">
        <f>求节点(节奏总纲!T$4:T$103,K$5:K$104,$M82)</f>
        <v>54</v>
      </c>
    </row>
    <row r="83" spans="6:18" x14ac:dyDescent="0.15">
      <c r="F83" s="57">
        <v>79</v>
      </c>
      <c r="G83" s="57">
        <f>MIN(城防战关卡设计!P84,$C$2)</f>
        <v>48</v>
      </c>
      <c r="H83" s="57">
        <f>MIN(城防战关卡设计!Q84,$C$2)</f>
        <v>49.5</v>
      </c>
      <c r="I83" s="57">
        <f>MIN(城防战关卡设计!R84,$C$2)</f>
        <v>51</v>
      </c>
      <c r="J83" s="57">
        <f>MIN(城防战关卡设计!S84,$C$2)</f>
        <v>52.5</v>
      </c>
      <c r="K83" s="57">
        <f>MIN(城防战关卡设计!T84,$C$2)</f>
        <v>54</v>
      </c>
      <c r="M83" s="57">
        <v>79</v>
      </c>
      <c r="N83" s="57">
        <f>求节点(节奏总纲!P$4:P$103,G$5:G$104,$M83)</f>
        <v>47.272058823529413</v>
      </c>
      <c r="O83" s="57">
        <f>求节点(节奏总纲!Q$4:Q$103,H$5:H$104,$M83)</f>
        <v>49.47523520865883</v>
      </c>
      <c r="P83" s="57">
        <f>求节点(节奏总纲!R$4:R$103,I$5:I$104,$M83)</f>
        <v>51</v>
      </c>
      <c r="Q83" s="57">
        <f>求节点(节奏总纲!S$4:S$103,J$5:J$104,$M83)</f>
        <v>52.5</v>
      </c>
      <c r="R83" s="57">
        <f>求节点(节奏总纲!T$4:T$103,K$5:K$104,$M83)</f>
        <v>54</v>
      </c>
    </row>
    <row r="84" spans="6:18" x14ac:dyDescent="0.15">
      <c r="F84" s="57">
        <v>80</v>
      </c>
      <c r="G84" s="57">
        <f>MIN(城防战关卡设计!P85,$C$2)</f>
        <v>48</v>
      </c>
      <c r="H84" s="57">
        <f>MIN(城防战关卡设计!Q85,$C$2)</f>
        <v>49.5</v>
      </c>
      <c r="I84" s="57">
        <f>MIN(城防战关卡设计!R85,$C$2)</f>
        <v>51</v>
      </c>
      <c r="J84" s="57">
        <f>MIN(城防战关卡设计!S85,$C$2)</f>
        <v>52.5</v>
      </c>
      <c r="K84" s="57">
        <f>MIN(城防战关卡设计!T85,$C$2)</f>
        <v>54</v>
      </c>
      <c r="M84" s="57">
        <v>80</v>
      </c>
      <c r="N84" s="57">
        <f>求节点(节奏总纲!P$4:P$103,G$5:G$104,$M84)</f>
        <v>47.338235294117645</v>
      </c>
      <c r="O84" s="57">
        <f>求节点(节奏总纲!Q$4:Q$103,H$5:H$104,$M84)</f>
        <v>49.480925271461054</v>
      </c>
      <c r="P84" s="57">
        <f>求节点(节奏总纲!R$4:R$103,I$5:I$104,$M84)</f>
        <v>51</v>
      </c>
      <c r="Q84" s="57">
        <f>求节点(节奏总纲!S$4:S$103,J$5:J$104,$M84)</f>
        <v>52.5</v>
      </c>
      <c r="R84" s="57">
        <f>求节点(节奏总纲!T$4:T$103,K$5:K$104,$M84)</f>
        <v>54</v>
      </c>
    </row>
    <row r="85" spans="6:18" x14ac:dyDescent="0.15">
      <c r="F85" s="57">
        <v>81</v>
      </c>
      <c r="G85" s="57">
        <f>MIN(城防战关卡设计!P86,$C$2)</f>
        <v>48</v>
      </c>
      <c r="H85" s="57">
        <f>MIN(城防战关卡设计!Q86,$C$2)</f>
        <v>49.5</v>
      </c>
      <c r="I85" s="57">
        <f>MIN(城防战关卡设计!R86,$C$2)</f>
        <v>51</v>
      </c>
      <c r="J85" s="57">
        <f>MIN(城防战关卡设计!S86,$C$2)</f>
        <v>52.5</v>
      </c>
      <c r="K85" s="57">
        <f>MIN(城防战关卡设计!T86,$C$2)</f>
        <v>54</v>
      </c>
      <c r="M85" s="57">
        <v>81</v>
      </c>
      <c r="N85" s="57">
        <f>求节点(节奏总纲!P$4:P$103,G$5:G$104,$M85)</f>
        <v>47.404411764705884</v>
      </c>
      <c r="O85" s="57">
        <f>求节点(节奏总纲!Q$4:Q$103,H$5:H$104,$M85)</f>
        <v>49.486615334263277</v>
      </c>
      <c r="P85" s="57">
        <f>求节点(节奏总纲!R$4:R$103,I$5:I$104,$M85)</f>
        <v>51</v>
      </c>
      <c r="Q85" s="57">
        <f>求节点(节奏总纲!S$4:S$103,J$5:J$104,$M85)</f>
        <v>52.5</v>
      </c>
      <c r="R85" s="57">
        <f>求节点(节奏总纲!T$4:T$103,K$5:K$104,$M85)</f>
        <v>54</v>
      </c>
    </row>
    <row r="86" spans="6:18" x14ac:dyDescent="0.15">
      <c r="F86" s="57">
        <v>82</v>
      </c>
      <c r="G86" s="57">
        <f>MIN(城防战关卡设计!P87,$C$2)</f>
        <v>48</v>
      </c>
      <c r="H86" s="57">
        <f>MIN(城防战关卡设计!Q87,$C$2)</f>
        <v>49.5</v>
      </c>
      <c r="I86" s="57">
        <f>MIN(城防战关卡设计!R87,$C$2)</f>
        <v>51</v>
      </c>
      <c r="J86" s="57">
        <f>MIN(城防战关卡设计!S87,$C$2)</f>
        <v>52.5</v>
      </c>
      <c r="K86" s="57">
        <f>MIN(城防战关卡设计!T87,$C$2)</f>
        <v>54</v>
      </c>
      <c r="M86" s="57">
        <v>82</v>
      </c>
      <c r="N86" s="57">
        <f>求节点(节奏总纲!P$4:P$103,G$5:G$104,$M86)</f>
        <v>47.470588235294116</v>
      </c>
      <c r="O86" s="57">
        <f>求节点(节奏总纲!Q$4:Q$103,H$5:H$104,$M86)</f>
        <v>49.492305397065493</v>
      </c>
      <c r="P86" s="57">
        <f>求节点(节奏总纲!R$4:R$103,I$5:I$104,$M86)</f>
        <v>51</v>
      </c>
      <c r="Q86" s="57">
        <f>求节点(节奏总纲!S$4:S$103,J$5:J$104,$M86)</f>
        <v>52.5</v>
      </c>
      <c r="R86" s="57">
        <f>求节点(节奏总纲!T$4:T$103,K$5:K$104,$M86)</f>
        <v>54</v>
      </c>
    </row>
    <row r="87" spans="6:18" x14ac:dyDescent="0.15">
      <c r="F87" s="57">
        <v>83</v>
      </c>
      <c r="G87" s="57">
        <f>MIN(城防战关卡设计!P88,$C$2)</f>
        <v>48</v>
      </c>
      <c r="H87" s="57">
        <f>MIN(城防战关卡设计!Q88,$C$2)</f>
        <v>49.5</v>
      </c>
      <c r="I87" s="57">
        <f>MIN(城防战关卡设计!R88,$C$2)</f>
        <v>51</v>
      </c>
      <c r="J87" s="57">
        <f>MIN(城防战关卡设计!S88,$C$2)</f>
        <v>52.5</v>
      </c>
      <c r="K87" s="57">
        <f>MIN(城防战关卡设计!T88,$C$2)</f>
        <v>54</v>
      </c>
      <c r="M87" s="57">
        <v>83</v>
      </c>
      <c r="N87" s="57">
        <f>求节点(节奏总纲!P$4:P$103,G$5:G$104,$M87)</f>
        <v>47.536764705882355</v>
      </c>
      <c r="O87" s="57">
        <f>求节点(节奏总纲!Q$4:Q$103,H$5:H$104,$M87)</f>
        <v>49.497995459867717</v>
      </c>
      <c r="P87" s="57">
        <f>求节点(节奏总纲!R$4:R$103,I$5:I$104,$M87)</f>
        <v>51</v>
      </c>
      <c r="Q87" s="57">
        <f>求节点(节奏总纲!S$4:S$103,J$5:J$104,$M87)</f>
        <v>52.5</v>
      </c>
      <c r="R87" s="57">
        <f>求节点(节奏总纲!T$4:T$103,K$5:K$104,$M87)</f>
        <v>54</v>
      </c>
    </row>
    <row r="88" spans="6:18" x14ac:dyDescent="0.15">
      <c r="F88" s="57">
        <v>84</v>
      </c>
      <c r="G88" s="57">
        <f>MIN(城防战关卡设计!P89,$C$2)</f>
        <v>48</v>
      </c>
      <c r="H88" s="57">
        <f>MIN(城防战关卡设计!Q89,$C$2)</f>
        <v>49.5</v>
      </c>
      <c r="I88" s="57">
        <f>MIN(城防战关卡设计!R89,$C$2)</f>
        <v>51</v>
      </c>
      <c r="J88" s="57">
        <f>MIN(城防战关卡设计!S89,$C$2)</f>
        <v>52.5</v>
      </c>
      <c r="K88" s="57">
        <f>MIN(城防战关卡设计!T89,$C$2)</f>
        <v>54</v>
      </c>
      <c r="M88" s="57">
        <v>84</v>
      </c>
      <c r="N88" s="57">
        <f>求节点(节奏总纲!P$4:P$103,G$5:G$104,$M88)</f>
        <v>47.602941176470587</v>
      </c>
      <c r="O88" s="57">
        <f>求节点(节奏总纲!Q$4:Q$103,H$5:H$104,$M88)</f>
        <v>49.5</v>
      </c>
      <c r="P88" s="57">
        <f>求节点(节奏总纲!R$4:R$103,I$5:I$104,$M88)</f>
        <v>51</v>
      </c>
      <c r="Q88" s="57">
        <f>求节点(节奏总纲!S$4:S$103,J$5:J$104,$M88)</f>
        <v>52.5</v>
      </c>
      <c r="R88" s="57">
        <f>求节点(节奏总纲!T$4:T$103,K$5:K$104,$M88)</f>
        <v>54</v>
      </c>
    </row>
    <row r="89" spans="6:18" x14ac:dyDescent="0.15">
      <c r="F89" s="57">
        <v>85</v>
      </c>
      <c r="G89" s="57">
        <f>MIN(城防战关卡设计!P90,$C$2)</f>
        <v>48</v>
      </c>
      <c r="H89" s="57">
        <f>MIN(城防战关卡设计!Q90,$C$2)</f>
        <v>49.5</v>
      </c>
      <c r="I89" s="57">
        <f>MIN(城防战关卡设计!R90,$C$2)</f>
        <v>51</v>
      </c>
      <c r="J89" s="57">
        <f>MIN(城防战关卡设计!S90,$C$2)</f>
        <v>52.5</v>
      </c>
      <c r="K89" s="57">
        <f>MIN(城防战关卡设计!T90,$C$2)</f>
        <v>54</v>
      </c>
      <c r="M89" s="57">
        <v>85</v>
      </c>
      <c r="N89" s="57">
        <f>求节点(节奏总纲!P$4:P$103,G$5:G$104,$M89)</f>
        <v>47.669117647058826</v>
      </c>
      <c r="O89" s="57">
        <f>求节点(节奏总纲!Q$4:Q$103,H$5:H$104,$M89)</f>
        <v>49.5</v>
      </c>
      <c r="P89" s="57">
        <f>求节点(节奏总纲!R$4:R$103,I$5:I$104,$M89)</f>
        <v>51</v>
      </c>
      <c r="Q89" s="57">
        <f>求节点(节奏总纲!S$4:S$103,J$5:J$104,$M89)</f>
        <v>52.5</v>
      </c>
      <c r="R89" s="57">
        <f>求节点(节奏总纲!T$4:T$103,K$5:K$104,$M89)</f>
        <v>54</v>
      </c>
    </row>
    <row r="90" spans="6:18" x14ac:dyDescent="0.15">
      <c r="F90" s="57">
        <v>86</v>
      </c>
      <c r="G90" s="57">
        <f>MIN(城防战关卡设计!P91,$C$2)</f>
        <v>48</v>
      </c>
      <c r="H90" s="57">
        <f>MIN(城防战关卡设计!Q91,$C$2)</f>
        <v>49.5</v>
      </c>
      <c r="I90" s="57">
        <f>MIN(城防战关卡设计!R91,$C$2)</f>
        <v>51</v>
      </c>
      <c r="J90" s="57">
        <f>MIN(城防战关卡设计!S91,$C$2)</f>
        <v>52.5</v>
      </c>
      <c r="K90" s="57">
        <f>MIN(城防战关卡设计!T91,$C$2)</f>
        <v>54</v>
      </c>
      <c r="M90" s="57">
        <v>86</v>
      </c>
      <c r="N90" s="57">
        <f>求节点(节奏总纲!P$4:P$103,G$5:G$104,$M90)</f>
        <v>47.735294117647058</v>
      </c>
      <c r="O90" s="57">
        <f>求节点(节奏总纲!Q$4:Q$103,H$5:H$104,$M90)</f>
        <v>49.5</v>
      </c>
      <c r="P90" s="57">
        <f>求节点(节奏总纲!R$4:R$103,I$5:I$104,$M90)</f>
        <v>51</v>
      </c>
      <c r="Q90" s="57">
        <f>求节点(节奏总纲!S$4:S$103,J$5:J$104,$M90)</f>
        <v>52.5</v>
      </c>
      <c r="R90" s="57">
        <f>求节点(节奏总纲!T$4:T$103,K$5:K$104,$M90)</f>
        <v>54</v>
      </c>
    </row>
    <row r="91" spans="6:18" x14ac:dyDescent="0.15">
      <c r="F91" s="57">
        <v>87</v>
      </c>
      <c r="G91" s="57">
        <f>MIN(城防战关卡设计!P92,$C$2)</f>
        <v>48</v>
      </c>
      <c r="H91" s="57">
        <f>MIN(城防战关卡设计!Q92,$C$2)</f>
        <v>49.5</v>
      </c>
      <c r="I91" s="57">
        <f>MIN(城防战关卡设计!R92,$C$2)</f>
        <v>51</v>
      </c>
      <c r="J91" s="57">
        <f>MIN(城防战关卡设计!S92,$C$2)</f>
        <v>52.5</v>
      </c>
      <c r="K91" s="57">
        <f>MIN(城防战关卡设计!T92,$C$2)</f>
        <v>54</v>
      </c>
      <c r="M91" s="57">
        <v>87</v>
      </c>
      <c r="N91" s="57">
        <f>求节点(节奏总纲!P$4:P$103,G$5:G$104,$M91)</f>
        <v>47.801470588235297</v>
      </c>
      <c r="O91" s="57">
        <f>求节点(节奏总纲!Q$4:Q$103,H$5:H$104,$M91)</f>
        <v>49.5</v>
      </c>
      <c r="P91" s="57">
        <f>求节点(节奏总纲!R$4:R$103,I$5:I$104,$M91)</f>
        <v>51</v>
      </c>
      <c r="Q91" s="57">
        <f>求节点(节奏总纲!S$4:S$103,J$5:J$104,$M91)</f>
        <v>52.5</v>
      </c>
      <c r="R91" s="57">
        <f>求节点(节奏总纲!T$4:T$103,K$5:K$104,$M91)</f>
        <v>54</v>
      </c>
    </row>
    <row r="92" spans="6:18" x14ac:dyDescent="0.15">
      <c r="F92" s="57">
        <v>88</v>
      </c>
      <c r="G92" s="57">
        <f>MIN(城防战关卡设计!P93,$C$2)</f>
        <v>48</v>
      </c>
      <c r="H92" s="57">
        <f>MIN(城防战关卡设计!Q93,$C$2)</f>
        <v>49.5</v>
      </c>
      <c r="I92" s="57">
        <f>MIN(城防战关卡设计!R93,$C$2)</f>
        <v>51</v>
      </c>
      <c r="J92" s="57">
        <f>MIN(城防战关卡设计!S93,$C$2)</f>
        <v>52.5</v>
      </c>
      <c r="K92" s="57">
        <f>MIN(城防战关卡设计!T93,$C$2)</f>
        <v>54</v>
      </c>
      <c r="M92" s="57">
        <v>88</v>
      </c>
      <c r="N92" s="57">
        <f>求节点(节奏总纲!P$4:P$103,G$5:G$104,$M92)</f>
        <v>47.867647058823529</v>
      </c>
      <c r="O92" s="57">
        <f>求节点(节奏总纲!Q$4:Q$103,H$5:H$104,$M92)</f>
        <v>49.5</v>
      </c>
      <c r="P92" s="57">
        <f>求节点(节奏总纲!R$4:R$103,I$5:I$104,$M92)</f>
        <v>51</v>
      </c>
      <c r="Q92" s="57">
        <f>求节点(节奏总纲!S$4:S$103,J$5:J$104,$M92)</f>
        <v>52.5</v>
      </c>
      <c r="R92" s="57">
        <f>求节点(节奏总纲!T$4:T$103,K$5:K$104,$M92)</f>
        <v>54</v>
      </c>
    </row>
    <row r="93" spans="6:18" x14ac:dyDescent="0.15">
      <c r="F93" s="57">
        <v>89</v>
      </c>
      <c r="G93" s="57">
        <f>MIN(城防战关卡设计!P94,$C$2)</f>
        <v>48</v>
      </c>
      <c r="H93" s="57">
        <f>MIN(城防战关卡设计!Q94,$C$2)</f>
        <v>49.5</v>
      </c>
      <c r="I93" s="57">
        <f>MIN(城防战关卡设计!R94,$C$2)</f>
        <v>51</v>
      </c>
      <c r="J93" s="57">
        <f>MIN(城防战关卡设计!S94,$C$2)</f>
        <v>52.5</v>
      </c>
      <c r="K93" s="57">
        <f>MIN(城防战关卡设计!T94,$C$2)</f>
        <v>54</v>
      </c>
      <c r="M93" s="57">
        <v>89</v>
      </c>
      <c r="N93" s="57">
        <f>求节点(节奏总纲!P$4:P$103,G$5:G$104,$M93)</f>
        <v>47.933823529411761</v>
      </c>
      <c r="O93" s="57">
        <f>求节点(节奏总纲!Q$4:Q$103,H$5:H$104,$M93)</f>
        <v>49.5</v>
      </c>
      <c r="P93" s="57">
        <f>求节点(节奏总纲!R$4:R$103,I$5:I$104,$M93)</f>
        <v>51</v>
      </c>
      <c r="Q93" s="57">
        <f>求节点(节奏总纲!S$4:S$103,J$5:J$104,$M93)</f>
        <v>52.5</v>
      </c>
      <c r="R93" s="57">
        <f>求节点(节奏总纲!T$4:T$103,K$5:K$104,$M93)</f>
        <v>54</v>
      </c>
    </row>
    <row r="94" spans="6:18" x14ac:dyDescent="0.15">
      <c r="F94" s="57">
        <v>90</v>
      </c>
      <c r="G94" s="57">
        <f>MIN(城防战关卡设计!P95,$C$2)</f>
        <v>48</v>
      </c>
      <c r="H94" s="57">
        <f>MIN(城防战关卡设计!Q95,$C$2)</f>
        <v>49.5</v>
      </c>
      <c r="I94" s="57">
        <f>MIN(城防战关卡设计!R95,$C$2)</f>
        <v>51</v>
      </c>
      <c r="J94" s="57">
        <f>MIN(城防战关卡设计!S95,$C$2)</f>
        <v>52.5</v>
      </c>
      <c r="K94" s="57">
        <f>MIN(城防战关卡设计!T95,$C$2)</f>
        <v>54</v>
      </c>
      <c r="M94" s="57">
        <v>90</v>
      </c>
      <c r="N94" s="57">
        <f>求节点(节奏总纲!P$4:P$103,G$5:G$104,$M94)</f>
        <v>47.970000763749418</v>
      </c>
      <c r="O94" s="57">
        <f>求节点(节奏总纲!Q$4:Q$103,H$5:H$104,$M94)</f>
        <v>49.5</v>
      </c>
      <c r="P94" s="57">
        <f>求节点(节奏总纲!R$4:R$103,I$5:I$104,$M94)</f>
        <v>51</v>
      </c>
      <c r="Q94" s="57">
        <f>求节点(节奏总纲!S$4:S$103,J$5:J$104,$M94)</f>
        <v>52.5</v>
      </c>
      <c r="R94" s="57">
        <f>求节点(节奏总纲!T$4:T$103,K$5:K$104,$M94)</f>
        <v>54</v>
      </c>
    </row>
    <row r="95" spans="6:18" x14ac:dyDescent="0.15">
      <c r="F95" s="57">
        <v>91</v>
      </c>
      <c r="G95" s="57">
        <f>MIN(城防战关卡设计!P96,$C$2)</f>
        <v>48</v>
      </c>
      <c r="H95" s="57">
        <f>MIN(城防战关卡设计!Q96,$C$2)</f>
        <v>49.5</v>
      </c>
      <c r="I95" s="57">
        <f>MIN(城防战关卡设计!R96,$C$2)</f>
        <v>51</v>
      </c>
      <c r="J95" s="57">
        <f>MIN(城防战关卡设计!S96,$C$2)</f>
        <v>52.5</v>
      </c>
      <c r="K95" s="57">
        <f>MIN(城防战关卡设计!T96,$C$2)</f>
        <v>54</v>
      </c>
      <c r="M95" s="57">
        <v>91</v>
      </c>
      <c r="N95" s="57">
        <f>求节点(节奏总纲!P$4:P$103,G$5:G$104,$M95)</f>
        <v>47.974995757799988</v>
      </c>
      <c r="O95" s="57">
        <f>求节点(节奏总纲!Q$4:Q$103,H$5:H$104,$M95)</f>
        <v>49.5</v>
      </c>
      <c r="P95" s="57">
        <f>求节点(节奏总纲!R$4:R$103,I$5:I$104,$M95)</f>
        <v>51</v>
      </c>
      <c r="Q95" s="57">
        <f>求节点(节奏总纲!S$4:S$103,J$5:J$104,$M95)</f>
        <v>52.5</v>
      </c>
      <c r="R95" s="57">
        <f>求节点(节奏总纲!T$4:T$103,K$5:K$104,$M95)</f>
        <v>54</v>
      </c>
    </row>
    <row r="96" spans="6:18" x14ac:dyDescent="0.15">
      <c r="F96" s="57">
        <v>92</v>
      </c>
      <c r="G96" s="57">
        <f>MIN(城防战关卡设计!P97,$C$2)</f>
        <v>48</v>
      </c>
      <c r="H96" s="57">
        <f>MIN(城防战关卡设计!Q97,$C$2)</f>
        <v>49.5</v>
      </c>
      <c r="I96" s="57">
        <f>MIN(城防战关卡设计!R97,$C$2)</f>
        <v>51</v>
      </c>
      <c r="J96" s="57">
        <f>MIN(城防战关卡设计!S97,$C$2)</f>
        <v>52.5</v>
      </c>
      <c r="K96" s="57">
        <f>MIN(城防战关卡设计!T97,$C$2)</f>
        <v>54</v>
      </c>
      <c r="M96" s="57">
        <v>92</v>
      </c>
      <c r="N96" s="57">
        <f>求节点(节奏总纲!P$4:P$103,G$5:G$104,$M96)</f>
        <v>47.979990751850551</v>
      </c>
      <c r="O96" s="57">
        <f>求节点(节奏总纲!Q$4:Q$103,H$5:H$104,$M96)</f>
        <v>49.5</v>
      </c>
      <c r="P96" s="57">
        <f>求节点(节奏总纲!R$4:R$103,I$5:I$104,$M96)</f>
        <v>51</v>
      </c>
      <c r="Q96" s="57">
        <f>求节点(节奏总纲!S$4:S$103,J$5:J$104,$M96)</f>
        <v>52.5</v>
      </c>
      <c r="R96" s="57">
        <f>求节点(节奏总纲!T$4:T$103,K$5:K$104,$M96)</f>
        <v>54</v>
      </c>
    </row>
    <row r="97" spans="6:18" x14ac:dyDescent="0.15">
      <c r="F97" s="57">
        <v>93</v>
      </c>
      <c r="G97" s="57">
        <f>MIN(城防战关卡设计!P98,$C$2)</f>
        <v>48</v>
      </c>
      <c r="H97" s="57">
        <f>MIN(城防战关卡设计!Q98,$C$2)</f>
        <v>49.5</v>
      </c>
      <c r="I97" s="57">
        <f>MIN(城防战关卡设计!R98,$C$2)</f>
        <v>51</v>
      </c>
      <c r="J97" s="57">
        <f>MIN(城防战关卡设计!S98,$C$2)</f>
        <v>52.5</v>
      </c>
      <c r="K97" s="57">
        <f>MIN(城防战关卡设计!T98,$C$2)</f>
        <v>54</v>
      </c>
      <c r="M97" s="57">
        <v>93</v>
      </c>
      <c r="N97" s="57">
        <f>求节点(节奏总纲!P$4:P$103,G$5:G$104,$M97)</f>
        <v>47.98498574590112</v>
      </c>
      <c r="O97" s="57">
        <f>求节点(节奏总纲!Q$4:Q$103,H$5:H$104,$M97)</f>
        <v>49.5</v>
      </c>
      <c r="P97" s="57">
        <f>求节点(节奏总纲!R$4:R$103,I$5:I$104,$M97)</f>
        <v>51</v>
      </c>
      <c r="Q97" s="57">
        <f>求节点(节奏总纲!S$4:S$103,J$5:J$104,$M97)</f>
        <v>52.5</v>
      </c>
      <c r="R97" s="57">
        <f>求节点(节奏总纲!T$4:T$103,K$5:K$104,$M97)</f>
        <v>54</v>
      </c>
    </row>
    <row r="98" spans="6:18" x14ac:dyDescent="0.15">
      <c r="F98" s="57">
        <v>94</v>
      </c>
      <c r="G98" s="57">
        <f>MIN(城防战关卡设计!P99,$C$2)</f>
        <v>48</v>
      </c>
      <c r="H98" s="57">
        <f>MIN(城防战关卡设计!Q99,$C$2)</f>
        <v>49.5</v>
      </c>
      <c r="I98" s="57">
        <f>MIN(城防战关卡设计!R99,$C$2)</f>
        <v>51</v>
      </c>
      <c r="J98" s="57">
        <f>MIN(城防战关卡设计!S99,$C$2)</f>
        <v>52.5</v>
      </c>
      <c r="K98" s="57">
        <f>MIN(城防战关卡设计!T99,$C$2)</f>
        <v>54</v>
      </c>
      <c r="M98" s="57">
        <v>94</v>
      </c>
      <c r="N98" s="57">
        <f>求节点(节奏总纲!P$4:P$103,G$5:G$104,$M98)</f>
        <v>47.98998073995169</v>
      </c>
      <c r="O98" s="57">
        <f>求节点(节奏总纲!Q$4:Q$103,H$5:H$104,$M98)</f>
        <v>49.5</v>
      </c>
      <c r="P98" s="57">
        <f>求节点(节奏总纲!R$4:R$103,I$5:I$104,$M98)</f>
        <v>51</v>
      </c>
      <c r="Q98" s="57">
        <f>求节点(节奏总纲!S$4:S$103,J$5:J$104,$M98)</f>
        <v>52.5</v>
      </c>
      <c r="R98" s="57">
        <f>求节点(节奏总纲!T$4:T$103,K$5:K$104,$M98)</f>
        <v>54</v>
      </c>
    </row>
    <row r="99" spans="6:18" x14ac:dyDescent="0.15">
      <c r="F99" s="57">
        <v>95</v>
      </c>
      <c r="G99" s="57">
        <f>MIN(城防战关卡设计!P100,$C$2)</f>
        <v>48</v>
      </c>
      <c r="H99" s="57">
        <f>MIN(城防战关卡设计!Q100,$C$2)</f>
        <v>49.5</v>
      </c>
      <c r="I99" s="57">
        <f>MIN(城防战关卡设计!R100,$C$2)</f>
        <v>51</v>
      </c>
      <c r="J99" s="57">
        <f>MIN(城防战关卡设计!S100,$C$2)</f>
        <v>52.5</v>
      </c>
      <c r="K99" s="57">
        <f>MIN(城防战关卡设计!T100,$C$2)</f>
        <v>54</v>
      </c>
      <c r="M99" s="57">
        <v>95</v>
      </c>
      <c r="N99" s="57">
        <f>求节点(节奏总纲!P$4:P$103,G$5:G$104,$M99)</f>
        <v>47.994975734002253</v>
      </c>
      <c r="O99" s="57">
        <f>求节点(节奏总纲!Q$4:Q$103,H$5:H$104,$M99)</f>
        <v>49.5</v>
      </c>
      <c r="P99" s="57">
        <f>求节点(节奏总纲!R$4:R$103,I$5:I$104,$M99)</f>
        <v>51</v>
      </c>
      <c r="Q99" s="57">
        <f>求节点(节奏总纲!S$4:S$103,J$5:J$104,$M99)</f>
        <v>52.5</v>
      </c>
      <c r="R99" s="57">
        <f>求节点(节奏总纲!T$4:T$103,K$5:K$104,$M99)</f>
        <v>54</v>
      </c>
    </row>
    <row r="100" spans="6:18" x14ac:dyDescent="0.15">
      <c r="F100" s="57">
        <v>96</v>
      </c>
      <c r="G100" s="57">
        <f>MIN(城防战关卡设计!P101,$C$2)</f>
        <v>48</v>
      </c>
      <c r="H100" s="57">
        <f>MIN(城防战关卡设计!Q101,$C$2)</f>
        <v>49.5</v>
      </c>
      <c r="I100" s="57">
        <f>MIN(城防战关卡设计!R101,$C$2)</f>
        <v>51</v>
      </c>
      <c r="J100" s="57">
        <f>MIN(城防战关卡设计!S101,$C$2)</f>
        <v>52.5</v>
      </c>
      <c r="K100" s="57">
        <f>MIN(城防战关卡设计!T101,$C$2)</f>
        <v>54</v>
      </c>
      <c r="M100" s="57">
        <v>96</v>
      </c>
      <c r="N100" s="57">
        <f>求节点(节奏总纲!P$4:P$103,G$5:G$104,$M100)</f>
        <v>47.999970728052823</v>
      </c>
      <c r="O100" s="57">
        <f>求节点(节奏总纲!Q$4:Q$103,H$5:H$104,$M100)</f>
        <v>49.5</v>
      </c>
      <c r="P100" s="57">
        <f>求节点(节奏总纲!R$4:R$103,I$5:I$104,$M100)</f>
        <v>51</v>
      </c>
      <c r="Q100" s="57">
        <f>求节点(节奏总纲!S$4:S$103,J$5:J$104,$M100)</f>
        <v>52.5</v>
      </c>
      <c r="R100" s="57">
        <f>求节点(节奏总纲!T$4:T$103,K$5:K$104,$M100)</f>
        <v>54</v>
      </c>
    </row>
    <row r="101" spans="6:18" x14ac:dyDescent="0.15">
      <c r="F101" s="57">
        <v>97</v>
      </c>
      <c r="G101" s="57">
        <f>MIN(城防战关卡设计!P102,$C$2)</f>
        <v>48</v>
      </c>
      <c r="H101" s="57">
        <f>MIN(城防战关卡设计!Q102,$C$2)</f>
        <v>49.5</v>
      </c>
      <c r="I101" s="57">
        <f>MIN(城防战关卡设计!R102,$C$2)</f>
        <v>51</v>
      </c>
      <c r="J101" s="57">
        <f>MIN(城防战关卡设计!S102,$C$2)</f>
        <v>52.5</v>
      </c>
      <c r="K101" s="57">
        <f>MIN(城防战关卡设计!T102,$C$2)</f>
        <v>54</v>
      </c>
      <c r="M101" s="57">
        <v>97</v>
      </c>
      <c r="N101" s="57">
        <f>求节点(节奏总纲!P$4:P$103,G$5:G$104,$M101)</f>
        <v>48</v>
      </c>
      <c r="O101" s="57">
        <f>求节点(节奏总纲!Q$4:Q$103,H$5:H$104,$M101)</f>
        <v>49.5</v>
      </c>
      <c r="P101" s="57">
        <f>求节点(节奏总纲!R$4:R$103,I$5:I$104,$M101)</f>
        <v>51</v>
      </c>
      <c r="Q101" s="57">
        <f>求节点(节奏总纲!S$4:S$103,J$5:J$104,$M101)</f>
        <v>52.5</v>
      </c>
      <c r="R101" s="57">
        <f>求节点(节奏总纲!T$4:T$103,K$5:K$104,$M101)</f>
        <v>54</v>
      </c>
    </row>
    <row r="102" spans="6:18" x14ac:dyDescent="0.15">
      <c r="F102" s="57">
        <v>98</v>
      </c>
      <c r="G102" s="57">
        <f>MIN(城防战关卡设计!P103,$C$2)</f>
        <v>48</v>
      </c>
      <c r="H102" s="57">
        <f>MIN(城防战关卡设计!Q103,$C$2)</f>
        <v>49.5</v>
      </c>
      <c r="I102" s="57">
        <f>MIN(城防战关卡设计!R103,$C$2)</f>
        <v>51</v>
      </c>
      <c r="J102" s="57">
        <f>MIN(城防战关卡设计!S103,$C$2)</f>
        <v>52.5</v>
      </c>
      <c r="K102" s="57">
        <f>MIN(城防战关卡设计!T103,$C$2)</f>
        <v>54</v>
      </c>
      <c r="M102" s="57">
        <v>98</v>
      </c>
      <c r="N102" s="57">
        <f>求节点(节奏总纲!P$4:P$103,G$5:G$104,$M102)</f>
        <v>48</v>
      </c>
      <c r="O102" s="57">
        <f>求节点(节奏总纲!Q$4:Q$103,H$5:H$104,$M102)</f>
        <v>49.5</v>
      </c>
      <c r="P102" s="57">
        <f>求节点(节奏总纲!R$4:R$103,I$5:I$104,$M102)</f>
        <v>51</v>
      </c>
      <c r="Q102" s="57">
        <f>求节点(节奏总纲!S$4:S$103,J$5:J$104,$M102)</f>
        <v>52.5</v>
      </c>
      <c r="R102" s="57">
        <f>求节点(节奏总纲!T$4:T$103,K$5:K$104,$M102)</f>
        <v>54</v>
      </c>
    </row>
    <row r="103" spans="6:18" x14ac:dyDescent="0.15">
      <c r="F103" s="57">
        <v>99</v>
      </c>
      <c r="G103" s="57">
        <f>MIN(城防战关卡设计!P104,$C$2)</f>
        <v>48</v>
      </c>
      <c r="H103" s="57">
        <f>MIN(城防战关卡设计!Q104,$C$2)</f>
        <v>49.5</v>
      </c>
      <c r="I103" s="57">
        <f>MIN(城防战关卡设计!R104,$C$2)</f>
        <v>51</v>
      </c>
      <c r="J103" s="57">
        <f>MIN(城防战关卡设计!S104,$C$2)</f>
        <v>52.5</v>
      </c>
      <c r="K103" s="57">
        <f>MIN(城防战关卡设计!T104,$C$2)</f>
        <v>54</v>
      </c>
      <c r="M103" s="57">
        <v>99</v>
      </c>
      <c r="N103" s="57">
        <f>求节点(节奏总纲!P$4:P$103,G$5:G$104,$M103)</f>
        <v>48</v>
      </c>
      <c r="O103" s="57">
        <f>求节点(节奏总纲!Q$4:Q$103,H$5:H$104,$M103)</f>
        <v>49.5</v>
      </c>
      <c r="P103" s="57">
        <f>求节点(节奏总纲!R$4:R$103,I$5:I$104,$M103)</f>
        <v>51</v>
      </c>
      <c r="Q103" s="57">
        <f>求节点(节奏总纲!S$4:S$103,J$5:J$104,$M103)</f>
        <v>52.5</v>
      </c>
      <c r="R103" s="57">
        <f>求节点(节奏总纲!T$4:T$103,K$5:K$104,$M103)</f>
        <v>54</v>
      </c>
    </row>
    <row r="104" spans="6:18" x14ac:dyDescent="0.15">
      <c r="F104" s="57">
        <v>100</v>
      </c>
      <c r="G104" s="57">
        <f>MIN(城防战关卡设计!P105,$C$2)</f>
        <v>48</v>
      </c>
      <c r="H104" s="57">
        <f>MIN(城防战关卡设计!Q105,$C$2)</f>
        <v>49.5</v>
      </c>
      <c r="I104" s="57">
        <f>MIN(城防战关卡设计!R105,$C$2)</f>
        <v>51</v>
      </c>
      <c r="J104" s="57">
        <f>MIN(城防战关卡设计!S105,$C$2)</f>
        <v>52.5</v>
      </c>
      <c r="K104" s="57">
        <f>MIN(城防战关卡设计!T105,$C$2)</f>
        <v>54</v>
      </c>
      <c r="M104" s="57">
        <v>100</v>
      </c>
      <c r="N104" s="57">
        <f>求节点(节奏总纲!P$4:P$103,G$5:G$104,$M104)</f>
        <v>48</v>
      </c>
      <c r="O104" s="57">
        <f>求节点(节奏总纲!Q$4:Q$103,H$5:H$104,$M104)</f>
        <v>49.5</v>
      </c>
      <c r="P104" s="57">
        <f>求节点(节奏总纲!R$4:R$103,I$5:I$104,$M104)</f>
        <v>51</v>
      </c>
      <c r="Q104" s="57">
        <f>求节点(节奏总纲!S$4:S$103,J$5:J$104,$M104)</f>
        <v>52.5</v>
      </c>
      <c r="R104" s="57">
        <f>求节点(节奏总纲!T$4:T$103,K$5:K$104,$M104)</f>
        <v>54</v>
      </c>
    </row>
    <row r="105" spans="6:18" x14ac:dyDescent="0.15">
      <c r="F105" s="70">
        <v>101</v>
      </c>
      <c r="G105" s="70">
        <f>MIN(城防战关卡设计!P106,$C$2)</f>
        <v>60</v>
      </c>
      <c r="H105" s="70">
        <f>MIN(城防战关卡设计!Q106,$C$2)</f>
        <v>60</v>
      </c>
      <c r="I105" s="70">
        <f>MIN(城防战关卡设计!R106,$C$2)</f>
        <v>60</v>
      </c>
      <c r="J105" s="70">
        <f>MIN(城防战关卡设计!S106,$C$2)</f>
        <v>60</v>
      </c>
      <c r="K105" s="70">
        <f>MIN(城防战关卡设计!T106,$C$2)</f>
        <v>60</v>
      </c>
      <c r="M105" s="57">
        <v>101</v>
      </c>
      <c r="N105" s="57">
        <f>求节点(节奏总纲!P$4:P$103,G$5:G$104,$M105)</f>
        <v>48</v>
      </c>
      <c r="O105" s="57">
        <f>求节点(节奏总纲!Q$4:Q$103,H$5:H$104,$M105)</f>
        <v>49.5</v>
      </c>
      <c r="P105" s="57">
        <f>求节点(节奏总纲!R$4:R$103,I$5:I$104,$M105)</f>
        <v>51</v>
      </c>
      <c r="Q105" s="57">
        <f>求节点(节奏总纲!S$4:S$103,J$5:J$104,$M105)</f>
        <v>52.5</v>
      </c>
      <c r="R105" s="57">
        <f>求节点(节奏总纲!T$4:T$103,K$5:K$104,$M105)</f>
        <v>54</v>
      </c>
    </row>
    <row r="106" spans="6:18" x14ac:dyDescent="0.15">
      <c r="F106" s="70">
        <v>102</v>
      </c>
      <c r="G106" s="70">
        <f>MIN(城防战关卡设计!P107,$C$2)</f>
        <v>60</v>
      </c>
      <c r="H106" s="70">
        <f>MIN(城防战关卡设计!Q107,$C$2)</f>
        <v>60</v>
      </c>
      <c r="I106" s="70">
        <f>MIN(城防战关卡设计!R107,$C$2)</f>
        <v>60</v>
      </c>
      <c r="J106" s="70">
        <f>MIN(城防战关卡设计!S107,$C$2)</f>
        <v>60</v>
      </c>
      <c r="K106" s="70">
        <f>MIN(城防战关卡设计!T107,$C$2)</f>
        <v>60</v>
      </c>
      <c r="M106" s="57">
        <v>102</v>
      </c>
      <c r="N106" s="57">
        <f>求节点(节奏总纲!P$4:P$103,G$5:G$104,$M106)</f>
        <v>48</v>
      </c>
      <c r="O106" s="57">
        <f>求节点(节奏总纲!Q$4:Q$103,H$5:H$104,$M106)</f>
        <v>49.5</v>
      </c>
      <c r="P106" s="57">
        <f>求节点(节奏总纲!R$4:R$103,I$5:I$104,$M106)</f>
        <v>51</v>
      </c>
      <c r="Q106" s="57">
        <f>求节点(节奏总纲!S$4:S$103,J$5:J$104,$M106)</f>
        <v>52.5</v>
      </c>
      <c r="R106" s="57">
        <f>求节点(节奏总纲!T$4:T$103,K$5:K$104,$M106)</f>
        <v>54</v>
      </c>
    </row>
    <row r="107" spans="6:18" x14ac:dyDescent="0.15">
      <c r="F107" s="70">
        <v>103</v>
      </c>
      <c r="G107" s="70">
        <f>MIN(城防战关卡设计!P108,$C$2)</f>
        <v>60</v>
      </c>
      <c r="H107" s="70">
        <f>MIN(城防战关卡设计!Q108,$C$2)</f>
        <v>60</v>
      </c>
      <c r="I107" s="70">
        <f>MIN(城防战关卡设计!R108,$C$2)</f>
        <v>60</v>
      </c>
      <c r="J107" s="70">
        <f>MIN(城防战关卡设计!S108,$C$2)</f>
        <v>60</v>
      </c>
      <c r="K107" s="70">
        <f>MIN(城防战关卡设计!T108,$C$2)</f>
        <v>60</v>
      </c>
      <c r="M107" s="57">
        <v>103</v>
      </c>
      <c r="N107" s="57">
        <f>求节点(节奏总纲!P$4:P$103,G$5:G$104,$M107)</f>
        <v>48</v>
      </c>
      <c r="O107" s="57">
        <f>求节点(节奏总纲!Q$4:Q$103,H$5:H$104,$M107)</f>
        <v>49.5</v>
      </c>
      <c r="P107" s="57">
        <f>求节点(节奏总纲!R$4:R$103,I$5:I$104,$M107)</f>
        <v>51</v>
      </c>
      <c r="Q107" s="57">
        <f>求节点(节奏总纲!S$4:S$103,J$5:J$104,$M107)</f>
        <v>52.5</v>
      </c>
      <c r="R107" s="57">
        <f>求节点(节奏总纲!T$4:T$103,K$5:K$104,$M107)</f>
        <v>54</v>
      </c>
    </row>
    <row r="108" spans="6:18" x14ac:dyDescent="0.15">
      <c r="F108" s="70">
        <v>104</v>
      </c>
      <c r="G108" s="70">
        <f>MIN(城防战关卡设计!P109,$C$2)</f>
        <v>60</v>
      </c>
      <c r="H108" s="70">
        <f>MIN(城防战关卡设计!Q109,$C$2)</f>
        <v>60</v>
      </c>
      <c r="I108" s="70">
        <f>MIN(城防战关卡设计!R109,$C$2)</f>
        <v>60</v>
      </c>
      <c r="J108" s="70">
        <f>MIN(城防战关卡设计!S109,$C$2)</f>
        <v>60</v>
      </c>
      <c r="K108" s="70">
        <f>MIN(城防战关卡设计!T109,$C$2)</f>
        <v>60</v>
      </c>
      <c r="M108" s="57">
        <v>104</v>
      </c>
      <c r="N108" s="57">
        <f>求节点(节奏总纲!P$4:P$103,G$5:G$104,$M108)</f>
        <v>48</v>
      </c>
      <c r="O108" s="57">
        <f>求节点(节奏总纲!Q$4:Q$103,H$5:H$104,$M108)</f>
        <v>49.5</v>
      </c>
      <c r="P108" s="57">
        <f>求节点(节奏总纲!R$4:R$103,I$5:I$104,$M108)</f>
        <v>51</v>
      </c>
      <c r="Q108" s="57">
        <f>求节点(节奏总纲!S$4:S$103,J$5:J$104,$M108)</f>
        <v>52.5</v>
      </c>
      <c r="R108" s="57">
        <f>求节点(节奏总纲!T$4:T$103,K$5:K$104,$M108)</f>
        <v>54</v>
      </c>
    </row>
    <row r="109" spans="6:18" x14ac:dyDescent="0.15">
      <c r="F109" s="70">
        <v>105</v>
      </c>
      <c r="G109" s="70">
        <f>MIN(城防战关卡设计!P110,$C$2)</f>
        <v>60</v>
      </c>
      <c r="H109" s="70">
        <f>MIN(城防战关卡设计!Q110,$C$2)</f>
        <v>60</v>
      </c>
      <c r="I109" s="70">
        <f>MIN(城防战关卡设计!R110,$C$2)</f>
        <v>60</v>
      </c>
      <c r="J109" s="70">
        <f>MIN(城防战关卡设计!S110,$C$2)</f>
        <v>60</v>
      </c>
      <c r="K109" s="70">
        <f>MIN(城防战关卡设计!T110,$C$2)</f>
        <v>60</v>
      </c>
      <c r="M109" s="57">
        <v>105</v>
      </c>
      <c r="N109" s="57">
        <f>求节点(节奏总纲!P$4:P$103,G$5:G$104,$M109)</f>
        <v>48</v>
      </c>
      <c r="O109" s="57">
        <f>求节点(节奏总纲!Q$4:Q$103,H$5:H$104,$M109)</f>
        <v>49.5</v>
      </c>
      <c r="P109" s="57">
        <f>求节点(节奏总纲!R$4:R$103,I$5:I$104,$M109)</f>
        <v>51</v>
      </c>
      <c r="Q109" s="57">
        <f>求节点(节奏总纲!S$4:S$103,J$5:J$104,$M109)</f>
        <v>52.5</v>
      </c>
      <c r="R109" s="57">
        <f>求节点(节奏总纲!T$4:T$103,K$5:K$104,$M109)</f>
        <v>54</v>
      </c>
    </row>
    <row r="110" spans="6:18" x14ac:dyDescent="0.15">
      <c r="F110" s="70">
        <v>106</v>
      </c>
      <c r="G110" s="70">
        <f>MIN(城防战关卡设计!P111,$C$2)</f>
        <v>60</v>
      </c>
      <c r="H110" s="70">
        <f>MIN(城防战关卡设计!Q111,$C$2)</f>
        <v>60</v>
      </c>
      <c r="I110" s="70">
        <f>MIN(城防战关卡设计!R111,$C$2)</f>
        <v>60</v>
      </c>
      <c r="J110" s="70">
        <f>MIN(城防战关卡设计!S111,$C$2)</f>
        <v>60</v>
      </c>
      <c r="K110" s="70">
        <f>MIN(城防战关卡设计!T111,$C$2)</f>
        <v>60</v>
      </c>
      <c r="M110" s="57">
        <v>106</v>
      </c>
      <c r="N110" s="57">
        <f>求节点(节奏总纲!P$4:P$103,G$5:G$104,$M110)</f>
        <v>48</v>
      </c>
      <c r="O110" s="57">
        <f>求节点(节奏总纲!Q$4:Q$103,H$5:H$104,$M110)</f>
        <v>49.5</v>
      </c>
      <c r="P110" s="57">
        <f>求节点(节奏总纲!R$4:R$103,I$5:I$104,$M110)</f>
        <v>51</v>
      </c>
      <c r="Q110" s="57">
        <f>求节点(节奏总纲!S$4:S$103,J$5:J$104,$M110)</f>
        <v>52.5</v>
      </c>
      <c r="R110" s="57">
        <f>求节点(节奏总纲!T$4:T$103,K$5:K$104,$M110)</f>
        <v>54</v>
      </c>
    </row>
    <row r="111" spans="6:18" x14ac:dyDescent="0.15">
      <c r="F111" s="70">
        <v>107</v>
      </c>
      <c r="G111" s="70">
        <f>MIN(城防战关卡设计!P112,$C$2)</f>
        <v>60</v>
      </c>
      <c r="H111" s="70">
        <f>MIN(城防战关卡设计!Q112,$C$2)</f>
        <v>60</v>
      </c>
      <c r="I111" s="70">
        <f>MIN(城防战关卡设计!R112,$C$2)</f>
        <v>60</v>
      </c>
      <c r="J111" s="70">
        <f>MIN(城防战关卡设计!S112,$C$2)</f>
        <v>60</v>
      </c>
      <c r="K111" s="70">
        <f>MIN(城防战关卡设计!T112,$C$2)</f>
        <v>60</v>
      </c>
      <c r="M111" s="57">
        <v>107</v>
      </c>
      <c r="N111" s="57">
        <f>求节点(节奏总纲!P$4:P$103,G$5:G$104,$M111)</f>
        <v>48</v>
      </c>
      <c r="O111" s="57">
        <f>求节点(节奏总纲!Q$4:Q$103,H$5:H$104,$M111)</f>
        <v>49.5</v>
      </c>
      <c r="P111" s="57">
        <f>求节点(节奏总纲!R$4:R$103,I$5:I$104,$M111)</f>
        <v>51</v>
      </c>
      <c r="Q111" s="57">
        <f>求节点(节奏总纲!S$4:S$103,J$5:J$104,$M111)</f>
        <v>52.5</v>
      </c>
      <c r="R111" s="57">
        <f>求节点(节奏总纲!T$4:T$103,K$5:K$104,$M111)</f>
        <v>54</v>
      </c>
    </row>
    <row r="112" spans="6:18" x14ac:dyDescent="0.15">
      <c r="F112" s="70">
        <v>108</v>
      </c>
      <c r="G112" s="70">
        <f>MIN(城防战关卡设计!P113,$C$2)</f>
        <v>60</v>
      </c>
      <c r="H112" s="70">
        <f>MIN(城防战关卡设计!Q113,$C$2)</f>
        <v>60</v>
      </c>
      <c r="I112" s="70">
        <f>MIN(城防战关卡设计!R113,$C$2)</f>
        <v>60</v>
      </c>
      <c r="J112" s="70">
        <f>MIN(城防战关卡设计!S113,$C$2)</f>
        <v>60</v>
      </c>
      <c r="K112" s="70">
        <f>MIN(城防战关卡设计!T113,$C$2)</f>
        <v>60</v>
      </c>
      <c r="M112" s="57">
        <v>108</v>
      </c>
      <c r="N112" s="57">
        <f>求节点(节奏总纲!P$4:P$103,G$5:G$104,$M112)</f>
        <v>48</v>
      </c>
      <c r="O112" s="57">
        <f>求节点(节奏总纲!Q$4:Q$103,H$5:H$104,$M112)</f>
        <v>49.5</v>
      </c>
      <c r="P112" s="57">
        <f>求节点(节奏总纲!R$4:R$103,I$5:I$104,$M112)</f>
        <v>51</v>
      </c>
      <c r="Q112" s="57">
        <f>求节点(节奏总纲!S$4:S$103,J$5:J$104,$M112)</f>
        <v>52.5</v>
      </c>
      <c r="R112" s="57">
        <f>求节点(节奏总纲!T$4:T$103,K$5:K$104,$M112)</f>
        <v>54</v>
      </c>
    </row>
    <row r="113" spans="6:18" x14ac:dyDescent="0.15">
      <c r="F113" s="70">
        <v>109</v>
      </c>
      <c r="G113" s="70">
        <f>MIN(城防战关卡设计!P114,$C$2)</f>
        <v>60</v>
      </c>
      <c r="H113" s="70">
        <f>MIN(城防战关卡设计!Q114,$C$2)</f>
        <v>60</v>
      </c>
      <c r="I113" s="70">
        <f>MIN(城防战关卡设计!R114,$C$2)</f>
        <v>60</v>
      </c>
      <c r="J113" s="70">
        <f>MIN(城防战关卡设计!S114,$C$2)</f>
        <v>60</v>
      </c>
      <c r="K113" s="70">
        <f>MIN(城防战关卡设计!T114,$C$2)</f>
        <v>60</v>
      </c>
      <c r="M113" s="57">
        <v>109</v>
      </c>
      <c r="N113" s="57">
        <f>求节点(节奏总纲!P$4:P$103,G$5:G$104,$M113)</f>
        <v>48</v>
      </c>
      <c r="O113" s="57">
        <f>求节点(节奏总纲!Q$4:Q$103,H$5:H$104,$M113)</f>
        <v>49.5</v>
      </c>
      <c r="P113" s="57">
        <f>求节点(节奏总纲!R$4:R$103,I$5:I$104,$M113)</f>
        <v>51</v>
      </c>
      <c r="Q113" s="57">
        <f>求节点(节奏总纲!S$4:S$103,J$5:J$104,$M113)</f>
        <v>52.5</v>
      </c>
      <c r="R113" s="57">
        <f>求节点(节奏总纲!T$4:T$103,K$5:K$104,$M113)</f>
        <v>54</v>
      </c>
    </row>
    <row r="114" spans="6:18" x14ac:dyDescent="0.15">
      <c r="F114" s="70">
        <v>110</v>
      </c>
      <c r="G114" s="70">
        <f>MIN(城防战关卡设计!P115,$C$2)</f>
        <v>60</v>
      </c>
      <c r="H114" s="70">
        <f>MIN(城防战关卡设计!Q115,$C$2)</f>
        <v>60</v>
      </c>
      <c r="I114" s="70">
        <f>MIN(城防战关卡设计!R115,$C$2)</f>
        <v>60</v>
      </c>
      <c r="J114" s="70">
        <f>MIN(城防战关卡设计!S115,$C$2)</f>
        <v>60</v>
      </c>
      <c r="K114" s="70">
        <f>MIN(城防战关卡设计!T115,$C$2)</f>
        <v>60</v>
      </c>
      <c r="M114" s="57">
        <v>110</v>
      </c>
      <c r="N114" s="57">
        <f>求节点(节奏总纲!P$4:P$103,G$5:G$104,$M114)</f>
        <v>48</v>
      </c>
      <c r="O114" s="57">
        <f>求节点(节奏总纲!Q$4:Q$103,H$5:H$104,$M114)</f>
        <v>49.5</v>
      </c>
      <c r="P114" s="57">
        <f>求节点(节奏总纲!R$4:R$103,I$5:I$104,$M114)</f>
        <v>51</v>
      </c>
      <c r="Q114" s="57">
        <f>求节点(节奏总纲!S$4:S$103,J$5:J$104,$M114)</f>
        <v>52.5</v>
      </c>
      <c r="R114" s="57">
        <f>求节点(节奏总纲!T$4:T$103,K$5:K$104,$M114)</f>
        <v>54</v>
      </c>
    </row>
    <row r="115" spans="6:18" x14ac:dyDescent="0.15">
      <c r="F115" s="70">
        <v>111</v>
      </c>
      <c r="G115" s="70">
        <f>MIN(城防战关卡设计!P116,$C$2)</f>
        <v>60</v>
      </c>
      <c r="H115" s="70">
        <f>MIN(城防战关卡设计!Q116,$C$2)</f>
        <v>60</v>
      </c>
      <c r="I115" s="70">
        <f>MIN(城防战关卡设计!R116,$C$2)</f>
        <v>60</v>
      </c>
      <c r="J115" s="70">
        <f>MIN(城防战关卡设计!S116,$C$2)</f>
        <v>60</v>
      </c>
      <c r="K115" s="70">
        <f>MIN(城防战关卡设计!T116,$C$2)</f>
        <v>60</v>
      </c>
      <c r="M115" s="57">
        <v>111</v>
      </c>
      <c r="N115" s="57">
        <f>求节点(节奏总纲!P$4:P$103,G$5:G$104,$M115)</f>
        <v>48</v>
      </c>
      <c r="O115" s="57">
        <f>求节点(节奏总纲!Q$4:Q$103,H$5:H$104,$M115)</f>
        <v>49.5</v>
      </c>
      <c r="P115" s="57">
        <f>求节点(节奏总纲!R$4:R$103,I$5:I$104,$M115)</f>
        <v>51</v>
      </c>
      <c r="Q115" s="57">
        <f>求节点(节奏总纲!S$4:S$103,J$5:J$104,$M115)</f>
        <v>52.5</v>
      </c>
      <c r="R115" s="57">
        <f>求节点(节奏总纲!T$4:T$103,K$5:K$104,$M115)</f>
        <v>54</v>
      </c>
    </row>
    <row r="116" spans="6:18" x14ac:dyDescent="0.15">
      <c r="F116" s="70">
        <v>112</v>
      </c>
      <c r="G116" s="70">
        <f>MIN(城防战关卡设计!P117,$C$2)</f>
        <v>60</v>
      </c>
      <c r="H116" s="70">
        <f>MIN(城防战关卡设计!Q117,$C$2)</f>
        <v>60</v>
      </c>
      <c r="I116" s="70">
        <f>MIN(城防战关卡设计!R117,$C$2)</f>
        <v>60</v>
      </c>
      <c r="J116" s="70">
        <f>MIN(城防战关卡设计!S117,$C$2)</f>
        <v>60</v>
      </c>
      <c r="K116" s="70">
        <f>MIN(城防战关卡设计!T117,$C$2)</f>
        <v>60</v>
      </c>
      <c r="M116" s="57">
        <v>112</v>
      </c>
      <c r="N116" s="57">
        <f>求节点(节奏总纲!P$4:P$103,G$5:G$104,$M116)</f>
        <v>48</v>
      </c>
      <c r="O116" s="57">
        <f>求节点(节奏总纲!Q$4:Q$103,H$5:H$104,$M116)</f>
        <v>49.5</v>
      </c>
      <c r="P116" s="57">
        <f>求节点(节奏总纲!R$4:R$103,I$5:I$104,$M116)</f>
        <v>51</v>
      </c>
      <c r="Q116" s="57">
        <f>求节点(节奏总纲!S$4:S$103,J$5:J$104,$M116)</f>
        <v>52.5</v>
      </c>
      <c r="R116" s="57">
        <f>求节点(节奏总纲!T$4:T$103,K$5:K$104,$M116)</f>
        <v>54</v>
      </c>
    </row>
    <row r="117" spans="6:18" x14ac:dyDescent="0.15">
      <c r="F117" s="70">
        <v>113</v>
      </c>
      <c r="G117" s="70">
        <f>MIN(城防战关卡设计!P118,$C$2)</f>
        <v>60</v>
      </c>
      <c r="H117" s="70">
        <f>MIN(城防战关卡设计!Q118,$C$2)</f>
        <v>60</v>
      </c>
      <c r="I117" s="70">
        <f>MIN(城防战关卡设计!R118,$C$2)</f>
        <v>60</v>
      </c>
      <c r="J117" s="70">
        <f>MIN(城防战关卡设计!S118,$C$2)</f>
        <v>60</v>
      </c>
      <c r="K117" s="70">
        <f>MIN(城防战关卡设计!T118,$C$2)</f>
        <v>60</v>
      </c>
      <c r="M117" s="57">
        <v>113</v>
      </c>
      <c r="N117" s="57">
        <f>求节点(节奏总纲!P$4:P$103,G$5:G$104,$M117)</f>
        <v>48</v>
      </c>
      <c r="O117" s="57">
        <f>求节点(节奏总纲!Q$4:Q$103,H$5:H$104,$M117)</f>
        <v>49.5</v>
      </c>
      <c r="P117" s="57">
        <f>求节点(节奏总纲!R$4:R$103,I$5:I$104,$M117)</f>
        <v>51</v>
      </c>
      <c r="Q117" s="57">
        <f>求节点(节奏总纲!S$4:S$103,J$5:J$104,$M117)</f>
        <v>52.5</v>
      </c>
      <c r="R117" s="57">
        <f>求节点(节奏总纲!T$4:T$103,K$5:K$104,$M117)</f>
        <v>54</v>
      </c>
    </row>
    <row r="118" spans="6:18" x14ac:dyDescent="0.15">
      <c r="F118" s="70">
        <v>114</v>
      </c>
      <c r="G118" s="70">
        <f>MIN(城防战关卡设计!P119,$C$2)</f>
        <v>60</v>
      </c>
      <c r="H118" s="70">
        <f>MIN(城防战关卡设计!Q119,$C$2)</f>
        <v>60</v>
      </c>
      <c r="I118" s="70">
        <f>MIN(城防战关卡设计!R119,$C$2)</f>
        <v>60</v>
      </c>
      <c r="J118" s="70">
        <f>MIN(城防战关卡设计!S119,$C$2)</f>
        <v>60</v>
      </c>
      <c r="K118" s="70">
        <f>MIN(城防战关卡设计!T119,$C$2)</f>
        <v>60</v>
      </c>
      <c r="M118" s="57">
        <v>114</v>
      </c>
      <c r="N118" s="57">
        <f>求节点(节奏总纲!P$4:P$103,G$5:G$104,$M118)</f>
        <v>48</v>
      </c>
      <c r="O118" s="57">
        <f>求节点(节奏总纲!Q$4:Q$103,H$5:H$104,$M118)</f>
        <v>49.5</v>
      </c>
      <c r="P118" s="57">
        <f>求节点(节奏总纲!R$4:R$103,I$5:I$104,$M118)</f>
        <v>51</v>
      </c>
      <c r="Q118" s="57">
        <f>求节点(节奏总纲!S$4:S$103,J$5:J$104,$M118)</f>
        <v>52.5</v>
      </c>
      <c r="R118" s="57">
        <f>求节点(节奏总纲!T$4:T$103,K$5:K$104,$M118)</f>
        <v>54</v>
      </c>
    </row>
    <row r="119" spans="6:18" x14ac:dyDescent="0.15">
      <c r="F119" s="70">
        <v>115</v>
      </c>
      <c r="G119" s="70">
        <f>MIN(城防战关卡设计!P120,$C$2)</f>
        <v>60</v>
      </c>
      <c r="H119" s="70">
        <f>MIN(城防战关卡设计!Q120,$C$2)</f>
        <v>60</v>
      </c>
      <c r="I119" s="70">
        <f>MIN(城防战关卡设计!R120,$C$2)</f>
        <v>60</v>
      </c>
      <c r="J119" s="70">
        <f>MIN(城防战关卡设计!S120,$C$2)</f>
        <v>60</v>
      </c>
      <c r="K119" s="70">
        <f>MIN(城防战关卡设计!T120,$C$2)</f>
        <v>60</v>
      </c>
      <c r="M119" s="57">
        <v>115</v>
      </c>
      <c r="N119" s="57">
        <f>求节点(节奏总纲!P$4:P$103,G$5:G$104,$M119)</f>
        <v>48</v>
      </c>
      <c r="O119" s="57">
        <f>求节点(节奏总纲!Q$4:Q$103,H$5:H$104,$M119)</f>
        <v>49.5</v>
      </c>
      <c r="P119" s="57">
        <f>求节点(节奏总纲!R$4:R$103,I$5:I$104,$M119)</f>
        <v>51</v>
      </c>
      <c r="Q119" s="57">
        <f>求节点(节奏总纲!S$4:S$103,J$5:J$104,$M119)</f>
        <v>52.5</v>
      </c>
      <c r="R119" s="57">
        <f>求节点(节奏总纲!T$4:T$103,K$5:K$104,$M119)</f>
        <v>54</v>
      </c>
    </row>
    <row r="120" spans="6:18" x14ac:dyDescent="0.15">
      <c r="F120" s="70">
        <v>116</v>
      </c>
      <c r="G120" s="70">
        <f>MIN(城防战关卡设计!P121,$C$2)</f>
        <v>60</v>
      </c>
      <c r="H120" s="70">
        <f>MIN(城防战关卡设计!Q121,$C$2)</f>
        <v>60</v>
      </c>
      <c r="I120" s="70">
        <f>MIN(城防战关卡设计!R121,$C$2)</f>
        <v>60</v>
      </c>
      <c r="J120" s="70">
        <f>MIN(城防战关卡设计!S121,$C$2)</f>
        <v>60</v>
      </c>
      <c r="K120" s="70">
        <f>MIN(城防战关卡设计!T121,$C$2)</f>
        <v>60</v>
      </c>
      <c r="M120" s="57">
        <v>116</v>
      </c>
      <c r="N120" s="57">
        <f>求节点(节奏总纲!P$4:P$103,G$5:G$104,$M120)</f>
        <v>48</v>
      </c>
      <c r="O120" s="57">
        <f>求节点(节奏总纲!Q$4:Q$103,H$5:H$104,$M120)</f>
        <v>49.5</v>
      </c>
      <c r="P120" s="57">
        <f>求节点(节奏总纲!R$4:R$103,I$5:I$104,$M120)</f>
        <v>51</v>
      </c>
      <c r="Q120" s="57">
        <f>求节点(节奏总纲!S$4:S$103,J$5:J$104,$M120)</f>
        <v>52.5</v>
      </c>
      <c r="R120" s="57">
        <f>求节点(节奏总纲!T$4:T$103,K$5:K$104,$M120)</f>
        <v>54</v>
      </c>
    </row>
    <row r="121" spans="6:18" x14ac:dyDescent="0.15">
      <c r="F121" s="70">
        <v>117</v>
      </c>
      <c r="G121" s="70">
        <f>MIN(城防战关卡设计!P122,$C$2)</f>
        <v>60</v>
      </c>
      <c r="H121" s="70">
        <f>MIN(城防战关卡设计!Q122,$C$2)</f>
        <v>60</v>
      </c>
      <c r="I121" s="70">
        <f>MIN(城防战关卡设计!R122,$C$2)</f>
        <v>60</v>
      </c>
      <c r="J121" s="70">
        <f>MIN(城防战关卡设计!S122,$C$2)</f>
        <v>60</v>
      </c>
      <c r="K121" s="70">
        <f>MIN(城防战关卡设计!T122,$C$2)</f>
        <v>60</v>
      </c>
      <c r="M121" s="57">
        <v>117</v>
      </c>
      <c r="N121" s="57">
        <f>求节点(节奏总纲!P$4:P$103,G$5:G$104,$M121)</f>
        <v>48</v>
      </c>
      <c r="O121" s="57">
        <f>求节点(节奏总纲!Q$4:Q$103,H$5:H$104,$M121)</f>
        <v>49.5</v>
      </c>
      <c r="P121" s="57">
        <f>求节点(节奏总纲!R$4:R$103,I$5:I$104,$M121)</f>
        <v>51</v>
      </c>
      <c r="Q121" s="57">
        <f>求节点(节奏总纲!S$4:S$103,J$5:J$104,$M121)</f>
        <v>52.5</v>
      </c>
      <c r="R121" s="57">
        <f>求节点(节奏总纲!T$4:T$103,K$5:K$104,$M121)</f>
        <v>54</v>
      </c>
    </row>
    <row r="122" spans="6:18" x14ac:dyDescent="0.15">
      <c r="F122" s="70">
        <v>118</v>
      </c>
      <c r="G122" s="70">
        <f>MIN(城防战关卡设计!P123,$C$2)</f>
        <v>60</v>
      </c>
      <c r="H122" s="70">
        <f>MIN(城防战关卡设计!Q123,$C$2)</f>
        <v>60</v>
      </c>
      <c r="I122" s="70">
        <f>MIN(城防战关卡设计!R123,$C$2)</f>
        <v>60</v>
      </c>
      <c r="J122" s="70">
        <f>MIN(城防战关卡设计!S123,$C$2)</f>
        <v>60</v>
      </c>
      <c r="K122" s="70">
        <f>MIN(城防战关卡设计!T123,$C$2)</f>
        <v>60</v>
      </c>
      <c r="M122" s="57">
        <v>118</v>
      </c>
      <c r="N122" s="57">
        <f>求节点(节奏总纲!P$4:P$103,G$5:G$104,$M122)</f>
        <v>48</v>
      </c>
      <c r="O122" s="57">
        <f>求节点(节奏总纲!Q$4:Q$103,H$5:H$104,$M122)</f>
        <v>49.5</v>
      </c>
      <c r="P122" s="57">
        <f>求节点(节奏总纲!R$4:R$103,I$5:I$104,$M122)</f>
        <v>51</v>
      </c>
      <c r="Q122" s="57">
        <f>求节点(节奏总纲!S$4:S$103,J$5:J$104,$M122)</f>
        <v>52.5</v>
      </c>
      <c r="R122" s="57">
        <f>求节点(节奏总纲!T$4:T$103,K$5:K$104,$M122)</f>
        <v>54</v>
      </c>
    </row>
    <row r="123" spans="6:18" x14ac:dyDescent="0.15">
      <c r="F123" s="70">
        <v>119</v>
      </c>
      <c r="G123" s="70">
        <f>MIN(城防战关卡设计!P124,$C$2)</f>
        <v>60</v>
      </c>
      <c r="H123" s="70">
        <f>MIN(城防战关卡设计!Q124,$C$2)</f>
        <v>60</v>
      </c>
      <c r="I123" s="70">
        <f>MIN(城防战关卡设计!R124,$C$2)</f>
        <v>60</v>
      </c>
      <c r="J123" s="70">
        <f>MIN(城防战关卡设计!S124,$C$2)</f>
        <v>60</v>
      </c>
      <c r="K123" s="70">
        <f>MIN(城防战关卡设计!T124,$C$2)</f>
        <v>60</v>
      </c>
      <c r="M123" s="57">
        <v>119</v>
      </c>
      <c r="N123" s="57">
        <f>求节点(节奏总纲!P$4:P$103,G$5:G$104,$M123)</f>
        <v>48</v>
      </c>
      <c r="O123" s="57">
        <f>求节点(节奏总纲!Q$4:Q$103,H$5:H$104,$M123)</f>
        <v>49.5</v>
      </c>
      <c r="P123" s="57">
        <f>求节点(节奏总纲!R$4:R$103,I$5:I$104,$M123)</f>
        <v>51</v>
      </c>
      <c r="Q123" s="57">
        <f>求节点(节奏总纲!S$4:S$103,J$5:J$104,$M123)</f>
        <v>52.5</v>
      </c>
      <c r="R123" s="57">
        <f>求节点(节奏总纲!T$4:T$103,K$5:K$104,$M123)</f>
        <v>54</v>
      </c>
    </row>
    <row r="124" spans="6:18" x14ac:dyDescent="0.15">
      <c r="F124" s="70">
        <v>120</v>
      </c>
      <c r="G124" s="70">
        <f>MIN(城防战关卡设计!P125,$C$2)</f>
        <v>60</v>
      </c>
      <c r="H124" s="70">
        <f>MIN(城防战关卡设计!Q125,$C$2)</f>
        <v>60</v>
      </c>
      <c r="I124" s="70">
        <f>MIN(城防战关卡设计!R125,$C$2)</f>
        <v>60</v>
      </c>
      <c r="J124" s="70">
        <f>MIN(城防战关卡设计!S125,$C$2)</f>
        <v>60</v>
      </c>
      <c r="K124" s="70">
        <f>MIN(城防战关卡设计!T125,$C$2)</f>
        <v>60</v>
      </c>
      <c r="M124" s="57">
        <v>120</v>
      </c>
      <c r="N124" s="57">
        <f>求节点(节奏总纲!P$4:P$103,G$5:G$104,$M124)</f>
        <v>48</v>
      </c>
      <c r="O124" s="57">
        <f>求节点(节奏总纲!Q$4:Q$103,H$5:H$104,$M124)</f>
        <v>49.5</v>
      </c>
      <c r="P124" s="57">
        <f>求节点(节奏总纲!R$4:R$103,I$5:I$104,$M124)</f>
        <v>51</v>
      </c>
      <c r="Q124" s="57">
        <f>求节点(节奏总纲!S$4:S$103,J$5:J$104,$M124)</f>
        <v>52.5</v>
      </c>
      <c r="R124" s="57">
        <f>求节点(节奏总纲!T$4:T$103,K$5:K$104,$M124)</f>
        <v>54</v>
      </c>
    </row>
    <row r="125" spans="6:18" x14ac:dyDescent="0.15">
      <c r="F125" s="70">
        <v>121</v>
      </c>
      <c r="G125" s="70">
        <f>MIN(城防战关卡设计!P126,$C$2)</f>
        <v>60</v>
      </c>
      <c r="H125" s="70">
        <f>MIN(城防战关卡设计!Q126,$C$2)</f>
        <v>60</v>
      </c>
      <c r="I125" s="70">
        <f>MIN(城防战关卡设计!R126,$C$2)</f>
        <v>60</v>
      </c>
      <c r="J125" s="70">
        <f>MIN(城防战关卡设计!S126,$C$2)</f>
        <v>60</v>
      </c>
      <c r="K125" s="70">
        <f>MIN(城防战关卡设计!T126,$C$2)</f>
        <v>60</v>
      </c>
      <c r="M125" s="57">
        <v>121</v>
      </c>
      <c r="N125" s="57">
        <f>求节点(节奏总纲!P$4:P$103,G$5:G$104,$M125)</f>
        <v>48</v>
      </c>
      <c r="O125" s="57">
        <f>求节点(节奏总纲!Q$4:Q$103,H$5:H$104,$M125)</f>
        <v>49.5</v>
      </c>
      <c r="P125" s="57">
        <f>求节点(节奏总纲!R$4:R$103,I$5:I$104,$M125)</f>
        <v>51</v>
      </c>
      <c r="Q125" s="57">
        <f>求节点(节奏总纲!S$4:S$103,J$5:J$104,$M125)</f>
        <v>52.5</v>
      </c>
      <c r="R125" s="57">
        <f>求节点(节奏总纲!T$4:T$103,K$5:K$104,$M125)</f>
        <v>54</v>
      </c>
    </row>
    <row r="126" spans="6:18" x14ac:dyDescent="0.15">
      <c r="F126" s="70">
        <v>122</v>
      </c>
      <c r="G126" s="70">
        <f>MIN(城防战关卡设计!P127,$C$2)</f>
        <v>60</v>
      </c>
      <c r="H126" s="70">
        <f>MIN(城防战关卡设计!Q127,$C$2)</f>
        <v>60</v>
      </c>
      <c r="I126" s="70">
        <f>MIN(城防战关卡设计!R127,$C$2)</f>
        <v>60</v>
      </c>
      <c r="J126" s="70">
        <f>MIN(城防战关卡设计!S127,$C$2)</f>
        <v>60</v>
      </c>
      <c r="K126" s="70">
        <f>MIN(城防战关卡设计!T127,$C$2)</f>
        <v>60</v>
      </c>
      <c r="M126" s="57">
        <v>122</v>
      </c>
      <c r="N126" s="57">
        <f>求节点(节奏总纲!P$4:P$103,G$5:G$104,$M126)</f>
        <v>48</v>
      </c>
      <c r="O126" s="57">
        <f>求节点(节奏总纲!Q$4:Q$103,H$5:H$104,$M126)</f>
        <v>49.5</v>
      </c>
      <c r="P126" s="57">
        <f>求节点(节奏总纲!R$4:R$103,I$5:I$104,$M126)</f>
        <v>51</v>
      </c>
      <c r="Q126" s="57">
        <f>求节点(节奏总纲!S$4:S$103,J$5:J$104,$M126)</f>
        <v>52.5</v>
      </c>
      <c r="R126" s="57">
        <f>求节点(节奏总纲!T$4:T$103,K$5:K$104,$M126)</f>
        <v>54</v>
      </c>
    </row>
    <row r="127" spans="6:18" x14ac:dyDescent="0.15">
      <c r="F127" s="70">
        <v>123</v>
      </c>
      <c r="G127" s="70">
        <f>MIN(城防战关卡设计!P128,$C$2)</f>
        <v>60</v>
      </c>
      <c r="H127" s="70">
        <f>MIN(城防战关卡设计!Q128,$C$2)</f>
        <v>60</v>
      </c>
      <c r="I127" s="70">
        <f>MIN(城防战关卡设计!R128,$C$2)</f>
        <v>60</v>
      </c>
      <c r="J127" s="70">
        <f>MIN(城防战关卡设计!S128,$C$2)</f>
        <v>60</v>
      </c>
      <c r="K127" s="70">
        <f>MIN(城防战关卡设计!T128,$C$2)</f>
        <v>60</v>
      </c>
      <c r="M127" s="57">
        <v>123</v>
      </c>
      <c r="N127" s="57">
        <f>求节点(节奏总纲!P$4:P$103,G$5:G$104,$M127)</f>
        <v>48</v>
      </c>
      <c r="O127" s="57">
        <f>求节点(节奏总纲!Q$4:Q$103,H$5:H$104,$M127)</f>
        <v>49.5</v>
      </c>
      <c r="P127" s="57">
        <f>求节点(节奏总纲!R$4:R$103,I$5:I$104,$M127)</f>
        <v>51</v>
      </c>
      <c r="Q127" s="57">
        <f>求节点(节奏总纲!S$4:S$103,J$5:J$104,$M127)</f>
        <v>52.5</v>
      </c>
      <c r="R127" s="57">
        <f>求节点(节奏总纲!T$4:T$103,K$5:K$104,$M127)</f>
        <v>54</v>
      </c>
    </row>
    <row r="128" spans="6:18" x14ac:dyDescent="0.15">
      <c r="F128" s="70">
        <v>124</v>
      </c>
      <c r="G128" s="70">
        <f>MIN(城防战关卡设计!P129,$C$2)</f>
        <v>60</v>
      </c>
      <c r="H128" s="70">
        <f>MIN(城防战关卡设计!Q129,$C$2)</f>
        <v>60</v>
      </c>
      <c r="I128" s="70">
        <f>MIN(城防战关卡设计!R129,$C$2)</f>
        <v>60</v>
      </c>
      <c r="J128" s="70">
        <f>MIN(城防战关卡设计!S129,$C$2)</f>
        <v>60</v>
      </c>
      <c r="K128" s="70">
        <f>MIN(城防战关卡设计!T129,$C$2)</f>
        <v>60</v>
      </c>
      <c r="M128" s="57">
        <v>124</v>
      </c>
      <c r="N128" s="57">
        <f>求节点(节奏总纲!P$4:P$103,G$5:G$104,$M128)</f>
        <v>48</v>
      </c>
      <c r="O128" s="57">
        <f>求节点(节奏总纲!Q$4:Q$103,H$5:H$104,$M128)</f>
        <v>49.5</v>
      </c>
      <c r="P128" s="57">
        <f>求节点(节奏总纲!R$4:R$103,I$5:I$104,$M128)</f>
        <v>51</v>
      </c>
      <c r="Q128" s="57">
        <f>求节点(节奏总纲!S$4:S$103,J$5:J$104,$M128)</f>
        <v>52.5</v>
      </c>
      <c r="R128" s="57">
        <f>求节点(节奏总纲!T$4:T$103,K$5:K$104,$M128)</f>
        <v>54</v>
      </c>
    </row>
    <row r="129" spans="6:18" x14ac:dyDescent="0.15">
      <c r="F129" s="70">
        <v>125</v>
      </c>
      <c r="G129" s="70">
        <f>MIN(城防战关卡设计!P130,$C$2)</f>
        <v>60</v>
      </c>
      <c r="H129" s="70">
        <f>MIN(城防战关卡设计!Q130,$C$2)</f>
        <v>60</v>
      </c>
      <c r="I129" s="70">
        <f>MIN(城防战关卡设计!R130,$C$2)</f>
        <v>60</v>
      </c>
      <c r="J129" s="70">
        <f>MIN(城防战关卡设计!S130,$C$2)</f>
        <v>60</v>
      </c>
      <c r="K129" s="70">
        <f>MIN(城防战关卡设计!T130,$C$2)</f>
        <v>60</v>
      </c>
      <c r="M129" s="57">
        <v>125</v>
      </c>
      <c r="N129" s="57">
        <f>求节点(节奏总纲!P$4:P$103,G$5:G$104,$M129)</f>
        <v>48</v>
      </c>
      <c r="O129" s="57">
        <f>求节点(节奏总纲!Q$4:Q$103,H$5:H$104,$M129)</f>
        <v>49.5</v>
      </c>
      <c r="P129" s="57">
        <f>求节点(节奏总纲!R$4:R$103,I$5:I$104,$M129)</f>
        <v>51</v>
      </c>
      <c r="Q129" s="57">
        <f>求节点(节奏总纲!S$4:S$103,J$5:J$104,$M129)</f>
        <v>52.5</v>
      </c>
      <c r="R129" s="57">
        <f>求节点(节奏总纲!T$4:T$103,K$5:K$104,$M129)</f>
        <v>54</v>
      </c>
    </row>
    <row r="130" spans="6:18" x14ac:dyDescent="0.15">
      <c r="F130" s="70">
        <v>126</v>
      </c>
      <c r="G130" s="70">
        <f>MIN(城防战关卡设计!P131,$C$2)</f>
        <v>60</v>
      </c>
      <c r="H130" s="70">
        <f>MIN(城防战关卡设计!Q131,$C$2)</f>
        <v>60</v>
      </c>
      <c r="I130" s="70">
        <f>MIN(城防战关卡设计!R131,$C$2)</f>
        <v>60</v>
      </c>
      <c r="J130" s="70">
        <f>MIN(城防战关卡设计!S131,$C$2)</f>
        <v>60</v>
      </c>
      <c r="K130" s="70">
        <f>MIN(城防战关卡设计!T131,$C$2)</f>
        <v>60</v>
      </c>
      <c r="M130" s="57">
        <v>126</v>
      </c>
      <c r="N130" s="57">
        <f>求节点(节奏总纲!P$4:P$103,G$5:G$104,$M130)</f>
        <v>48</v>
      </c>
      <c r="O130" s="57">
        <f>求节点(节奏总纲!Q$4:Q$103,H$5:H$104,$M130)</f>
        <v>49.5</v>
      </c>
      <c r="P130" s="57">
        <f>求节点(节奏总纲!R$4:R$103,I$5:I$104,$M130)</f>
        <v>51</v>
      </c>
      <c r="Q130" s="57">
        <f>求节点(节奏总纲!S$4:S$103,J$5:J$104,$M130)</f>
        <v>52.5</v>
      </c>
      <c r="R130" s="57">
        <f>求节点(节奏总纲!T$4:T$103,K$5:K$104,$M130)</f>
        <v>54</v>
      </c>
    </row>
    <row r="131" spans="6:18" x14ac:dyDescent="0.15">
      <c r="F131" s="70">
        <v>127</v>
      </c>
      <c r="G131" s="70">
        <f>MIN(城防战关卡设计!P132,$C$2)</f>
        <v>60</v>
      </c>
      <c r="H131" s="70">
        <f>MIN(城防战关卡设计!Q132,$C$2)</f>
        <v>60</v>
      </c>
      <c r="I131" s="70">
        <f>MIN(城防战关卡设计!R132,$C$2)</f>
        <v>60</v>
      </c>
      <c r="J131" s="70">
        <f>MIN(城防战关卡设计!S132,$C$2)</f>
        <v>60</v>
      </c>
      <c r="K131" s="70">
        <f>MIN(城防战关卡设计!T132,$C$2)</f>
        <v>60</v>
      </c>
      <c r="M131" s="57">
        <v>127</v>
      </c>
      <c r="N131" s="57">
        <f>求节点(节奏总纲!P$4:P$103,G$5:G$104,$M131)</f>
        <v>48</v>
      </c>
      <c r="O131" s="57">
        <f>求节点(节奏总纲!Q$4:Q$103,H$5:H$104,$M131)</f>
        <v>49.5</v>
      </c>
      <c r="P131" s="57">
        <f>求节点(节奏总纲!R$4:R$103,I$5:I$104,$M131)</f>
        <v>51</v>
      </c>
      <c r="Q131" s="57">
        <f>求节点(节奏总纲!S$4:S$103,J$5:J$104,$M131)</f>
        <v>52.5</v>
      </c>
      <c r="R131" s="57">
        <f>求节点(节奏总纲!T$4:T$103,K$5:K$104,$M131)</f>
        <v>54</v>
      </c>
    </row>
    <row r="132" spans="6:18" x14ac:dyDescent="0.15">
      <c r="F132" s="70">
        <v>128</v>
      </c>
      <c r="G132" s="70">
        <f>MIN(城防战关卡设计!P133,$C$2)</f>
        <v>60</v>
      </c>
      <c r="H132" s="70">
        <f>MIN(城防战关卡设计!Q133,$C$2)</f>
        <v>60</v>
      </c>
      <c r="I132" s="70">
        <f>MIN(城防战关卡设计!R133,$C$2)</f>
        <v>60</v>
      </c>
      <c r="J132" s="70">
        <f>MIN(城防战关卡设计!S133,$C$2)</f>
        <v>60</v>
      </c>
      <c r="K132" s="70">
        <f>MIN(城防战关卡设计!T133,$C$2)</f>
        <v>60</v>
      </c>
      <c r="M132" s="57">
        <v>128</v>
      </c>
      <c r="N132" s="57">
        <f>求节点(节奏总纲!P$4:P$103,G$5:G$104,$M132)</f>
        <v>48</v>
      </c>
      <c r="O132" s="57">
        <f>求节点(节奏总纲!Q$4:Q$103,H$5:H$104,$M132)</f>
        <v>49.5</v>
      </c>
      <c r="P132" s="57">
        <f>求节点(节奏总纲!R$4:R$103,I$5:I$104,$M132)</f>
        <v>51</v>
      </c>
      <c r="Q132" s="57">
        <f>求节点(节奏总纲!S$4:S$103,J$5:J$104,$M132)</f>
        <v>52.5</v>
      </c>
      <c r="R132" s="57">
        <f>求节点(节奏总纲!T$4:T$103,K$5:K$104,$M132)</f>
        <v>54</v>
      </c>
    </row>
    <row r="133" spans="6:18" x14ac:dyDescent="0.15">
      <c r="F133" s="70">
        <v>129</v>
      </c>
      <c r="G133" s="70">
        <f>MIN(城防战关卡设计!P134,$C$2)</f>
        <v>60</v>
      </c>
      <c r="H133" s="70">
        <f>MIN(城防战关卡设计!Q134,$C$2)</f>
        <v>60</v>
      </c>
      <c r="I133" s="70">
        <f>MIN(城防战关卡设计!R134,$C$2)</f>
        <v>60</v>
      </c>
      <c r="J133" s="70">
        <f>MIN(城防战关卡设计!S134,$C$2)</f>
        <v>60</v>
      </c>
      <c r="K133" s="70">
        <f>MIN(城防战关卡设计!T134,$C$2)</f>
        <v>60</v>
      </c>
      <c r="M133" s="57">
        <v>129</v>
      </c>
      <c r="N133" s="57">
        <f>求节点(节奏总纲!P$4:P$103,G$5:G$104,$M133)</f>
        <v>48</v>
      </c>
      <c r="O133" s="57">
        <f>求节点(节奏总纲!Q$4:Q$103,H$5:H$104,$M133)</f>
        <v>49.5</v>
      </c>
      <c r="P133" s="57">
        <f>求节点(节奏总纲!R$4:R$103,I$5:I$104,$M133)</f>
        <v>51</v>
      </c>
      <c r="Q133" s="57">
        <f>求节点(节奏总纲!S$4:S$103,J$5:J$104,$M133)</f>
        <v>52.5</v>
      </c>
      <c r="R133" s="57">
        <f>求节点(节奏总纲!T$4:T$103,K$5:K$104,$M133)</f>
        <v>54</v>
      </c>
    </row>
    <row r="134" spans="6:18" x14ac:dyDescent="0.15">
      <c r="F134" s="70">
        <v>130</v>
      </c>
      <c r="G134" s="70">
        <f>MIN(城防战关卡设计!P135,$C$2)</f>
        <v>60</v>
      </c>
      <c r="H134" s="70">
        <f>MIN(城防战关卡设计!Q135,$C$2)</f>
        <v>60</v>
      </c>
      <c r="I134" s="70">
        <f>MIN(城防战关卡设计!R135,$C$2)</f>
        <v>60</v>
      </c>
      <c r="J134" s="70">
        <f>MIN(城防战关卡设计!S135,$C$2)</f>
        <v>60</v>
      </c>
      <c r="K134" s="70">
        <f>MIN(城防战关卡设计!T135,$C$2)</f>
        <v>60</v>
      </c>
      <c r="M134" s="57">
        <v>130</v>
      </c>
      <c r="N134" s="57">
        <f>求节点(节奏总纲!P$4:P$103,G$5:G$104,$M134)</f>
        <v>48</v>
      </c>
      <c r="O134" s="57">
        <f>求节点(节奏总纲!Q$4:Q$103,H$5:H$104,$M134)</f>
        <v>49.5</v>
      </c>
      <c r="P134" s="57">
        <f>求节点(节奏总纲!R$4:R$103,I$5:I$104,$M134)</f>
        <v>51</v>
      </c>
      <c r="Q134" s="57">
        <f>求节点(节奏总纲!S$4:S$103,J$5:J$104,$M134)</f>
        <v>52.5</v>
      </c>
      <c r="R134" s="57">
        <f>求节点(节奏总纲!T$4:T$103,K$5:K$104,$M134)</f>
        <v>54</v>
      </c>
    </row>
    <row r="135" spans="6:18" x14ac:dyDescent="0.15">
      <c r="F135" s="70">
        <v>131</v>
      </c>
      <c r="G135" s="70">
        <f>MIN(城防战关卡设计!P136,$C$2)</f>
        <v>60</v>
      </c>
      <c r="H135" s="70">
        <f>MIN(城防战关卡设计!Q136,$C$2)</f>
        <v>60</v>
      </c>
      <c r="I135" s="70">
        <f>MIN(城防战关卡设计!R136,$C$2)</f>
        <v>60</v>
      </c>
      <c r="J135" s="70">
        <f>MIN(城防战关卡设计!S136,$C$2)</f>
        <v>60</v>
      </c>
      <c r="K135" s="70">
        <f>MIN(城防战关卡设计!T136,$C$2)</f>
        <v>60</v>
      </c>
      <c r="M135" s="57">
        <v>131</v>
      </c>
      <c r="N135" s="57">
        <f>求节点(节奏总纲!P$4:P$103,G$5:G$104,$M135)</f>
        <v>48</v>
      </c>
      <c r="O135" s="57">
        <f>求节点(节奏总纲!Q$4:Q$103,H$5:H$104,$M135)</f>
        <v>49.5</v>
      </c>
      <c r="P135" s="57">
        <f>求节点(节奏总纲!R$4:R$103,I$5:I$104,$M135)</f>
        <v>51</v>
      </c>
      <c r="Q135" s="57">
        <f>求节点(节奏总纲!S$4:S$103,J$5:J$104,$M135)</f>
        <v>52.5</v>
      </c>
      <c r="R135" s="57">
        <f>求节点(节奏总纲!T$4:T$103,K$5:K$104,$M135)</f>
        <v>54</v>
      </c>
    </row>
    <row r="136" spans="6:18" x14ac:dyDescent="0.15">
      <c r="F136" s="70">
        <v>132</v>
      </c>
      <c r="G136" s="70">
        <f>MIN(城防战关卡设计!P137,$C$2)</f>
        <v>60</v>
      </c>
      <c r="H136" s="70">
        <f>MIN(城防战关卡设计!Q137,$C$2)</f>
        <v>60</v>
      </c>
      <c r="I136" s="70">
        <f>MIN(城防战关卡设计!R137,$C$2)</f>
        <v>60</v>
      </c>
      <c r="J136" s="70">
        <f>MIN(城防战关卡设计!S137,$C$2)</f>
        <v>60</v>
      </c>
      <c r="K136" s="70">
        <f>MIN(城防战关卡设计!T137,$C$2)</f>
        <v>60</v>
      </c>
      <c r="M136" s="57">
        <v>132</v>
      </c>
      <c r="N136" s="57">
        <f>求节点(节奏总纲!P$4:P$103,G$5:G$104,$M136)</f>
        <v>48</v>
      </c>
      <c r="O136" s="57">
        <f>求节点(节奏总纲!Q$4:Q$103,H$5:H$104,$M136)</f>
        <v>49.5</v>
      </c>
      <c r="P136" s="57">
        <f>求节点(节奏总纲!R$4:R$103,I$5:I$104,$M136)</f>
        <v>51</v>
      </c>
      <c r="Q136" s="57">
        <f>求节点(节奏总纲!S$4:S$103,J$5:J$104,$M136)</f>
        <v>52.5</v>
      </c>
      <c r="R136" s="57">
        <f>求节点(节奏总纲!T$4:T$103,K$5:K$104,$M136)</f>
        <v>54</v>
      </c>
    </row>
    <row r="137" spans="6:18" x14ac:dyDescent="0.15">
      <c r="F137" s="70">
        <v>133</v>
      </c>
      <c r="G137" s="70">
        <f>MIN(城防战关卡设计!P138,$C$2)</f>
        <v>60</v>
      </c>
      <c r="H137" s="70">
        <f>MIN(城防战关卡设计!Q138,$C$2)</f>
        <v>60</v>
      </c>
      <c r="I137" s="70">
        <f>MIN(城防战关卡设计!R138,$C$2)</f>
        <v>60</v>
      </c>
      <c r="J137" s="70">
        <f>MIN(城防战关卡设计!S138,$C$2)</f>
        <v>60</v>
      </c>
      <c r="K137" s="70">
        <f>MIN(城防战关卡设计!T138,$C$2)</f>
        <v>60</v>
      </c>
      <c r="M137" s="57">
        <v>133</v>
      </c>
      <c r="N137" s="57">
        <f>求节点(节奏总纲!P$4:P$103,G$5:G$104,$M137)</f>
        <v>48</v>
      </c>
      <c r="O137" s="57">
        <f>求节点(节奏总纲!Q$4:Q$103,H$5:H$104,$M137)</f>
        <v>49.5</v>
      </c>
      <c r="P137" s="57">
        <f>求节点(节奏总纲!R$4:R$103,I$5:I$104,$M137)</f>
        <v>51</v>
      </c>
      <c r="Q137" s="57">
        <f>求节点(节奏总纲!S$4:S$103,J$5:J$104,$M137)</f>
        <v>52.5</v>
      </c>
      <c r="R137" s="57">
        <f>求节点(节奏总纲!T$4:T$103,K$5:K$104,$M137)</f>
        <v>54</v>
      </c>
    </row>
    <row r="138" spans="6:18" x14ac:dyDescent="0.15">
      <c r="F138" s="70">
        <v>134</v>
      </c>
      <c r="G138" s="70">
        <f>MIN(城防战关卡设计!P139,$C$2)</f>
        <v>60</v>
      </c>
      <c r="H138" s="70">
        <f>MIN(城防战关卡设计!Q139,$C$2)</f>
        <v>60</v>
      </c>
      <c r="I138" s="70">
        <f>MIN(城防战关卡设计!R139,$C$2)</f>
        <v>60</v>
      </c>
      <c r="J138" s="70">
        <f>MIN(城防战关卡设计!S139,$C$2)</f>
        <v>60</v>
      </c>
      <c r="K138" s="70">
        <f>MIN(城防战关卡设计!T139,$C$2)</f>
        <v>60</v>
      </c>
      <c r="M138" s="57">
        <v>134</v>
      </c>
      <c r="N138" s="57">
        <f>求节点(节奏总纲!P$4:P$103,G$5:G$104,$M138)</f>
        <v>48</v>
      </c>
      <c r="O138" s="57">
        <f>求节点(节奏总纲!Q$4:Q$103,H$5:H$104,$M138)</f>
        <v>49.5</v>
      </c>
      <c r="P138" s="57">
        <f>求节点(节奏总纲!R$4:R$103,I$5:I$104,$M138)</f>
        <v>51</v>
      </c>
      <c r="Q138" s="57">
        <f>求节点(节奏总纲!S$4:S$103,J$5:J$104,$M138)</f>
        <v>52.5</v>
      </c>
      <c r="R138" s="57">
        <f>求节点(节奏总纲!T$4:T$103,K$5:K$104,$M138)</f>
        <v>54</v>
      </c>
    </row>
    <row r="139" spans="6:18" x14ac:dyDescent="0.15">
      <c r="F139" s="70">
        <v>135</v>
      </c>
      <c r="G139" s="70">
        <f>MIN(城防战关卡设计!P140,$C$2)</f>
        <v>60</v>
      </c>
      <c r="H139" s="70">
        <f>MIN(城防战关卡设计!Q140,$C$2)</f>
        <v>60</v>
      </c>
      <c r="I139" s="70">
        <f>MIN(城防战关卡设计!R140,$C$2)</f>
        <v>60</v>
      </c>
      <c r="J139" s="70">
        <f>MIN(城防战关卡设计!S140,$C$2)</f>
        <v>60</v>
      </c>
      <c r="K139" s="70">
        <f>MIN(城防战关卡设计!T140,$C$2)</f>
        <v>60</v>
      </c>
      <c r="M139" s="57">
        <v>135</v>
      </c>
      <c r="N139" s="57">
        <f>求节点(节奏总纲!P$4:P$103,G$5:G$104,$M139)</f>
        <v>48</v>
      </c>
      <c r="O139" s="57">
        <f>求节点(节奏总纲!Q$4:Q$103,H$5:H$104,$M139)</f>
        <v>49.5</v>
      </c>
      <c r="P139" s="57">
        <f>求节点(节奏总纲!R$4:R$103,I$5:I$104,$M139)</f>
        <v>51</v>
      </c>
      <c r="Q139" s="57">
        <f>求节点(节奏总纲!S$4:S$103,J$5:J$104,$M139)</f>
        <v>52.5</v>
      </c>
      <c r="R139" s="57">
        <f>求节点(节奏总纲!T$4:T$103,K$5:K$104,$M139)</f>
        <v>54</v>
      </c>
    </row>
    <row r="140" spans="6:18" x14ac:dyDescent="0.15">
      <c r="F140" s="70">
        <v>136</v>
      </c>
      <c r="G140" s="70">
        <f>MIN(城防战关卡设计!P141,$C$2)</f>
        <v>60</v>
      </c>
      <c r="H140" s="70">
        <f>MIN(城防战关卡设计!Q141,$C$2)</f>
        <v>60</v>
      </c>
      <c r="I140" s="70">
        <f>MIN(城防战关卡设计!R141,$C$2)</f>
        <v>60</v>
      </c>
      <c r="J140" s="70">
        <f>MIN(城防战关卡设计!S141,$C$2)</f>
        <v>60</v>
      </c>
      <c r="K140" s="70">
        <f>MIN(城防战关卡设计!T141,$C$2)</f>
        <v>60</v>
      </c>
      <c r="M140" s="57">
        <v>136</v>
      </c>
      <c r="N140" s="57">
        <f>求节点(节奏总纲!P$4:P$103,G$5:G$104,$M140)</f>
        <v>48</v>
      </c>
      <c r="O140" s="57">
        <f>求节点(节奏总纲!Q$4:Q$103,H$5:H$104,$M140)</f>
        <v>49.5</v>
      </c>
      <c r="P140" s="57">
        <f>求节点(节奏总纲!R$4:R$103,I$5:I$104,$M140)</f>
        <v>51</v>
      </c>
      <c r="Q140" s="57">
        <f>求节点(节奏总纲!S$4:S$103,J$5:J$104,$M140)</f>
        <v>52.5</v>
      </c>
      <c r="R140" s="57">
        <f>求节点(节奏总纲!T$4:T$103,K$5:K$104,$M140)</f>
        <v>54</v>
      </c>
    </row>
    <row r="141" spans="6:18" x14ac:dyDescent="0.15">
      <c r="F141" s="70">
        <v>137</v>
      </c>
      <c r="G141" s="70">
        <f>MIN(城防战关卡设计!P142,$C$2)</f>
        <v>60</v>
      </c>
      <c r="H141" s="70">
        <f>MIN(城防战关卡设计!Q142,$C$2)</f>
        <v>60</v>
      </c>
      <c r="I141" s="70">
        <f>MIN(城防战关卡设计!R142,$C$2)</f>
        <v>60</v>
      </c>
      <c r="J141" s="70">
        <f>MIN(城防战关卡设计!S142,$C$2)</f>
        <v>60</v>
      </c>
      <c r="K141" s="70">
        <f>MIN(城防战关卡设计!T142,$C$2)</f>
        <v>60</v>
      </c>
      <c r="M141" s="57">
        <v>137</v>
      </c>
      <c r="N141" s="57">
        <f>求节点(节奏总纲!P$4:P$103,G$5:G$104,$M141)</f>
        <v>48</v>
      </c>
      <c r="O141" s="57">
        <f>求节点(节奏总纲!Q$4:Q$103,H$5:H$104,$M141)</f>
        <v>49.5</v>
      </c>
      <c r="P141" s="57">
        <f>求节点(节奏总纲!R$4:R$103,I$5:I$104,$M141)</f>
        <v>51</v>
      </c>
      <c r="Q141" s="57">
        <f>求节点(节奏总纲!S$4:S$103,J$5:J$104,$M141)</f>
        <v>52.5</v>
      </c>
      <c r="R141" s="57">
        <f>求节点(节奏总纲!T$4:T$103,K$5:K$104,$M141)</f>
        <v>54</v>
      </c>
    </row>
    <row r="142" spans="6:18" x14ac:dyDescent="0.15">
      <c r="F142" s="70">
        <v>138</v>
      </c>
      <c r="G142" s="70">
        <f>MIN(城防战关卡设计!P143,$C$2)</f>
        <v>60</v>
      </c>
      <c r="H142" s="70">
        <f>MIN(城防战关卡设计!Q143,$C$2)</f>
        <v>60</v>
      </c>
      <c r="I142" s="70">
        <f>MIN(城防战关卡设计!R143,$C$2)</f>
        <v>60</v>
      </c>
      <c r="J142" s="70">
        <f>MIN(城防战关卡设计!S143,$C$2)</f>
        <v>60</v>
      </c>
      <c r="K142" s="70">
        <f>MIN(城防战关卡设计!T143,$C$2)</f>
        <v>60</v>
      </c>
      <c r="M142" s="57">
        <v>138</v>
      </c>
      <c r="N142" s="57">
        <f>求节点(节奏总纲!P$4:P$103,G$5:G$104,$M142)</f>
        <v>48</v>
      </c>
      <c r="O142" s="57">
        <f>求节点(节奏总纲!Q$4:Q$103,H$5:H$104,$M142)</f>
        <v>49.5</v>
      </c>
      <c r="P142" s="57">
        <f>求节点(节奏总纲!R$4:R$103,I$5:I$104,$M142)</f>
        <v>51</v>
      </c>
      <c r="Q142" s="57">
        <f>求节点(节奏总纲!S$4:S$103,J$5:J$104,$M142)</f>
        <v>52.5</v>
      </c>
      <c r="R142" s="57">
        <f>求节点(节奏总纲!T$4:T$103,K$5:K$104,$M142)</f>
        <v>54</v>
      </c>
    </row>
    <row r="143" spans="6:18" x14ac:dyDescent="0.15">
      <c r="F143" s="70">
        <v>139</v>
      </c>
      <c r="G143" s="70">
        <f>MIN(城防战关卡设计!P144,$C$2)</f>
        <v>60</v>
      </c>
      <c r="H143" s="70">
        <f>MIN(城防战关卡设计!Q144,$C$2)</f>
        <v>60</v>
      </c>
      <c r="I143" s="70">
        <f>MIN(城防战关卡设计!R144,$C$2)</f>
        <v>60</v>
      </c>
      <c r="J143" s="70">
        <f>MIN(城防战关卡设计!S144,$C$2)</f>
        <v>60</v>
      </c>
      <c r="K143" s="70">
        <f>MIN(城防战关卡设计!T144,$C$2)</f>
        <v>60</v>
      </c>
      <c r="M143" s="57">
        <v>139</v>
      </c>
      <c r="N143" s="57">
        <f>求节点(节奏总纲!P$4:P$103,G$5:G$104,$M143)</f>
        <v>48</v>
      </c>
      <c r="O143" s="57">
        <f>求节点(节奏总纲!Q$4:Q$103,H$5:H$104,$M143)</f>
        <v>49.5</v>
      </c>
      <c r="P143" s="57">
        <f>求节点(节奏总纲!R$4:R$103,I$5:I$104,$M143)</f>
        <v>51</v>
      </c>
      <c r="Q143" s="57">
        <f>求节点(节奏总纲!S$4:S$103,J$5:J$104,$M143)</f>
        <v>52.5</v>
      </c>
      <c r="R143" s="57">
        <f>求节点(节奏总纲!T$4:T$103,K$5:K$104,$M143)</f>
        <v>54</v>
      </c>
    </row>
    <row r="144" spans="6:18" x14ac:dyDescent="0.15">
      <c r="F144" s="70">
        <v>140</v>
      </c>
      <c r="G144" s="70">
        <f>MIN(城防战关卡设计!P145,$C$2)</f>
        <v>60</v>
      </c>
      <c r="H144" s="70">
        <f>MIN(城防战关卡设计!Q145,$C$2)</f>
        <v>60</v>
      </c>
      <c r="I144" s="70">
        <f>MIN(城防战关卡设计!R145,$C$2)</f>
        <v>60</v>
      </c>
      <c r="J144" s="70">
        <f>MIN(城防战关卡设计!S145,$C$2)</f>
        <v>60</v>
      </c>
      <c r="K144" s="70">
        <f>MIN(城防战关卡设计!T145,$C$2)</f>
        <v>60</v>
      </c>
      <c r="M144" s="57">
        <v>140</v>
      </c>
      <c r="N144" s="57">
        <f>求节点(节奏总纲!P$4:P$103,G$5:G$104,$M144)</f>
        <v>48</v>
      </c>
      <c r="O144" s="57">
        <f>求节点(节奏总纲!Q$4:Q$103,H$5:H$104,$M144)</f>
        <v>49.5</v>
      </c>
      <c r="P144" s="57">
        <f>求节点(节奏总纲!R$4:R$103,I$5:I$104,$M144)</f>
        <v>51</v>
      </c>
      <c r="Q144" s="57">
        <f>求节点(节奏总纲!S$4:S$103,J$5:J$104,$M144)</f>
        <v>52.5</v>
      </c>
      <c r="R144" s="57">
        <f>求节点(节奏总纲!T$4:T$103,K$5:K$104,$M144)</f>
        <v>54</v>
      </c>
    </row>
    <row r="145" spans="6:18" x14ac:dyDescent="0.15">
      <c r="F145" s="70">
        <v>141</v>
      </c>
      <c r="G145" s="70">
        <f>MIN(城防战关卡设计!P146,$C$2)</f>
        <v>60</v>
      </c>
      <c r="H145" s="70">
        <f>MIN(城防战关卡设计!Q146,$C$2)</f>
        <v>60</v>
      </c>
      <c r="I145" s="70">
        <f>MIN(城防战关卡设计!R146,$C$2)</f>
        <v>60</v>
      </c>
      <c r="J145" s="70">
        <f>MIN(城防战关卡设计!S146,$C$2)</f>
        <v>60</v>
      </c>
      <c r="K145" s="70">
        <f>MIN(城防战关卡设计!T146,$C$2)</f>
        <v>60</v>
      </c>
      <c r="M145" s="57">
        <v>141</v>
      </c>
      <c r="N145" s="57">
        <f>求节点(节奏总纲!P$4:P$103,G$5:G$104,$M145)</f>
        <v>48</v>
      </c>
      <c r="O145" s="57">
        <f>求节点(节奏总纲!Q$4:Q$103,H$5:H$104,$M145)</f>
        <v>49.5</v>
      </c>
      <c r="P145" s="57">
        <f>求节点(节奏总纲!R$4:R$103,I$5:I$104,$M145)</f>
        <v>51</v>
      </c>
      <c r="Q145" s="57">
        <f>求节点(节奏总纲!S$4:S$103,J$5:J$104,$M145)</f>
        <v>52.5</v>
      </c>
      <c r="R145" s="57">
        <f>求节点(节奏总纲!T$4:T$103,K$5:K$104,$M145)</f>
        <v>54</v>
      </c>
    </row>
    <row r="146" spans="6:18" x14ac:dyDescent="0.15">
      <c r="F146" s="70">
        <v>142</v>
      </c>
      <c r="G146" s="70">
        <f>MIN(城防战关卡设计!P147,$C$2)</f>
        <v>60</v>
      </c>
      <c r="H146" s="70">
        <f>MIN(城防战关卡设计!Q147,$C$2)</f>
        <v>60</v>
      </c>
      <c r="I146" s="70">
        <f>MIN(城防战关卡设计!R147,$C$2)</f>
        <v>60</v>
      </c>
      <c r="J146" s="70">
        <f>MIN(城防战关卡设计!S147,$C$2)</f>
        <v>60</v>
      </c>
      <c r="K146" s="70">
        <f>MIN(城防战关卡设计!T147,$C$2)</f>
        <v>60</v>
      </c>
      <c r="M146" s="57">
        <v>142</v>
      </c>
      <c r="N146" s="57">
        <f>求节点(节奏总纲!P$4:P$103,G$5:G$104,$M146)</f>
        <v>48</v>
      </c>
      <c r="O146" s="57">
        <f>求节点(节奏总纲!Q$4:Q$103,H$5:H$104,$M146)</f>
        <v>49.5</v>
      </c>
      <c r="P146" s="57">
        <f>求节点(节奏总纲!R$4:R$103,I$5:I$104,$M146)</f>
        <v>51</v>
      </c>
      <c r="Q146" s="57">
        <f>求节点(节奏总纲!S$4:S$103,J$5:J$104,$M146)</f>
        <v>52.5</v>
      </c>
      <c r="R146" s="57">
        <f>求节点(节奏总纲!T$4:T$103,K$5:K$104,$M146)</f>
        <v>54</v>
      </c>
    </row>
    <row r="147" spans="6:18" x14ac:dyDescent="0.15">
      <c r="F147" s="70">
        <v>143</v>
      </c>
      <c r="G147" s="70">
        <f>MIN(城防战关卡设计!P148,$C$2)</f>
        <v>60</v>
      </c>
      <c r="H147" s="70">
        <f>MIN(城防战关卡设计!Q148,$C$2)</f>
        <v>60</v>
      </c>
      <c r="I147" s="70">
        <f>MIN(城防战关卡设计!R148,$C$2)</f>
        <v>60</v>
      </c>
      <c r="J147" s="70">
        <f>MIN(城防战关卡设计!S148,$C$2)</f>
        <v>60</v>
      </c>
      <c r="K147" s="70">
        <f>MIN(城防战关卡设计!T148,$C$2)</f>
        <v>60</v>
      </c>
      <c r="M147" s="57">
        <v>143</v>
      </c>
      <c r="N147" s="57">
        <f>求节点(节奏总纲!P$4:P$103,G$5:G$104,$M147)</f>
        <v>48</v>
      </c>
      <c r="O147" s="57">
        <f>求节点(节奏总纲!Q$4:Q$103,H$5:H$104,$M147)</f>
        <v>49.5</v>
      </c>
      <c r="P147" s="57">
        <f>求节点(节奏总纲!R$4:R$103,I$5:I$104,$M147)</f>
        <v>51</v>
      </c>
      <c r="Q147" s="57">
        <f>求节点(节奏总纲!S$4:S$103,J$5:J$104,$M147)</f>
        <v>52.5</v>
      </c>
      <c r="R147" s="57">
        <f>求节点(节奏总纲!T$4:T$103,K$5:K$104,$M147)</f>
        <v>54</v>
      </c>
    </row>
    <row r="148" spans="6:18" x14ac:dyDescent="0.15">
      <c r="F148" s="70">
        <v>144</v>
      </c>
      <c r="G148" s="70">
        <f>MIN(城防战关卡设计!P149,$C$2)</f>
        <v>60</v>
      </c>
      <c r="H148" s="70">
        <f>MIN(城防战关卡设计!Q149,$C$2)</f>
        <v>60</v>
      </c>
      <c r="I148" s="70">
        <f>MIN(城防战关卡设计!R149,$C$2)</f>
        <v>60</v>
      </c>
      <c r="J148" s="70">
        <f>MIN(城防战关卡设计!S149,$C$2)</f>
        <v>60</v>
      </c>
      <c r="K148" s="70">
        <f>MIN(城防战关卡设计!T149,$C$2)</f>
        <v>60</v>
      </c>
      <c r="M148" s="57">
        <v>144</v>
      </c>
      <c r="N148" s="57">
        <f>求节点(节奏总纲!P$4:P$103,G$5:G$104,$M148)</f>
        <v>48</v>
      </c>
      <c r="O148" s="57">
        <f>求节点(节奏总纲!Q$4:Q$103,H$5:H$104,$M148)</f>
        <v>49.5</v>
      </c>
      <c r="P148" s="57">
        <f>求节点(节奏总纲!R$4:R$103,I$5:I$104,$M148)</f>
        <v>51</v>
      </c>
      <c r="Q148" s="57">
        <f>求节点(节奏总纲!S$4:S$103,J$5:J$104,$M148)</f>
        <v>52.5</v>
      </c>
      <c r="R148" s="57">
        <f>求节点(节奏总纲!T$4:T$103,K$5:K$104,$M148)</f>
        <v>54</v>
      </c>
    </row>
    <row r="149" spans="6:18" x14ac:dyDescent="0.15">
      <c r="F149" s="70">
        <v>145</v>
      </c>
      <c r="G149" s="70">
        <f>MIN(城防战关卡设计!P150,$C$2)</f>
        <v>60</v>
      </c>
      <c r="H149" s="70">
        <f>MIN(城防战关卡设计!Q150,$C$2)</f>
        <v>60</v>
      </c>
      <c r="I149" s="70">
        <f>MIN(城防战关卡设计!R150,$C$2)</f>
        <v>60</v>
      </c>
      <c r="J149" s="70">
        <f>MIN(城防战关卡设计!S150,$C$2)</f>
        <v>60</v>
      </c>
      <c r="K149" s="70">
        <f>MIN(城防战关卡设计!T150,$C$2)</f>
        <v>60</v>
      </c>
      <c r="M149" s="57">
        <v>145</v>
      </c>
      <c r="N149" s="57">
        <f>求节点(节奏总纲!P$4:P$103,G$5:G$104,$M149)</f>
        <v>48</v>
      </c>
      <c r="O149" s="57">
        <f>求节点(节奏总纲!Q$4:Q$103,H$5:H$104,$M149)</f>
        <v>49.5</v>
      </c>
      <c r="P149" s="57">
        <f>求节点(节奏总纲!R$4:R$103,I$5:I$104,$M149)</f>
        <v>51</v>
      </c>
      <c r="Q149" s="57">
        <f>求节点(节奏总纲!S$4:S$103,J$5:J$104,$M149)</f>
        <v>52.5</v>
      </c>
      <c r="R149" s="57">
        <f>求节点(节奏总纲!T$4:T$103,K$5:K$104,$M149)</f>
        <v>54</v>
      </c>
    </row>
    <row r="150" spans="6:18" x14ac:dyDescent="0.15">
      <c r="F150" s="70">
        <v>146</v>
      </c>
      <c r="G150" s="70">
        <f>MIN(城防战关卡设计!P151,$C$2)</f>
        <v>60</v>
      </c>
      <c r="H150" s="70">
        <f>MIN(城防战关卡设计!Q151,$C$2)</f>
        <v>60</v>
      </c>
      <c r="I150" s="70">
        <f>MIN(城防战关卡设计!R151,$C$2)</f>
        <v>60</v>
      </c>
      <c r="J150" s="70">
        <f>MIN(城防战关卡设计!S151,$C$2)</f>
        <v>60</v>
      </c>
      <c r="K150" s="70">
        <f>MIN(城防战关卡设计!T151,$C$2)</f>
        <v>60</v>
      </c>
      <c r="M150" s="57">
        <v>146</v>
      </c>
      <c r="N150" s="57">
        <f>求节点(节奏总纲!P$4:P$103,G$5:G$104,$M150)</f>
        <v>48</v>
      </c>
      <c r="O150" s="57">
        <f>求节点(节奏总纲!Q$4:Q$103,H$5:H$104,$M150)</f>
        <v>49.5</v>
      </c>
      <c r="P150" s="57">
        <f>求节点(节奏总纲!R$4:R$103,I$5:I$104,$M150)</f>
        <v>51</v>
      </c>
      <c r="Q150" s="57">
        <f>求节点(节奏总纲!S$4:S$103,J$5:J$104,$M150)</f>
        <v>52.5</v>
      </c>
      <c r="R150" s="57">
        <f>求节点(节奏总纲!T$4:T$103,K$5:K$104,$M150)</f>
        <v>54</v>
      </c>
    </row>
    <row r="151" spans="6:18" x14ac:dyDescent="0.15">
      <c r="F151" s="70">
        <v>147</v>
      </c>
      <c r="G151" s="70">
        <f>MIN(城防战关卡设计!P152,$C$2)</f>
        <v>60</v>
      </c>
      <c r="H151" s="70">
        <f>MIN(城防战关卡设计!Q152,$C$2)</f>
        <v>60</v>
      </c>
      <c r="I151" s="70">
        <f>MIN(城防战关卡设计!R152,$C$2)</f>
        <v>60</v>
      </c>
      <c r="J151" s="70">
        <f>MIN(城防战关卡设计!S152,$C$2)</f>
        <v>60</v>
      </c>
      <c r="K151" s="70">
        <f>MIN(城防战关卡设计!T152,$C$2)</f>
        <v>60</v>
      </c>
      <c r="M151" s="57">
        <v>147</v>
      </c>
      <c r="N151" s="57">
        <f>求节点(节奏总纲!P$4:P$103,G$5:G$104,$M151)</f>
        <v>48</v>
      </c>
      <c r="O151" s="57">
        <f>求节点(节奏总纲!Q$4:Q$103,H$5:H$104,$M151)</f>
        <v>49.5</v>
      </c>
      <c r="P151" s="57">
        <f>求节点(节奏总纲!R$4:R$103,I$5:I$104,$M151)</f>
        <v>51</v>
      </c>
      <c r="Q151" s="57">
        <f>求节点(节奏总纲!S$4:S$103,J$5:J$104,$M151)</f>
        <v>52.5</v>
      </c>
      <c r="R151" s="57">
        <f>求节点(节奏总纲!T$4:T$103,K$5:K$104,$M151)</f>
        <v>54</v>
      </c>
    </row>
    <row r="152" spans="6:18" x14ac:dyDescent="0.15">
      <c r="F152" s="70">
        <v>148</v>
      </c>
      <c r="G152" s="70">
        <f>MIN(城防战关卡设计!P153,$C$2)</f>
        <v>60</v>
      </c>
      <c r="H152" s="70">
        <f>MIN(城防战关卡设计!Q153,$C$2)</f>
        <v>60</v>
      </c>
      <c r="I152" s="70">
        <f>MIN(城防战关卡设计!R153,$C$2)</f>
        <v>60</v>
      </c>
      <c r="J152" s="70">
        <f>MIN(城防战关卡设计!S153,$C$2)</f>
        <v>60</v>
      </c>
      <c r="K152" s="70">
        <f>MIN(城防战关卡设计!T153,$C$2)</f>
        <v>60</v>
      </c>
      <c r="M152" s="57">
        <v>148</v>
      </c>
      <c r="N152" s="57">
        <f>求节点(节奏总纲!P$4:P$103,G$5:G$104,$M152)</f>
        <v>48</v>
      </c>
      <c r="O152" s="57">
        <f>求节点(节奏总纲!Q$4:Q$103,H$5:H$104,$M152)</f>
        <v>49.5</v>
      </c>
      <c r="P152" s="57">
        <f>求节点(节奏总纲!R$4:R$103,I$5:I$104,$M152)</f>
        <v>51</v>
      </c>
      <c r="Q152" s="57">
        <f>求节点(节奏总纲!S$4:S$103,J$5:J$104,$M152)</f>
        <v>52.5</v>
      </c>
      <c r="R152" s="57">
        <f>求节点(节奏总纲!T$4:T$103,K$5:K$104,$M152)</f>
        <v>54</v>
      </c>
    </row>
    <row r="153" spans="6:18" x14ac:dyDescent="0.15">
      <c r="F153" s="70">
        <v>149</v>
      </c>
      <c r="G153" s="70">
        <f>MIN(城防战关卡设计!P154,$C$2)</f>
        <v>60</v>
      </c>
      <c r="H153" s="70">
        <f>MIN(城防战关卡设计!Q154,$C$2)</f>
        <v>60</v>
      </c>
      <c r="I153" s="70">
        <f>MIN(城防战关卡设计!R154,$C$2)</f>
        <v>60</v>
      </c>
      <c r="J153" s="70">
        <f>MIN(城防战关卡设计!S154,$C$2)</f>
        <v>60</v>
      </c>
      <c r="K153" s="70">
        <f>MIN(城防战关卡设计!T154,$C$2)</f>
        <v>60</v>
      </c>
      <c r="M153" s="57">
        <v>149</v>
      </c>
      <c r="N153" s="57">
        <f>求节点(节奏总纲!P$4:P$103,G$5:G$104,$M153)</f>
        <v>48</v>
      </c>
      <c r="O153" s="57">
        <f>求节点(节奏总纲!Q$4:Q$103,H$5:H$104,$M153)</f>
        <v>49.5</v>
      </c>
      <c r="P153" s="57">
        <f>求节点(节奏总纲!R$4:R$103,I$5:I$104,$M153)</f>
        <v>51</v>
      </c>
      <c r="Q153" s="57">
        <f>求节点(节奏总纲!S$4:S$103,J$5:J$104,$M153)</f>
        <v>52.5</v>
      </c>
      <c r="R153" s="57">
        <f>求节点(节奏总纲!T$4:T$103,K$5:K$104,$M153)</f>
        <v>54</v>
      </c>
    </row>
    <row r="154" spans="6:18" x14ac:dyDescent="0.15">
      <c r="F154" s="70">
        <v>150</v>
      </c>
      <c r="G154" s="70">
        <f>MIN(城防战关卡设计!P155,$C$2)</f>
        <v>60</v>
      </c>
      <c r="H154" s="70">
        <f>MIN(城防战关卡设计!Q155,$C$2)</f>
        <v>60</v>
      </c>
      <c r="I154" s="70">
        <f>MIN(城防战关卡设计!R155,$C$2)</f>
        <v>60</v>
      </c>
      <c r="J154" s="70">
        <f>MIN(城防战关卡设计!S155,$C$2)</f>
        <v>60</v>
      </c>
      <c r="K154" s="70">
        <f>MIN(城防战关卡设计!T155,$C$2)</f>
        <v>60</v>
      </c>
      <c r="M154" s="57">
        <v>150</v>
      </c>
      <c r="N154" s="57">
        <f>求节点(节奏总纲!P$4:P$103,G$5:G$104,$M154)</f>
        <v>48</v>
      </c>
      <c r="O154" s="57">
        <f>求节点(节奏总纲!Q$4:Q$103,H$5:H$104,$M154)</f>
        <v>49.5</v>
      </c>
      <c r="P154" s="57">
        <f>求节点(节奏总纲!R$4:R$103,I$5:I$104,$M154)</f>
        <v>51</v>
      </c>
      <c r="Q154" s="57">
        <f>求节点(节奏总纲!S$4:S$103,J$5:J$104,$M154)</f>
        <v>52.5</v>
      </c>
      <c r="R154" s="57">
        <f>求节点(节奏总纲!T$4:T$103,K$5:K$104,$M154)</f>
        <v>54</v>
      </c>
    </row>
    <row r="155" spans="6:18" x14ac:dyDescent="0.15">
      <c r="F155" s="70">
        <v>151</v>
      </c>
      <c r="G155" s="70">
        <f>MIN(城防战关卡设计!P156,$C$2)</f>
        <v>60</v>
      </c>
      <c r="H155" s="70">
        <f>MIN(城防战关卡设计!Q156,$C$2)</f>
        <v>60</v>
      </c>
      <c r="I155" s="70">
        <f>MIN(城防战关卡设计!R156,$C$2)</f>
        <v>60</v>
      </c>
      <c r="J155" s="70">
        <f>MIN(城防战关卡设计!S156,$C$2)</f>
        <v>60</v>
      </c>
      <c r="K155" s="70">
        <f>MIN(城防战关卡设计!T156,$C$2)</f>
        <v>60</v>
      </c>
      <c r="M155" s="57">
        <v>151</v>
      </c>
      <c r="N155" s="57">
        <f>求节点(节奏总纲!P$4:P$103,G$5:G$104,$M155)</f>
        <v>48</v>
      </c>
      <c r="O155" s="57">
        <f>求节点(节奏总纲!Q$4:Q$103,H$5:H$104,$M155)</f>
        <v>49.5</v>
      </c>
      <c r="P155" s="57">
        <f>求节点(节奏总纲!R$4:R$103,I$5:I$104,$M155)</f>
        <v>51</v>
      </c>
      <c r="Q155" s="57">
        <f>求节点(节奏总纲!S$4:S$103,J$5:J$104,$M155)</f>
        <v>52.5</v>
      </c>
      <c r="R155" s="57">
        <f>求节点(节奏总纲!T$4:T$103,K$5:K$104,$M155)</f>
        <v>54</v>
      </c>
    </row>
    <row r="156" spans="6:18" x14ac:dyDescent="0.15">
      <c r="F156" s="70">
        <v>152</v>
      </c>
      <c r="G156" s="70">
        <f>MIN(城防战关卡设计!P157,$C$2)</f>
        <v>60</v>
      </c>
      <c r="H156" s="70">
        <f>MIN(城防战关卡设计!Q157,$C$2)</f>
        <v>60</v>
      </c>
      <c r="I156" s="70">
        <f>MIN(城防战关卡设计!R157,$C$2)</f>
        <v>60</v>
      </c>
      <c r="J156" s="70">
        <f>MIN(城防战关卡设计!S157,$C$2)</f>
        <v>60</v>
      </c>
      <c r="K156" s="70">
        <f>MIN(城防战关卡设计!T157,$C$2)</f>
        <v>60</v>
      </c>
      <c r="M156" s="57">
        <v>152</v>
      </c>
      <c r="N156" s="57">
        <f>求节点(节奏总纲!P$4:P$103,G$5:G$104,$M156)</f>
        <v>48</v>
      </c>
      <c r="O156" s="57">
        <f>求节点(节奏总纲!Q$4:Q$103,H$5:H$104,$M156)</f>
        <v>49.5</v>
      </c>
      <c r="P156" s="57">
        <f>求节点(节奏总纲!R$4:R$103,I$5:I$104,$M156)</f>
        <v>51</v>
      </c>
      <c r="Q156" s="57">
        <f>求节点(节奏总纲!S$4:S$103,J$5:J$104,$M156)</f>
        <v>52.5</v>
      </c>
      <c r="R156" s="57">
        <f>求节点(节奏总纲!T$4:T$103,K$5:K$104,$M156)</f>
        <v>54</v>
      </c>
    </row>
    <row r="157" spans="6:18" x14ac:dyDescent="0.15">
      <c r="F157" s="70">
        <v>153</v>
      </c>
      <c r="G157" s="70">
        <f>MIN(城防战关卡设计!P158,$C$2)</f>
        <v>60</v>
      </c>
      <c r="H157" s="70">
        <f>MIN(城防战关卡设计!Q158,$C$2)</f>
        <v>60</v>
      </c>
      <c r="I157" s="70">
        <f>MIN(城防战关卡设计!R158,$C$2)</f>
        <v>60</v>
      </c>
      <c r="J157" s="70">
        <f>MIN(城防战关卡设计!S158,$C$2)</f>
        <v>60</v>
      </c>
      <c r="K157" s="70">
        <f>MIN(城防战关卡设计!T158,$C$2)</f>
        <v>60</v>
      </c>
      <c r="M157" s="57">
        <v>153</v>
      </c>
      <c r="N157" s="57">
        <f>求节点(节奏总纲!P$4:P$103,G$5:G$104,$M157)</f>
        <v>48</v>
      </c>
      <c r="O157" s="57">
        <f>求节点(节奏总纲!Q$4:Q$103,H$5:H$104,$M157)</f>
        <v>49.5</v>
      </c>
      <c r="P157" s="57">
        <f>求节点(节奏总纲!R$4:R$103,I$5:I$104,$M157)</f>
        <v>51</v>
      </c>
      <c r="Q157" s="57">
        <f>求节点(节奏总纲!S$4:S$103,J$5:J$104,$M157)</f>
        <v>52.5</v>
      </c>
      <c r="R157" s="57">
        <f>求节点(节奏总纲!T$4:T$103,K$5:K$104,$M157)</f>
        <v>54</v>
      </c>
    </row>
    <row r="158" spans="6:18" x14ac:dyDescent="0.15">
      <c r="F158" s="70">
        <v>154</v>
      </c>
      <c r="G158" s="70">
        <f>MIN(城防战关卡设计!P159,$C$2)</f>
        <v>60</v>
      </c>
      <c r="H158" s="70">
        <f>MIN(城防战关卡设计!Q159,$C$2)</f>
        <v>60</v>
      </c>
      <c r="I158" s="70">
        <f>MIN(城防战关卡设计!R159,$C$2)</f>
        <v>60</v>
      </c>
      <c r="J158" s="70">
        <f>MIN(城防战关卡设计!S159,$C$2)</f>
        <v>60</v>
      </c>
      <c r="K158" s="70">
        <f>MIN(城防战关卡设计!T159,$C$2)</f>
        <v>60</v>
      </c>
      <c r="M158" s="57">
        <v>154</v>
      </c>
      <c r="N158" s="57">
        <f>求节点(节奏总纲!P$4:P$103,G$5:G$104,$M158)</f>
        <v>48</v>
      </c>
      <c r="O158" s="57">
        <f>求节点(节奏总纲!Q$4:Q$103,H$5:H$104,$M158)</f>
        <v>49.5</v>
      </c>
      <c r="P158" s="57">
        <f>求节点(节奏总纲!R$4:R$103,I$5:I$104,$M158)</f>
        <v>51</v>
      </c>
      <c r="Q158" s="57">
        <f>求节点(节奏总纲!S$4:S$103,J$5:J$104,$M158)</f>
        <v>52.5</v>
      </c>
      <c r="R158" s="57">
        <f>求节点(节奏总纲!T$4:T$103,K$5:K$104,$M158)</f>
        <v>54</v>
      </c>
    </row>
    <row r="159" spans="6:18" x14ac:dyDescent="0.15">
      <c r="F159" s="70">
        <v>155</v>
      </c>
      <c r="G159" s="70">
        <f>MIN(城防战关卡设计!P160,$C$2)</f>
        <v>60</v>
      </c>
      <c r="H159" s="70">
        <f>MIN(城防战关卡设计!Q160,$C$2)</f>
        <v>60</v>
      </c>
      <c r="I159" s="70">
        <f>MIN(城防战关卡设计!R160,$C$2)</f>
        <v>60</v>
      </c>
      <c r="J159" s="70">
        <f>MIN(城防战关卡设计!S160,$C$2)</f>
        <v>60</v>
      </c>
      <c r="K159" s="70">
        <f>MIN(城防战关卡设计!T160,$C$2)</f>
        <v>60</v>
      </c>
      <c r="M159" s="57">
        <v>155</v>
      </c>
      <c r="N159" s="57">
        <f>求节点(节奏总纲!P$4:P$103,G$5:G$104,$M159)</f>
        <v>48</v>
      </c>
      <c r="O159" s="57">
        <f>求节点(节奏总纲!Q$4:Q$103,H$5:H$104,$M159)</f>
        <v>49.5</v>
      </c>
      <c r="P159" s="57">
        <f>求节点(节奏总纲!R$4:R$103,I$5:I$104,$M159)</f>
        <v>51</v>
      </c>
      <c r="Q159" s="57">
        <f>求节点(节奏总纲!S$4:S$103,J$5:J$104,$M159)</f>
        <v>52.5</v>
      </c>
      <c r="R159" s="57">
        <f>求节点(节奏总纲!T$4:T$103,K$5:K$104,$M159)</f>
        <v>54</v>
      </c>
    </row>
    <row r="160" spans="6:18" x14ac:dyDescent="0.15">
      <c r="F160" s="70">
        <v>156</v>
      </c>
      <c r="G160" s="70">
        <f>MIN(城防战关卡设计!P161,$C$2)</f>
        <v>60</v>
      </c>
      <c r="H160" s="70">
        <f>MIN(城防战关卡设计!Q161,$C$2)</f>
        <v>60</v>
      </c>
      <c r="I160" s="70">
        <f>MIN(城防战关卡设计!R161,$C$2)</f>
        <v>60</v>
      </c>
      <c r="J160" s="70">
        <f>MIN(城防战关卡设计!S161,$C$2)</f>
        <v>60</v>
      </c>
      <c r="K160" s="70">
        <f>MIN(城防战关卡设计!T161,$C$2)</f>
        <v>60</v>
      </c>
      <c r="M160" s="57">
        <v>156</v>
      </c>
      <c r="N160" s="57">
        <f>求节点(节奏总纲!P$4:P$103,G$5:G$104,$M160)</f>
        <v>48</v>
      </c>
      <c r="O160" s="57">
        <f>求节点(节奏总纲!Q$4:Q$103,H$5:H$104,$M160)</f>
        <v>49.5</v>
      </c>
      <c r="P160" s="57">
        <f>求节点(节奏总纲!R$4:R$103,I$5:I$104,$M160)</f>
        <v>51</v>
      </c>
      <c r="Q160" s="57">
        <f>求节点(节奏总纲!S$4:S$103,J$5:J$104,$M160)</f>
        <v>52.5</v>
      </c>
      <c r="R160" s="57">
        <f>求节点(节奏总纲!T$4:T$103,K$5:K$104,$M160)</f>
        <v>54</v>
      </c>
    </row>
    <row r="161" spans="6:18" x14ac:dyDescent="0.15">
      <c r="F161" s="70">
        <v>157</v>
      </c>
      <c r="G161" s="70">
        <f>MIN(城防战关卡设计!P162,$C$2)</f>
        <v>60</v>
      </c>
      <c r="H161" s="70">
        <f>MIN(城防战关卡设计!Q162,$C$2)</f>
        <v>60</v>
      </c>
      <c r="I161" s="70">
        <f>MIN(城防战关卡设计!R162,$C$2)</f>
        <v>60</v>
      </c>
      <c r="J161" s="70">
        <f>MIN(城防战关卡设计!S162,$C$2)</f>
        <v>60</v>
      </c>
      <c r="K161" s="70">
        <f>MIN(城防战关卡设计!T162,$C$2)</f>
        <v>60</v>
      </c>
      <c r="M161" s="57">
        <v>157</v>
      </c>
      <c r="N161" s="57">
        <f>求节点(节奏总纲!P$4:P$103,G$5:G$104,$M161)</f>
        <v>48</v>
      </c>
      <c r="O161" s="57">
        <f>求节点(节奏总纲!Q$4:Q$103,H$5:H$104,$M161)</f>
        <v>49.5</v>
      </c>
      <c r="P161" s="57">
        <f>求节点(节奏总纲!R$4:R$103,I$5:I$104,$M161)</f>
        <v>51</v>
      </c>
      <c r="Q161" s="57">
        <f>求节点(节奏总纲!S$4:S$103,J$5:J$104,$M161)</f>
        <v>52.5</v>
      </c>
      <c r="R161" s="57">
        <f>求节点(节奏总纲!T$4:T$103,K$5:K$104,$M161)</f>
        <v>54</v>
      </c>
    </row>
    <row r="162" spans="6:18" x14ac:dyDescent="0.15">
      <c r="F162" s="70">
        <v>158</v>
      </c>
      <c r="G162" s="70">
        <f>MIN(城防战关卡设计!P163,$C$2)</f>
        <v>60</v>
      </c>
      <c r="H162" s="70">
        <f>MIN(城防战关卡设计!Q163,$C$2)</f>
        <v>60</v>
      </c>
      <c r="I162" s="70">
        <f>MIN(城防战关卡设计!R163,$C$2)</f>
        <v>60</v>
      </c>
      <c r="J162" s="70">
        <f>MIN(城防战关卡设计!S163,$C$2)</f>
        <v>60</v>
      </c>
      <c r="K162" s="70">
        <f>MIN(城防战关卡设计!T163,$C$2)</f>
        <v>60</v>
      </c>
      <c r="M162" s="57">
        <v>158</v>
      </c>
      <c r="N162" s="57">
        <f>求节点(节奏总纲!P$4:P$103,G$5:G$104,$M162)</f>
        <v>48</v>
      </c>
      <c r="O162" s="57">
        <f>求节点(节奏总纲!Q$4:Q$103,H$5:H$104,$M162)</f>
        <v>49.5</v>
      </c>
      <c r="P162" s="57">
        <f>求节点(节奏总纲!R$4:R$103,I$5:I$104,$M162)</f>
        <v>51</v>
      </c>
      <c r="Q162" s="57">
        <f>求节点(节奏总纲!S$4:S$103,J$5:J$104,$M162)</f>
        <v>52.5</v>
      </c>
      <c r="R162" s="57">
        <f>求节点(节奏总纲!T$4:T$103,K$5:K$104,$M162)</f>
        <v>54</v>
      </c>
    </row>
    <row r="163" spans="6:18" x14ac:dyDescent="0.15">
      <c r="F163" s="70">
        <v>159</v>
      </c>
      <c r="G163" s="70">
        <f>MIN(城防战关卡设计!P164,$C$2)</f>
        <v>60</v>
      </c>
      <c r="H163" s="70">
        <f>MIN(城防战关卡设计!Q164,$C$2)</f>
        <v>60</v>
      </c>
      <c r="I163" s="70">
        <f>MIN(城防战关卡设计!R164,$C$2)</f>
        <v>60</v>
      </c>
      <c r="J163" s="70">
        <f>MIN(城防战关卡设计!S164,$C$2)</f>
        <v>60</v>
      </c>
      <c r="K163" s="70">
        <f>MIN(城防战关卡设计!T164,$C$2)</f>
        <v>60</v>
      </c>
      <c r="M163" s="57">
        <v>159</v>
      </c>
      <c r="N163" s="57">
        <f>求节点(节奏总纲!P$4:P$103,G$5:G$104,$M163)</f>
        <v>48</v>
      </c>
      <c r="O163" s="57">
        <f>求节点(节奏总纲!Q$4:Q$103,H$5:H$104,$M163)</f>
        <v>49.5</v>
      </c>
      <c r="P163" s="57">
        <f>求节点(节奏总纲!R$4:R$103,I$5:I$104,$M163)</f>
        <v>51</v>
      </c>
      <c r="Q163" s="57">
        <f>求节点(节奏总纲!S$4:S$103,J$5:J$104,$M163)</f>
        <v>52.5</v>
      </c>
      <c r="R163" s="57">
        <f>求节点(节奏总纲!T$4:T$103,K$5:K$104,$M163)</f>
        <v>54</v>
      </c>
    </row>
    <row r="164" spans="6:18" x14ac:dyDescent="0.15">
      <c r="F164" s="70">
        <v>160</v>
      </c>
      <c r="G164" s="70">
        <f>MIN(城防战关卡设计!P165,$C$2)</f>
        <v>60</v>
      </c>
      <c r="H164" s="70">
        <f>MIN(城防战关卡设计!Q165,$C$2)</f>
        <v>60</v>
      </c>
      <c r="I164" s="70">
        <f>MIN(城防战关卡设计!R165,$C$2)</f>
        <v>60</v>
      </c>
      <c r="J164" s="70">
        <f>MIN(城防战关卡设计!S165,$C$2)</f>
        <v>60</v>
      </c>
      <c r="K164" s="70">
        <f>MIN(城防战关卡设计!T165,$C$2)</f>
        <v>60</v>
      </c>
      <c r="M164" s="57">
        <v>160</v>
      </c>
      <c r="N164" s="57">
        <f>求节点(节奏总纲!P$4:P$103,G$5:G$104,$M164)</f>
        <v>48</v>
      </c>
      <c r="O164" s="57">
        <f>求节点(节奏总纲!Q$4:Q$103,H$5:H$104,$M164)</f>
        <v>49.5</v>
      </c>
      <c r="P164" s="57">
        <f>求节点(节奏总纲!R$4:R$103,I$5:I$104,$M164)</f>
        <v>51</v>
      </c>
      <c r="Q164" s="57">
        <f>求节点(节奏总纲!S$4:S$103,J$5:J$104,$M164)</f>
        <v>52.5</v>
      </c>
      <c r="R164" s="57">
        <f>求节点(节奏总纲!T$4:T$103,K$5:K$104,$M164)</f>
        <v>54</v>
      </c>
    </row>
    <row r="165" spans="6:18" x14ac:dyDescent="0.15">
      <c r="M165" s="57">
        <v>161</v>
      </c>
      <c r="N165" s="57">
        <f>求节点(节奏总纲!P$4:P$103,G$5:G$104,$M165)</f>
        <v>48</v>
      </c>
      <c r="O165" s="57">
        <f>求节点(节奏总纲!Q$4:Q$103,H$5:H$104,$M165)</f>
        <v>49.5</v>
      </c>
      <c r="P165" s="57">
        <f>求节点(节奏总纲!R$4:R$103,I$5:I$104,$M165)</f>
        <v>51</v>
      </c>
      <c r="Q165" s="57">
        <f>求节点(节奏总纲!S$4:S$103,J$5:J$104,$M165)</f>
        <v>52.5</v>
      </c>
      <c r="R165" s="57">
        <f>求节点(节奏总纲!T$4:T$103,K$5:K$104,$M165)</f>
        <v>54</v>
      </c>
    </row>
    <row r="166" spans="6:18" x14ac:dyDescent="0.15">
      <c r="M166" s="57">
        <v>162</v>
      </c>
      <c r="N166" s="57">
        <f>求节点(节奏总纲!P$4:P$103,G$5:G$104,$M166)</f>
        <v>48</v>
      </c>
      <c r="O166" s="57">
        <f>求节点(节奏总纲!Q$4:Q$103,H$5:H$104,$M166)</f>
        <v>49.5</v>
      </c>
      <c r="P166" s="57">
        <f>求节点(节奏总纲!R$4:R$103,I$5:I$104,$M166)</f>
        <v>51</v>
      </c>
      <c r="Q166" s="57">
        <f>求节点(节奏总纲!S$4:S$103,J$5:J$104,$M166)</f>
        <v>52.5</v>
      </c>
      <c r="R166" s="57">
        <f>求节点(节奏总纲!T$4:T$103,K$5:K$104,$M166)</f>
        <v>54</v>
      </c>
    </row>
    <row r="167" spans="6:18" x14ac:dyDescent="0.15">
      <c r="M167" s="57">
        <v>163</v>
      </c>
      <c r="N167" s="57">
        <f>求节点(节奏总纲!P$4:P$103,G$5:G$104,$M167)</f>
        <v>48</v>
      </c>
      <c r="O167" s="57">
        <f>求节点(节奏总纲!Q$4:Q$103,H$5:H$104,$M167)</f>
        <v>49.5</v>
      </c>
      <c r="P167" s="57">
        <f>求节点(节奏总纲!R$4:R$103,I$5:I$104,$M167)</f>
        <v>51</v>
      </c>
      <c r="Q167" s="57">
        <f>求节点(节奏总纲!S$4:S$103,J$5:J$104,$M167)</f>
        <v>52.5</v>
      </c>
      <c r="R167" s="57">
        <f>求节点(节奏总纲!T$4:T$103,K$5:K$104,$M167)</f>
        <v>54</v>
      </c>
    </row>
    <row r="168" spans="6:18" x14ac:dyDescent="0.15">
      <c r="M168" s="57">
        <v>164</v>
      </c>
      <c r="N168" s="57">
        <f>求节点(节奏总纲!P$4:P$103,G$5:G$104,$M168)</f>
        <v>48</v>
      </c>
      <c r="O168" s="57">
        <f>求节点(节奏总纲!Q$4:Q$103,H$5:H$104,$M168)</f>
        <v>49.5</v>
      </c>
      <c r="P168" s="57">
        <f>求节点(节奏总纲!R$4:R$103,I$5:I$104,$M168)</f>
        <v>51</v>
      </c>
      <c r="Q168" s="57">
        <f>求节点(节奏总纲!S$4:S$103,J$5:J$104,$M168)</f>
        <v>52.5</v>
      </c>
      <c r="R168" s="57">
        <f>求节点(节奏总纲!T$4:T$103,K$5:K$104,$M168)</f>
        <v>54</v>
      </c>
    </row>
    <row r="169" spans="6:18" x14ac:dyDescent="0.15">
      <c r="M169" s="57">
        <v>165</v>
      </c>
      <c r="N169" s="57">
        <f>求节点(节奏总纲!P$4:P$103,G$5:G$104,$M169)</f>
        <v>48</v>
      </c>
      <c r="O169" s="57">
        <f>求节点(节奏总纲!Q$4:Q$103,H$5:H$104,$M169)</f>
        <v>49.5</v>
      </c>
      <c r="P169" s="57">
        <f>求节点(节奏总纲!R$4:R$103,I$5:I$104,$M169)</f>
        <v>51</v>
      </c>
      <c r="Q169" s="57">
        <f>求节点(节奏总纲!S$4:S$103,J$5:J$104,$M169)</f>
        <v>52.5</v>
      </c>
      <c r="R169" s="57">
        <f>求节点(节奏总纲!T$4:T$103,K$5:K$104,$M169)</f>
        <v>54</v>
      </c>
    </row>
    <row r="170" spans="6:18" x14ac:dyDescent="0.15">
      <c r="M170" s="57">
        <v>166</v>
      </c>
      <c r="N170" s="57">
        <f>求节点(节奏总纲!P$4:P$103,G$5:G$104,$M170)</f>
        <v>48</v>
      </c>
      <c r="O170" s="57">
        <f>求节点(节奏总纲!Q$4:Q$103,H$5:H$104,$M170)</f>
        <v>49.5</v>
      </c>
      <c r="P170" s="57">
        <f>求节点(节奏总纲!R$4:R$103,I$5:I$104,$M170)</f>
        <v>51</v>
      </c>
      <c r="Q170" s="57">
        <f>求节点(节奏总纲!S$4:S$103,J$5:J$104,$M170)</f>
        <v>52.5</v>
      </c>
      <c r="R170" s="57">
        <f>求节点(节奏总纲!T$4:T$103,K$5:K$104,$M170)</f>
        <v>54</v>
      </c>
    </row>
    <row r="171" spans="6:18" x14ac:dyDescent="0.15">
      <c r="M171" s="57">
        <v>167</v>
      </c>
      <c r="N171" s="57">
        <f>求节点(节奏总纲!P$4:P$103,G$5:G$104,$M171)</f>
        <v>48</v>
      </c>
      <c r="O171" s="57">
        <f>求节点(节奏总纲!Q$4:Q$103,H$5:H$104,$M171)</f>
        <v>49.5</v>
      </c>
      <c r="P171" s="57">
        <f>求节点(节奏总纲!R$4:R$103,I$5:I$104,$M171)</f>
        <v>51</v>
      </c>
      <c r="Q171" s="57">
        <f>求节点(节奏总纲!S$4:S$103,J$5:J$104,$M171)</f>
        <v>52.5</v>
      </c>
      <c r="R171" s="57">
        <f>求节点(节奏总纲!T$4:T$103,K$5:K$104,$M171)</f>
        <v>54</v>
      </c>
    </row>
    <row r="172" spans="6:18" x14ac:dyDescent="0.15">
      <c r="M172" s="57">
        <v>168</v>
      </c>
      <c r="N172" s="57">
        <f>求节点(节奏总纲!P$4:P$103,G$5:G$104,$M172)</f>
        <v>48</v>
      </c>
      <c r="O172" s="57">
        <f>求节点(节奏总纲!Q$4:Q$103,H$5:H$104,$M172)</f>
        <v>49.5</v>
      </c>
      <c r="P172" s="57">
        <f>求节点(节奏总纲!R$4:R$103,I$5:I$104,$M172)</f>
        <v>51</v>
      </c>
      <c r="Q172" s="57">
        <f>求节点(节奏总纲!S$4:S$103,J$5:J$104,$M172)</f>
        <v>52.5</v>
      </c>
      <c r="R172" s="57">
        <f>求节点(节奏总纲!T$4:T$103,K$5:K$104,$M172)</f>
        <v>54</v>
      </c>
    </row>
    <row r="173" spans="6:18" x14ac:dyDescent="0.15">
      <c r="M173" s="57">
        <v>169</v>
      </c>
      <c r="N173" s="57">
        <f>求节点(节奏总纲!P$4:P$103,G$5:G$104,$M173)</f>
        <v>48</v>
      </c>
      <c r="O173" s="57">
        <f>求节点(节奏总纲!Q$4:Q$103,H$5:H$104,$M173)</f>
        <v>49.5</v>
      </c>
      <c r="P173" s="57">
        <f>求节点(节奏总纲!R$4:R$103,I$5:I$104,$M173)</f>
        <v>51</v>
      </c>
      <c r="Q173" s="57">
        <f>求节点(节奏总纲!S$4:S$103,J$5:J$104,$M173)</f>
        <v>52.5</v>
      </c>
      <c r="R173" s="57">
        <f>求节点(节奏总纲!T$4:T$103,K$5:K$104,$M173)</f>
        <v>54</v>
      </c>
    </row>
    <row r="174" spans="6:18" x14ac:dyDescent="0.15">
      <c r="M174" s="57">
        <v>170</v>
      </c>
      <c r="N174" s="57">
        <f>求节点(节奏总纲!P$4:P$103,G$5:G$104,$M174)</f>
        <v>48</v>
      </c>
      <c r="O174" s="57">
        <f>求节点(节奏总纲!Q$4:Q$103,H$5:H$104,$M174)</f>
        <v>49.5</v>
      </c>
      <c r="P174" s="57">
        <f>求节点(节奏总纲!R$4:R$103,I$5:I$104,$M174)</f>
        <v>51</v>
      </c>
      <c r="Q174" s="57">
        <f>求节点(节奏总纲!S$4:S$103,J$5:J$104,$M174)</f>
        <v>52.5</v>
      </c>
      <c r="R174" s="57">
        <f>求节点(节奏总纲!T$4:T$103,K$5:K$104,$M174)</f>
        <v>54</v>
      </c>
    </row>
    <row r="175" spans="6:18" x14ac:dyDescent="0.15">
      <c r="M175" s="57">
        <v>171</v>
      </c>
      <c r="N175" s="57">
        <f>求节点(节奏总纲!P$4:P$103,G$5:G$104,$M175)</f>
        <v>48</v>
      </c>
      <c r="O175" s="57">
        <f>求节点(节奏总纲!Q$4:Q$103,H$5:H$104,$M175)</f>
        <v>49.5</v>
      </c>
      <c r="P175" s="57">
        <f>求节点(节奏总纲!R$4:R$103,I$5:I$104,$M175)</f>
        <v>51</v>
      </c>
      <c r="Q175" s="57">
        <f>求节点(节奏总纲!S$4:S$103,J$5:J$104,$M175)</f>
        <v>52.5</v>
      </c>
      <c r="R175" s="57">
        <f>求节点(节奏总纲!T$4:T$103,K$5:K$104,$M175)</f>
        <v>54</v>
      </c>
    </row>
    <row r="176" spans="6:18" x14ac:dyDescent="0.15">
      <c r="M176" s="57">
        <v>172</v>
      </c>
      <c r="N176" s="57">
        <f>求节点(节奏总纲!P$4:P$103,G$5:G$104,$M176)</f>
        <v>48</v>
      </c>
      <c r="O176" s="57">
        <f>求节点(节奏总纲!Q$4:Q$103,H$5:H$104,$M176)</f>
        <v>49.5</v>
      </c>
      <c r="P176" s="57">
        <f>求节点(节奏总纲!R$4:R$103,I$5:I$104,$M176)</f>
        <v>51</v>
      </c>
      <c r="Q176" s="57">
        <f>求节点(节奏总纲!S$4:S$103,J$5:J$104,$M176)</f>
        <v>52.5</v>
      </c>
      <c r="R176" s="57">
        <f>求节点(节奏总纲!T$4:T$103,K$5:K$104,$M176)</f>
        <v>54</v>
      </c>
    </row>
    <row r="177" spans="13:18" x14ac:dyDescent="0.15">
      <c r="M177" s="57">
        <v>173</v>
      </c>
      <c r="N177" s="57">
        <f>求节点(节奏总纲!P$4:P$103,G$5:G$104,$M177)</f>
        <v>48</v>
      </c>
      <c r="O177" s="57">
        <f>求节点(节奏总纲!Q$4:Q$103,H$5:H$104,$M177)</f>
        <v>49.5</v>
      </c>
      <c r="P177" s="57">
        <f>求节点(节奏总纲!R$4:R$103,I$5:I$104,$M177)</f>
        <v>51</v>
      </c>
      <c r="Q177" s="57">
        <f>求节点(节奏总纲!S$4:S$103,J$5:J$104,$M177)</f>
        <v>52.5</v>
      </c>
      <c r="R177" s="57">
        <f>求节点(节奏总纲!T$4:T$103,K$5:K$104,$M177)</f>
        <v>54</v>
      </c>
    </row>
    <row r="178" spans="13:18" x14ac:dyDescent="0.15">
      <c r="M178" s="57">
        <v>174</v>
      </c>
      <c r="N178" s="57">
        <f>求节点(节奏总纲!P$4:P$103,G$5:G$104,$M178)</f>
        <v>48</v>
      </c>
      <c r="O178" s="57">
        <f>求节点(节奏总纲!Q$4:Q$103,H$5:H$104,$M178)</f>
        <v>49.5</v>
      </c>
      <c r="P178" s="57">
        <f>求节点(节奏总纲!R$4:R$103,I$5:I$104,$M178)</f>
        <v>51</v>
      </c>
      <c r="Q178" s="57">
        <f>求节点(节奏总纲!S$4:S$103,J$5:J$104,$M178)</f>
        <v>52.5</v>
      </c>
      <c r="R178" s="57">
        <f>求节点(节奏总纲!T$4:T$103,K$5:K$104,$M178)</f>
        <v>54</v>
      </c>
    </row>
    <row r="179" spans="13:18" x14ac:dyDescent="0.15">
      <c r="M179" s="57">
        <v>175</v>
      </c>
      <c r="N179" s="57">
        <f>求节点(节奏总纲!P$4:P$103,G$5:G$104,$M179)</f>
        <v>48</v>
      </c>
      <c r="O179" s="57">
        <f>求节点(节奏总纲!Q$4:Q$103,H$5:H$104,$M179)</f>
        <v>49.5</v>
      </c>
      <c r="P179" s="57">
        <f>求节点(节奏总纲!R$4:R$103,I$5:I$104,$M179)</f>
        <v>51</v>
      </c>
      <c r="Q179" s="57">
        <f>求节点(节奏总纲!S$4:S$103,J$5:J$104,$M179)</f>
        <v>52.5</v>
      </c>
      <c r="R179" s="57">
        <f>求节点(节奏总纲!T$4:T$103,K$5:K$104,$M179)</f>
        <v>54</v>
      </c>
    </row>
    <row r="180" spans="13:18" x14ac:dyDescent="0.15">
      <c r="M180" s="57">
        <v>176</v>
      </c>
      <c r="N180" s="57">
        <f>求节点(节奏总纲!P$4:P$103,G$5:G$104,$M180)</f>
        <v>48</v>
      </c>
      <c r="O180" s="57">
        <f>求节点(节奏总纲!Q$4:Q$103,H$5:H$104,$M180)</f>
        <v>49.5</v>
      </c>
      <c r="P180" s="57">
        <f>求节点(节奏总纲!R$4:R$103,I$5:I$104,$M180)</f>
        <v>51</v>
      </c>
      <c r="Q180" s="57">
        <f>求节点(节奏总纲!S$4:S$103,J$5:J$104,$M180)</f>
        <v>52.5</v>
      </c>
      <c r="R180" s="57">
        <f>求节点(节奏总纲!T$4:T$103,K$5:K$104,$M180)</f>
        <v>54</v>
      </c>
    </row>
    <row r="181" spans="13:18" x14ac:dyDescent="0.15">
      <c r="M181" s="57">
        <v>177</v>
      </c>
      <c r="N181" s="57">
        <f>求节点(节奏总纲!P$4:P$103,G$5:G$104,$M181)</f>
        <v>48</v>
      </c>
      <c r="O181" s="57">
        <f>求节点(节奏总纲!Q$4:Q$103,H$5:H$104,$M181)</f>
        <v>49.5</v>
      </c>
      <c r="P181" s="57">
        <f>求节点(节奏总纲!R$4:R$103,I$5:I$104,$M181)</f>
        <v>51</v>
      </c>
      <c r="Q181" s="57">
        <f>求节点(节奏总纲!S$4:S$103,J$5:J$104,$M181)</f>
        <v>52.5</v>
      </c>
      <c r="R181" s="57">
        <f>求节点(节奏总纲!T$4:T$103,K$5:K$104,$M181)</f>
        <v>54</v>
      </c>
    </row>
    <row r="182" spans="13:18" x14ac:dyDescent="0.15">
      <c r="M182" s="57">
        <v>178</v>
      </c>
      <c r="N182" s="57">
        <f>求节点(节奏总纲!P$4:P$103,G$5:G$104,$M182)</f>
        <v>48</v>
      </c>
      <c r="O182" s="57">
        <f>求节点(节奏总纲!Q$4:Q$103,H$5:H$104,$M182)</f>
        <v>49.5</v>
      </c>
      <c r="P182" s="57">
        <f>求节点(节奏总纲!R$4:R$103,I$5:I$104,$M182)</f>
        <v>51</v>
      </c>
      <c r="Q182" s="57">
        <f>求节点(节奏总纲!S$4:S$103,J$5:J$104,$M182)</f>
        <v>52.5</v>
      </c>
      <c r="R182" s="57">
        <f>求节点(节奏总纲!T$4:T$103,K$5:K$104,$M182)</f>
        <v>54</v>
      </c>
    </row>
    <row r="183" spans="13:18" x14ac:dyDescent="0.15">
      <c r="M183" s="57">
        <v>179</v>
      </c>
      <c r="N183" s="57">
        <f>求节点(节奏总纲!P$4:P$103,G$5:G$104,$M183)</f>
        <v>48</v>
      </c>
      <c r="O183" s="57">
        <f>求节点(节奏总纲!Q$4:Q$103,H$5:H$104,$M183)</f>
        <v>49.5</v>
      </c>
      <c r="P183" s="57">
        <f>求节点(节奏总纲!R$4:R$103,I$5:I$104,$M183)</f>
        <v>51</v>
      </c>
      <c r="Q183" s="57">
        <f>求节点(节奏总纲!S$4:S$103,J$5:J$104,$M183)</f>
        <v>52.5</v>
      </c>
      <c r="R183" s="57">
        <f>求节点(节奏总纲!T$4:T$103,K$5:K$104,$M183)</f>
        <v>54</v>
      </c>
    </row>
    <row r="184" spans="13:18" x14ac:dyDescent="0.15">
      <c r="M184" s="57">
        <v>180</v>
      </c>
      <c r="N184" s="57">
        <f>求节点(节奏总纲!P$4:P$103,G$5:G$104,$M184)</f>
        <v>48</v>
      </c>
      <c r="O184" s="57">
        <f>求节点(节奏总纲!Q$4:Q$103,H$5:H$104,$M184)</f>
        <v>49.5</v>
      </c>
      <c r="P184" s="57">
        <f>求节点(节奏总纲!R$4:R$103,I$5:I$104,$M184)</f>
        <v>51</v>
      </c>
      <c r="Q184" s="57">
        <f>求节点(节奏总纲!S$4:S$103,J$5:J$104,$M184)</f>
        <v>52.5</v>
      </c>
      <c r="R184" s="57">
        <f>求节点(节奏总纲!T$4:T$103,K$5:K$104,$M184)</f>
        <v>54</v>
      </c>
    </row>
    <row r="185" spans="13:18" x14ac:dyDescent="0.15">
      <c r="M185" s="57">
        <v>181</v>
      </c>
      <c r="N185" s="57">
        <f>求节点(节奏总纲!P$4:P$103,G$5:G$104,$M185)</f>
        <v>48</v>
      </c>
      <c r="O185" s="57">
        <f>求节点(节奏总纲!Q$4:Q$103,H$5:H$104,$M185)</f>
        <v>49.5</v>
      </c>
      <c r="P185" s="57">
        <f>求节点(节奏总纲!R$4:R$103,I$5:I$104,$M185)</f>
        <v>51</v>
      </c>
      <c r="Q185" s="57">
        <f>求节点(节奏总纲!S$4:S$103,J$5:J$104,$M185)</f>
        <v>52.5</v>
      </c>
      <c r="R185" s="57">
        <f>求节点(节奏总纲!T$4:T$103,K$5:K$104,$M185)</f>
        <v>54</v>
      </c>
    </row>
    <row r="186" spans="13:18" x14ac:dyDescent="0.15">
      <c r="M186" s="57">
        <v>182</v>
      </c>
      <c r="N186" s="57">
        <f>求节点(节奏总纲!P$4:P$103,G$5:G$104,$M186)</f>
        <v>48</v>
      </c>
      <c r="O186" s="57">
        <f>求节点(节奏总纲!Q$4:Q$103,H$5:H$104,$M186)</f>
        <v>49.5</v>
      </c>
      <c r="P186" s="57">
        <f>求节点(节奏总纲!R$4:R$103,I$5:I$104,$M186)</f>
        <v>51</v>
      </c>
      <c r="Q186" s="57">
        <f>求节点(节奏总纲!S$4:S$103,J$5:J$104,$M186)</f>
        <v>52.5</v>
      </c>
      <c r="R186" s="57">
        <f>求节点(节奏总纲!T$4:T$103,K$5:K$104,$M186)</f>
        <v>54</v>
      </c>
    </row>
    <row r="187" spans="13:18" x14ac:dyDescent="0.15">
      <c r="M187" s="57">
        <v>183</v>
      </c>
      <c r="N187" s="57">
        <f>求节点(节奏总纲!P$4:P$103,G$5:G$104,$M187)</f>
        <v>48</v>
      </c>
      <c r="O187" s="57">
        <f>求节点(节奏总纲!Q$4:Q$103,H$5:H$104,$M187)</f>
        <v>49.5</v>
      </c>
      <c r="P187" s="57">
        <f>求节点(节奏总纲!R$4:R$103,I$5:I$104,$M187)</f>
        <v>51</v>
      </c>
      <c r="Q187" s="57">
        <f>求节点(节奏总纲!S$4:S$103,J$5:J$104,$M187)</f>
        <v>52.5</v>
      </c>
      <c r="R187" s="57">
        <f>求节点(节奏总纲!T$4:T$103,K$5:K$104,$M187)</f>
        <v>54</v>
      </c>
    </row>
    <row r="188" spans="13:18" x14ac:dyDescent="0.15">
      <c r="M188" s="57">
        <v>184</v>
      </c>
      <c r="N188" s="57">
        <f>求节点(节奏总纲!P$4:P$103,G$5:G$104,$M188)</f>
        <v>48</v>
      </c>
      <c r="O188" s="57">
        <f>求节点(节奏总纲!Q$4:Q$103,H$5:H$104,$M188)</f>
        <v>49.5</v>
      </c>
      <c r="P188" s="57">
        <f>求节点(节奏总纲!R$4:R$103,I$5:I$104,$M188)</f>
        <v>51</v>
      </c>
      <c r="Q188" s="57">
        <f>求节点(节奏总纲!S$4:S$103,J$5:J$104,$M188)</f>
        <v>52.5</v>
      </c>
      <c r="R188" s="57">
        <f>求节点(节奏总纲!T$4:T$103,K$5:K$104,$M188)</f>
        <v>54</v>
      </c>
    </row>
    <row r="189" spans="13:18" x14ac:dyDescent="0.15">
      <c r="M189" s="57">
        <v>185</v>
      </c>
      <c r="N189" s="57">
        <f>求节点(节奏总纲!P$4:P$103,G$5:G$104,$M189)</f>
        <v>48</v>
      </c>
      <c r="O189" s="57">
        <f>求节点(节奏总纲!Q$4:Q$103,H$5:H$104,$M189)</f>
        <v>49.5</v>
      </c>
      <c r="P189" s="57">
        <f>求节点(节奏总纲!R$4:R$103,I$5:I$104,$M189)</f>
        <v>51</v>
      </c>
      <c r="Q189" s="57">
        <f>求节点(节奏总纲!S$4:S$103,J$5:J$104,$M189)</f>
        <v>52.5</v>
      </c>
      <c r="R189" s="57">
        <f>求节点(节奏总纲!T$4:T$103,K$5:K$104,$M189)</f>
        <v>54</v>
      </c>
    </row>
    <row r="190" spans="13:18" x14ac:dyDescent="0.15">
      <c r="M190" s="57">
        <v>186</v>
      </c>
      <c r="N190" s="57">
        <f>求节点(节奏总纲!P$4:P$103,G$5:G$104,$M190)</f>
        <v>48</v>
      </c>
      <c r="O190" s="57">
        <f>求节点(节奏总纲!Q$4:Q$103,H$5:H$104,$M190)</f>
        <v>49.5</v>
      </c>
      <c r="P190" s="57">
        <f>求节点(节奏总纲!R$4:R$103,I$5:I$104,$M190)</f>
        <v>51</v>
      </c>
      <c r="Q190" s="57">
        <f>求节点(节奏总纲!S$4:S$103,J$5:J$104,$M190)</f>
        <v>52.5</v>
      </c>
      <c r="R190" s="57">
        <f>求节点(节奏总纲!T$4:T$103,K$5:K$104,$M190)</f>
        <v>54</v>
      </c>
    </row>
    <row r="191" spans="13:18" x14ac:dyDescent="0.15">
      <c r="M191" s="57">
        <v>187</v>
      </c>
      <c r="N191" s="57">
        <f>求节点(节奏总纲!P$4:P$103,G$5:G$104,$M191)</f>
        <v>48</v>
      </c>
      <c r="O191" s="57">
        <f>求节点(节奏总纲!Q$4:Q$103,H$5:H$104,$M191)</f>
        <v>49.5</v>
      </c>
      <c r="P191" s="57">
        <f>求节点(节奏总纲!R$4:R$103,I$5:I$104,$M191)</f>
        <v>51</v>
      </c>
      <c r="Q191" s="57">
        <f>求节点(节奏总纲!S$4:S$103,J$5:J$104,$M191)</f>
        <v>52.5</v>
      </c>
      <c r="R191" s="57">
        <f>求节点(节奏总纲!T$4:T$103,K$5:K$104,$M191)</f>
        <v>54</v>
      </c>
    </row>
    <row r="192" spans="13:18" x14ac:dyDescent="0.15">
      <c r="M192" s="57">
        <v>188</v>
      </c>
      <c r="N192" s="57">
        <f>求节点(节奏总纲!P$4:P$103,G$5:G$104,$M192)</f>
        <v>48</v>
      </c>
      <c r="O192" s="57">
        <f>求节点(节奏总纲!Q$4:Q$103,H$5:H$104,$M192)</f>
        <v>49.5</v>
      </c>
      <c r="P192" s="57">
        <f>求节点(节奏总纲!R$4:R$103,I$5:I$104,$M192)</f>
        <v>51</v>
      </c>
      <c r="Q192" s="57">
        <f>求节点(节奏总纲!S$4:S$103,J$5:J$104,$M192)</f>
        <v>52.5</v>
      </c>
      <c r="R192" s="57">
        <f>求节点(节奏总纲!T$4:T$103,K$5:K$104,$M192)</f>
        <v>54</v>
      </c>
    </row>
    <row r="193" spans="13:18" x14ac:dyDescent="0.15">
      <c r="M193" s="57">
        <v>189</v>
      </c>
      <c r="N193" s="57">
        <f>求节点(节奏总纲!P$4:P$103,G$5:G$104,$M193)</f>
        <v>48</v>
      </c>
      <c r="O193" s="57">
        <f>求节点(节奏总纲!Q$4:Q$103,H$5:H$104,$M193)</f>
        <v>49.5</v>
      </c>
      <c r="P193" s="57">
        <f>求节点(节奏总纲!R$4:R$103,I$5:I$104,$M193)</f>
        <v>51</v>
      </c>
      <c r="Q193" s="57">
        <f>求节点(节奏总纲!S$4:S$103,J$5:J$104,$M193)</f>
        <v>52.5</v>
      </c>
      <c r="R193" s="57">
        <f>求节点(节奏总纲!T$4:T$103,K$5:K$104,$M193)</f>
        <v>54</v>
      </c>
    </row>
    <row r="194" spans="13:18" x14ac:dyDescent="0.15">
      <c r="M194" s="57">
        <v>190</v>
      </c>
      <c r="N194" s="57">
        <f>求节点(节奏总纲!P$4:P$103,G$5:G$104,$M194)</f>
        <v>48</v>
      </c>
      <c r="O194" s="57">
        <f>求节点(节奏总纲!Q$4:Q$103,H$5:H$104,$M194)</f>
        <v>49.5</v>
      </c>
      <c r="P194" s="57">
        <f>求节点(节奏总纲!R$4:R$103,I$5:I$104,$M194)</f>
        <v>51</v>
      </c>
      <c r="Q194" s="57">
        <f>求节点(节奏总纲!S$4:S$103,J$5:J$104,$M194)</f>
        <v>52.5</v>
      </c>
      <c r="R194" s="57">
        <f>求节点(节奏总纲!T$4:T$103,K$5:K$104,$M194)</f>
        <v>54</v>
      </c>
    </row>
    <row r="195" spans="13:18" x14ac:dyDescent="0.15">
      <c r="M195" s="57">
        <v>191</v>
      </c>
      <c r="N195" s="57">
        <f>求节点(节奏总纲!P$4:P$103,G$5:G$104,$M195)</f>
        <v>48</v>
      </c>
      <c r="O195" s="57">
        <f>求节点(节奏总纲!Q$4:Q$103,H$5:H$104,$M195)</f>
        <v>49.5</v>
      </c>
      <c r="P195" s="57">
        <f>求节点(节奏总纲!R$4:R$103,I$5:I$104,$M195)</f>
        <v>51</v>
      </c>
      <c r="Q195" s="57">
        <f>求节点(节奏总纲!S$4:S$103,J$5:J$104,$M195)</f>
        <v>52.5</v>
      </c>
      <c r="R195" s="57">
        <f>求节点(节奏总纲!T$4:T$103,K$5:K$104,$M195)</f>
        <v>54</v>
      </c>
    </row>
    <row r="196" spans="13:18" x14ac:dyDescent="0.15">
      <c r="M196" s="57">
        <v>192</v>
      </c>
      <c r="N196" s="57">
        <f>求节点(节奏总纲!P$4:P$103,G$5:G$104,$M196)</f>
        <v>48</v>
      </c>
      <c r="O196" s="57">
        <f>求节点(节奏总纲!Q$4:Q$103,H$5:H$104,$M196)</f>
        <v>49.5</v>
      </c>
      <c r="P196" s="57">
        <f>求节点(节奏总纲!R$4:R$103,I$5:I$104,$M196)</f>
        <v>51</v>
      </c>
      <c r="Q196" s="57">
        <f>求节点(节奏总纲!S$4:S$103,J$5:J$104,$M196)</f>
        <v>52.5</v>
      </c>
      <c r="R196" s="57">
        <f>求节点(节奏总纲!T$4:T$103,K$5:K$104,$M196)</f>
        <v>54</v>
      </c>
    </row>
    <row r="197" spans="13:18" x14ac:dyDescent="0.15">
      <c r="M197" s="57">
        <v>193</v>
      </c>
      <c r="N197" s="57">
        <f>求节点(节奏总纲!P$4:P$103,G$5:G$104,$M197)</f>
        <v>48</v>
      </c>
      <c r="O197" s="57">
        <f>求节点(节奏总纲!Q$4:Q$103,H$5:H$104,$M197)</f>
        <v>49.5</v>
      </c>
      <c r="P197" s="57">
        <f>求节点(节奏总纲!R$4:R$103,I$5:I$104,$M197)</f>
        <v>51</v>
      </c>
      <c r="Q197" s="57">
        <f>求节点(节奏总纲!S$4:S$103,J$5:J$104,$M197)</f>
        <v>52.5</v>
      </c>
      <c r="R197" s="57">
        <f>求节点(节奏总纲!T$4:T$103,K$5:K$104,$M197)</f>
        <v>54</v>
      </c>
    </row>
    <row r="198" spans="13:18" x14ac:dyDescent="0.15">
      <c r="M198" s="57">
        <v>194</v>
      </c>
      <c r="N198" s="57">
        <f>求节点(节奏总纲!P$4:P$103,G$5:G$104,$M198)</f>
        <v>48</v>
      </c>
      <c r="O198" s="57">
        <f>求节点(节奏总纲!Q$4:Q$103,H$5:H$104,$M198)</f>
        <v>49.5</v>
      </c>
      <c r="P198" s="57">
        <f>求节点(节奏总纲!R$4:R$103,I$5:I$104,$M198)</f>
        <v>51</v>
      </c>
      <c r="Q198" s="57">
        <f>求节点(节奏总纲!S$4:S$103,J$5:J$104,$M198)</f>
        <v>52.5</v>
      </c>
      <c r="R198" s="57">
        <f>求节点(节奏总纲!T$4:T$103,K$5:K$104,$M198)</f>
        <v>54</v>
      </c>
    </row>
    <row r="199" spans="13:18" x14ac:dyDescent="0.15">
      <c r="M199" s="57">
        <v>195</v>
      </c>
      <c r="N199" s="57">
        <f>求节点(节奏总纲!P$4:P$103,G$5:G$104,$M199)</f>
        <v>48</v>
      </c>
      <c r="O199" s="57">
        <f>求节点(节奏总纲!Q$4:Q$103,H$5:H$104,$M199)</f>
        <v>49.5</v>
      </c>
      <c r="P199" s="57">
        <f>求节点(节奏总纲!R$4:R$103,I$5:I$104,$M199)</f>
        <v>51</v>
      </c>
      <c r="Q199" s="57">
        <f>求节点(节奏总纲!S$4:S$103,J$5:J$104,$M199)</f>
        <v>52.5</v>
      </c>
      <c r="R199" s="57">
        <f>求节点(节奏总纲!T$4:T$103,K$5:K$104,$M199)</f>
        <v>54</v>
      </c>
    </row>
    <row r="200" spans="13:18" x14ac:dyDescent="0.15">
      <c r="M200" s="57">
        <v>196</v>
      </c>
      <c r="N200" s="57">
        <f>求节点(节奏总纲!P$4:P$103,G$5:G$104,$M200)</f>
        <v>48</v>
      </c>
      <c r="O200" s="57">
        <f>求节点(节奏总纲!Q$4:Q$103,H$5:H$104,$M200)</f>
        <v>49.5</v>
      </c>
      <c r="P200" s="57">
        <f>求节点(节奏总纲!R$4:R$103,I$5:I$104,$M200)</f>
        <v>51</v>
      </c>
      <c r="Q200" s="57">
        <f>求节点(节奏总纲!S$4:S$103,J$5:J$104,$M200)</f>
        <v>52.5</v>
      </c>
      <c r="R200" s="57">
        <f>求节点(节奏总纲!T$4:T$103,K$5:K$104,$M200)</f>
        <v>54</v>
      </c>
    </row>
    <row r="201" spans="13:18" x14ac:dyDescent="0.15">
      <c r="M201" s="57">
        <v>197</v>
      </c>
      <c r="N201" s="57">
        <f>求节点(节奏总纲!P$4:P$103,G$5:G$104,$M201)</f>
        <v>48</v>
      </c>
      <c r="O201" s="57">
        <f>求节点(节奏总纲!Q$4:Q$103,H$5:H$104,$M201)</f>
        <v>49.5</v>
      </c>
      <c r="P201" s="57">
        <f>求节点(节奏总纲!R$4:R$103,I$5:I$104,$M201)</f>
        <v>51</v>
      </c>
      <c r="Q201" s="57">
        <f>求节点(节奏总纲!S$4:S$103,J$5:J$104,$M201)</f>
        <v>52.5</v>
      </c>
      <c r="R201" s="57">
        <f>求节点(节奏总纲!T$4:T$103,K$5:K$104,$M201)</f>
        <v>54</v>
      </c>
    </row>
    <row r="202" spans="13:18" x14ac:dyDescent="0.15">
      <c r="M202" s="57">
        <v>198</v>
      </c>
      <c r="N202" s="57">
        <f>求节点(节奏总纲!P$4:P$103,G$5:G$104,$M202)</f>
        <v>48</v>
      </c>
      <c r="O202" s="57">
        <f>求节点(节奏总纲!Q$4:Q$103,H$5:H$104,$M202)</f>
        <v>49.5</v>
      </c>
      <c r="P202" s="57">
        <f>求节点(节奏总纲!R$4:R$103,I$5:I$104,$M202)</f>
        <v>51</v>
      </c>
      <c r="Q202" s="57">
        <f>求节点(节奏总纲!S$4:S$103,J$5:J$104,$M202)</f>
        <v>52.5</v>
      </c>
      <c r="R202" s="57">
        <f>求节点(节奏总纲!T$4:T$103,K$5:K$104,$M202)</f>
        <v>54</v>
      </c>
    </row>
    <row r="203" spans="13:18" x14ac:dyDescent="0.15">
      <c r="M203" s="57">
        <v>199</v>
      </c>
      <c r="N203" s="57">
        <f>求节点(节奏总纲!P$4:P$103,G$5:G$104,$M203)</f>
        <v>48</v>
      </c>
      <c r="O203" s="57">
        <f>求节点(节奏总纲!Q$4:Q$103,H$5:H$104,$M203)</f>
        <v>49.5</v>
      </c>
      <c r="P203" s="57">
        <f>求节点(节奏总纲!R$4:R$103,I$5:I$104,$M203)</f>
        <v>51</v>
      </c>
      <c r="Q203" s="57">
        <f>求节点(节奏总纲!S$4:S$103,J$5:J$104,$M203)</f>
        <v>52.5</v>
      </c>
      <c r="R203" s="57">
        <f>求节点(节奏总纲!T$4:T$103,K$5:K$104,$M203)</f>
        <v>54</v>
      </c>
    </row>
    <row r="204" spans="13:18" x14ac:dyDescent="0.15">
      <c r="M204" s="57">
        <v>200</v>
      </c>
      <c r="N204" s="57">
        <f>求节点(节奏总纲!P$4:P$103,G$5:G$104,$M204)</f>
        <v>48</v>
      </c>
      <c r="O204" s="57">
        <f>求节点(节奏总纲!Q$4:Q$103,H$5:H$104,$M204)</f>
        <v>49.5</v>
      </c>
      <c r="P204" s="57">
        <f>求节点(节奏总纲!R$4:R$103,I$5:I$104,$M204)</f>
        <v>51</v>
      </c>
      <c r="Q204" s="57">
        <f>求节点(节奏总纲!S$4:S$103,J$5:J$104,$M204)</f>
        <v>52.5</v>
      </c>
      <c r="R204" s="57">
        <f>求节点(节奏总纲!T$4:T$103,K$5:K$104,$M204)</f>
        <v>54</v>
      </c>
    </row>
    <row r="205" spans="13:18" x14ac:dyDescent="0.15">
      <c r="M205" s="57">
        <v>201</v>
      </c>
      <c r="N205" s="57">
        <f>求节点(节奏总纲!P$4:P$103,G$5:G$104,$M205)</f>
        <v>48</v>
      </c>
      <c r="O205" s="57">
        <f>求节点(节奏总纲!Q$4:Q$103,H$5:H$104,$M205)</f>
        <v>49.5</v>
      </c>
      <c r="P205" s="57">
        <f>求节点(节奏总纲!R$4:R$103,I$5:I$104,$M205)</f>
        <v>51</v>
      </c>
      <c r="Q205" s="57">
        <f>求节点(节奏总纲!S$4:S$103,J$5:J$104,$M205)</f>
        <v>52.5</v>
      </c>
      <c r="R205" s="57">
        <f>求节点(节奏总纲!T$4:T$103,K$5:K$104,$M205)</f>
        <v>54</v>
      </c>
    </row>
    <row r="206" spans="13:18" x14ac:dyDescent="0.15">
      <c r="M206" s="57">
        <v>202</v>
      </c>
      <c r="N206" s="57">
        <f>求节点(节奏总纲!P$4:P$103,G$5:G$104,$M206)</f>
        <v>48</v>
      </c>
      <c r="O206" s="57">
        <f>求节点(节奏总纲!Q$4:Q$103,H$5:H$104,$M206)</f>
        <v>49.5</v>
      </c>
      <c r="P206" s="57">
        <f>求节点(节奏总纲!R$4:R$103,I$5:I$104,$M206)</f>
        <v>51</v>
      </c>
      <c r="Q206" s="57">
        <f>求节点(节奏总纲!S$4:S$103,J$5:J$104,$M206)</f>
        <v>52.5</v>
      </c>
      <c r="R206" s="57">
        <f>求节点(节奏总纲!T$4:T$103,K$5:K$104,$M206)</f>
        <v>54</v>
      </c>
    </row>
    <row r="207" spans="13:18" x14ac:dyDescent="0.15">
      <c r="M207" s="57">
        <v>203</v>
      </c>
      <c r="N207" s="57">
        <f>求节点(节奏总纲!P$4:P$103,G$5:G$104,$M207)</f>
        <v>48</v>
      </c>
      <c r="O207" s="57">
        <f>求节点(节奏总纲!Q$4:Q$103,H$5:H$104,$M207)</f>
        <v>49.5</v>
      </c>
      <c r="P207" s="57">
        <f>求节点(节奏总纲!R$4:R$103,I$5:I$104,$M207)</f>
        <v>51</v>
      </c>
      <c r="Q207" s="57">
        <f>求节点(节奏总纲!S$4:S$103,J$5:J$104,$M207)</f>
        <v>52.5</v>
      </c>
      <c r="R207" s="57">
        <f>求节点(节奏总纲!T$4:T$103,K$5:K$104,$M207)</f>
        <v>54</v>
      </c>
    </row>
    <row r="208" spans="13:18" x14ac:dyDescent="0.15">
      <c r="M208" s="57">
        <v>204</v>
      </c>
      <c r="N208" s="57">
        <f>求节点(节奏总纲!P$4:P$103,G$5:G$104,$M208)</f>
        <v>48</v>
      </c>
      <c r="O208" s="57">
        <f>求节点(节奏总纲!Q$4:Q$103,H$5:H$104,$M208)</f>
        <v>49.5</v>
      </c>
      <c r="P208" s="57">
        <f>求节点(节奏总纲!R$4:R$103,I$5:I$104,$M208)</f>
        <v>51</v>
      </c>
      <c r="Q208" s="57">
        <f>求节点(节奏总纲!S$4:S$103,J$5:J$104,$M208)</f>
        <v>52.5</v>
      </c>
      <c r="R208" s="57">
        <f>求节点(节奏总纲!T$4:T$103,K$5:K$104,$M208)</f>
        <v>54</v>
      </c>
    </row>
    <row r="209" spans="13:18" x14ac:dyDescent="0.15">
      <c r="M209" s="57">
        <v>205</v>
      </c>
      <c r="N209" s="57">
        <f>求节点(节奏总纲!P$4:P$103,G$5:G$104,$M209)</f>
        <v>48</v>
      </c>
      <c r="O209" s="57">
        <f>求节点(节奏总纲!Q$4:Q$103,H$5:H$104,$M209)</f>
        <v>49.5</v>
      </c>
      <c r="P209" s="57">
        <f>求节点(节奏总纲!R$4:R$103,I$5:I$104,$M209)</f>
        <v>51</v>
      </c>
      <c r="Q209" s="57">
        <f>求节点(节奏总纲!S$4:S$103,J$5:J$104,$M209)</f>
        <v>52.5</v>
      </c>
      <c r="R209" s="57">
        <f>求节点(节奏总纲!T$4:T$103,K$5:K$104,$M209)</f>
        <v>54</v>
      </c>
    </row>
    <row r="210" spans="13:18" x14ac:dyDescent="0.15">
      <c r="M210" s="57">
        <v>206</v>
      </c>
      <c r="N210" s="57">
        <f>求节点(节奏总纲!P$4:P$103,G$5:G$104,$M210)</f>
        <v>48</v>
      </c>
      <c r="O210" s="57">
        <f>求节点(节奏总纲!Q$4:Q$103,H$5:H$104,$M210)</f>
        <v>49.5</v>
      </c>
      <c r="P210" s="57">
        <f>求节点(节奏总纲!R$4:R$103,I$5:I$104,$M210)</f>
        <v>51</v>
      </c>
      <c r="Q210" s="57">
        <f>求节点(节奏总纲!S$4:S$103,J$5:J$104,$M210)</f>
        <v>52.5</v>
      </c>
      <c r="R210" s="57">
        <f>求节点(节奏总纲!T$4:T$103,K$5:K$104,$M210)</f>
        <v>54</v>
      </c>
    </row>
    <row r="211" spans="13:18" x14ac:dyDescent="0.15">
      <c r="M211" s="57">
        <v>207</v>
      </c>
      <c r="N211" s="57">
        <f>求节点(节奏总纲!P$4:P$103,G$5:G$104,$M211)</f>
        <v>48</v>
      </c>
      <c r="O211" s="57">
        <f>求节点(节奏总纲!Q$4:Q$103,H$5:H$104,$M211)</f>
        <v>49.5</v>
      </c>
      <c r="P211" s="57">
        <f>求节点(节奏总纲!R$4:R$103,I$5:I$104,$M211)</f>
        <v>51</v>
      </c>
      <c r="Q211" s="57">
        <f>求节点(节奏总纲!S$4:S$103,J$5:J$104,$M211)</f>
        <v>52.5</v>
      </c>
      <c r="R211" s="57">
        <f>求节点(节奏总纲!T$4:T$103,K$5:K$104,$M211)</f>
        <v>54</v>
      </c>
    </row>
    <row r="212" spans="13:18" x14ac:dyDescent="0.15">
      <c r="M212" s="57">
        <v>208</v>
      </c>
      <c r="N212" s="57">
        <f>求节点(节奏总纲!P$4:P$103,G$5:G$104,$M212)</f>
        <v>48</v>
      </c>
      <c r="O212" s="57">
        <f>求节点(节奏总纲!Q$4:Q$103,H$5:H$104,$M212)</f>
        <v>49.5</v>
      </c>
      <c r="P212" s="57">
        <f>求节点(节奏总纲!R$4:R$103,I$5:I$104,$M212)</f>
        <v>51</v>
      </c>
      <c r="Q212" s="57">
        <f>求节点(节奏总纲!S$4:S$103,J$5:J$104,$M212)</f>
        <v>52.5</v>
      </c>
      <c r="R212" s="57">
        <f>求节点(节奏总纲!T$4:T$103,K$5:K$104,$M212)</f>
        <v>54</v>
      </c>
    </row>
    <row r="213" spans="13:18" x14ac:dyDescent="0.15">
      <c r="M213" s="57">
        <v>209</v>
      </c>
      <c r="N213" s="57">
        <f>求节点(节奏总纲!P$4:P$103,G$5:G$104,$M213)</f>
        <v>48</v>
      </c>
      <c r="O213" s="57">
        <f>求节点(节奏总纲!Q$4:Q$103,H$5:H$104,$M213)</f>
        <v>49.5</v>
      </c>
      <c r="P213" s="57">
        <f>求节点(节奏总纲!R$4:R$103,I$5:I$104,$M213)</f>
        <v>51</v>
      </c>
      <c r="Q213" s="57">
        <f>求节点(节奏总纲!S$4:S$103,J$5:J$104,$M213)</f>
        <v>52.5</v>
      </c>
      <c r="R213" s="57">
        <f>求节点(节奏总纲!T$4:T$103,K$5:K$104,$M213)</f>
        <v>54</v>
      </c>
    </row>
    <row r="214" spans="13:18" x14ac:dyDescent="0.15">
      <c r="M214" s="57">
        <v>210</v>
      </c>
      <c r="N214" s="57">
        <f>求节点(节奏总纲!P$4:P$103,G$5:G$104,$M214)</f>
        <v>48</v>
      </c>
      <c r="O214" s="57">
        <f>求节点(节奏总纲!Q$4:Q$103,H$5:H$104,$M214)</f>
        <v>49.5</v>
      </c>
      <c r="P214" s="57">
        <f>求节点(节奏总纲!R$4:R$103,I$5:I$104,$M214)</f>
        <v>51</v>
      </c>
      <c r="Q214" s="57">
        <f>求节点(节奏总纲!S$4:S$103,J$5:J$104,$M214)</f>
        <v>52.5</v>
      </c>
      <c r="R214" s="57">
        <f>求节点(节奏总纲!T$4:T$103,K$5:K$104,$M214)</f>
        <v>54</v>
      </c>
    </row>
    <row r="215" spans="13:18" x14ac:dyDescent="0.15">
      <c r="M215" s="57">
        <v>211</v>
      </c>
      <c r="N215" s="57">
        <f>求节点(节奏总纲!P$4:P$103,G$5:G$104,$M215)</f>
        <v>48</v>
      </c>
      <c r="O215" s="57">
        <f>求节点(节奏总纲!Q$4:Q$103,H$5:H$104,$M215)</f>
        <v>49.5</v>
      </c>
      <c r="P215" s="57">
        <f>求节点(节奏总纲!R$4:R$103,I$5:I$104,$M215)</f>
        <v>51</v>
      </c>
      <c r="Q215" s="57">
        <f>求节点(节奏总纲!S$4:S$103,J$5:J$104,$M215)</f>
        <v>52.5</v>
      </c>
      <c r="R215" s="57">
        <f>求节点(节奏总纲!T$4:T$103,K$5:K$104,$M215)</f>
        <v>54</v>
      </c>
    </row>
    <row r="216" spans="13:18" x14ac:dyDescent="0.15">
      <c r="M216" s="57">
        <v>212</v>
      </c>
      <c r="N216" s="57">
        <f>求节点(节奏总纲!P$4:P$103,G$5:G$104,$M216)</f>
        <v>48</v>
      </c>
      <c r="O216" s="57">
        <f>求节点(节奏总纲!Q$4:Q$103,H$5:H$104,$M216)</f>
        <v>49.5</v>
      </c>
      <c r="P216" s="57">
        <f>求节点(节奏总纲!R$4:R$103,I$5:I$104,$M216)</f>
        <v>51</v>
      </c>
      <c r="Q216" s="57">
        <f>求节点(节奏总纲!S$4:S$103,J$5:J$104,$M216)</f>
        <v>52.5</v>
      </c>
      <c r="R216" s="57">
        <f>求节点(节奏总纲!T$4:T$103,K$5:K$104,$M216)</f>
        <v>54</v>
      </c>
    </row>
    <row r="217" spans="13:18" x14ac:dyDescent="0.15">
      <c r="M217" s="57">
        <v>213</v>
      </c>
      <c r="N217" s="57">
        <f>求节点(节奏总纲!P$4:P$103,G$5:G$104,$M217)</f>
        <v>48</v>
      </c>
      <c r="O217" s="57">
        <f>求节点(节奏总纲!Q$4:Q$103,H$5:H$104,$M217)</f>
        <v>49.5</v>
      </c>
      <c r="P217" s="57">
        <f>求节点(节奏总纲!R$4:R$103,I$5:I$104,$M217)</f>
        <v>51</v>
      </c>
      <c r="Q217" s="57">
        <f>求节点(节奏总纲!S$4:S$103,J$5:J$104,$M217)</f>
        <v>52.5</v>
      </c>
      <c r="R217" s="57">
        <f>求节点(节奏总纲!T$4:T$103,K$5:K$104,$M217)</f>
        <v>54</v>
      </c>
    </row>
    <row r="218" spans="13:18" x14ac:dyDescent="0.15">
      <c r="M218" s="57">
        <v>214</v>
      </c>
      <c r="N218" s="57">
        <f>求节点(节奏总纲!P$4:P$103,G$5:G$104,$M218)</f>
        <v>48</v>
      </c>
      <c r="O218" s="57">
        <f>求节点(节奏总纲!Q$4:Q$103,H$5:H$104,$M218)</f>
        <v>49.5</v>
      </c>
      <c r="P218" s="57">
        <f>求节点(节奏总纲!R$4:R$103,I$5:I$104,$M218)</f>
        <v>51</v>
      </c>
      <c r="Q218" s="57">
        <f>求节点(节奏总纲!S$4:S$103,J$5:J$104,$M218)</f>
        <v>52.5</v>
      </c>
      <c r="R218" s="57">
        <f>求节点(节奏总纲!T$4:T$103,K$5:K$104,$M218)</f>
        <v>54</v>
      </c>
    </row>
    <row r="219" spans="13:18" x14ac:dyDescent="0.15">
      <c r="M219" s="57">
        <v>215</v>
      </c>
      <c r="N219" s="57">
        <f>求节点(节奏总纲!P$4:P$103,G$5:G$104,$M219)</f>
        <v>48</v>
      </c>
      <c r="O219" s="57">
        <f>求节点(节奏总纲!Q$4:Q$103,H$5:H$104,$M219)</f>
        <v>49.5</v>
      </c>
      <c r="P219" s="57">
        <f>求节点(节奏总纲!R$4:R$103,I$5:I$104,$M219)</f>
        <v>51</v>
      </c>
      <c r="Q219" s="57">
        <f>求节点(节奏总纲!S$4:S$103,J$5:J$104,$M219)</f>
        <v>52.5</v>
      </c>
      <c r="R219" s="57">
        <f>求节点(节奏总纲!T$4:T$103,K$5:K$104,$M219)</f>
        <v>54</v>
      </c>
    </row>
    <row r="220" spans="13:18" x14ac:dyDescent="0.15">
      <c r="M220" s="57">
        <v>216</v>
      </c>
      <c r="N220" s="57">
        <f>求节点(节奏总纲!P$4:P$103,G$5:G$104,$M220)</f>
        <v>48</v>
      </c>
      <c r="O220" s="57">
        <f>求节点(节奏总纲!Q$4:Q$103,H$5:H$104,$M220)</f>
        <v>49.5</v>
      </c>
      <c r="P220" s="57">
        <f>求节点(节奏总纲!R$4:R$103,I$5:I$104,$M220)</f>
        <v>51</v>
      </c>
      <c r="Q220" s="57">
        <f>求节点(节奏总纲!S$4:S$103,J$5:J$104,$M220)</f>
        <v>52.5</v>
      </c>
      <c r="R220" s="57">
        <f>求节点(节奏总纲!T$4:T$103,K$5:K$104,$M220)</f>
        <v>54</v>
      </c>
    </row>
    <row r="221" spans="13:18" x14ac:dyDescent="0.15">
      <c r="M221" s="57">
        <v>217</v>
      </c>
      <c r="N221" s="57">
        <f>求节点(节奏总纲!P$4:P$103,G$5:G$104,$M221)</f>
        <v>48</v>
      </c>
      <c r="O221" s="57">
        <f>求节点(节奏总纲!Q$4:Q$103,H$5:H$104,$M221)</f>
        <v>49.5</v>
      </c>
      <c r="P221" s="57">
        <f>求节点(节奏总纲!R$4:R$103,I$5:I$104,$M221)</f>
        <v>51</v>
      </c>
      <c r="Q221" s="57">
        <f>求节点(节奏总纲!S$4:S$103,J$5:J$104,$M221)</f>
        <v>52.5</v>
      </c>
      <c r="R221" s="57">
        <f>求节点(节奏总纲!T$4:T$103,K$5:K$104,$M221)</f>
        <v>54</v>
      </c>
    </row>
    <row r="222" spans="13:18" x14ac:dyDescent="0.15">
      <c r="M222" s="57">
        <v>218</v>
      </c>
      <c r="N222" s="57">
        <f>求节点(节奏总纲!P$4:P$103,G$5:G$104,$M222)</f>
        <v>48</v>
      </c>
      <c r="O222" s="57">
        <f>求节点(节奏总纲!Q$4:Q$103,H$5:H$104,$M222)</f>
        <v>49.5</v>
      </c>
      <c r="P222" s="57">
        <f>求节点(节奏总纲!R$4:R$103,I$5:I$104,$M222)</f>
        <v>51</v>
      </c>
      <c r="Q222" s="57">
        <f>求节点(节奏总纲!S$4:S$103,J$5:J$104,$M222)</f>
        <v>52.5</v>
      </c>
      <c r="R222" s="57">
        <f>求节点(节奏总纲!T$4:T$103,K$5:K$104,$M222)</f>
        <v>54</v>
      </c>
    </row>
    <row r="223" spans="13:18" x14ac:dyDescent="0.15">
      <c r="M223" s="57">
        <v>219</v>
      </c>
      <c r="N223" s="57">
        <f>求节点(节奏总纲!P$4:P$103,G$5:G$104,$M223)</f>
        <v>48</v>
      </c>
      <c r="O223" s="57">
        <f>求节点(节奏总纲!Q$4:Q$103,H$5:H$104,$M223)</f>
        <v>49.5</v>
      </c>
      <c r="P223" s="57">
        <f>求节点(节奏总纲!R$4:R$103,I$5:I$104,$M223)</f>
        <v>51</v>
      </c>
      <c r="Q223" s="57">
        <f>求节点(节奏总纲!S$4:S$103,J$5:J$104,$M223)</f>
        <v>52.5</v>
      </c>
      <c r="R223" s="57">
        <f>求节点(节奏总纲!T$4:T$103,K$5:K$104,$M223)</f>
        <v>54</v>
      </c>
    </row>
    <row r="224" spans="13:18" x14ac:dyDescent="0.15">
      <c r="M224" s="57">
        <v>220</v>
      </c>
      <c r="N224" s="57">
        <f>求节点(节奏总纲!P$4:P$103,G$5:G$104,$M224)</f>
        <v>48</v>
      </c>
      <c r="O224" s="57">
        <f>求节点(节奏总纲!Q$4:Q$103,H$5:H$104,$M224)</f>
        <v>49.5</v>
      </c>
      <c r="P224" s="57">
        <f>求节点(节奏总纲!R$4:R$103,I$5:I$104,$M224)</f>
        <v>51</v>
      </c>
      <c r="Q224" s="57">
        <f>求节点(节奏总纲!S$4:S$103,J$5:J$104,$M224)</f>
        <v>52.5</v>
      </c>
      <c r="R224" s="57">
        <f>求节点(节奏总纲!T$4:T$103,K$5:K$104,$M224)</f>
        <v>54</v>
      </c>
    </row>
    <row r="225" spans="13:18" x14ac:dyDescent="0.15">
      <c r="M225" s="57">
        <v>221</v>
      </c>
      <c r="N225" s="57">
        <f>求节点(节奏总纲!P$4:P$103,G$5:G$104,$M225)</f>
        <v>48</v>
      </c>
      <c r="O225" s="57">
        <f>求节点(节奏总纲!Q$4:Q$103,H$5:H$104,$M225)</f>
        <v>49.5</v>
      </c>
      <c r="P225" s="57">
        <f>求节点(节奏总纲!R$4:R$103,I$5:I$104,$M225)</f>
        <v>51</v>
      </c>
      <c r="Q225" s="57">
        <f>求节点(节奏总纲!S$4:S$103,J$5:J$104,$M225)</f>
        <v>52.5</v>
      </c>
      <c r="R225" s="57">
        <f>求节点(节奏总纲!T$4:T$103,K$5:K$104,$M225)</f>
        <v>54</v>
      </c>
    </row>
    <row r="226" spans="13:18" x14ac:dyDescent="0.15">
      <c r="M226" s="57">
        <v>222</v>
      </c>
      <c r="N226" s="57">
        <f>求节点(节奏总纲!P$4:P$103,G$5:G$104,$M226)</f>
        <v>48</v>
      </c>
      <c r="O226" s="57">
        <f>求节点(节奏总纲!Q$4:Q$103,H$5:H$104,$M226)</f>
        <v>49.5</v>
      </c>
      <c r="P226" s="57">
        <f>求节点(节奏总纲!R$4:R$103,I$5:I$104,$M226)</f>
        <v>51</v>
      </c>
      <c r="Q226" s="57">
        <f>求节点(节奏总纲!S$4:S$103,J$5:J$104,$M226)</f>
        <v>52.5</v>
      </c>
      <c r="R226" s="57">
        <f>求节点(节奏总纲!T$4:T$103,K$5:K$104,$M226)</f>
        <v>54</v>
      </c>
    </row>
    <row r="227" spans="13:18" x14ac:dyDescent="0.15">
      <c r="M227" s="57">
        <v>223</v>
      </c>
      <c r="N227" s="57">
        <f>求节点(节奏总纲!P$4:P$103,G$5:G$104,$M227)</f>
        <v>48</v>
      </c>
      <c r="O227" s="57">
        <f>求节点(节奏总纲!Q$4:Q$103,H$5:H$104,$M227)</f>
        <v>49.5</v>
      </c>
      <c r="P227" s="57">
        <f>求节点(节奏总纲!R$4:R$103,I$5:I$104,$M227)</f>
        <v>51</v>
      </c>
      <c r="Q227" s="57">
        <f>求节点(节奏总纲!S$4:S$103,J$5:J$104,$M227)</f>
        <v>52.5</v>
      </c>
      <c r="R227" s="57">
        <f>求节点(节奏总纲!T$4:T$103,K$5:K$104,$M227)</f>
        <v>54</v>
      </c>
    </row>
    <row r="228" spans="13:18" x14ac:dyDescent="0.15">
      <c r="M228" s="57">
        <v>224</v>
      </c>
      <c r="N228" s="57">
        <f>求节点(节奏总纲!P$4:P$103,G$5:G$104,$M228)</f>
        <v>48</v>
      </c>
      <c r="O228" s="57">
        <f>求节点(节奏总纲!Q$4:Q$103,H$5:H$104,$M228)</f>
        <v>49.5</v>
      </c>
      <c r="P228" s="57">
        <f>求节点(节奏总纲!R$4:R$103,I$5:I$104,$M228)</f>
        <v>51</v>
      </c>
      <c r="Q228" s="57">
        <f>求节点(节奏总纲!S$4:S$103,J$5:J$104,$M228)</f>
        <v>52.5</v>
      </c>
      <c r="R228" s="57">
        <f>求节点(节奏总纲!T$4:T$103,K$5:K$104,$M228)</f>
        <v>54</v>
      </c>
    </row>
    <row r="229" spans="13:18" x14ac:dyDescent="0.15">
      <c r="M229" s="57">
        <v>225</v>
      </c>
      <c r="N229" s="57">
        <f>求节点(节奏总纲!P$4:P$103,G$5:G$104,$M229)</f>
        <v>48</v>
      </c>
      <c r="O229" s="57">
        <f>求节点(节奏总纲!Q$4:Q$103,H$5:H$104,$M229)</f>
        <v>49.5</v>
      </c>
      <c r="P229" s="57">
        <f>求节点(节奏总纲!R$4:R$103,I$5:I$104,$M229)</f>
        <v>51</v>
      </c>
      <c r="Q229" s="57">
        <f>求节点(节奏总纲!S$4:S$103,J$5:J$104,$M229)</f>
        <v>52.5</v>
      </c>
      <c r="R229" s="57">
        <f>求节点(节奏总纲!T$4:T$103,K$5:K$104,$M229)</f>
        <v>54</v>
      </c>
    </row>
    <row r="230" spans="13:18" x14ac:dyDescent="0.15">
      <c r="M230" s="57">
        <v>226</v>
      </c>
      <c r="N230" s="57">
        <f>求节点(节奏总纲!P$4:P$103,G$5:G$104,$M230)</f>
        <v>48</v>
      </c>
      <c r="O230" s="57">
        <f>求节点(节奏总纲!Q$4:Q$103,H$5:H$104,$M230)</f>
        <v>49.5</v>
      </c>
      <c r="P230" s="57">
        <f>求节点(节奏总纲!R$4:R$103,I$5:I$104,$M230)</f>
        <v>51</v>
      </c>
      <c r="Q230" s="57">
        <f>求节点(节奏总纲!S$4:S$103,J$5:J$104,$M230)</f>
        <v>52.5</v>
      </c>
      <c r="R230" s="57">
        <f>求节点(节奏总纲!T$4:T$103,K$5:K$104,$M230)</f>
        <v>54</v>
      </c>
    </row>
    <row r="231" spans="13:18" x14ac:dyDescent="0.15">
      <c r="M231" s="57">
        <v>227</v>
      </c>
      <c r="N231" s="57">
        <f>求节点(节奏总纲!P$4:P$103,G$5:G$104,$M231)</f>
        <v>48</v>
      </c>
      <c r="O231" s="57">
        <f>求节点(节奏总纲!Q$4:Q$103,H$5:H$104,$M231)</f>
        <v>49.5</v>
      </c>
      <c r="P231" s="57">
        <f>求节点(节奏总纲!R$4:R$103,I$5:I$104,$M231)</f>
        <v>51</v>
      </c>
      <c r="Q231" s="57">
        <f>求节点(节奏总纲!S$4:S$103,J$5:J$104,$M231)</f>
        <v>52.5</v>
      </c>
      <c r="R231" s="57">
        <f>求节点(节奏总纲!T$4:T$103,K$5:K$104,$M231)</f>
        <v>54</v>
      </c>
    </row>
    <row r="232" spans="13:18" x14ac:dyDescent="0.15">
      <c r="M232" s="57">
        <v>228</v>
      </c>
      <c r="N232" s="57">
        <f>求节点(节奏总纲!P$4:P$103,G$5:G$104,$M232)</f>
        <v>48</v>
      </c>
      <c r="O232" s="57">
        <f>求节点(节奏总纲!Q$4:Q$103,H$5:H$104,$M232)</f>
        <v>49.5</v>
      </c>
      <c r="P232" s="57">
        <f>求节点(节奏总纲!R$4:R$103,I$5:I$104,$M232)</f>
        <v>51</v>
      </c>
      <c r="Q232" s="57">
        <f>求节点(节奏总纲!S$4:S$103,J$5:J$104,$M232)</f>
        <v>52.5</v>
      </c>
      <c r="R232" s="57">
        <f>求节点(节奏总纲!T$4:T$103,K$5:K$104,$M232)</f>
        <v>54</v>
      </c>
    </row>
    <row r="233" spans="13:18" x14ac:dyDescent="0.15">
      <c r="M233" s="57">
        <v>229</v>
      </c>
      <c r="N233" s="57">
        <f>求节点(节奏总纲!P$4:P$103,G$5:G$104,$M233)</f>
        <v>48</v>
      </c>
      <c r="O233" s="57">
        <f>求节点(节奏总纲!Q$4:Q$103,H$5:H$104,$M233)</f>
        <v>49.5</v>
      </c>
      <c r="P233" s="57">
        <f>求节点(节奏总纲!R$4:R$103,I$5:I$104,$M233)</f>
        <v>51</v>
      </c>
      <c r="Q233" s="57">
        <f>求节点(节奏总纲!S$4:S$103,J$5:J$104,$M233)</f>
        <v>52.5</v>
      </c>
      <c r="R233" s="57">
        <f>求节点(节奏总纲!T$4:T$103,K$5:K$104,$M233)</f>
        <v>54</v>
      </c>
    </row>
    <row r="234" spans="13:18" x14ac:dyDescent="0.15">
      <c r="M234" s="57">
        <v>230</v>
      </c>
      <c r="N234" s="57">
        <f>求节点(节奏总纲!P$4:P$103,G$5:G$104,$M234)</f>
        <v>48</v>
      </c>
      <c r="O234" s="57">
        <f>求节点(节奏总纲!Q$4:Q$103,H$5:H$104,$M234)</f>
        <v>49.5</v>
      </c>
      <c r="P234" s="57">
        <f>求节点(节奏总纲!R$4:R$103,I$5:I$104,$M234)</f>
        <v>51</v>
      </c>
      <c r="Q234" s="57">
        <f>求节点(节奏总纲!S$4:S$103,J$5:J$104,$M234)</f>
        <v>52.5</v>
      </c>
      <c r="R234" s="57">
        <f>求节点(节奏总纲!T$4:T$103,K$5:K$104,$M234)</f>
        <v>54</v>
      </c>
    </row>
    <row r="235" spans="13:18" x14ac:dyDescent="0.15">
      <c r="M235" s="57">
        <v>231</v>
      </c>
      <c r="N235" s="57">
        <f>求节点(节奏总纲!P$4:P$103,G$5:G$104,$M235)</f>
        <v>48</v>
      </c>
      <c r="O235" s="57">
        <f>求节点(节奏总纲!Q$4:Q$103,H$5:H$104,$M235)</f>
        <v>49.5</v>
      </c>
      <c r="P235" s="57">
        <f>求节点(节奏总纲!R$4:R$103,I$5:I$104,$M235)</f>
        <v>51</v>
      </c>
      <c r="Q235" s="57">
        <f>求节点(节奏总纲!S$4:S$103,J$5:J$104,$M235)</f>
        <v>52.5</v>
      </c>
      <c r="R235" s="57">
        <f>求节点(节奏总纲!T$4:T$103,K$5:K$104,$M235)</f>
        <v>54</v>
      </c>
    </row>
    <row r="236" spans="13:18" x14ac:dyDescent="0.15">
      <c r="M236" s="57">
        <v>232</v>
      </c>
      <c r="N236" s="57">
        <f>求节点(节奏总纲!P$4:P$103,G$5:G$104,$M236)</f>
        <v>48</v>
      </c>
      <c r="O236" s="57">
        <f>求节点(节奏总纲!Q$4:Q$103,H$5:H$104,$M236)</f>
        <v>49.5</v>
      </c>
      <c r="P236" s="57">
        <f>求节点(节奏总纲!R$4:R$103,I$5:I$104,$M236)</f>
        <v>51</v>
      </c>
      <c r="Q236" s="57">
        <f>求节点(节奏总纲!S$4:S$103,J$5:J$104,$M236)</f>
        <v>52.5</v>
      </c>
      <c r="R236" s="57">
        <f>求节点(节奏总纲!T$4:T$103,K$5:K$104,$M236)</f>
        <v>54</v>
      </c>
    </row>
    <row r="237" spans="13:18" x14ac:dyDescent="0.15">
      <c r="M237" s="57">
        <v>233</v>
      </c>
      <c r="N237" s="57">
        <f>求节点(节奏总纲!P$4:P$103,G$5:G$104,$M237)</f>
        <v>48</v>
      </c>
      <c r="O237" s="57">
        <f>求节点(节奏总纲!Q$4:Q$103,H$5:H$104,$M237)</f>
        <v>49.5</v>
      </c>
      <c r="P237" s="57">
        <f>求节点(节奏总纲!R$4:R$103,I$5:I$104,$M237)</f>
        <v>51</v>
      </c>
      <c r="Q237" s="57">
        <f>求节点(节奏总纲!S$4:S$103,J$5:J$104,$M237)</f>
        <v>52.5</v>
      </c>
      <c r="R237" s="57">
        <f>求节点(节奏总纲!T$4:T$103,K$5:K$104,$M237)</f>
        <v>54</v>
      </c>
    </row>
    <row r="238" spans="13:18" x14ac:dyDescent="0.15">
      <c r="M238" s="57">
        <v>234</v>
      </c>
      <c r="N238" s="57">
        <f>求节点(节奏总纲!P$4:P$103,G$5:G$104,$M238)</f>
        <v>48</v>
      </c>
      <c r="O238" s="57">
        <f>求节点(节奏总纲!Q$4:Q$103,H$5:H$104,$M238)</f>
        <v>49.5</v>
      </c>
      <c r="P238" s="57">
        <f>求节点(节奏总纲!R$4:R$103,I$5:I$104,$M238)</f>
        <v>51</v>
      </c>
      <c r="Q238" s="57">
        <f>求节点(节奏总纲!S$4:S$103,J$5:J$104,$M238)</f>
        <v>52.5</v>
      </c>
      <c r="R238" s="57">
        <f>求节点(节奏总纲!T$4:T$103,K$5:K$104,$M238)</f>
        <v>54</v>
      </c>
    </row>
    <row r="239" spans="13:18" x14ac:dyDescent="0.15">
      <c r="M239" s="57">
        <v>235</v>
      </c>
      <c r="N239" s="57">
        <f>求节点(节奏总纲!P$4:P$103,G$5:G$104,$M239)</f>
        <v>48</v>
      </c>
      <c r="O239" s="57">
        <f>求节点(节奏总纲!Q$4:Q$103,H$5:H$104,$M239)</f>
        <v>49.5</v>
      </c>
      <c r="P239" s="57">
        <f>求节点(节奏总纲!R$4:R$103,I$5:I$104,$M239)</f>
        <v>51</v>
      </c>
      <c r="Q239" s="57">
        <f>求节点(节奏总纲!S$4:S$103,J$5:J$104,$M239)</f>
        <v>52.5</v>
      </c>
      <c r="R239" s="57">
        <f>求节点(节奏总纲!T$4:T$103,K$5:K$104,$M239)</f>
        <v>54</v>
      </c>
    </row>
    <row r="240" spans="13:18" x14ac:dyDescent="0.15">
      <c r="M240" s="57">
        <v>236</v>
      </c>
      <c r="N240" s="57">
        <f>求节点(节奏总纲!P$4:P$103,G$5:G$104,$M240)</f>
        <v>48</v>
      </c>
      <c r="O240" s="57">
        <f>求节点(节奏总纲!Q$4:Q$103,H$5:H$104,$M240)</f>
        <v>49.5</v>
      </c>
      <c r="P240" s="57">
        <f>求节点(节奏总纲!R$4:R$103,I$5:I$104,$M240)</f>
        <v>51</v>
      </c>
      <c r="Q240" s="57">
        <f>求节点(节奏总纲!S$4:S$103,J$5:J$104,$M240)</f>
        <v>52.5</v>
      </c>
      <c r="R240" s="57">
        <f>求节点(节奏总纲!T$4:T$103,K$5:K$104,$M240)</f>
        <v>54</v>
      </c>
    </row>
    <row r="241" spans="13:18" x14ac:dyDescent="0.15">
      <c r="M241" s="57">
        <v>237</v>
      </c>
      <c r="N241" s="57">
        <f>求节点(节奏总纲!P$4:P$103,G$5:G$104,$M241)</f>
        <v>48</v>
      </c>
      <c r="O241" s="57">
        <f>求节点(节奏总纲!Q$4:Q$103,H$5:H$104,$M241)</f>
        <v>49.5</v>
      </c>
      <c r="P241" s="57">
        <f>求节点(节奏总纲!R$4:R$103,I$5:I$104,$M241)</f>
        <v>51</v>
      </c>
      <c r="Q241" s="57">
        <f>求节点(节奏总纲!S$4:S$103,J$5:J$104,$M241)</f>
        <v>52.5</v>
      </c>
      <c r="R241" s="57">
        <f>求节点(节奏总纲!T$4:T$103,K$5:K$104,$M241)</f>
        <v>54</v>
      </c>
    </row>
    <row r="242" spans="13:18" x14ac:dyDescent="0.15">
      <c r="M242" s="57">
        <v>238</v>
      </c>
      <c r="N242" s="57">
        <f>求节点(节奏总纲!P$4:P$103,G$5:G$104,$M242)</f>
        <v>48</v>
      </c>
      <c r="O242" s="57">
        <f>求节点(节奏总纲!Q$4:Q$103,H$5:H$104,$M242)</f>
        <v>49.5</v>
      </c>
      <c r="P242" s="57">
        <f>求节点(节奏总纲!R$4:R$103,I$5:I$104,$M242)</f>
        <v>51</v>
      </c>
      <c r="Q242" s="57">
        <f>求节点(节奏总纲!S$4:S$103,J$5:J$104,$M242)</f>
        <v>52.5</v>
      </c>
      <c r="R242" s="57">
        <f>求节点(节奏总纲!T$4:T$103,K$5:K$104,$M242)</f>
        <v>54</v>
      </c>
    </row>
    <row r="243" spans="13:18" x14ac:dyDescent="0.15">
      <c r="M243" s="57">
        <v>239</v>
      </c>
      <c r="N243" s="57">
        <f>求节点(节奏总纲!P$4:P$103,G$5:G$104,$M243)</f>
        <v>48</v>
      </c>
      <c r="O243" s="57">
        <f>求节点(节奏总纲!Q$4:Q$103,H$5:H$104,$M243)</f>
        <v>49.5</v>
      </c>
      <c r="P243" s="57">
        <f>求节点(节奏总纲!R$4:R$103,I$5:I$104,$M243)</f>
        <v>51</v>
      </c>
      <c r="Q243" s="57">
        <f>求节点(节奏总纲!S$4:S$103,J$5:J$104,$M243)</f>
        <v>52.5</v>
      </c>
      <c r="R243" s="57">
        <f>求节点(节奏总纲!T$4:T$103,K$5:K$104,$M243)</f>
        <v>54</v>
      </c>
    </row>
    <row r="244" spans="13:18" x14ac:dyDescent="0.15">
      <c r="M244" s="57">
        <v>240</v>
      </c>
      <c r="N244" s="57">
        <f>求节点(节奏总纲!P$4:P$103,G$5:G$104,$M244)</f>
        <v>48</v>
      </c>
      <c r="O244" s="57">
        <f>求节点(节奏总纲!Q$4:Q$103,H$5:H$104,$M244)</f>
        <v>49.5</v>
      </c>
      <c r="P244" s="57">
        <f>求节点(节奏总纲!R$4:R$103,I$5:I$104,$M244)</f>
        <v>51</v>
      </c>
      <c r="Q244" s="57">
        <f>求节点(节奏总纲!S$4:S$103,J$5:J$104,$M244)</f>
        <v>52.5</v>
      </c>
      <c r="R244" s="57">
        <f>求节点(节奏总纲!T$4:T$103,K$5:K$104,$M244)</f>
        <v>54</v>
      </c>
    </row>
    <row r="245" spans="13:18" x14ac:dyDescent="0.15">
      <c r="M245" s="57">
        <v>241</v>
      </c>
      <c r="N245" s="57">
        <f>求节点(节奏总纲!P$4:P$103,G$5:G$104,$M245)</f>
        <v>48</v>
      </c>
      <c r="O245" s="57">
        <f>求节点(节奏总纲!Q$4:Q$103,H$5:H$104,$M245)</f>
        <v>49.5</v>
      </c>
      <c r="P245" s="57">
        <f>求节点(节奏总纲!R$4:R$103,I$5:I$104,$M245)</f>
        <v>51</v>
      </c>
      <c r="Q245" s="57">
        <f>求节点(节奏总纲!S$4:S$103,J$5:J$104,$M245)</f>
        <v>52.5</v>
      </c>
      <c r="R245" s="57">
        <f>求节点(节奏总纲!T$4:T$103,K$5:K$104,$M245)</f>
        <v>54</v>
      </c>
    </row>
    <row r="246" spans="13:18" x14ac:dyDescent="0.15">
      <c r="M246" s="57">
        <v>242</v>
      </c>
      <c r="N246" s="57">
        <f>求节点(节奏总纲!P$4:P$103,G$5:G$104,$M246)</f>
        <v>48</v>
      </c>
      <c r="O246" s="57">
        <f>求节点(节奏总纲!Q$4:Q$103,H$5:H$104,$M246)</f>
        <v>49.5</v>
      </c>
      <c r="P246" s="57">
        <f>求节点(节奏总纲!R$4:R$103,I$5:I$104,$M246)</f>
        <v>51</v>
      </c>
      <c r="Q246" s="57">
        <f>求节点(节奏总纲!S$4:S$103,J$5:J$104,$M246)</f>
        <v>52.5</v>
      </c>
      <c r="R246" s="57">
        <f>求节点(节奏总纲!T$4:T$103,K$5:K$104,$M246)</f>
        <v>54</v>
      </c>
    </row>
    <row r="247" spans="13:18" x14ac:dyDescent="0.15">
      <c r="M247" s="57">
        <v>243</v>
      </c>
      <c r="N247" s="57">
        <f>求节点(节奏总纲!P$4:P$103,G$5:G$104,$M247)</f>
        <v>48</v>
      </c>
      <c r="O247" s="57">
        <f>求节点(节奏总纲!Q$4:Q$103,H$5:H$104,$M247)</f>
        <v>49.5</v>
      </c>
      <c r="P247" s="57">
        <f>求节点(节奏总纲!R$4:R$103,I$5:I$104,$M247)</f>
        <v>51</v>
      </c>
      <c r="Q247" s="57">
        <f>求节点(节奏总纲!S$4:S$103,J$5:J$104,$M247)</f>
        <v>52.5</v>
      </c>
      <c r="R247" s="57">
        <f>求节点(节奏总纲!T$4:T$103,K$5:K$104,$M247)</f>
        <v>54</v>
      </c>
    </row>
    <row r="248" spans="13:18" x14ac:dyDescent="0.15">
      <c r="M248" s="57">
        <v>244</v>
      </c>
      <c r="N248" s="57">
        <f>求节点(节奏总纲!P$4:P$103,G$5:G$104,$M248)</f>
        <v>48</v>
      </c>
      <c r="O248" s="57">
        <f>求节点(节奏总纲!Q$4:Q$103,H$5:H$104,$M248)</f>
        <v>49.5</v>
      </c>
      <c r="P248" s="57">
        <f>求节点(节奏总纲!R$4:R$103,I$5:I$104,$M248)</f>
        <v>51</v>
      </c>
      <c r="Q248" s="57">
        <f>求节点(节奏总纲!S$4:S$103,J$5:J$104,$M248)</f>
        <v>52.5</v>
      </c>
      <c r="R248" s="57">
        <f>求节点(节奏总纲!T$4:T$103,K$5:K$104,$M248)</f>
        <v>54</v>
      </c>
    </row>
    <row r="249" spans="13:18" x14ac:dyDescent="0.15">
      <c r="M249" s="57">
        <v>245</v>
      </c>
      <c r="N249" s="57">
        <f>求节点(节奏总纲!P$4:P$103,G$5:G$104,$M249)</f>
        <v>48</v>
      </c>
      <c r="O249" s="57">
        <f>求节点(节奏总纲!Q$4:Q$103,H$5:H$104,$M249)</f>
        <v>49.5</v>
      </c>
      <c r="P249" s="57">
        <f>求节点(节奏总纲!R$4:R$103,I$5:I$104,$M249)</f>
        <v>51</v>
      </c>
      <c r="Q249" s="57">
        <f>求节点(节奏总纲!S$4:S$103,J$5:J$104,$M249)</f>
        <v>52.5</v>
      </c>
      <c r="R249" s="57">
        <f>求节点(节奏总纲!T$4:T$103,K$5:K$104,$M249)</f>
        <v>54</v>
      </c>
    </row>
    <row r="250" spans="13:18" x14ac:dyDescent="0.15">
      <c r="M250" s="57">
        <v>246</v>
      </c>
      <c r="N250" s="57">
        <f>求节点(节奏总纲!P$4:P$103,G$5:G$104,$M250)</f>
        <v>48</v>
      </c>
      <c r="O250" s="57">
        <f>求节点(节奏总纲!Q$4:Q$103,H$5:H$104,$M250)</f>
        <v>49.5</v>
      </c>
      <c r="P250" s="57">
        <f>求节点(节奏总纲!R$4:R$103,I$5:I$104,$M250)</f>
        <v>51</v>
      </c>
      <c r="Q250" s="57">
        <f>求节点(节奏总纲!S$4:S$103,J$5:J$104,$M250)</f>
        <v>52.5</v>
      </c>
      <c r="R250" s="57">
        <f>求节点(节奏总纲!T$4:T$103,K$5:K$104,$M250)</f>
        <v>54</v>
      </c>
    </row>
    <row r="251" spans="13:18" x14ac:dyDescent="0.15">
      <c r="M251" s="57">
        <v>247</v>
      </c>
      <c r="N251" s="57">
        <f>求节点(节奏总纲!P$4:P$103,G$5:G$104,$M251)</f>
        <v>48</v>
      </c>
      <c r="O251" s="57">
        <f>求节点(节奏总纲!Q$4:Q$103,H$5:H$104,$M251)</f>
        <v>49.5</v>
      </c>
      <c r="P251" s="57">
        <f>求节点(节奏总纲!R$4:R$103,I$5:I$104,$M251)</f>
        <v>51</v>
      </c>
      <c r="Q251" s="57">
        <f>求节点(节奏总纲!S$4:S$103,J$5:J$104,$M251)</f>
        <v>52.5</v>
      </c>
      <c r="R251" s="57">
        <f>求节点(节奏总纲!T$4:T$103,K$5:K$104,$M251)</f>
        <v>54</v>
      </c>
    </row>
    <row r="252" spans="13:18" x14ac:dyDescent="0.15">
      <c r="M252" s="57">
        <v>248</v>
      </c>
      <c r="N252" s="57">
        <f>求节点(节奏总纲!P$4:P$103,G$5:G$104,$M252)</f>
        <v>48</v>
      </c>
      <c r="O252" s="57">
        <f>求节点(节奏总纲!Q$4:Q$103,H$5:H$104,$M252)</f>
        <v>49.5</v>
      </c>
      <c r="P252" s="57">
        <f>求节点(节奏总纲!R$4:R$103,I$5:I$104,$M252)</f>
        <v>51</v>
      </c>
      <c r="Q252" s="57">
        <f>求节点(节奏总纲!S$4:S$103,J$5:J$104,$M252)</f>
        <v>52.5</v>
      </c>
      <c r="R252" s="57">
        <f>求节点(节奏总纲!T$4:T$103,K$5:K$104,$M252)</f>
        <v>54</v>
      </c>
    </row>
    <row r="253" spans="13:18" x14ac:dyDescent="0.15">
      <c r="M253" s="57">
        <v>249</v>
      </c>
      <c r="N253" s="57">
        <f>求节点(节奏总纲!P$4:P$103,G$5:G$104,$M253)</f>
        <v>48</v>
      </c>
      <c r="O253" s="57">
        <f>求节点(节奏总纲!Q$4:Q$103,H$5:H$104,$M253)</f>
        <v>49.5</v>
      </c>
      <c r="P253" s="57">
        <f>求节点(节奏总纲!R$4:R$103,I$5:I$104,$M253)</f>
        <v>51</v>
      </c>
      <c r="Q253" s="57">
        <f>求节点(节奏总纲!S$4:S$103,J$5:J$104,$M253)</f>
        <v>52.5</v>
      </c>
      <c r="R253" s="57">
        <f>求节点(节奏总纲!T$4:T$103,K$5:K$104,$M253)</f>
        <v>54</v>
      </c>
    </row>
    <row r="254" spans="13:18" x14ac:dyDescent="0.15">
      <c r="M254" s="57">
        <v>250</v>
      </c>
      <c r="N254" s="57">
        <f>求节点(节奏总纲!P$4:P$103,G$5:G$104,$M254)</f>
        <v>48</v>
      </c>
      <c r="O254" s="57">
        <f>求节点(节奏总纲!Q$4:Q$103,H$5:H$104,$M254)</f>
        <v>49.5</v>
      </c>
      <c r="P254" s="57">
        <f>求节点(节奏总纲!R$4:R$103,I$5:I$104,$M254)</f>
        <v>51</v>
      </c>
      <c r="Q254" s="57">
        <f>求节点(节奏总纲!S$4:S$103,J$5:J$104,$M254)</f>
        <v>52.5</v>
      </c>
      <c r="R254" s="57">
        <f>求节点(节奏总纲!T$4:T$103,K$5:K$104,$M254)</f>
        <v>54</v>
      </c>
    </row>
    <row r="255" spans="13:18" x14ac:dyDescent="0.15">
      <c r="M255" s="57">
        <v>251</v>
      </c>
      <c r="N255" s="57">
        <f>求节点(节奏总纲!P$4:P$103,G$5:G$104,$M255)</f>
        <v>48</v>
      </c>
      <c r="O255" s="57">
        <f>求节点(节奏总纲!Q$4:Q$103,H$5:H$104,$M255)</f>
        <v>49.5</v>
      </c>
      <c r="P255" s="57">
        <f>求节点(节奏总纲!R$4:R$103,I$5:I$104,$M255)</f>
        <v>51</v>
      </c>
      <c r="Q255" s="57">
        <f>求节点(节奏总纲!S$4:S$103,J$5:J$104,$M255)</f>
        <v>52.5</v>
      </c>
      <c r="R255" s="57">
        <f>求节点(节奏总纲!T$4:T$103,K$5:K$104,$M255)</f>
        <v>54</v>
      </c>
    </row>
    <row r="256" spans="13:18" x14ac:dyDescent="0.15">
      <c r="M256" s="57">
        <v>252</v>
      </c>
      <c r="N256" s="57">
        <f>求节点(节奏总纲!P$4:P$103,G$5:G$104,$M256)</f>
        <v>48</v>
      </c>
      <c r="O256" s="57">
        <f>求节点(节奏总纲!Q$4:Q$103,H$5:H$104,$M256)</f>
        <v>49.5</v>
      </c>
      <c r="P256" s="57">
        <f>求节点(节奏总纲!R$4:R$103,I$5:I$104,$M256)</f>
        <v>51</v>
      </c>
      <c r="Q256" s="57">
        <f>求节点(节奏总纲!S$4:S$103,J$5:J$104,$M256)</f>
        <v>52.5</v>
      </c>
      <c r="R256" s="57">
        <f>求节点(节奏总纲!T$4:T$103,K$5:K$104,$M256)</f>
        <v>54</v>
      </c>
    </row>
    <row r="257" spans="13:18" x14ac:dyDescent="0.15">
      <c r="M257" s="57">
        <v>253</v>
      </c>
      <c r="N257" s="57">
        <f>求节点(节奏总纲!P$4:P$103,G$5:G$104,$M257)</f>
        <v>48</v>
      </c>
      <c r="O257" s="57">
        <f>求节点(节奏总纲!Q$4:Q$103,H$5:H$104,$M257)</f>
        <v>49.5</v>
      </c>
      <c r="P257" s="57">
        <f>求节点(节奏总纲!R$4:R$103,I$5:I$104,$M257)</f>
        <v>51</v>
      </c>
      <c r="Q257" s="57">
        <f>求节点(节奏总纲!S$4:S$103,J$5:J$104,$M257)</f>
        <v>52.5</v>
      </c>
      <c r="R257" s="57">
        <f>求节点(节奏总纲!T$4:T$103,K$5:K$104,$M257)</f>
        <v>54</v>
      </c>
    </row>
    <row r="258" spans="13:18" x14ac:dyDescent="0.15">
      <c r="M258" s="57">
        <v>254</v>
      </c>
      <c r="N258" s="57">
        <f>求节点(节奏总纲!P$4:P$103,G$5:G$104,$M258)</f>
        <v>48</v>
      </c>
      <c r="O258" s="57">
        <f>求节点(节奏总纲!Q$4:Q$103,H$5:H$104,$M258)</f>
        <v>49.5</v>
      </c>
      <c r="P258" s="57">
        <f>求节点(节奏总纲!R$4:R$103,I$5:I$104,$M258)</f>
        <v>51</v>
      </c>
      <c r="Q258" s="57">
        <f>求节点(节奏总纲!S$4:S$103,J$5:J$104,$M258)</f>
        <v>52.5</v>
      </c>
      <c r="R258" s="57">
        <f>求节点(节奏总纲!T$4:T$103,K$5:K$104,$M258)</f>
        <v>54</v>
      </c>
    </row>
    <row r="259" spans="13:18" x14ac:dyDescent="0.15">
      <c r="M259" s="57">
        <v>255</v>
      </c>
      <c r="N259" s="57">
        <f>求节点(节奏总纲!P$4:P$103,G$5:G$104,$M259)</f>
        <v>48</v>
      </c>
      <c r="O259" s="57">
        <f>求节点(节奏总纲!Q$4:Q$103,H$5:H$104,$M259)</f>
        <v>49.5</v>
      </c>
      <c r="P259" s="57">
        <f>求节点(节奏总纲!R$4:R$103,I$5:I$104,$M259)</f>
        <v>51</v>
      </c>
      <c r="Q259" s="57">
        <f>求节点(节奏总纲!S$4:S$103,J$5:J$104,$M259)</f>
        <v>52.5</v>
      </c>
      <c r="R259" s="57">
        <f>求节点(节奏总纲!T$4:T$103,K$5:K$104,$M259)</f>
        <v>54</v>
      </c>
    </row>
    <row r="260" spans="13:18" x14ac:dyDescent="0.15">
      <c r="M260" s="57">
        <v>256</v>
      </c>
      <c r="N260" s="57">
        <f>求节点(节奏总纲!P$4:P$103,G$5:G$104,$M260)</f>
        <v>48</v>
      </c>
      <c r="O260" s="57">
        <f>求节点(节奏总纲!Q$4:Q$103,H$5:H$104,$M260)</f>
        <v>49.5</v>
      </c>
      <c r="P260" s="57">
        <f>求节点(节奏总纲!R$4:R$103,I$5:I$104,$M260)</f>
        <v>51</v>
      </c>
      <c r="Q260" s="57">
        <f>求节点(节奏总纲!S$4:S$103,J$5:J$104,$M260)</f>
        <v>52.5</v>
      </c>
      <c r="R260" s="57">
        <f>求节点(节奏总纲!T$4:T$103,K$5:K$104,$M260)</f>
        <v>54</v>
      </c>
    </row>
    <row r="261" spans="13:18" x14ac:dyDescent="0.15">
      <c r="M261" s="57">
        <v>257</v>
      </c>
      <c r="N261" s="57">
        <f>求节点(节奏总纲!P$4:P$103,G$5:G$104,$M261)</f>
        <v>48</v>
      </c>
      <c r="O261" s="57">
        <f>求节点(节奏总纲!Q$4:Q$103,H$5:H$104,$M261)</f>
        <v>49.5</v>
      </c>
      <c r="P261" s="57">
        <f>求节点(节奏总纲!R$4:R$103,I$5:I$104,$M261)</f>
        <v>51</v>
      </c>
      <c r="Q261" s="57">
        <f>求节点(节奏总纲!S$4:S$103,J$5:J$104,$M261)</f>
        <v>52.5</v>
      </c>
      <c r="R261" s="57">
        <f>求节点(节奏总纲!T$4:T$103,K$5:K$104,$M261)</f>
        <v>54</v>
      </c>
    </row>
    <row r="262" spans="13:18" x14ac:dyDescent="0.15">
      <c r="M262" s="57">
        <v>258</v>
      </c>
      <c r="N262" s="57">
        <f>求节点(节奏总纲!P$4:P$103,G$5:G$104,$M262)</f>
        <v>48</v>
      </c>
      <c r="O262" s="57">
        <f>求节点(节奏总纲!Q$4:Q$103,H$5:H$104,$M262)</f>
        <v>49.5</v>
      </c>
      <c r="P262" s="57">
        <f>求节点(节奏总纲!R$4:R$103,I$5:I$104,$M262)</f>
        <v>51</v>
      </c>
      <c r="Q262" s="57">
        <f>求节点(节奏总纲!S$4:S$103,J$5:J$104,$M262)</f>
        <v>52.5</v>
      </c>
      <c r="R262" s="57">
        <f>求节点(节奏总纲!T$4:T$103,K$5:K$104,$M262)</f>
        <v>54</v>
      </c>
    </row>
    <row r="263" spans="13:18" x14ac:dyDescent="0.15">
      <c r="M263" s="57">
        <v>259</v>
      </c>
      <c r="N263" s="57">
        <f>求节点(节奏总纲!P$4:P$103,G$5:G$104,$M263)</f>
        <v>48</v>
      </c>
      <c r="O263" s="57">
        <f>求节点(节奏总纲!Q$4:Q$103,H$5:H$104,$M263)</f>
        <v>49.5</v>
      </c>
      <c r="P263" s="57">
        <f>求节点(节奏总纲!R$4:R$103,I$5:I$104,$M263)</f>
        <v>51</v>
      </c>
      <c r="Q263" s="57">
        <f>求节点(节奏总纲!S$4:S$103,J$5:J$104,$M263)</f>
        <v>52.5</v>
      </c>
      <c r="R263" s="57">
        <f>求节点(节奏总纲!T$4:T$103,K$5:K$104,$M263)</f>
        <v>54</v>
      </c>
    </row>
    <row r="264" spans="13:18" x14ac:dyDescent="0.15">
      <c r="M264" s="57">
        <v>260</v>
      </c>
      <c r="N264" s="57">
        <f>求节点(节奏总纲!P$4:P$103,G$5:G$104,$M264)</f>
        <v>48</v>
      </c>
      <c r="O264" s="57">
        <f>求节点(节奏总纲!Q$4:Q$103,H$5:H$104,$M264)</f>
        <v>49.5</v>
      </c>
      <c r="P264" s="57">
        <f>求节点(节奏总纲!R$4:R$103,I$5:I$104,$M264)</f>
        <v>51</v>
      </c>
      <c r="Q264" s="57">
        <f>求节点(节奏总纲!S$4:S$103,J$5:J$104,$M264)</f>
        <v>52.5</v>
      </c>
      <c r="R264" s="57">
        <f>求节点(节奏总纲!T$4:T$103,K$5:K$104,$M264)</f>
        <v>54</v>
      </c>
    </row>
    <row r="265" spans="13:18" x14ac:dyDescent="0.15">
      <c r="M265" s="57">
        <v>261</v>
      </c>
      <c r="N265" s="57">
        <f>求节点(节奏总纲!P$4:P$103,G$5:G$104,$M265)</f>
        <v>48</v>
      </c>
      <c r="O265" s="57">
        <f>求节点(节奏总纲!Q$4:Q$103,H$5:H$104,$M265)</f>
        <v>49.5</v>
      </c>
      <c r="P265" s="57">
        <f>求节点(节奏总纲!R$4:R$103,I$5:I$104,$M265)</f>
        <v>51</v>
      </c>
      <c r="Q265" s="57">
        <f>求节点(节奏总纲!S$4:S$103,J$5:J$104,$M265)</f>
        <v>52.5</v>
      </c>
      <c r="R265" s="57">
        <f>求节点(节奏总纲!T$4:T$103,K$5:K$104,$M265)</f>
        <v>54</v>
      </c>
    </row>
    <row r="266" spans="13:18" x14ac:dyDescent="0.15">
      <c r="M266" s="57">
        <v>262</v>
      </c>
      <c r="N266" s="57">
        <f>求节点(节奏总纲!P$4:P$103,G$5:G$104,$M266)</f>
        <v>48</v>
      </c>
      <c r="O266" s="57">
        <f>求节点(节奏总纲!Q$4:Q$103,H$5:H$104,$M266)</f>
        <v>49.5</v>
      </c>
      <c r="P266" s="57">
        <f>求节点(节奏总纲!R$4:R$103,I$5:I$104,$M266)</f>
        <v>51</v>
      </c>
      <c r="Q266" s="57">
        <f>求节点(节奏总纲!S$4:S$103,J$5:J$104,$M266)</f>
        <v>52.5</v>
      </c>
      <c r="R266" s="57">
        <f>求节点(节奏总纲!T$4:T$103,K$5:K$104,$M266)</f>
        <v>54</v>
      </c>
    </row>
    <row r="267" spans="13:18" x14ac:dyDescent="0.15">
      <c r="M267" s="57">
        <v>263</v>
      </c>
      <c r="N267" s="57">
        <f>求节点(节奏总纲!P$4:P$103,G$5:G$104,$M267)</f>
        <v>48</v>
      </c>
      <c r="O267" s="57">
        <f>求节点(节奏总纲!Q$4:Q$103,H$5:H$104,$M267)</f>
        <v>49.5</v>
      </c>
      <c r="P267" s="57">
        <f>求节点(节奏总纲!R$4:R$103,I$5:I$104,$M267)</f>
        <v>51</v>
      </c>
      <c r="Q267" s="57">
        <f>求节点(节奏总纲!S$4:S$103,J$5:J$104,$M267)</f>
        <v>52.5</v>
      </c>
      <c r="R267" s="57">
        <f>求节点(节奏总纲!T$4:T$103,K$5:K$104,$M267)</f>
        <v>54</v>
      </c>
    </row>
    <row r="268" spans="13:18" x14ac:dyDescent="0.15">
      <c r="M268" s="57">
        <v>264</v>
      </c>
      <c r="N268" s="57">
        <f>求节点(节奏总纲!P$4:P$103,G$5:G$104,$M268)</f>
        <v>48</v>
      </c>
      <c r="O268" s="57">
        <f>求节点(节奏总纲!Q$4:Q$103,H$5:H$104,$M268)</f>
        <v>49.5</v>
      </c>
      <c r="P268" s="57">
        <f>求节点(节奏总纲!R$4:R$103,I$5:I$104,$M268)</f>
        <v>51</v>
      </c>
      <c r="Q268" s="57">
        <f>求节点(节奏总纲!S$4:S$103,J$5:J$104,$M268)</f>
        <v>52.5</v>
      </c>
      <c r="R268" s="57">
        <f>求节点(节奏总纲!T$4:T$103,K$5:K$104,$M268)</f>
        <v>54</v>
      </c>
    </row>
    <row r="269" spans="13:18" x14ac:dyDescent="0.15">
      <c r="M269" s="57">
        <v>265</v>
      </c>
      <c r="N269" s="57">
        <f>求节点(节奏总纲!P$4:P$103,G$5:G$104,$M269)</f>
        <v>48</v>
      </c>
      <c r="O269" s="57">
        <f>求节点(节奏总纲!Q$4:Q$103,H$5:H$104,$M269)</f>
        <v>49.5</v>
      </c>
      <c r="P269" s="57">
        <f>求节点(节奏总纲!R$4:R$103,I$5:I$104,$M269)</f>
        <v>51</v>
      </c>
      <c r="Q269" s="57">
        <f>求节点(节奏总纲!S$4:S$103,J$5:J$104,$M269)</f>
        <v>52.5</v>
      </c>
      <c r="R269" s="57">
        <f>求节点(节奏总纲!T$4:T$103,K$5:K$104,$M269)</f>
        <v>54</v>
      </c>
    </row>
    <row r="270" spans="13:18" x14ac:dyDescent="0.15">
      <c r="M270" s="57">
        <v>266</v>
      </c>
      <c r="N270" s="57">
        <f>求节点(节奏总纲!P$4:P$103,G$5:G$104,$M270)</f>
        <v>48</v>
      </c>
      <c r="O270" s="57">
        <f>求节点(节奏总纲!Q$4:Q$103,H$5:H$104,$M270)</f>
        <v>49.5</v>
      </c>
      <c r="P270" s="57">
        <f>求节点(节奏总纲!R$4:R$103,I$5:I$104,$M270)</f>
        <v>51</v>
      </c>
      <c r="Q270" s="57">
        <f>求节点(节奏总纲!S$4:S$103,J$5:J$104,$M270)</f>
        <v>52.5</v>
      </c>
      <c r="R270" s="57">
        <f>求节点(节奏总纲!T$4:T$103,K$5:K$104,$M270)</f>
        <v>54</v>
      </c>
    </row>
    <row r="271" spans="13:18" x14ac:dyDescent="0.15">
      <c r="M271" s="57">
        <v>267</v>
      </c>
      <c r="N271" s="57">
        <f>求节点(节奏总纲!P$4:P$103,G$5:G$104,$M271)</f>
        <v>48</v>
      </c>
      <c r="O271" s="57">
        <f>求节点(节奏总纲!Q$4:Q$103,H$5:H$104,$M271)</f>
        <v>49.5</v>
      </c>
      <c r="P271" s="57">
        <f>求节点(节奏总纲!R$4:R$103,I$5:I$104,$M271)</f>
        <v>51</v>
      </c>
      <c r="Q271" s="57">
        <f>求节点(节奏总纲!S$4:S$103,J$5:J$104,$M271)</f>
        <v>52.5</v>
      </c>
      <c r="R271" s="57">
        <f>求节点(节奏总纲!T$4:T$103,K$5:K$104,$M271)</f>
        <v>54</v>
      </c>
    </row>
    <row r="272" spans="13:18" x14ac:dyDescent="0.15">
      <c r="M272" s="57">
        <v>268</v>
      </c>
      <c r="N272" s="57">
        <f>求节点(节奏总纲!P$4:P$103,G$5:G$104,$M272)</f>
        <v>48</v>
      </c>
      <c r="O272" s="57">
        <f>求节点(节奏总纲!Q$4:Q$103,H$5:H$104,$M272)</f>
        <v>49.5</v>
      </c>
      <c r="P272" s="57">
        <f>求节点(节奏总纲!R$4:R$103,I$5:I$104,$M272)</f>
        <v>51</v>
      </c>
      <c r="Q272" s="57">
        <f>求节点(节奏总纲!S$4:S$103,J$5:J$104,$M272)</f>
        <v>52.5</v>
      </c>
      <c r="R272" s="57">
        <f>求节点(节奏总纲!T$4:T$103,K$5:K$104,$M272)</f>
        <v>54</v>
      </c>
    </row>
    <row r="273" spans="13:18" x14ac:dyDescent="0.15">
      <c r="M273" s="57">
        <v>269</v>
      </c>
      <c r="N273" s="57">
        <f>求节点(节奏总纲!P$4:P$103,G$5:G$104,$M273)</f>
        <v>48</v>
      </c>
      <c r="O273" s="57">
        <f>求节点(节奏总纲!Q$4:Q$103,H$5:H$104,$M273)</f>
        <v>49.5</v>
      </c>
      <c r="P273" s="57">
        <f>求节点(节奏总纲!R$4:R$103,I$5:I$104,$M273)</f>
        <v>51</v>
      </c>
      <c r="Q273" s="57">
        <f>求节点(节奏总纲!S$4:S$103,J$5:J$104,$M273)</f>
        <v>52.5</v>
      </c>
      <c r="R273" s="57">
        <f>求节点(节奏总纲!T$4:T$103,K$5:K$104,$M273)</f>
        <v>54</v>
      </c>
    </row>
    <row r="274" spans="13:18" x14ac:dyDescent="0.15">
      <c r="M274" s="57">
        <v>270</v>
      </c>
      <c r="N274" s="57">
        <f>求节点(节奏总纲!P$4:P$103,G$5:G$104,$M274)</f>
        <v>48</v>
      </c>
      <c r="O274" s="57">
        <f>求节点(节奏总纲!Q$4:Q$103,H$5:H$104,$M274)</f>
        <v>49.5</v>
      </c>
      <c r="P274" s="57">
        <f>求节点(节奏总纲!R$4:R$103,I$5:I$104,$M274)</f>
        <v>51</v>
      </c>
      <c r="Q274" s="57">
        <f>求节点(节奏总纲!S$4:S$103,J$5:J$104,$M274)</f>
        <v>52.5</v>
      </c>
      <c r="R274" s="57">
        <f>求节点(节奏总纲!T$4:T$103,K$5:K$104,$M274)</f>
        <v>54</v>
      </c>
    </row>
    <row r="275" spans="13:18" x14ac:dyDescent="0.15">
      <c r="M275" s="57">
        <v>271</v>
      </c>
      <c r="N275" s="57">
        <f>求节点(节奏总纲!P$4:P$103,G$5:G$104,$M275)</f>
        <v>48</v>
      </c>
      <c r="O275" s="57">
        <f>求节点(节奏总纲!Q$4:Q$103,H$5:H$104,$M275)</f>
        <v>49.5</v>
      </c>
      <c r="P275" s="57">
        <f>求节点(节奏总纲!R$4:R$103,I$5:I$104,$M275)</f>
        <v>51</v>
      </c>
      <c r="Q275" s="57">
        <f>求节点(节奏总纲!S$4:S$103,J$5:J$104,$M275)</f>
        <v>52.5</v>
      </c>
      <c r="R275" s="57">
        <f>求节点(节奏总纲!T$4:T$103,K$5:K$104,$M275)</f>
        <v>54</v>
      </c>
    </row>
    <row r="276" spans="13:18" x14ac:dyDescent="0.15">
      <c r="M276" s="57">
        <v>272</v>
      </c>
      <c r="N276" s="57">
        <f>求节点(节奏总纲!P$4:P$103,G$5:G$104,$M276)</f>
        <v>48</v>
      </c>
      <c r="O276" s="57">
        <f>求节点(节奏总纲!Q$4:Q$103,H$5:H$104,$M276)</f>
        <v>49.5</v>
      </c>
      <c r="P276" s="57">
        <f>求节点(节奏总纲!R$4:R$103,I$5:I$104,$M276)</f>
        <v>51</v>
      </c>
      <c r="Q276" s="57">
        <f>求节点(节奏总纲!S$4:S$103,J$5:J$104,$M276)</f>
        <v>52.5</v>
      </c>
      <c r="R276" s="57">
        <f>求节点(节奏总纲!T$4:T$103,K$5:K$104,$M276)</f>
        <v>54</v>
      </c>
    </row>
    <row r="277" spans="13:18" x14ac:dyDescent="0.15">
      <c r="M277" s="57">
        <v>273</v>
      </c>
      <c r="N277" s="57">
        <f>求节点(节奏总纲!P$4:P$103,G$5:G$104,$M277)</f>
        <v>48</v>
      </c>
      <c r="O277" s="57">
        <f>求节点(节奏总纲!Q$4:Q$103,H$5:H$104,$M277)</f>
        <v>49.5</v>
      </c>
      <c r="P277" s="57">
        <f>求节点(节奏总纲!R$4:R$103,I$5:I$104,$M277)</f>
        <v>51</v>
      </c>
      <c r="Q277" s="57">
        <f>求节点(节奏总纲!S$4:S$103,J$5:J$104,$M277)</f>
        <v>52.5</v>
      </c>
      <c r="R277" s="57">
        <f>求节点(节奏总纲!T$4:T$103,K$5:K$104,$M277)</f>
        <v>54</v>
      </c>
    </row>
    <row r="278" spans="13:18" x14ac:dyDescent="0.15">
      <c r="M278" s="57">
        <v>274</v>
      </c>
      <c r="N278" s="57">
        <f>求节点(节奏总纲!P$4:P$103,G$5:G$104,$M278)</f>
        <v>48</v>
      </c>
      <c r="O278" s="57">
        <f>求节点(节奏总纲!Q$4:Q$103,H$5:H$104,$M278)</f>
        <v>49.5</v>
      </c>
      <c r="P278" s="57">
        <f>求节点(节奏总纲!R$4:R$103,I$5:I$104,$M278)</f>
        <v>51</v>
      </c>
      <c r="Q278" s="57">
        <f>求节点(节奏总纲!S$4:S$103,J$5:J$104,$M278)</f>
        <v>52.5</v>
      </c>
      <c r="R278" s="57">
        <f>求节点(节奏总纲!T$4:T$103,K$5:K$104,$M278)</f>
        <v>54</v>
      </c>
    </row>
    <row r="279" spans="13:18" x14ac:dyDescent="0.15">
      <c r="M279" s="57">
        <v>275</v>
      </c>
      <c r="N279" s="57">
        <f>求节点(节奏总纲!P$4:P$103,G$5:G$104,$M279)</f>
        <v>48</v>
      </c>
      <c r="O279" s="57">
        <f>求节点(节奏总纲!Q$4:Q$103,H$5:H$104,$M279)</f>
        <v>49.5</v>
      </c>
      <c r="P279" s="57">
        <f>求节点(节奏总纲!R$4:R$103,I$5:I$104,$M279)</f>
        <v>51</v>
      </c>
      <c r="Q279" s="57">
        <f>求节点(节奏总纲!S$4:S$103,J$5:J$104,$M279)</f>
        <v>52.5</v>
      </c>
      <c r="R279" s="57">
        <f>求节点(节奏总纲!T$4:T$103,K$5:K$104,$M279)</f>
        <v>54</v>
      </c>
    </row>
    <row r="280" spans="13:18" x14ac:dyDescent="0.15">
      <c r="M280" s="57">
        <v>276</v>
      </c>
      <c r="N280" s="57">
        <f>求节点(节奏总纲!P$4:P$103,G$5:G$104,$M280)</f>
        <v>48</v>
      </c>
      <c r="O280" s="57">
        <f>求节点(节奏总纲!Q$4:Q$103,H$5:H$104,$M280)</f>
        <v>49.5</v>
      </c>
      <c r="P280" s="57">
        <f>求节点(节奏总纲!R$4:R$103,I$5:I$104,$M280)</f>
        <v>51</v>
      </c>
      <c r="Q280" s="57">
        <f>求节点(节奏总纲!S$4:S$103,J$5:J$104,$M280)</f>
        <v>52.5</v>
      </c>
      <c r="R280" s="57">
        <f>求节点(节奏总纲!T$4:T$103,K$5:K$104,$M280)</f>
        <v>54</v>
      </c>
    </row>
    <row r="281" spans="13:18" x14ac:dyDescent="0.15">
      <c r="M281" s="57">
        <v>277</v>
      </c>
      <c r="N281" s="57">
        <f>求节点(节奏总纲!P$4:P$103,G$5:G$104,$M281)</f>
        <v>48</v>
      </c>
      <c r="O281" s="57">
        <f>求节点(节奏总纲!Q$4:Q$103,H$5:H$104,$M281)</f>
        <v>49.5</v>
      </c>
      <c r="P281" s="57">
        <f>求节点(节奏总纲!R$4:R$103,I$5:I$104,$M281)</f>
        <v>51</v>
      </c>
      <c r="Q281" s="57">
        <f>求节点(节奏总纲!S$4:S$103,J$5:J$104,$M281)</f>
        <v>52.5</v>
      </c>
      <c r="R281" s="57">
        <f>求节点(节奏总纲!T$4:T$103,K$5:K$104,$M281)</f>
        <v>54</v>
      </c>
    </row>
    <row r="282" spans="13:18" x14ac:dyDescent="0.15">
      <c r="M282" s="57">
        <v>278</v>
      </c>
      <c r="N282" s="57">
        <f>求节点(节奏总纲!P$4:P$103,G$5:G$104,$M282)</f>
        <v>48</v>
      </c>
      <c r="O282" s="57">
        <f>求节点(节奏总纲!Q$4:Q$103,H$5:H$104,$M282)</f>
        <v>49.5</v>
      </c>
      <c r="P282" s="57">
        <f>求节点(节奏总纲!R$4:R$103,I$5:I$104,$M282)</f>
        <v>51</v>
      </c>
      <c r="Q282" s="57">
        <f>求节点(节奏总纲!S$4:S$103,J$5:J$104,$M282)</f>
        <v>52.5</v>
      </c>
      <c r="R282" s="57">
        <f>求节点(节奏总纲!T$4:T$103,K$5:K$104,$M282)</f>
        <v>54</v>
      </c>
    </row>
    <row r="283" spans="13:18" x14ac:dyDescent="0.15">
      <c r="M283" s="57">
        <v>279</v>
      </c>
      <c r="N283" s="57">
        <f>求节点(节奏总纲!P$4:P$103,G$5:G$104,$M283)</f>
        <v>48</v>
      </c>
      <c r="O283" s="57">
        <f>求节点(节奏总纲!Q$4:Q$103,H$5:H$104,$M283)</f>
        <v>49.5</v>
      </c>
      <c r="P283" s="57">
        <f>求节点(节奏总纲!R$4:R$103,I$5:I$104,$M283)</f>
        <v>51</v>
      </c>
      <c r="Q283" s="57">
        <f>求节点(节奏总纲!S$4:S$103,J$5:J$104,$M283)</f>
        <v>52.5</v>
      </c>
      <c r="R283" s="57">
        <f>求节点(节奏总纲!T$4:T$103,K$5:K$104,$M283)</f>
        <v>54</v>
      </c>
    </row>
    <row r="284" spans="13:18" x14ac:dyDescent="0.15">
      <c r="M284" s="57">
        <v>280</v>
      </c>
      <c r="N284" s="57">
        <f>求节点(节奏总纲!P$4:P$103,G$5:G$104,$M284)</f>
        <v>48</v>
      </c>
      <c r="O284" s="57">
        <f>求节点(节奏总纲!Q$4:Q$103,H$5:H$104,$M284)</f>
        <v>49.5</v>
      </c>
      <c r="P284" s="57">
        <f>求节点(节奏总纲!R$4:R$103,I$5:I$104,$M284)</f>
        <v>51</v>
      </c>
      <c r="Q284" s="57">
        <f>求节点(节奏总纲!S$4:S$103,J$5:J$104,$M284)</f>
        <v>52.5</v>
      </c>
      <c r="R284" s="57">
        <f>求节点(节奏总纲!T$4:T$103,K$5:K$104,$M284)</f>
        <v>54</v>
      </c>
    </row>
    <row r="285" spans="13:18" x14ac:dyDescent="0.15">
      <c r="M285" s="57">
        <v>281</v>
      </c>
      <c r="N285" s="57">
        <f>求节点(节奏总纲!P$4:P$103,G$5:G$104,$M285)</f>
        <v>48</v>
      </c>
      <c r="O285" s="57">
        <f>求节点(节奏总纲!Q$4:Q$103,H$5:H$104,$M285)</f>
        <v>49.5</v>
      </c>
      <c r="P285" s="57">
        <f>求节点(节奏总纲!R$4:R$103,I$5:I$104,$M285)</f>
        <v>51</v>
      </c>
      <c r="Q285" s="57">
        <f>求节点(节奏总纲!S$4:S$103,J$5:J$104,$M285)</f>
        <v>52.5</v>
      </c>
      <c r="R285" s="57">
        <f>求节点(节奏总纲!T$4:T$103,K$5:K$104,$M285)</f>
        <v>54</v>
      </c>
    </row>
    <row r="286" spans="13:18" x14ac:dyDescent="0.15">
      <c r="M286" s="57">
        <v>282</v>
      </c>
      <c r="N286" s="57">
        <f>求节点(节奏总纲!P$4:P$103,G$5:G$104,$M286)</f>
        <v>48</v>
      </c>
      <c r="O286" s="57">
        <f>求节点(节奏总纲!Q$4:Q$103,H$5:H$104,$M286)</f>
        <v>49.5</v>
      </c>
      <c r="P286" s="57">
        <f>求节点(节奏总纲!R$4:R$103,I$5:I$104,$M286)</f>
        <v>51</v>
      </c>
      <c r="Q286" s="57">
        <f>求节点(节奏总纲!S$4:S$103,J$5:J$104,$M286)</f>
        <v>52.5</v>
      </c>
      <c r="R286" s="57">
        <f>求节点(节奏总纲!T$4:T$103,K$5:K$104,$M286)</f>
        <v>54</v>
      </c>
    </row>
    <row r="287" spans="13:18" x14ac:dyDescent="0.15">
      <c r="M287" s="57">
        <v>283</v>
      </c>
      <c r="N287" s="57">
        <f>求节点(节奏总纲!P$4:P$103,G$5:G$104,$M287)</f>
        <v>48</v>
      </c>
      <c r="O287" s="57">
        <f>求节点(节奏总纲!Q$4:Q$103,H$5:H$104,$M287)</f>
        <v>49.5</v>
      </c>
      <c r="P287" s="57">
        <f>求节点(节奏总纲!R$4:R$103,I$5:I$104,$M287)</f>
        <v>51</v>
      </c>
      <c r="Q287" s="57">
        <f>求节点(节奏总纲!S$4:S$103,J$5:J$104,$M287)</f>
        <v>52.5</v>
      </c>
      <c r="R287" s="57">
        <f>求节点(节奏总纲!T$4:T$103,K$5:K$104,$M287)</f>
        <v>54</v>
      </c>
    </row>
    <row r="288" spans="13:18" x14ac:dyDescent="0.15">
      <c r="M288" s="57">
        <v>284</v>
      </c>
      <c r="N288" s="57">
        <f>求节点(节奏总纲!P$4:P$103,G$5:G$104,$M288)</f>
        <v>48</v>
      </c>
      <c r="O288" s="57">
        <f>求节点(节奏总纲!Q$4:Q$103,H$5:H$104,$M288)</f>
        <v>49.5</v>
      </c>
      <c r="P288" s="57">
        <f>求节点(节奏总纲!R$4:R$103,I$5:I$104,$M288)</f>
        <v>51</v>
      </c>
      <c r="Q288" s="57">
        <f>求节点(节奏总纲!S$4:S$103,J$5:J$104,$M288)</f>
        <v>52.5</v>
      </c>
      <c r="R288" s="57">
        <f>求节点(节奏总纲!T$4:T$103,K$5:K$104,$M288)</f>
        <v>54</v>
      </c>
    </row>
    <row r="289" spans="13:18" x14ac:dyDescent="0.15">
      <c r="M289" s="57">
        <v>285</v>
      </c>
      <c r="N289" s="57">
        <f>求节点(节奏总纲!P$4:P$103,G$5:G$104,$M289)</f>
        <v>48</v>
      </c>
      <c r="O289" s="57">
        <f>求节点(节奏总纲!Q$4:Q$103,H$5:H$104,$M289)</f>
        <v>49.5</v>
      </c>
      <c r="P289" s="57">
        <f>求节点(节奏总纲!R$4:R$103,I$5:I$104,$M289)</f>
        <v>51</v>
      </c>
      <c r="Q289" s="57">
        <f>求节点(节奏总纲!S$4:S$103,J$5:J$104,$M289)</f>
        <v>52.5</v>
      </c>
      <c r="R289" s="57">
        <f>求节点(节奏总纲!T$4:T$103,K$5:K$104,$M289)</f>
        <v>54</v>
      </c>
    </row>
    <row r="290" spans="13:18" x14ac:dyDescent="0.15">
      <c r="M290" s="57">
        <v>286</v>
      </c>
      <c r="N290" s="57">
        <f>求节点(节奏总纲!P$4:P$103,G$5:G$104,$M290)</f>
        <v>48</v>
      </c>
      <c r="O290" s="57">
        <f>求节点(节奏总纲!Q$4:Q$103,H$5:H$104,$M290)</f>
        <v>49.5</v>
      </c>
      <c r="P290" s="57">
        <f>求节点(节奏总纲!R$4:R$103,I$5:I$104,$M290)</f>
        <v>51</v>
      </c>
      <c r="Q290" s="57">
        <f>求节点(节奏总纲!S$4:S$103,J$5:J$104,$M290)</f>
        <v>52.5</v>
      </c>
      <c r="R290" s="57">
        <f>求节点(节奏总纲!T$4:T$103,K$5:K$104,$M290)</f>
        <v>54</v>
      </c>
    </row>
    <row r="291" spans="13:18" x14ac:dyDescent="0.15">
      <c r="M291" s="57">
        <v>287</v>
      </c>
      <c r="N291" s="57">
        <f>求节点(节奏总纲!P$4:P$103,G$5:G$104,$M291)</f>
        <v>48</v>
      </c>
      <c r="O291" s="57">
        <f>求节点(节奏总纲!Q$4:Q$103,H$5:H$104,$M291)</f>
        <v>49.5</v>
      </c>
      <c r="P291" s="57">
        <f>求节点(节奏总纲!R$4:R$103,I$5:I$104,$M291)</f>
        <v>51</v>
      </c>
      <c r="Q291" s="57">
        <f>求节点(节奏总纲!S$4:S$103,J$5:J$104,$M291)</f>
        <v>52.5</v>
      </c>
      <c r="R291" s="57">
        <f>求节点(节奏总纲!T$4:T$103,K$5:K$104,$M291)</f>
        <v>54</v>
      </c>
    </row>
    <row r="292" spans="13:18" x14ac:dyDescent="0.15">
      <c r="M292" s="57">
        <v>288</v>
      </c>
      <c r="N292" s="57">
        <f>求节点(节奏总纲!P$4:P$103,G$5:G$104,$M292)</f>
        <v>48</v>
      </c>
      <c r="O292" s="57">
        <f>求节点(节奏总纲!Q$4:Q$103,H$5:H$104,$M292)</f>
        <v>49.5</v>
      </c>
      <c r="P292" s="57">
        <f>求节点(节奏总纲!R$4:R$103,I$5:I$104,$M292)</f>
        <v>51</v>
      </c>
      <c r="Q292" s="57">
        <f>求节点(节奏总纲!S$4:S$103,J$5:J$104,$M292)</f>
        <v>52.5</v>
      </c>
      <c r="R292" s="57">
        <f>求节点(节奏总纲!T$4:T$103,K$5:K$104,$M292)</f>
        <v>54</v>
      </c>
    </row>
    <row r="293" spans="13:18" x14ac:dyDescent="0.15">
      <c r="M293" s="57">
        <v>289</v>
      </c>
      <c r="N293" s="57">
        <f>求节点(节奏总纲!P$4:P$103,G$5:G$104,$M293)</f>
        <v>48</v>
      </c>
      <c r="O293" s="57">
        <f>求节点(节奏总纲!Q$4:Q$103,H$5:H$104,$M293)</f>
        <v>49.5</v>
      </c>
      <c r="P293" s="57">
        <f>求节点(节奏总纲!R$4:R$103,I$5:I$104,$M293)</f>
        <v>51</v>
      </c>
      <c r="Q293" s="57">
        <f>求节点(节奏总纲!S$4:S$103,J$5:J$104,$M293)</f>
        <v>52.5</v>
      </c>
      <c r="R293" s="57">
        <f>求节点(节奏总纲!T$4:T$103,K$5:K$104,$M293)</f>
        <v>54</v>
      </c>
    </row>
    <row r="294" spans="13:18" x14ac:dyDescent="0.15">
      <c r="M294" s="57">
        <v>290</v>
      </c>
      <c r="N294" s="57">
        <f>求节点(节奏总纲!P$4:P$103,G$5:G$104,$M294)</f>
        <v>48</v>
      </c>
      <c r="O294" s="57">
        <f>求节点(节奏总纲!Q$4:Q$103,H$5:H$104,$M294)</f>
        <v>49.5</v>
      </c>
      <c r="P294" s="57">
        <f>求节点(节奏总纲!R$4:R$103,I$5:I$104,$M294)</f>
        <v>51</v>
      </c>
      <c r="Q294" s="57">
        <f>求节点(节奏总纲!S$4:S$103,J$5:J$104,$M294)</f>
        <v>52.5</v>
      </c>
      <c r="R294" s="57">
        <f>求节点(节奏总纲!T$4:T$103,K$5:K$104,$M294)</f>
        <v>54</v>
      </c>
    </row>
    <row r="295" spans="13:18" x14ac:dyDescent="0.15">
      <c r="M295" s="57">
        <v>291</v>
      </c>
      <c r="N295" s="57">
        <f>求节点(节奏总纲!P$4:P$103,G$5:G$104,$M295)</f>
        <v>48</v>
      </c>
      <c r="O295" s="57">
        <f>求节点(节奏总纲!Q$4:Q$103,H$5:H$104,$M295)</f>
        <v>49.5</v>
      </c>
      <c r="P295" s="57">
        <f>求节点(节奏总纲!R$4:R$103,I$5:I$104,$M295)</f>
        <v>51</v>
      </c>
      <c r="Q295" s="57">
        <f>求节点(节奏总纲!S$4:S$103,J$5:J$104,$M295)</f>
        <v>52.5</v>
      </c>
      <c r="R295" s="57">
        <f>求节点(节奏总纲!T$4:T$103,K$5:K$104,$M295)</f>
        <v>54</v>
      </c>
    </row>
    <row r="296" spans="13:18" x14ac:dyDescent="0.15">
      <c r="M296" s="57">
        <v>292</v>
      </c>
      <c r="N296" s="57">
        <f>求节点(节奏总纲!P$4:P$103,G$5:G$104,$M296)</f>
        <v>48</v>
      </c>
      <c r="O296" s="57">
        <f>求节点(节奏总纲!Q$4:Q$103,H$5:H$104,$M296)</f>
        <v>49.5</v>
      </c>
      <c r="P296" s="57">
        <f>求节点(节奏总纲!R$4:R$103,I$5:I$104,$M296)</f>
        <v>51</v>
      </c>
      <c r="Q296" s="57">
        <f>求节点(节奏总纲!S$4:S$103,J$5:J$104,$M296)</f>
        <v>52.5</v>
      </c>
      <c r="R296" s="57">
        <f>求节点(节奏总纲!T$4:T$103,K$5:K$104,$M296)</f>
        <v>54</v>
      </c>
    </row>
    <row r="297" spans="13:18" x14ac:dyDescent="0.15">
      <c r="M297" s="57">
        <v>293</v>
      </c>
      <c r="N297" s="57">
        <f>求节点(节奏总纲!P$4:P$103,G$5:G$104,$M297)</f>
        <v>48</v>
      </c>
      <c r="O297" s="57">
        <f>求节点(节奏总纲!Q$4:Q$103,H$5:H$104,$M297)</f>
        <v>49.5</v>
      </c>
      <c r="P297" s="57">
        <f>求节点(节奏总纲!R$4:R$103,I$5:I$104,$M297)</f>
        <v>51</v>
      </c>
      <c r="Q297" s="57">
        <f>求节点(节奏总纲!S$4:S$103,J$5:J$104,$M297)</f>
        <v>52.5</v>
      </c>
      <c r="R297" s="57">
        <f>求节点(节奏总纲!T$4:T$103,K$5:K$104,$M297)</f>
        <v>54</v>
      </c>
    </row>
    <row r="298" spans="13:18" x14ac:dyDescent="0.15">
      <c r="M298" s="57">
        <v>294</v>
      </c>
      <c r="N298" s="57">
        <f>求节点(节奏总纲!P$4:P$103,G$5:G$104,$M298)</f>
        <v>48</v>
      </c>
      <c r="O298" s="57">
        <f>求节点(节奏总纲!Q$4:Q$103,H$5:H$104,$M298)</f>
        <v>49.5</v>
      </c>
      <c r="P298" s="57">
        <f>求节点(节奏总纲!R$4:R$103,I$5:I$104,$M298)</f>
        <v>51</v>
      </c>
      <c r="Q298" s="57">
        <f>求节点(节奏总纲!S$4:S$103,J$5:J$104,$M298)</f>
        <v>52.5</v>
      </c>
      <c r="R298" s="57">
        <f>求节点(节奏总纲!T$4:T$103,K$5:K$104,$M298)</f>
        <v>54</v>
      </c>
    </row>
    <row r="299" spans="13:18" x14ac:dyDescent="0.15">
      <c r="M299" s="57">
        <v>295</v>
      </c>
      <c r="N299" s="57">
        <f>求节点(节奏总纲!P$4:P$103,G$5:G$104,$M299)</f>
        <v>48</v>
      </c>
      <c r="O299" s="57">
        <f>求节点(节奏总纲!Q$4:Q$103,H$5:H$104,$M299)</f>
        <v>49.5</v>
      </c>
      <c r="P299" s="57">
        <f>求节点(节奏总纲!R$4:R$103,I$5:I$104,$M299)</f>
        <v>51</v>
      </c>
      <c r="Q299" s="57">
        <f>求节点(节奏总纲!S$4:S$103,J$5:J$104,$M299)</f>
        <v>52.5</v>
      </c>
      <c r="R299" s="57">
        <f>求节点(节奏总纲!T$4:T$103,K$5:K$104,$M299)</f>
        <v>54</v>
      </c>
    </row>
    <row r="300" spans="13:18" x14ac:dyDescent="0.15">
      <c r="M300" s="57">
        <v>296</v>
      </c>
      <c r="N300" s="57">
        <f>求节点(节奏总纲!P$4:P$103,G$5:G$104,$M300)</f>
        <v>48</v>
      </c>
      <c r="O300" s="57">
        <f>求节点(节奏总纲!Q$4:Q$103,H$5:H$104,$M300)</f>
        <v>49.5</v>
      </c>
      <c r="P300" s="57">
        <f>求节点(节奏总纲!R$4:R$103,I$5:I$104,$M300)</f>
        <v>51</v>
      </c>
      <c r="Q300" s="57">
        <f>求节点(节奏总纲!S$4:S$103,J$5:J$104,$M300)</f>
        <v>52.5</v>
      </c>
      <c r="R300" s="57">
        <f>求节点(节奏总纲!T$4:T$103,K$5:K$104,$M300)</f>
        <v>54</v>
      </c>
    </row>
    <row r="301" spans="13:18" x14ac:dyDescent="0.15">
      <c r="M301" s="57">
        <v>297</v>
      </c>
      <c r="N301" s="57">
        <f>求节点(节奏总纲!P$4:P$103,G$5:G$104,$M301)</f>
        <v>48</v>
      </c>
      <c r="O301" s="57">
        <f>求节点(节奏总纲!Q$4:Q$103,H$5:H$104,$M301)</f>
        <v>49.5</v>
      </c>
      <c r="P301" s="57">
        <f>求节点(节奏总纲!R$4:R$103,I$5:I$104,$M301)</f>
        <v>51</v>
      </c>
      <c r="Q301" s="57">
        <f>求节点(节奏总纲!S$4:S$103,J$5:J$104,$M301)</f>
        <v>52.5</v>
      </c>
      <c r="R301" s="57">
        <f>求节点(节奏总纲!T$4:T$103,K$5:K$104,$M301)</f>
        <v>54</v>
      </c>
    </row>
    <row r="302" spans="13:18" x14ac:dyDescent="0.15">
      <c r="M302" s="57">
        <v>298</v>
      </c>
      <c r="N302" s="57">
        <f>求节点(节奏总纲!P$4:P$103,G$5:G$104,$M302)</f>
        <v>48</v>
      </c>
      <c r="O302" s="57">
        <f>求节点(节奏总纲!Q$4:Q$103,H$5:H$104,$M302)</f>
        <v>49.5</v>
      </c>
      <c r="P302" s="57">
        <f>求节点(节奏总纲!R$4:R$103,I$5:I$104,$M302)</f>
        <v>51</v>
      </c>
      <c r="Q302" s="57">
        <f>求节点(节奏总纲!S$4:S$103,J$5:J$104,$M302)</f>
        <v>52.5</v>
      </c>
      <c r="R302" s="57">
        <f>求节点(节奏总纲!T$4:T$103,K$5:K$104,$M302)</f>
        <v>54</v>
      </c>
    </row>
    <row r="303" spans="13:18" x14ac:dyDescent="0.15">
      <c r="M303" s="57">
        <v>299</v>
      </c>
      <c r="N303" s="57">
        <f>求节点(节奏总纲!P$4:P$103,G$5:G$104,$M303)</f>
        <v>48</v>
      </c>
      <c r="O303" s="57">
        <f>求节点(节奏总纲!Q$4:Q$103,H$5:H$104,$M303)</f>
        <v>49.5</v>
      </c>
      <c r="P303" s="57">
        <f>求节点(节奏总纲!R$4:R$103,I$5:I$104,$M303)</f>
        <v>51</v>
      </c>
      <c r="Q303" s="57">
        <f>求节点(节奏总纲!S$4:S$103,J$5:J$104,$M303)</f>
        <v>52.5</v>
      </c>
      <c r="R303" s="57">
        <f>求节点(节奏总纲!T$4:T$103,K$5:K$104,$M303)</f>
        <v>54</v>
      </c>
    </row>
    <row r="304" spans="13:18" x14ac:dyDescent="0.15">
      <c r="M304" s="57">
        <v>300</v>
      </c>
      <c r="N304" s="57">
        <f>求节点(节奏总纲!P$4:P$103,G$5:G$104,$M304)</f>
        <v>48</v>
      </c>
      <c r="O304" s="57">
        <f>求节点(节奏总纲!Q$4:Q$103,H$5:H$104,$M304)</f>
        <v>49.5</v>
      </c>
      <c r="P304" s="57">
        <f>求节点(节奏总纲!R$4:R$103,I$5:I$104,$M304)</f>
        <v>51</v>
      </c>
      <c r="Q304" s="57">
        <f>求节点(节奏总纲!S$4:S$103,J$5:J$104,$M304)</f>
        <v>52.5</v>
      </c>
      <c r="R304" s="57">
        <f>求节点(节奏总纲!T$4:T$103,K$5:K$104,$M304)</f>
        <v>54</v>
      </c>
    </row>
  </sheetData>
  <mergeCells count="2">
    <mergeCell ref="G3:K3"/>
    <mergeCell ref="N3:R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C3:AL164"/>
  <sheetViews>
    <sheetView topLeftCell="A124" workbookViewId="0">
      <selection activeCell="D166" sqref="D166"/>
    </sheetView>
  </sheetViews>
  <sheetFormatPr defaultRowHeight="11.25" x14ac:dyDescent="0.15"/>
  <cols>
    <col min="1" max="29" width="9" style="2"/>
    <col min="30" max="30" width="4.875" style="21" customWidth="1"/>
    <col min="31" max="16384" width="9" style="2"/>
  </cols>
  <sheetData>
    <row r="3" spans="3:38" x14ac:dyDescent="0.15">
      <c r="D3" s="71" t="s">
        <v>42</v>
      </c>
      <c r="E3" s="71"/>
      <c r="F3" s="71"/>
      <c r="G3" s="71"/>
      <c r="H3" s="71"/>
      <c r="I3" s="71" t="s">
        <v>45</v>
      </c>
      <c r="J3" s="71"/>
      <c r="K3" s="71"/>
      <c r="L3" s="71"/>
      <c r="M3" s="71"/>
      <c r="N3" s="71" t="s">
        <v>43</v>
      </c>
      <c r="O3" s="71"/>
      <c r="P3" s="71"/>
      <c r="Q3" s="71"/>
      <c r="R3" s="71"/>
      <c r="S3" s="71" t="s">
        <v>44</v>
      </c>
      <c r="T3" s="71"/>
      <c r="U3" s="71"/>
      <c r="V3" s="71"/>
      <c r="W3" s="71"/>
      <c r="X3" s="71" t="s">
        <v>46</v>
      </c>
      <c r="Y3" s="71"/>
      <c r="Z3" s="71"/>
      <c r="AA3" s="71"/>
      <c r="AB3" s="71"/>
      <c r="AG3" s="71" t="s">
        <v>47</v>
      </c>
      <c r="AH3" s="71"/>
      <c r="AI3" s="71"/>
      <c r="AJ3" s="71"/>
      <c r="AK3" s="71"/>
      <c r="AL3" s="22"/>
    </row>
    <row r="4" spans="3:38" x14ac:dyDescent="0.15">
      <c r="C4" s="15" t="s">
        <v>215</v>
      </c>
      <c r="D4" s="17" t="s">
        <v>0</v>
      </c>
      <c r="E4" s="17" t="s">
        <v>3</v>
      </c>
      <c r="F4" s="17" t="s">
        <v>1</v>
      </c>
      <c r="G4" s="17" t="s">
        <v>4</v>
      </c>
      <c r="H4" s="17" t="s">
        <v>2</v>
      </c>
      <c r="I4" s="17" t="s">
        <v>0</v>
      </c>
      <c r="J4" s="17" t="s">
        <v>3</v>
      </c>
      <c r="K4" s="17" t="s">
        <v>1</v>
      </c>
      <c r="L4" s="17" t="s">
        <v>4</v>
      </c>
      <c r="M4" s="17" t="s">
        <v>2</v>
      </c>
      <c r="N4" s="17" t="s">
        <v>0</v>
      </c>
      <c r="O4" s="17" t="s">
        <v>3</v>
      </c>
      <c r="P4" s="17" t="s">
        <v>1</v>
      </c>
      <c r="Q4" s="17" t="s">
        <v>4</v>
      </c>
      <c r="R4" s="17" t="s">
        <v>2</v>
      </c>
      <c r="S4" s="17" t="s">
        <v>0</v>
      </c>
      <c r="T4" s="17" t="s">
        <v>3</v>
      </c>
      <c r="U4" s="17" t="s">
        <v>1</v>
      </c>
      <c r="V4" s="17" t="s">
        <v>4</v>
      </c>
      <c r="W4" s="17" t="s">
        <v>2</v>
      </c>
      <c r="X4" s="17" t="s">
        <v>0</v>
      </c>
      <c r="Y4" s="17" t="s">
        <v>3</v>
      </c>
      <c r="Z4" s="17" t="s">
        <v>1</v>
      </c>
      <c r="AA4" s="17" t="s">
        <v>4</v>
      </c>
      <c r="AB4" s="17" t="s">
        <v>2</v>
      </c>
      <c r="AF4" s="15" t="s">
        <v>215</v>
      </c>
      <c r="AG4" s="17" t="s">
        <v>0</v>
      </c>
      <c r="AH4" s="17" t="s">
        <v>3</v>
      </c>
      <c r="AI4" s="17" t="s">
        <v>1</v>
      </c>
      <c r="AJ4" s="17" t="s">
        <v>4</v>
      </c>
      <c r="AK4" s="17" t="s">
        <v>2</v>
      </c>
      <c r="AL4" s="17"/>
    </row>
    <row r="5" spans="3:38" x14ac:dyDescent="0.15">
      <c r="C5" s="15">
        <v>1</v>
      </c>
      <c r="D5" s="16">
        <f>'[2]实力验证（按等级）'!D5</f>
        <v>983959.68934057432</v>
      </c>
      <c r="E5" s="30">
        <f>'[2]实力验证（按等级）'!E5</f>
        <v>985129.23198404536</v>
      </c>
      <c r="F5" s="30">
        <f>'[2]实力验证（按等级）'!F5</f>
        <v>986405.53010814055</v>
      </c>
      <c r="G5" s="30">
        <f>'[2]实力验证（按等级）'!G5</f>
        <v>987847.31564770138</v>
      </c>
      <c r="H5" s="30">
        <f>'[2]实力验证（按等级）'!H5</f>
        <v>989373.16189703252</v>
      </c>
      <c r="I5" s="30">
        <f>'[2]实力验证（按等级）'!I5</f>
        <v>491979.84467028716</v>
      </c>
      <c r="J5" s="30">
        <f>'[2]实力验证（按等级）'!J5</f>
        <v>492564.6159920225</v>
      </c>
      <c r="K5" s="30">
        <f>'[2]实力验证（按等级）'!K5</f>
        <v>493202.76505407027</v>
      </c>
      <c r="L5" s="30">
        <f>'[2]实力验证（按等级）'!L5</f>
        <v>493923.65782385063</v>
      </c>
      <c r="M5" s="30">
        <f>'[2]实力验证（按等级）'!M5</f>
        <v>494686.5809485162</v>
      </c>
      <c r="N5" s="30">
        <f>'[2]实力验证（按等级）'!N5</f>
        <v>1.0768460238151012E-2</v>
      </c>
      <c r="O5" s="30">
        <f>'[2]实力验证（按等级）'!O5</f>
        <v>1.3020152137357244E-2</v>
      </c>
      <c r="P5" s="30">
        <f>'[2]实力验证（按等级）'!P5</f>
        <v>1.6262209651296117E-2</v>
      </c>
      <c r="Q5" s="30">
        <f>'[2]实力验证（按等级）'!Q5</f>
        <v>1.9682273943578844E-2</v>
      </c>
      <c r="R5" s="30">
        <f>'[2]实力验证（按等级）'!R5</f>
        <v>2.2102412306654651E-2</v>
      </c>
      <c r="S5" s="30">
        <f>'[2]实力验证（按等级）'!S5</f>
        <v>4.6150543877790055E-3</v>
      </c>
      <c r="T5" s="30">
        <f>'[2]实力验证（按等级）'!T5</f>
        <v>5.5800652017245342E-3</v>
      </c>
      <c r="U5" s="30">
        <f>'[2]实力验证（按等级）'!U5</f>
        <v>6.9695184219840511E-3</v>
      </c>
      <c r="V5" s="30">
        <f>'[2]实力验证（按等级）'!V5</f>
        <v>8.4352602615337911E-3</v>
      </c>
      <c r="W5" s="30">
        <f>'[2]实力验证（按等级）'!W5</f>
        <v>9.4724624171377107E-3</v>
      </c>
      <c r="X5" s="30">
        <f>'[2]实力验证（按等级）'!X5</f>
        <v>1000</v>
      </c>
      <c r="Y5" s="30">
        <f>'[2]实力验证（按等级）'!Y5</f>
        <v>1000</v>
      </c>
      <c r="Z5" s="30">
        <f>'[2]实力验证（按等级）'!Z5</f>
        <v>1000</v>
      </c>
      <c r="AA5" s="30">
        <f>'[2]实力验证（按等级）'!AA5</f>
        <v>1000</v>
      </c>
      <c r="AB5" s="30">
        <f>'[2]实力验证（按等级）'!AB5</f>
        <v>1000</v>
      </c>
      <c r="AF5" s="15">
        <v>1</v>
      </c>
      <c r="AG5" s="2">
        <f>部队战力(D5,N5,I5,S5)</f>
        <v>2500941.9488106277</v>
      </c>
      <c r="AH5" s="2">
        <f t="shared" ref="AH5:AK5" si="0">部队战力(E5,O5,J5,T5)</f>
        <v>2512550.7614185507</v>
      </c>
      <c r="AI5" s="2">
        <f t="shared" si="0"/>
        <v>2528283.3890686259</v>
      </c>
      <c r="AJ5" s="2">
        <f t="shared" si="0"/>
        <v>2545194.8679372855</v>
      </c>
      <c r="AK5" s="2">
        <f t="shared" si="0"/>
        <v>2558513.9572203495</v>
      </c>
    </row>
    <row r="6" spans="3:38" x14ac:dyDescent="0.15">
      <c r="C6" s="15">
        <v>2</v>
      </c>
      <c r="D6" s="30">
        <f>'[2]实力验证（按等级）'!D6</f>
        <v>1294835.4665268636</v>
      </c>
      <c r="E6" s="30">
        <f>'[2]实力验证（按等级）'!E6</f>
        <v>1298543.7125347701</v>
      </c>
      <c r="F6" s="30">
        <f>'[2]实力验证（按等级）'!F6</f>
        <v>1304439.2042112225</v>
      </c>
      <c r="G6" s="30">
        <f>'[2]实力验证（按等级）'!G6</f>
        <v>1323421.6352730391</v>
      </c>
      <c r="H6" s="30">
        <f>'[2]实力验证（按等级）'!H6</f>
        <v>1327935.2024251192</v>
      </c>
      <c r="I6" s="30">
        <f>'[2]实力验证（按等级）'!I6</f>
        <v>725998.18415669934</v>
      </c>
      <c r="J6" s="30">
        <f>'[2]实力验证（按等级）'!J6</f>
        <v>731236.33365055523</v>
      </c>
      <c r="K6" s="30">
        <f>'[2]实力验证（按等级）'!K6</f>
        <v>741508.14834265818</v>
      </c>
      <c r="L6" s="30">
        <f>'[2]实力验证（按等级）'!L6</f>
        <v>754238.2261334369</v>
      </c>
      <c r="M6" s="30">
        <f>'[2]实力验证（按等级）'!M6</f>
        <v>764638.24840919604</v>
      </c>
      <c r="N6" s="30">
        <f>'[2]实力验证（按等级）'!N6</f>
        <v>2.1536920476302034E-2</v>
      </c>
      <c r="O6" s="30">
        <f>'[2]实力验证（按等级）'!O6</f>
        <v>2.6040304274714481E-2</v>
      </c>
      <c r="P6" s="30">
        <f>'[2]实力验证（按等级）'!P6</f>
        <v>3.2524419302592235E-2</v>
      </c>
      <c r="Q6" s="30">
        <f>'[2]实力验证（按等级）'!Q6</f>
        <v>3.9364547887157667E-2</v>
      </c>
      <c r="R6" s="30">
        <f>'[2]实力验证（按等级）'!R6</f>
        <v>4.4204824613309324E-2</v>
      </c>
      <c r="S6" s="30">
        <f>'[2]实力验证（按等级）'!S6</f>
        <v>1.4431306092029444E-2</v>
      </c>
      <c r="T6" s="30">
        <f>'[2]实力验证（按等级）'!T6</f>
        <v>1.6588725009472036E-2</v>
      </c>
      <c r="U6" s="30">
        <f>'[2]实力验证（按等级）'!U6</f>
        <v>1.963587344159588E-2</v>
      </c>
      <c r="V6" s="30">
        <f>'[2]实力验证（按等级）'!V6</f>
        <v>2.2898383258799372E-2</v>
      </c>
      <c r="W6" s="30">
        <f>'[2]实力验证（按等级）'!W6</f>
        <v>2.5325858662537511E-2</v>
      </c>
      <c r="X6" s="30">
        <f>'[2]实力验证（按等级）'!X6</f>
        <v>1130.4772933163429</v>
      </c>
      <c r="Y6" s="30">
        <f>'[2]实力验证（按等级）'!Y6</f>
        <v>1133.6809833025613</v>
      </c>
      <c r="Z6" s="30">
        <f>'[2]实力验证（按等级）'!Z6</f>
        <v>1137.44330976574</v>
      </c>
      <c r="AA6" s="30">
        <f>'[2]实力验证（按等级）'!AA6</f>
        <v>1141.6997405999255</v>
      </c>
      <c r="AB6" s="30">
        <f>'[2]实力验证（按等级）'!AB6</f>
        <v>1146.4725389716789</v>
      </c>
      <c r="AF6" s="15">
        <v>2</v>
      </c>
      <c r="AG6" s="2">
        <f t="shared" ref="AG6:AG69" si="1">部队战力(D6,N6,I6,S6)</f>
        <v>3519223.8347072229</v>
      </c>
      <c r="AH6" s="2">
        <f t="shared" ref="AH6:AH69" si="2">部队战力(E6,O6,J6,T6)</f>
        <v>3560165.3312100116</v>
      </c>
      <c r="AI6" s="2">
        <f t="shared" ref="AI6:AI69" si="3">部队战力(F6,P6,K6,U6)</f>
        <v>3625886.5880056191</v>
      </c>
      <c r="AJ6" s="2">
        <f t="shared" ref="AJ6:AJ69" si="4">部队战力(G6,Q6,L6,V6)</f>
        <v>3721008.4541520933</v>
      </c>
      <c r="AK6" s="2">
        <f t="shared" ref="AK6:AK69" si="5">部队战力(H6,R6,M6,W6)</f>
        <v>3777526.0983823463</v>
      </c>
    </row>
    <row r="7" spans="3:38" x14ac:dyDescent="0.15">
      <c r="C7" s="15">
        <v>3</v>
      </c>
      <c r="D7" s="30">
        <f>'[2]实力验证（按等级）'!D7</f>
        <v>1642383.1252261077</v>
      </c>
      <c r="E7" s="30">
        <f>'[2]实力验证（按等级）'!E7</f>
        <v>1649888.2761997625</v>
      </c>
      <c r="F7" s="30">
        <f>'[2]实力验证（按等级）'!F7</f>
        <v>1663369.0334022492</v>
      </c>
      <c r="G7" s="30">
        <f>'[2]实力验证（按等级）'!G7</f>
        <v>1707972.6783179571</v>
      </c>
      <c r="H7" s="30">
        <f>'[2]实力验证（按等级）'!H7</f>
        <v>1718209.7033219261</v>
      </c>
      <c r="I7" s="30">
        <f>'[2]实力验证（按等级）'!I7</f>
        <v>1021575.8755001955</v>
      </c>
      <c r="J7" s="30">
        <f>'[2]实力验证（按等级）'!J7</f>
        <v>1034186.7743796747</v>
      </c>
      <c r="K7" s="30">
        <f>'[2]实力验证（按等级）'!K7</f>
        <v>1061059.734679935</v>
      </c>
      <c r="L7" s="30">
        <f>'[2]实力验证（按等级）'!L7</f>
        <v>1094740.2126913993</v>
      </c>
      <c r="M7" s="30">
        <f>'[2]实力验证（按等级）'!M7</f>
        <v>1122174.4407812126</v>
      </c>
      <c r="N7" s="30">
        <f>'[2]实力验证（按等级）'!N7</f>
        <v>3.2305380714453054E-2</v>
      </c>
      <c r="O7" s="30">
        <f>'[2]实力验证（按等级）'!O7</f>
        <v>3.906045641207171E-2</v>
      </c>
      <c r="P7" s="30">
        <f>'[2]实力验证（按等级）'!P7</f>
        <v>4.8786628953888349E-2</v>
      </c>
      <c r="Q7" s="30">
        <f>'[2]实力验证（按等级）'!Q7</f>
        <v>5.9046821830736507E-2</v>
      </c>
      <c r="R7" s="30">
        <f>'[2]实力验证（按等级）'!R7</f>
        <v>6.6307236919963999E-2</v>
      </c>
      <c r="S7" s="30">
        <f>'[2]实力验证（按等级）'!S7</f>
        <v>2.4247557796279885E-2</v>
      </c>
      <c r="T7" s="30">
        <f>'[2]实力验证（按等级）'!T7</f>
        <v>2.7597384817219538E-2</v>
      </c>
      <c r="U7" s="30">
        <f>'[2]实力验证（按等级）'!U7</f>
        <v>3.2302228461207699E-2</v>
      </c>
      <c r="V7" s="30">
        <f>'[2]实力验证（按等级）'!V7</f>
        <v>3.7361506256064957E-2</v>
      </c>
      <c r="W7" s="30">
        <f>'[2]实力验证（按等级）'!W7</f>
        <v>4.1179254907937314E-2</v>
      </c>
      <c r="X7" s="30">
        <f>'[2]实力验证（按等级）'!X7</f>
        <v>1260.9545866326857</v>
      </c>
      <c r="Y7" s="30">
        <f>'[2]实力验证（按等级）'!Y7</f>
        <v>1267.3619666051227</v>
      </c>
      <c r="Z7" s="30">
        <f>'[2]实力验证（按等级）'!Z7</f>
        <v>1274.8866195314799</v>
      </c>
      <c r="AA7" s="30">
        <f>'[2]实力验证（按等级）'!AA7</f>
        <v>1283.3994811998509</v>
      </c>
      <c r="AB7" s="30">
        <f>'[2]实力验证（按等级）'!AB7</f>
        <v>1292.9450779433578</v>
      </c>
      <c r="AF7" s="15">
        <v>3</v>
      </c>
      <c r="AG7" s="2">
        <f t="shared" si="1"/>
        <v>4758801.6611058144</v>
      </c>
      <c r="AH7" s="2">
        <f t="shared" si="2"/>
        <v>4845800.4519458022</v>
      </c>
      <c r="AI7" s="2">
        <f t="shared" si="3"/>
        <v>4994448.8264064323</v>
      </c>
      <c r="AJ7" s="2">
        <f t="shared" si="4"/>
        <v>5218196.7012637742</v>
      </c>
      <c r="AK7" s="2">
        <f t="shared" si="5"/>
        <v>5350295.3806256922</v>
      </c>
    </row>
    <row r="8" spans="3:38" x14ac:dyDescent="0.15">
      <c r="C8" s="15">
        <v>4</v>
      </c>
      <c r="D8" s="30">
        <f>'[2]实力验证（按等级）'!D8</f>
        <v>2046637.6956557948</v>
      </c>
      <c r="E8" s="30">
        <f>'[2]实力验证（按等级）'!E8</f>
        <v>2059560.7673863024</v>
      </c>
      <c r="F8" s="30">
        <f>'[2]实力验证（按等级）'!F8</f>
        <v>2082976.6229943058</v>
      </c>
      <c r="G8" s="30">
        <f>'[2]实力验证（按等级）'!G8</f>
        <v>2161282.3748411117</v>
      </c>
      <c r="H8" s="30">
        <f>'[2]实力验证（按等级）'!H8</f>
        <v>2179162.1863781782</v>
      </c>
      <c r="I8" s="30">
        <f>'[2]实力验证（按等级）'!I8</f>
        <v>1400411.8581671368</v>
      </c>
      <c r="J8" s="30">
        <f>'[2]实力验证（按等级）'!J8</f>
        <v>1424015.687581178</v>
      </c>
      <c r="K8" s="30">
        <f>'[2]实力验证（按等级）'!K8</f>
        <v>1476102.9260232253</v>
      </c>
      <c r="L8" s="30">
        <f>'[2]实力验证（按等级）'!L8</f>
        <v>1541989.6470075052</v>
      </c>
      <c r="M8" s="30">
        <f>'[2]实力验证（按等级）'!M8</f>
        <v>1595637.6193197265</v>
      </c>
      <c r="N8" s="30">
        <f>'[2]实力验证（按等级）'!N8</f>
        <v>4.3073840952604067E-2</v>
      </c>
      <c r="O8" s="30">
        <f>'[2]实力验证（按等级）'!O8</f>
        <v>5.2080608549428961E-2</v>
      </c>
      <c r="P8" s="30">
        <f>'[2]实力验证（按等级）'!P8</f>
        <v>6.504883860518447E-2</v>
      </c>
      <c r="Q8" s="30">
        <f>'[2]实力验证（按等级）'!Q8</f>
        <v>7.8729095774315347E-2</v>
      </c>
      <c r="R8" s="30">
        <f>'[2]实力验证（按等级）'!R8</f>
        <v>8.8409649226618647E-2</v>
      </c>
      <c r="S8" s="30">
        <f>'[2]实力验证（按等级）'!S8</f>
        <v>3.4063809500530319E-2</v>
      </c>
      <c r="T8" s="30">
        <f>'[2]实力验证（按等级）'!T8</f>
        <v>3.8606044624967042E-2</v>
      </c>
      <c r="U8" s="30">
        <f>'[2]实力验证（按等级）'!U8</f>
        <v>4.4968583480819529E-2</v>
      </c>
      <c r="V8" s="30">
        <f>'[2]实力验证（按等级）'!V8</f>
        <v>5.1824629253330541E-2</v>
      </c>
      <c r="W8" s="30">
        <f>'[2]实力验证（按等级）'!W8</f>
        <v>5.7032651153337111E-2</v>
      </c>
      <c r="X8" s="30">
        <f>'[2]实力验证（按等级）'!X8</f>
        <v>1391.4318799490286</v>
      </c>
      <c r="Y8" s="30">
        <f>'[2]实力验证（按等级）'!Y8</f>
        <v>1401.042949907684</v>
      </c>
      <c r="Z8" s="30">
        <f>'[2]实力验证（按等级）'!Z8</f>
        <v>1412.3299292972199</v>
      </c>
      <c r="AA8" s="30">
        <f>'[2]实力验证（按等级）'!AA8</f>
        <v>1425.0992217997764</v>
      </c>
      <c r="AB8" s="30">
        <f>'[2]实力验证（按等级）'!AB8</f>
        <v>1439.4176169150367</v>
      </c>
      <c r="AF8" s="15">
        <v>4</v>
      </c>
      <c r="AG8" s="2">
        <f t="shared" si="1"/>
        <v>6306604.9612667225</v>
      </c>
      <c r="AH8" s="2">
        <f t="shared" si="2"/>
        <v>6462187.523165429</v>
      </c>
      <c r="AI8" s="2">
        <f t="shared" si="3"/>
        <v>6734492.9873524448</v>
      </c>
      <c r="AJ8" s="2">
        <f t="shared" si="4"/>
        <v>7150270.0579408817</v>
      </c>
      <c r="AK8" s="2">
        <f t="shared" si="5"/>
        <v>7398292.6370488098</v>
      </c>
    </row>
    <row r="9" spans="3:38" x14ac:dyDescent="0.15">
      <c r="C9" s="15">
        <v>5</v>
      </c>
      <c r="D9" s="30">
        <f>'[2]实力验证（按等级）'!D9</f>
        <v>2512670.1038729902</v>
      </c>
      <c r="E9" s="30">
        <f>'[2]实力验证（按等级）'!E9</f>
        <v>2532484.7514224998</v>
      </c>
      <c r="F9" s="30">
        <f>'[2]实力验证（按等级）'!F9</f>
        <v>2568505.3508303375</v>
      </c>
      <c r="G9" s="30">
        <f>'[2]实力验证（按等级）'!G9</f>
        <v>2689665.6910089911</v>
      </c>
      <c r="H9" s="30">
        <f>'[2]实力验证（按等级）'!H9</f>
        <v>2717407.8048735154</v>
      </c>
      <c r="I9" s="30">
        <f>'[2]实力验证（按等级）'!I9</f>
        <v>1878534.3944384416</v>
      </c>
      <c r="J9" s="30">
        <f>'[2]实力验证（按等级）'!J9</f>
        <v>1917432.5830478286</v>
      </c>
      <c r="K9" s="30">
        <f>'[2]实力验证（按等级）'!K9</f>
        <v>2005835.711546608</v>
      </c>
      <c r="L9" s="30">
        <f>'[2]实力验证（按等级）'!L9</f>
        <v>2118544.3346797363</v>
      </c>
      <c r="M9" s="30">
        <f>'[2]实力验证（按等级）'!M9</f>
        <v>2210370.7239134968</v>
      </c>
      <c r="N9" s="30">
        <f>'[2]实力验证（按等级）'!N9</f>
        <v>5.3842301190755087E-2</v>
      </c>
      <c r="O9" s="30">
        <f>'[2]实力验证（按等级）'!O9</f>
        <v>6.5100760686786191E-2</v>
      </c>
      <c r="P9" s="30">
        <f>'[2]实力验证（按等级）'!P9</f>
        <v>8.1311048256480584E-2</v>
      </c>
      <c r="Q9" s="30">
        <f>'[2]实力验证（按等级）'!Q9</f>
        <v>9.8411369717894201E-2</v>
      </c>
      <c r="R9" s="30">
        <f>'[2]实力验证（按等级）'!R9</f>
        <v>0.11051206153327332</v>
      </c>
      <c r="S9" s="30">
        <f>'[2]实力验证（按等级）'!S9</f>
        <v>4.388006120478076E-2</v>
      </c>
      <c r="T9" s="30">
        <f>'[2]实力验证（按等级）'!T9</f>
        <v>4.9614704432714554E-2</v>
      </c>
      <c r="U9" s="30">
        <f>'[2]实力验证（按等级）'!U9</f>
        <v>5.763493850043136E-2</v>
      </c>
      <c r="V9" s="30">
        <f>'[2]实力验证（按等级）'!V9</f>
        <v>6.6287752250596133E-2</v>
      </c>
      <c r="W9" s="30">
        <f>'[2]实力验证（按等级）'!W9</f>
        <v>7.2886047398736914E-2</v>
      </c>
      <c r="X9" s="30">
        <f>'[2]实力验证（按等级）'!X9</f>
        <v>1521.9091732653715</v>
      </c>
      <c r="Y9" s="30">
        <f>'[2]实力验证（按等级）'!Y9</f>
        <v>1534.7239332102454</v>
      </c>
      <c r="Z9" s="30">
        <f>'[2]实力验证（按等级）'!Z9</f>
        <v>1549.7732390629599</v>
      </c>
      <c r="AA9" s="30">
        <f>'[2]实力验证（按等级）'!AA9</f>
        <v>1566.7989623997018</v>
      </c>
      <c r="AB9" s="30">
        <f>'[2]实力验证（按等级）'!AB9</f>
        <v>1585.8901558867155</v>
      </c>
      <c r="AF9" s="15">
        <v>5</v>
      </c>
      <c r="AG9" s="2">
        <f t="shared" si="1"/>
        <v>8217556.3553729169</v>
      </c>
      <c r="AH9" s="2">
        <f t="shared" si="2"/>
        <v>8469296.5272796359</v>
      </c>
      <c r="AI9" s="2">
        <f t="shared" si="3"/>
        <v>8917935.7435346041</v>
      </c>
      <c r="AJ9" s="2">
        <f t="shared" si="4"/>
        <v>9607692.2104037702</v>
      </c>
      <c r="AK9" s="2">
        <f t="shared" si="5"/>
        <v>10025072.95804945</v>
      </c>
    </row>
    <row r="10" spans="3:38" x14ac:dyDescent="0.15">
      <c r="C10" s="15">
        <v>6</v>
      </c>
      <c r="D10" s="30">
        <f>'[2]实力验证（按等级）'!D10</f>
        <v>3045341.7364607998</v>
      </c>
      <c r="E10" s="30">
        <f>'[2]实力验证（按等级）'!E10</f>
        <v>3073714.2763603269</v>
      </c>
      <c r="F10" s="30">
        <f>'[2]实力验证（按等级）'!F10</f>
        <v>3125344.5906189056</v>
      </c>
      <c r="G10" s="30">
        <f>'[2]实力验证（按等级）'!G10</f>
        <v>3299624.7258105227</v>
      </c>
      <c r="H10" s="30">
        <f>'[2]实力验证（按等级）'!H10</f>
        <v>3339768.547521444</v>
      </c>
      <c r="I10" s="30">
        <f>'[2]实力验证（按等级）'!I10</f>
        <v>2473705.5983144976</v>
      </c>
      <c r="J10" s="30">
        <f>'[2]实力验证（按等级）'!J10</f>
        <v>2533197.4969714335</v>
      </c>
      <c r="K10" s="30">
        <f>'[2]实力验证（按等级）'!K10</f>
        <v>2671925.7090340522</v>
      </c>
      <c r="L10" s="30">
        <f>'[2]实力验证（按等级）'!L10</f>
        <v>2850014.0159379262</v>
      </c>
      <c r="M10" s="30">
        <f>'[2]实力验证（按等级）'!M10</f>
        <v>2995270.6973879845</v>
      </c>
      <c r="N10" s="30">
        <f>'[2]实力验证（按等级）'!N10</f>
        <v>6.4610761428906108E-2</v>
      </c>
      <c r="O10" s="30">
        <f>'[2]实力验证（按等级）'!O10</f>
        <v>7.8120912824143421E-2</v>
      </c>
      <c r="P10" s="30">
        <f>'[2]实力验证（按等级）'!P10</f>
        <v>9.7573257907776698E-2</v>
      </c>
      <c r="Q10" s="30">
        <f>'[2]实力验证（按等级）'!Q10</f>
        <v>0.11809364366147304</v>
      </c>
      <c r="R10" s="30">
        <f>'[2]实力验证（按等级）'!R10</f>
        <v>0.132614473839928</v>
      </c>
      <c r="S10" s="30">
        <f>'[2]实力验证（按等级）'!S10</f>
        <v>5.3696312909031194E-2</v>
      </c>
      <c r="T10" s="30">
        <f>'[2]实力验证（按等级）'!T10</f>
        <v>6.0623364240462052E-2</v>
      </c>
      <c r="U10" s="30">
        <f>'[2]实力验证（按等级）'!U10</f>
        <v>7.030129352004319E-2</v>
      </c>
      <c r="V10" s="30">
        <f>'[2]实力验证（按等级）'!V10</f>
        <v>8.0750875247861717E-2</v>
      </c>
      <c r="W10" s="30">
        <f>'[2]实力验证（按等级）'!W10</f>
        <v>8.8739443644136717E-2</v>
      </c>
      <c r="X10" s="30">
        <f>'[2]实力验证（按等级）'!X10</f>
        <v>1652.3864665817143</v>
      </c>
      <c r="Y10" s="30">
        <f>'[2]实力验证（按等级）'!Y10</f>
        <v>1668.4049165128067</v>
      </c>
      <c r="Z10" s="30">
        <f>'[2]实力验证（按等级）'!Z10</f>
        <v>1687.2165488286998</v>
      </c>
      <c r="AA10" s="30">
        <f>'[2]实力验证（按等级）'!AA10</f>
        <v>1708.4987029996273</v>
      </c>
      <c r="AB10" s="30">
        <f>'[2]实力验证（按等级）'!AB10</f>
        <v>1732.3626948583944</v>
      </c>
      <c r="AF10" s="15">
        <v>6</v>
      </c>
      <c r="AG10" s="2">
        <f t="shared" si="1"/>
        <v>10552323.851781087</v>
      </c>
      <c r="AH10" s="2">
        <f t="shared" si="2"/>
        <v>10934789.211004473</v>
      </c>
      <c r="AI10" s="2">
        <f t="shared" si="3"/>
        <v>11626633.585206861</v>
      </c>
      <c r="AJ10" s="2">
        <f t="shared" si="4"/>
        <v>12694373.38559691</v>
      </c>
      <c r="AK10" s="2">
        <f t="shared" si="5"/>
        <v>13350419.294761933</v>
      </c>
    </row>
    <row r="11" spans="3:38" x14ac:dyDescent="0.15">
      <c r="C11" s="15">
        <v>7</v>
      </c>
      <c r="D11" s="30">
        <f>'[2]实力验证（按等级）'!D11</f>
        <v>3649635.6406165208</v>
      </c>
      <c r="E11" s="30">
        <f>'[2]实力验证（按等级）'!E11</f>
        <v>3688435.1181697981</v>
      </c>
      <c r="F11" s="30">
        <f>'[2]实力验证（按等级）'!F11</f>
        <v>3759031.1825970858</v>
      </c>
      <c r="G11" s="30">
        <f>'[2]实力验证（按等级）'!G11</f>
        <v>3991408.8418331682</v>
      </c>
      <c r="H11" s="30">
        <f>'[2]实力验证（按等级）'!H11</f>
        <v>4029311.2867414067</v>
      </c>
      <c r="I11" s="30">
        <f>'[2]实力验证（按等级）'!I11</f>
        <v>3205738.4232875342</v>
      </c>
      <c r="J11" s="30">
        <f>'[2]实力验证（按等级）'!J11</f>
        <v>3292264.4356063455</v>
      </c>
      <c r="K11" s="30">
        <f>'[2]实力验证（按等级）'!K11</f>
        <v>3498691.7528751609</v>
      </c>
      <c r="L11" s="30">
        <f>'[2]实力验证（按等级）'!L11</f>
        <v>3759229.4775448604</v>
      </c>
      <c r="M11" s="30">
        <f>'[2]实力验证（按等级）'!M11</f>
        <v>3959525.7466586549</v>
      </c>
      <c r="N11" s="30">
        <f>'[2]实力验证（按等级）'!N11</f>
        <v>7.5379221667057114E-2</v>
      </c>
      <c r="O11" s="30">
        <f>'[2]实力验证（按等级）'!O11</f>
        <v>9.1141064961500665E-2</v>
      </c>
      <c r="P11" s="30">
        <f>'[2]实力验证（按等级）'!P11</f>
        <v>0.11383546755907281</v>
      </c>
      <c r="Q11" s="30">
        <f>'[2]实力验证（按等级）'!Q11</f>
        <v>0.1377759176050519</v>
      </c>
      <c r="R11" s="30">
        <f>'[2]实力验证（按等级）'!R11</f>
        <v>0.15471688614658266</v>
      </c>
      <c r="S11" s="30">
        <f>'[2]实力验证（按等级）'!S11</f>
        <v>6.3512564613281627E-2</v>
      </c>
      <c r="T11" s="30">
        <f>'[2]实力验证（按等级）'!T11</f>
        <v>7.163202404820955E-2</v>
      </c>
      <c r="U11" s="30">
        <f>'[2]实力验证（按等级）'!U11</f>
        <v>8.2967648539655006E-2</v>
      </c>
      <c r="V11" s="30">
        <f>'[2]实力验证（按等级）'!V11</f>
        <v>9.5213998245127301E-2</v>
      </c>
      <c r="W11" s="30">
        <f>'[2]实力验证（按等级）'!W11</f>
        <v>0.10459283988953652</v>
      </c>
      <c r="X11" s="30">
        <f>'[2]实力验证（按等级）'!X11</f>
        <v>1782.8637598980572</v>
      </c>
      <c r="Y11" s="30">
        <f>'[2]实力验证（按等级）'!Y11</f>
        <v>1802.0858998153681</v>
      </c>
      <c r="Z11" s="30">
        <f>'[2]实力验证（按等级）'!Z11</f>
        <v>1824.6598585944398</v>
      </c>
      <c r="AA11" s="30">
        <f>'[2]实力验证（按等级）'!AA11</f>
        <v>1850.1984435995528</v>
      </c>
      <c r="AB11" s="30">
        <f>'[2]实力验证（按等级）'!AB11</f>
        <v>1878.8352338300733</v>
      </c>
      <c r="AF11" s="15">
        <v>7</v>
      </c>
      <c r="AG11" s="2">
        <f t="shared" si="1"/>
        <v>13378795.343686862</v>
      </c>
      <c r="AH11" s="2">
        <f t="shared" si="2"/>
        <v>13934717.98621285</v>
      </c>
      <c r="AI11" s="2">
        <f t="shared" si="3"/>
        <v>14953358.396117831</v>
      </c>
      <c r="AJ11" s="2">
        <f t="shared" si="4"/>
        <v>16502453.315957166</v>
      </c>
      <c r="AK11" s="2">
        <f t="shared" si="5"/>
        <v>17408614.353304483</v>
      </c>
    </row>
    <row r="12" spans="3:38" x14ac:dyDescent="0.15">
      <c r="C12" s="15">
        <v>8</v>
      </c>
      <c r="D12" s="30">
        <f>'[2]实力验证（按等级）'!D12</f>
        <v>4330657.6232144609</v>
      </c>
      <c r="E12" s="30">
        <f>'[2]实力验证（按等级）'!E12</f>
        <v>4370416.5613412568</v>
      </c>
      <c r="F12" s="30">
        <f>'[2]实力验证（按等级）'!F12</f>
        <v>4446250.8903121334</v>
      </c>
      <c r="G12" s="30">
        <f>'[2]实力验证（按等级）'!G12</f>
        <v>4739113.9690193171</v>
      </c>
      <c r="H12" s="30">
        <f>'[2]实力验证（按等级）'!H12</f>
        <v>4788523.8640218405</v>
      </c>
      <c r="I12" s="30">
        <f>'[2]实力验证（按等级）'!I12</f>
        <v>4096632.555026019</v>
      </c>
      <c r="J12" s="30">
        <f>'[2]实力验证（按等级）'!J12</f>
        <v>4206812.1921537444</v>
      </c>
      <c r="K12" s="30">
        <f>'[2]实力验证（按等级）'!K12</f>
        <v>4484044.9602953009</v>
      </c>
      <c r="L12" s="30">
        <f>'[2]实力验证（按等级）'!L12</f>
        <v>4843562.234315631</v>
      </c>
      <c r="M12" s="30">
        <f>'[2]实力验证（按等级）'!M12</f>
        <v>5128567.977550487</v>
      </c>
      <c r="N12" s="30">
        <f>'[2]实力验证（按等级）'!N12</f>
        <v>8.6147681905208134E-2</v>
      </c>
      <c r="O12" s="30">
        <f>'[2]实力验证（按等级）'!O12</f>
        <v>0.10416121709885789</v>
      </c>
      <c r="P12" s="30">
        <f>'[2]实力验证（按等级）'!P12</f>
        <v>0.13009767721036894</v>
      </c>
      <c r="Q12" s="30">
        <f>'[2]实力验证（按等级）'!Q12</f>
        <v>0.15745819154863075</v>
      </c>
      <c r="R12" s="30">
        <f>'[2]实力验证（按等级）'!R12</f>
        <v>0.17681929845323732</v>
      </c>
      <c r="S12" s="30">
        <f>'[2]实力验证（按等级）'!S12</f>
        <v>7.3328816317532075E-2</v>
      </c>
      <c r="T12" s="30">
        <f>'[2]实力验证（按等级）'!T12</f>
        <v>8.2640683855957062E-2</v>
      </c>
      <c r="U12" s="30">
        <f>'[2]实力验证（按等级）'!U12</f>
        <v>9.5634003559266836E-2</v>
      </c>
      <c r="V12" s="30">
        <f>'[2]实力验证（按等级）'!V12</f>
        <v>0.1096771212423929</v>
      </c>
      <c r="W12" s="30">
        <f>'[2]实力验证（按等级）'!W12</f>
        <v>0.12044623613493631</v>
      </c>
      <c r="X12" s="30">
        <f>'[2]实力验证（按等级）'!X12</f>
        <v>1913.3410532144001</v>
      </c>
      <c r="Y12" s="30">
        <f>'[2]实力验证（按等级）'!Y12</f>
        <v>1935.7668831179294</v>
      </c>
      <c r="Z12" s="30">
        <f>'[2]实力验证（按等级）'!Z12</f>
        <v>1962.1031683601798</v>
      </c>
      <c r="AA12" s="30">
        <f>'[2]实力验证（按等级）'!AA12</f>
        <v>1991.8981841994782</v>
      </c>
      <c r="AB12" s="30">
        <f>'[2]实力验证（按等级）'!AB12</f>
        <v>2025.3077728017522</v>
      </c>
      <c r="AF12" s="15">
        <v>8</v>
      </c>
      <c r="AG12" s="2">
        <f t="shared" si="1"/>
        <v>16772690.537446963</v>
      </c>
      <c r="AH12" s="2">
        <f t="shared" si="2"/>
        <v>17508001.291982841</v>
      </c>
      <c r="AI12" s="2">
        <f t="shared" si="3"/>
        <v>18879699.161653962</v>
      </c>
      <c r="AJ12" s="2">
        <f t="shared" si="4"/>
        <v>21015896.293285571</v>
      </c>
      <c r="AK12" s="2">
        <f t="shared" si="5"/>
        <v>22310956.158102445</v>
      </c>
    </row>
    <row r="13" spans="3:38" x14ac:dyDescent="0.15">
      <c r="C13" s="15">
        <v>9</v>
      </c>
      <c r="D13" s="30">
        <f>'[2]实力验证（按等级）'!D13</f>
        <v>5056636.8732365528</v>
      </c>
      <c r="E13" s="30">
        <f>'[2]实力验证（按等级）'!E13</f>
        <v>5103920.1953400755</v>
      </c>
      <c r="F13" s="30">
        <f>'[2]实力验证（按等级）'!F13</f>
        <v>5200051.9351482149</v>
      </c>
      <c r="G13" s="30">
        <f>'[2]实力验证（按等级）'!G13</f>
        <v>5573013.4351130119</v>
      </c>
      <c r="H13" s="30">
        <f>'[2]实力验证（按等级）'!H13</f>
        <v>5635732.4522581287</v>
      </c>
      <c r="I13" s="30">
        <f>'[2]实力验证（按等级）'!I13</f>
        <v>5133153.9697044166</v>
      </c>
      <c r="J13" s="30">
        <f>'[2]实力验证（按等级）'!J13</f>
        <v>5278235.5232737903</v>
      </c>
      <c r="K13" s="30">
        <f>'[2]实力验证（按等级）'!K13</f>
        <v>5659083.7428976828</v>
      </c>
      <c r="L13" s="30">
        <f>'[2]实力验证（按等级）'!L13</f>
        <v>6155108.5056801112</v>
      </c>
      <c r="M13" s="30">
        <f>'[2]实力验证（按等级）'!M13</f>
        <v>6548328.3291074354</v>
      </c>
      <c r="N13" s="30">
        <f>'[2]实力验证（按等级）'!N13</f>
        <v>9.6916142143359155E-2</v>
      </c>
      <c r="O13" s="30">
        <f>'[2]实力验证（按等级）'!O13</f>
        <v>0.11718136923621512</v>
      </c>
      <c r="P13" s="30">
        <f>'[2]实力验证（按等级）'!P13</f>
        <v>0.14635988686166504</v>
      </c>
      <c r="Q13" s="30">
        <f>'[2]实力验证（按等级）'!Q13</f>
        <v>0.1771404654922096</v>
      </c>
      <c r="R13" s="30">
        <f>'[2]实力验证（按等级）'!R13</f>
        <v>0.19892171075989196</v>
      </c>
      <c r="S13" s="30">
        <f>'[2]实力验证（按等级）'!S13</f>
        <v>8.3145068021782509E-2</v>
      </c>
      <c r="T13" s="30">
        <f>'[2]实力验证（按等级）'!T13</f>
        <v>9.364934366370456E-2</v>
      </c>
      <c r="U13" s="30">
        <f>'[2]实力验证（按等级）'!U13</f>
        <v>0.10830035857887867</v>
      </c>
      <c r="V13" s="30">
        <f>'[2]实力验证（按等级）'!V13</f>
        <v>0.12414024423965848</v>
      </c>
      <c r="W13" s="30">
        <f>'[2]实力验证（按等级）'!W13</f>
        <v>0.1362996323803361</v>
      </c>
      <c r="X13" s="30">
        <f>'[2]实力验证（按等级）'!X13</f>
        <v>2043.8183465307429</v>
      </c>
      <c r="Y13" s="30">
        <f>'[2]实力验证（按等级）'!Y13</f>
        <v>2069.4478664204908</v>
      </c>
      <c r="Z13" s="30">
        <f>'[2]实力验证（按等级）'!Z13</f>
        <v>2099.5464781259197</v>
      </c>
      <c r="AA13" s="30">
        <f>'[2]实力验证（按等级）'!AA13</f>
        <v>2133.5979247994037</v>
      </c>
      <c r="AB13" s="30">
        <f>'[2]实力验证（按等级）'!AB13</f>
        <v>2171.7803117734311</v>
      </c>
      <c r="AF13" s="15">
        <v>9</v>
      </c>
      <c r="AG13" s="2">
        <f t="shared" si="1"/>
        <v>20666984.172406327</v>
      </c>
      <c r="AH13" s="2">
        <f t="shared" si="2"/>
        <v>21651667.907717697</v>
      </c>
      <c r="AI13" s="2">
        <f t="shared" si="3"/>
        <v>23531808.199471552</v>
      </c>
      <c r="AJ13" s="2">
        <f t="shared" si="4"/>
        <v>26460864.070225064</v>
      </c>
      <c r="AK13" s="2">
        <f t="shared" si="5"/>
        <v>28260055.468769841</v>
      </c>
    </row>
    <row r="14" spans="3:38" x14ac:dyDescent="0.15">
      <c r="C14" s="15">
        <v>10</v>
      </c>
      <c r="D14" s="30">
        <f>'[2]实力验证（按等级）'!D14</f>
        <v>5885273.26103264</v>
      </c>
      <c r="E14" s="30">
        <f>'[2]实力验证（按等级）'!E14</f>
        <v>5913437.5828968892</v>
      </c>
      <c r="F14" s="30">
        <f>'[2]实力验证（按等级）'!F14</f>
        <v>6032772.0179438181</v>
      </c>
      <c r="G14" s="30">
        <f>'[2]实力验证（按等级）'!G14</f>
        <v>6497694.0114673749</v>
      </c>
      <c r="H14" s="30">
        <f>'[2]实力验证（按等级）'!H14</f>
        <v>6575643.3381133396</v>
      </c>
      <c r="I14" s="30">
        <f>'[2]实力验证（按等级）'!I14</f>
        <v>6391083.3900742326</v>
      </c>
      <c r="J14" s="30">
        <f>'[2]实力验证（按等级）'!J14</f>
        <v>6548655.321610936</v>
      </c>
      <c r="K14" s="30">
        <f>'[2]实力验证（按等级）'!K14</f>
        <v>7059128.8705053208</v>
      </c>
      <c r="L14" s="30">
        <f>'[2]实力验证（按等级）'!L14</f>
        <v>7726557.2409442514</v>
      </c>
      <c r="M14" s="30">
        <f>'[2]实力验证（按等级）'!M14</f>
        <v>8255735.051027461</v>
      </c>
      <c r="N14" s="30">
        <f>'[2]实力验证（按等级）'!N14</f>
        <v>0.10768460238151017</v>
      </c>
      <c r="O14" s="30">
        <f>'[2]实力验证（按等级）'!O14</f>
        <v>0.13072970060530825</v>
      </c>
      <c r="P14" s="30">
        <f>'[2]实力验证（按等级）'!P14</f>
        <v>0.16262209651296117</v>
      </c>
      <c r="Q14" s="30">
        <f>'[2]实力验证（按等级）'!Q14</f>
        <v>0.1968227394357884</v>
      </c>
      <c r="R14" s="30">
        <f>'[2]实力验证（按等级）'!R14</f>
        <v>0.22102412306654665</v>
      </c>
      <c r="S14" s="30">
        <f>'[2]实力验证（按等级）'!S14</f>
        <v>9.2961319726032943E-2</v>
      </c>
      <c r="T14" s="30">
        <f>'[2]实力验证（按等级）'!T14</f>
        <v>0.10488436599933887</v>
      </c>
      <c r="U14" s="30">
        <f>'[2]实力验证（按等级）'!U14</f>
        <v>0.1209667135984905</v>
      </c>
      <c r="V14" s="30">
        <f>'[2]实力验证（按等级）'!V14</f>
        <v>0.13860336723692407</v>
      </c>
      <c r="W14" s="30">
        <f>'[2]实力验证（按等级）'!W14</f>
        <v>0.1521530286257359</v>
      </c>
      <c r="X14" s="30">
        <f>'[2]实力验证（按等级）'!X14</f>
        <v>2174.295639847086</v>
      </c>
      <c r="Y14" s="30">
        <f>'[2]实力验证（按等级）'!Y14</f>
        <v>2203.1288497230521</v>
      </c>
      <c r="Z14" s="30">
        <f>'[2]实力验证（按等级）'!Z14</f>
        <v>2236.9897878916599</v>
      </c>
      <c r="AA14" s="30">
        <f>'[2]实力验证（按等级）'!AA14</f>
        <v>2275.2976653993292</v>
      </c>
      <c r="AB14" s="30">
        <f>'[2]实力验证（按等级）'!AB14</f>
        <v>2318.2528507451102</v>
      </c>
      <c r="AF14" s="15">
        <v>10</v>
      </c>
      <c r="AG14" s="2">
        <f t="shared" si="1"/>
        <v>25356001.435962126</v>
      </c>
      <c r="AH14" s="2">
        <f t="shared" si="2"/>
        <v>26549806.000357013</v>
      </c>
      <c r="AI14" s="2">
        <f t="shared" si="3"/>
        <v>29052339.044777248</v>
      </c>
      <c r="AJ14" s="2">
        <f t="shared" si="4"/>
        <v>32978986.659540437</v>
      </c>
      <c r="AK14" s="2">
        <f t="shared" si="5"/>
        <v>35421488.076021433</v>
      </c>
    </row>
    <row r="15" spans="3:38" x14ac:dyDescent="0.15">
      <c r="C15" s="15">
        <v>11</v>
      </c>
      <c r="D15" s="30">
        <f>'[2]实力验证（按等级）'!D15</f>
        <v>6769344.636284559</v>
      </c>
      <c r="E15" s="30">
        <f>'[2]实力验证（按等级）'!E15</f>
        <v>6802610.1076185238</v>
      </c>
      <c r="F15" s="30">
        <f>'[2]实力验证（按等级）'!F15</f>
        <v>6948232.2891671108</v>
      </c>
      <c r="G15" s="30">
        <f>'[2]实力验证（按等级）'!G15</f>
        <v>7517742.4694355195</v>
      </c>
      <c r="H15" s="30">
        <f>'[2]实力验证（按等级）'!H15</f>
        <v>7612962.8082505455</v>
      </c>
      <c r="I15" s="30">
        <f>'[2]实力验证（按等级）'!I15</f>
        <v>7841933.184360913</v>
      </c>
      <c r="J15" s="30">
        <f>'[2]实力验证（按等级）'!J15</f>
        <v>8043518.6544369552</v>
      </c>
      <c r="K15" s="30">
        <f>'[2]实力验证（按等级）'!K15</f>
        <v>8713914.5588500742</v>
      </c>
      <c r="L15" s="30">
        <f>'[2]实力验证（按等级）'!L15</f>
        <v>9593496.5603295695</v>
      </c>
      <c r="M15" s="30">
        <f>'[2]实力验证（按等级）'!M15</f>
        <v>10291070.926217185</v>
      </c>
      <c r="N15" s="30">
        <f>'[2]实力验证（按等级）'!N15</f>
        <v>0.12773266388248958</v>
      </c>
      <c r="O15" s="30">
        <f>'[2]实力验证（按等级）'!O15</f>
        <v>0.14991043448732336</v>
      </c>
      <c r="P15" s="30">
        <f>'[2]实力验证（按等级）'!P15</f>
        <v>0.17832886000221751</v>
      </c>
      <c r="Q15" s="30">
        <f>'[2]实力验证（按等级）'!Q15</f>
        <v>0.21239304379421714</v>
      </c>
      <c r="R15" s="30">
        <f>'[2]实力验证（按等级）'!R15</f>
        <v>0.23462990545120557</v>
      </c>
      <c r="S15" s="30">
        <f>'[2]实力验证（按等级）'!S15</f>
        <v>0.11573746265472537</v>
      </c>
      <c r="T15" s="30">
        <f>'[2]实力验证（按等级）'!T15</f>
        <v>0.12907586687604794</v>
      </c>
      <c r="U15" s="30">
        <f>'[2]实力验证（按等级）'!U15</f>
        <v>0.14593616441107446</v>
      </c>
      <c r="V15" s="30">
        <f>'[2]实力验证（按等级）'!V15</f>
        <v>0.16624095734138158</v>
      </c>
      <c r="W15" s="30">
        <f>'[2]实力验证（按等级）'!W15</f>
        <v>0.18086557996273189</v>
      </c>
      <c r="X15" s="30">
        <f>'[2]实力验证（按等级）'!X15</f>
        <v>2304.7729331634296</v>
      </c>
      <c r="Y15" s="30">
        <f>'[2]实力验证（按等级）'!Y15</f>
        <v>2336.8098330256125</v>
      </c>
      <c r="Z15" s="30">
        <f>'[2]实力验证（按等级）'!Z15</f>
        <v>2374.4330976574001</v>
      </c>
      <c r="AA15" s="30">
        <f>'[2]实力验证（按等级）'!AA15</f>
        <v>2416.9974059992542</v>
      </c>
      <c r="AB15" s="30">
        <f>'[2]实力验证（按等级）'!AB15</f>
        <v>2464.7253897167893</v>
      </c>
      <c r="AF15" s="15">
        <v>11</v>
      </c>
      <c r="AG15" s="2">
        <f t="shared" si="1"/>
        <v>31336178.3156402</v>
      </c>
      <c r="AH15" s="2">
        <f t="shared" si="2"/>
        <v>32831003.372451916</v>
      </c>
      <c r="AI15" s="2">
        <f t="shared" si="3"/>
        <v>35949052.391252682</v>
      </c>
      <c r="AJ15" s="2">
        <f t="shared" si="4"/>
        <v>41080205.116005249</v>
      </c>
      <c r="AK15" s="2">
        <f t="shared" si="5"/>
        <v>44204694.097841091</v>
      </c>
    </row>
    <row r="16" spans="3:38" x14ac:dyDescent="0.15">
      <c r="C16" s="15">
        <v>12</v>
      </c>
      <c r="D16" s="30">
        <f>'[2]实力验证（按等级）'!D16</f>
        <v>7652435.6593459025</v>
      </c>
      <c r="E16" s="30">
        <f>'[2]实力验证（按等级）'!E16</f>
        <v>7733210.9801488742</v>
      </c>
      <c r="F16" s="30">
        <f>'[2]实力验证（按等级）'!F16</f>
        <v>7861977.7238169564</v>
      </c>
      <c r="G16" s="30">
        <f>'[2]实力验证（按等级）'!G16</f>
        <v>8530600.0136948302</v>
      </c>
      <c r="H16" s="30">
        <f>'[2]实力验证（按等级）'!H16</f>
        <v>8740255.1396897584</v>
      </c>
      <c r="I16" s="30">
        <f>'[2]实力验证（按等级）'!I16</f>
        <v>8839455.8366933484</v>
      </c>
      <c r="J16" s="30">
        <f>'[2]实力验证（按等级）'!J16</f>
        <v>9129021.1819659658</v>
      </c>
      <c r="K16" s="30">
        <f>'[2]实力验证（按等级）'!K16</f>
        <v>9870712.0579777714</v>
      </c>
      <c r="L16" s="30">
        <f>'[2]实力验证（按等级）'!L16</f>
        <v>10891639.728875935</v>
      </c>
      <c r="M16" s="30">
        <f>'[2]实力验证（按等级）'!M16</f>
        <v>11720051.492659958</v>
      </c>
      <c r="N16" s="30">
        <f>'[2]实力验证（按等级）'!N16</f>
        <v>0.14778072538346901</v>
      </c>
      <c r="O16" s="30">
        <f>'[2]实力验证（按等级）'!O16</f>
        <v>0.16940730789360672</v>
      </c>
      <c r="P16" s="30">
        <f>'[2]实力验证（按等级）'!P16</f>
        <v>0.19570447007642966</v>
      </c>
      <c r="Q16" s="30">
        <f>'[2]实力验证（按等级）'!Q16</f>
        <v>0.22926851533803039</v>
      </c>
      <c r="R16" s="30">
        <f>'[2]实力验证（按等级）'!R16</f>
        <v>0.25000783185801106</v>
      </c>
      <c r="S16" s="30">
        <f>'[2]实力验证（按等级）'!S16</f>
        <v>0.1385136055834178</v>
      </c>
      <c r="T16" s="30">
        <f>'[2]实力验证（按等级）'!T16</f>
        <v>0.15291267462796809</v>
      </c>
      <c r="U16" s="30">
        <f>'[2]实力验证（按等级）'!U16</f>
        <v>0.17033051905803548</v>
      </c>
      <c r="V16" s="30">
        <f>'[2]实力验证（按等级）'!V16</f>
        <v>0.19243680921184936</v>
      </c>
      <c r="W16" s="30">
        <f>'[2]实力验证（按等级）'!W16</f>
        <v>0.20773016749493714</v>
      </c>
      <c r="X16" s="30">
        <f>'[2]实力验证（按等级）'!X16</f>
        <v>2384.2132297048984</v>
      </c>
      <c r="Y16" s="30">
        <f>'[2]实力验证（按等级）'!Y16</f>
        <v>2419.7943579612602</v>
      </c>
      <c r="Z16" s="30">
        <f>'[2]实力验证（按等级）'!Z16</f>
        <v>2459.5232951964472</v>
      </c>
      <c r="AA16" s="30">
        <f>'[2]实力验证（按等级）'!AA16</f>
        <v>2506.223932139796</v>
      </c>
      <c r="AB16" s="30">
        <f>'[2]实力验证（按等级）'!AB16</f>
        <v>2556.5591764569513</v>
      </c>
      <c r="AF16" s="15">
        <v>12</v>
      </c>
      <c r="AG16" s="2">
        <f t="shared" si="1"/>
        <v>36738483.88723626</v>
      </c>
      <c r="AH16" s="2">
        <f t="shared" si="2"/>
        <v>38729883.325327396</v>
      </c>
      <c r="AI16" s="2">
        <f t="shared" si="3"/>
        <v>42193612.749762006</v>
      </c>
      <c r="AJ16" s="2">
        <f t="shared" si="4"/>
        <v>48359233.311783902</v>
      </c>
      <c r="AK16" s="2">
        <f t="shared" si="5"/>
        <v>52360321.474541299</v>
      </c>
    </row>
    <row r="17" spans="3:37" x14ac:dyDescent="0.15">
      <c r="C17" s="15">
        <v>13</v>
      </c>
      <c r="D17" s="30">
        <f>'[2]实力验证（按等级）'!D17</f>
        <v>8600899.1887554172</v>
      </c>
      <c r="E17" s="30">
        <f>'[2]实力验证（按等级）'!E17</f>
        <v>8695342.5483797304</v>
      </c>
      <c r="F17" s="30">
        <f>'[2]实力验证（按等级）'!F17</f>
        <v>8889224.7717053443</v>
      </c>
      <c r="G17" s="30">
        <f>'[2]实力验证（按等级）'!G17</f>
        <v>9616888.6214660592</v>
      </c>
      <c r="H17" s="30">
        <f>'[2]实力验证（按等级）'!H17</f>
        <v>9957625.7685900498</v>
      </c>
      <c r="I17" s="30">
        <f>'[2]实力验证（按等级）'!I17</f>
        <v>9942495.2107398082</v>
      </c>
      <c r="J17" s="30">
        <f>'[2]实力验证（按等级）'!J17</f>
        <v>10269360.524115413</v>
      </c>
      <c r="K17" s="30">
        <f>'[2]实力验证（按等级）'!K17</f>
        <v>11215493.026759872</v>
      </c>
      <c r="L17" s="30">
        <f>'[2]实力验证（按等级）'!L17</f>
        <v>12267947.978141649</v>
      </c>
      <c r="M17" s="30">
        <f>'[2]实力验证（按等级）'!M17</f>
        <v>13267413.077231858</v>
      </c>
      <c r="N17" s="30">
        <f>'[2]实力验证（按等级）'!N17</f>
        <v>0.16782878688444844</v>
      </c>
      <c r="O17" s="30">
        <f>'[2]实力验证（按等级）'!O17</f>
        <v>0.18908799158029357</v>
      </c>
      <c r="P17" s="30">
        <f>'[2]实力验证（按等级）'!P17</f>
        <v>0.21356392822219333</v>
      </c>
      <c r="Q17" s="30">
        <f>'[2]实力验证（按等级）'!Q17</f>
        <v>0.24689436597397207</v>
      </c>
      <c r="R17" s="30">
        <f>'[2]实力验证（按等级）'!R17</f>
        <v>0.26636351217180065</v>
      </c>
      <c r="S17" s="30">
        <f>'[2]实力验证（按等级）'!S17</f>
        <v>0.1612897485121102</v>
      </c>
      <c r="T17" s="30">
        <f>'[2]实力验证（按等级）'!T17</f>
        <v>0.17654325621163086</v>
      </c>
      <c r="U17" s="30">
        <f>'[2]实力验证（按等级）'!U17</f>
        <v>0.19418201977106053</v>
      </c>
      <c r="V17" s="30">
        <f>'[2]实力验证（按等级）'!V17</f>
        <v>0.2177907723448072</v>
      </c>
      <c r="W17" s="30">
        <f>'[2]实力验证（按等级）'!W17</f>
        <v>0.2334977628388189</v>
      </c>
      <c r="X17" s="30">
        <f>'[2]实力验证（按等级）'!X17</f>
        <v>2464.3190924164546</v>
      </c>
      <c r="Y17" s="30">
        <f>'[2]实力验证（按等级）'!Y17</f>
        <v>2501.570411481659</v>
      </c>
      <c r="Z17" s="30">
        <f>'[2]实力验证（按等级）'!Z17</f>
        <v>2545.537901279793</v>
      </c>
      <c r="AA17" s="30">
        <f>'[2]实力验证（按等级）'!AA17</f>
        <v>2592.9987921274378</v>
      </c>
      <c r="AB17" s="30">
        <f>'[2]实力验证（按等级）'!AB17</f>
        <v>2648.1817088938906</v>
      </c>
      <c r="AF17" s="15">
        <v>13</v>
      </c>
      <c r="AG17" s="2">
        <f t="shared" si="1"/>
        <v>42874448.905277468</v>
      </c>
      <c r="AH17" s="2">
        <f t="shared" si="2"/>
        <v>45206151.031788692</v>
      </c>
      <c r="AI17" s="2">
        <f t="shared" si="3"/>
        <v>49549522.616988406</v>
      </c>
      <c r="AJ17" s="2">
        <f t="shared" si="4"/>
        <v>56470301.194357075</v>
      </c>
      <c r="AK17" s="2">
        <f t="shared" si="5"/>
        <v>61546575.672135204</v>
      </c>
    </row>
    <row r="18" spans="3:37" x14ac:dyDescent="0.15">
      <c r="C18" s="15">
        <v>14</v>
      </c>
      <c r="D18" s="30">
        <f>'[2]实力验证（按等级）'!D18</f>
        <v>9616642.0492242146</v>
      </c>
      <c r="E18" s="30">
        <f>'[2]实力验证（按等级）'!E18</f>
        <v>9725380.0173087362</v>
      </c>
      <c r="F18" s="30">
        <f>'[2]实力验证（按等级）'!F18</f>
        <v>9947482.8633817267</v>
      </c>
      <c r="G18" s="30">
        <f>'[2]实力验证（按等级）'!G18</f>
        <v>10778188.389383022</v>
      </c>
      <c r="H18" s="30">
        <f>'[2]实力验证（按等级）'!H18</f>
        <v>11267296.566473817</v>
      </c>
      <c r="I18" s="30">
        <f>'[2]实力验证（按等级）'!I18</f>
        <v>11124035.640055621</v>
      </c>
      <c r="J18" s="30">
        <f>'[2]实力验证（按等级）'!J18</f>
        <v>11492894.528121233</v>
      </c>
      <c r="K18" s="30">
        <f>'[2]实力验证（按等级）'!K18</f>
        <v>12515511.529043209</v>
      </c>
      <c r="L18" s="30">
        <f>'[2]实力验证（按等级）'!L18</f>
        <v>13697129.410683522</v>
      </c>
      <c r="M18" s="30">
        <f>'[2]实力验证（按等级）'!M18</f>
        <v>14811806.206791552</v>
      </c>
      <c r="N18" s="30">
        <f>'[2]实力验证（按等级）'!N18</f>
        <v>0.18787684838542784</v>
      </c>
      <c r="O18" s="30">
        <f>'[2]实力验证（按等级）'!O18</f>
        <v>0.2088849670892054</v>
      </c>
      <c r="P18" s="30">
        <f>'[2]实力验证（按等级）'!P18</f>
        <v>0.23172950403339626</v>
      </c>
      <c r="Q18" s="30">
        <f>'[2]实力验证（按等级）'!Q18</f>
        <v>0.26499496128573763</v>
      </c>
      <c r="R18" s="30">
        <f>'[2]实力验证（按等级）'!R18</f>
        <v>0.28333779109324858</v>
      </c>
      <c r="S18" s="30">
        <f>'[2]实力验证（按等级）'!S18</f>
        <v>0.18406589144080265</v>
      </c>
      <c r="T18" s="30">
        <f>'[2]实力验证（按等级）'!T18</f>
        <v>0.20004336404352885</v>
      </c>
      <c r="U18" s="30">
        <f>'[2]实力验证（按等级）'!U18</f>
        <v>0.21769007139603186</v>
      </c>
      <c r="V18" s="30">
        <f>'[2]实力验证（按等级）'!V18</f>
        <v>0.2426120951097675</v>
      </c>
      <c r="W18" s="30">
        <f>'[2]实力验证（按等级）'!W18</f>
        <v>0.25857132072044964</v>
      </c>
      <c r="X18" s="30">
        <f>'[2]实力验证（按等级）'!X18</f>
        <v>2540.9487920387801</v>
      </c>
      <c r="Y18" s="30">
        <f>'[2]实力验证（按等级）'!Y18</f>
        <v>2580.095688557115</v>
      </c>
      <c r="Z18" s="30">
        <f>'[2]实力验证（按等级）'!Z18</f>
        <v>2622.5291242595772</v>
      </c>
      <c r="AA18" s="30">
        <f>'[2]实力验证（按等级）'!AA18</f>
        <v>2673.4528001908789</v>
      </c>
      <c r="AB18" s="30">
        <f>'[2]实力验证（按等级）'!AB18</f>
        <v>2724.815402260052</v>
      </c>
      <c r="AF18" s="15">
        <v>14</v>
      </c>
      <c r="AG18" s="2">
        <f t="shared" si="1"/>
        <v>49738966.838762283</v>
      </c>
      <c r="AH18" s="2">
        <f t="shared" si="2"/>
        <v>52453930.31813582</v>
      </c>
      <c r="AI18" s="2">
        <f t="shared" si="3"/>
        <v>57316774.328178495</v>
      </c>
      <c r="AJ18" s="2">
        <f t="shared" si="4"/>
        <v>65407071.103385143</v>
      </c>
      <c r="AK18" s="2">
        <f t="shared" si="5"/>
        <v>71527205.15079768</v>
      </c>
    </row>
    <row r="19" spans="3:37" x14ac:dyDescent="0.15">
      <c r="C19" s="15">
        <v>15</v>
      </c>
      <c r="D19" s="30">
        <f>'[2]实力验证（按等级）'!D19</f>
        <v>10701602.752091657</v>
      </c>
      <c r="E19" s="30">
        <f>'[2]实力验证（按等级）'!E19</f>
        <v>10825625.298875907</v>
      </c>
      <c r="F19" s="30">
        <f>'[2]实力验证（按等级）'!F19</f>
        <v>11077428.186531032</v>
      </c>
      <c r="G19" s="30">
        <f>'[2]实力验证（按等级）'!G19</f>
        <v>12016079.414079526</v>
      </c>
      <c r="H19" s="30">
        <f>'[2]实力验证（按等级）'!H19</f>
        <v>12764460.348050836</v>
      </c>
      <c r="I19" s="30">
        <f>'[2]实力验证（按等级）'!I19</f>
        <v>12392301.331972292</v>
      </c>
      <c r="J19" s="30">
        <f>'[2]实力验证（按等级）'!J19</f>
        <v>12790535.345478989</v>
      </c>
      <c r="K19" s="30">
        <f>'[2]实力验证（按等级）'!K19</f>
        <v>13963575.496567914</v>
      </c>
      <c r="L19" s="30">
        <f>'[2]实力验证（按等级）'!L19</f>
        <v>15238113.090306303</v>
      </c>
      <c r="M19" s="30">
        <f>'[2]实力验证（按等级）'!M19</f>
        <v>16708070.143505929</v>
      </c>
      <c r="N19" s="30">
        <f>'[2]实力验证（按等级）'!N19</f>
        <v>0.20792490988640727</v>
      </c>
      <c r="O19" s="30">
        <f>'[2]实力验证（按等级）'!O19</f>
        <v>0.22876017712933411</v>
      </c>
      <c r="P19" s="30">
        <f>'[2]实力验证（按等级）'!P19</f>
        <v>0.25010101841873622</v>
      </c>
      <c r="Q19" s="30">
        <f>'[2]实力验证（按等级）'!Q19</f>
        <v>0.28341493784418181</v>
      </c>
      <c r="R19" s="30">
        <f>'[2]实力验证（按等级）'!R19</f>
        <v>0.30072822801407761</v>
      </c>
      <c r="S19" s="30">
        <f>'[2]实力验证（按等级）'!S19</f>
        <v>0.20684203436949505</v>
      </c>
      <c r="T19" s="30">
        <f>'[2]实力验证（按等级）'!T19</f>
        <v>0.22345569654772021</v>
      </c>
      <c r="U19" s="30">
        <f>'[2]实力验证（按等级）'!U19</f>
        <v>0.24096706998660539</v>
      </c>
      <c r="V19" s="30">
        <f>'[2]实力验证（按等级）'!V19</f>
        <v>0.26707508769552729</v>
      </c>
      <c r="W19" s="30">
        <f>'[2]实力验证（按等级）'!W19</f>
        <v>0.28317796962716513</v>
      </c>
      <c r="X19" s="30">
        <f>'[2]实力验证（按等级）'!X19</f>
        <v>2616.6658834916134</v>
      </c>
      <c r="Y19" s="30">
        <f>'[2]实力验证（按等级）'!Y19</f>
        <v>2656.0415593263824</v>
      </c>
      <c r="Z19" s="30">
        <f>'[2]实力验证（按等级）'!Z19</f>
        <v>2702.4897159472612</v>
      </c>
      <c r="AA19" s="30">
        <f>'[2]实力验证（按等级）'!AA19</f>
        <v>2752.0787661421978</v>
      </c>
      <c r="AB19" s="30">
        <f>'[2]实力验证（按等级）'!AB19</f>
        <v>2808.6655799493046</v>
      </c>
      <c r="AF19" s="15">
        <v>15</v>
      </c>
      <c r="AG19" s="2">
        <f t="shared" si="1"/>
        <v>57404877.855148494</v>
      </c>
      <c r="AH19" s="2">
        <f t="shared" si="2"/>
        <v>60507867.137599289</v>
      </c>
      <c r="AI19" s="2">
        <f t="shared" si="3"/>
        <v>66101067.185136765</v>
      </c>
      <c r="AJ19" s="2">
        <f t="shared" si="4"/>
        <v>75376222.383050337</v>
      </c>
      <c r="AK19" s="2">
        <f t="shared" si="5"/>
        <v>83577630.606107906</v>
      </c>
    </row>
    <row r="20" spans="3:37" x14ac:dyDescent="0.15">
      <c r="C20" s="15">
        <v>16</v>
      </c>
      <c r="D20" s="30">
        <f>'[2]实力验证（按等级）'!D20</f>
        <v>11857755.222887203</v>
      </c>
      <c r="E20" s="30">
        <f>'[2]实力验证（按等级）'!E20</f>
        <v>11997982.489330601</v>
      </c>
      <c r="F20" s="30">
        <f>'[2]实力验证（按等级）'!F20</f>
        <v>12280780.636501299</v>
      </c>
      <c r="G20" s="30">
        <f>'[2]实力验证（按等级）'!G20</f>
        <v>13503698.489228088</v>
      </c>
      <c r="H20" s="30">
        <f>'[2]实力验证（按等级）'!H20</f>
        <v>14293049.444914818</v>
      </c>
      <c r="I20" s="30">
        <f>'[2]实力验证（按等级）'!I20</f>
        <v>13750195.617293725</v>
      </c>
      <c r="J20" s="30">
        <f>'[2]实力验证（按等级）'!J20</f>
        <v>14192342.895009723</v>
      </c>
      <c r="K20" s="30">
        <f>'[2]实力验证（按等级）'!K20</f>
        <v>15499357.917722376</v>
      </c>
      <c r="L20" s="30">
        <f>'[2]实力验证（按等级）'!L20</f>
        <v>17154509.529094886</v>
      </c>
      <c r="M20" s="30">
        <f>'[2]实力验证（按等级）'!M20</f>
        <v>18721896.631947033</v>
      </c>
      <c r="N20" s="30">
        <f>'[2]实力验证（按等级）'!N20</f>
        <v>0.2279729713873867</v>
      </c>
      <c r="O20" s="30">
        <f>'[2]实力验证（按等级）'!O20</f>
        <v>0.24869053711353409</v>
      </c>
      <c r="P20" s="30">
        <f>'[2]实力验证（按等级）'!P20</f>
        <v>0.26861770528314816</v>
      </c>
      <c r="Q20" s="30">
        <f>'[2]实力验证（按等级）'!Q20</f>
        <v>0.30206005613502707</v>
      </c>
      <c r="R20" s="30">
        <f>'[2]实力验证（按等级）'!R20</f>
        <v>0.31841202759757858</v>
      </c>
      <c r="S20" s="30">
        <f>'[2]实力验证（按等级）'!S20</f>
        <v>0.22961817729818751</v>
      </c>
      <c r="T20" s="30">
        <f>'[2]实力验证（按等级）'!T20</f>
        <v>0.24680615350490476</v>
      </c>
      <c r="U20" s="30">
        <f>'[2]实力验证（按等级）'!U20</f>
        <v>0.26408119213724468</v>
      </c>
      <c r="V20" s="30">
        <f>'[2]实力验证（按等级）'!V20</f>
        <v>0.29128548224005685</v>
      </c>
      <c r="W20" s="30">
        <f>'[2]实力验证（按等级）'!W20</f>
        <v>0.3074554799367365</v>
      </c>
      <c r="X20" s="30">
        <f>'[2]实力验证（按等级）'!X20</f>
        <v>2691.4845624513546</v>
      </c>
      <c r="Y20" s="30">
        <f>'[2]实力验证（按等级）'!Y20</f>
        <v>2732.3953663630509</v>
      </c>
      <c r="Z20" s="30">
        <f>'[2]实力验证（按等级）'!Z20</f>
        <v>2778.3269964511292</v>
      </c>
      <c r="AA20" s="30">
        <f>'[2]实力验证（按等级）'!AA20</f>
        <v>2832.3055450854918</v>
      </c>
      <c r="AB20" s="30">
        <f>'[2]实力验证（按等级）'!AB20</f>
        <v>2893.6396297114957</v>
      </c>
      <c r="AF20" s="15">
        <v>16</v>
      </c>
      <c r="AG20" s="2">
        <f t="shared" si="1"/>
        <v>65936798.536908977</v>
      </c>
      <c r="AH20" s="2">
        <f t="shared" si="2"/>
        <v>69500896.343260929</v>
      </c>
      <c r="AI20" s="2">
        <f t="shared" si="3"/>
        <v>75819940.185176402</v>
      </c>
      <c r="AJ20" s="2">
        <f t="shared" si="4"/>
        <v>87686978.401390001</v>
      </c>
      <c r="AK20" s="2">
        <f t="shared" si="5"/>
        <v>96726011.67961584</v>
      </c>
    </row>
    <row r="21" spans="3:37" x14ac:dyDescent="0.15">
      <c r="C21" s="15">
        <v>17</v>
      </c>
      <c r="D21" s="30">
        <f>'[2]实力验证（按等级）'!D21</f>
        <v>13086642.274494555</v>
      </c>
      <c r="E21" s="30">
        <f>'[2]实力验证（按等级）'!E21</f>
        <v>13244074.285207795</v>
      </c>
      <c r="F21" s="30">
        <f>'[2]实力验证（按等级）'!F21</f>
        <v>13661313.355760531</v>
      </c>
      <c r="G21" s="30">
        <f>'[2]实力验证（按等级）'!G21</f>
        <v>14939840.489968276</v>
      </c>
      <c r="H21" s="30">
        <f>'[2]实力验证（按等级）'!H21</f>
        <v>15924693.627589911</v>
      </c>
      <c r="I21" s="30">
        <f>'[2]实力验证（按等级）'!I21</f>
        <v>15201305.431192413</v>
      </c>
      <c r="J21" s="30">
        <f>'[2]实力验证（按等级）'!J21</f>
        <v>15675355.290036093</v>
      </c>
      <c r="K21" s="30">
        <f>'[2]实力验证（按等级）'!K21</f>
        <v>17269142.750539284</v>
      </c>
      <c r="L21" s="30">
        <f>'[2]实力验证（按等级）'!L21</f>
        <v>19000855.132584333</v>
      </c>
      <c r="M21" s="30">
        <f>'[2]实力验证（按等级）'!M21</f>
        <v>20734571.233732376</v>
      </c>
      <c r="N21" s="30">
        <f>'[2]实力验证（按等级）'!N21</f>
        <v>0.24802103288836611</v>
      </c>
      <c r="O21" s="30">
        <f>'[2]实力验证（按等级）'!O21</f>
        <v>0.26866123123039698</v>
      </c>
      <c r="P21" s="30">
        <f>'[2]实力验证（按等级）'!P21</f>
        <v>0.28724056462204756</v>
      </c>
      <c r="Q21" s="30">
        <f>'[2]实力验证（按等级）'!Q21</f>
        <v>0.32086983273433556</v>
      </c>
      <c r="R21" s="30">
        <f>'[2]实力验证（按等级）'!R21</f>
        <v>0.33631037914035761</v>
      </c>
      <c r="S21" s="30">
        <f>'[2]实力验证（按等级）'!S21</f>
        <v>0.25239432022687991</v>
      </c>
      <c r="T21" s="30">
        <f>'[2]实力验证（按等级）'!T21</f>
        <v>0.27011135753276011</v>
      </c>
      <c r="U21" s="30">
        <f>'[2]实力验证（按等级）'!U21</f>
        <v>0.28707619395065398</v>
      </c>
      <c r="V21" s="30">
        <f>'[2]实力验证（按等级）'!V21</f>
        <v>0.31531113819460288</v>
      </c>
      <c r="W21" s="30">
        <f>'[2]实力验证（按等级）'!W21</f>
        <v>0.33070824923904507</v>
      </c>
      <c r="X21" s="30">
        <f>'[2]实力验证（按等级）'!X21</f>
        <v>2763.9606019664152</v>
      </c>
      <c r="Y21" s="30">
        <f>'[2]实力验证（按等级）'!Y21</f>
        <v>2805.0302066190816</v>
      </c>
      <c r="Z21" s="30">
        <f>'[2]实力验证（按等级）'!Z21</f>
        <v>2851.5846584296787</v>
      </c>
      <c r="AA21" s="30">
        <f>'[2]实力验证（按等级）'!AA21</f>
        <v>2906.4198848718197</v>
      </c>
      <c r="AB21" s="30">
        <f>'[2]实力验证（按等级）'!AB21</f>
        <v>2963.8393226762068</v>
      </c>
      <c r="AF21" s="15">
        <v>17</v>
      </c>
      <c r="AG21" s="2">
        <f t="shared" si="1"/>
        <v>75403176.296122044</v>
      </c>
      <c r="AH21" s="2">
        <f t="shared" si="2"/>
        <v>79437431.374715313</v>
      </c>
      <c r="AI21" s="2">
        <f t="shared" si="3"/>
        <v>87232334.096666366</v>
      </c>
      <c r="AJ21" s="2">
        <f t="shared" si="4"/>
        <v>100334247.71582799</v>
      </c>
      <c r="AK21" s="2">
        <f t="shared" si="5"/>
        <v>110850646.6901454</v>
      </c>
    </row>
    <row r="22" spans="3:37" x14ac:dyDescent="0.15">
      <c r="C22" s="15">
        <v>18</v>
      </c>
      <c r="D22" s="30">
        <f>'[2]实力验证（按等级）'!D22</f>
        <v>14390406.433932401</v>
      </c>
      <c r="E22" s="30">
        <f>'[2]实力验证（按等级）'!E22</f>
        <v>14677083.132171614</v>
      </c>
      <c r="F22" s="30">
        <f>'[2]实力验证（按等级）'!F22</f>
        <v>15044339.887962442</v>
      </c>
      <c r="G22" s="30">
        <f>'[2]实力验证（按等级）'!G22</f>
        <v>16463613.640889524</v>
      </c>
      <c r="H22" s="30">
        <f>'[2]实力验证（按等级）'!H22</f>
        <v>17661873.856373809</v>
      </c>
      <c r="I22" s="30">
        <f>'[2]实力验证（按等级）'!I22</f>
        <v>16783970.321827687</v>
      </c>
      <c r="J22" s="30">
        <f>'[2]实力验证（按等级）'!J22</f>
        <v>17431906.660502866</v>
      </c>
      <c r="K22" s="30">
        <f>'[2]实力验证（按等级）'!K22</f>
        <v>19167793.332784392</v>
      </c>
      <c r="L22" s="30">
        <f>'[2]实力验证（按等级）'!L22</f>
        <v>21082223.949973047</v>
      </c>
      <c r="M22" s="30">
        <f>'[2]实力验证（按等级）'!M22</f>
        <v>23040464.927031174</v>
      </c>
      <c r="N22" s="30">
        <f>'[2]实力验证（按等级）'!N22</f>
        <v>0.26806909438934556</v>
      </c>
      <c r="O22" s="30">
        <f>'[2]实力验证（按等级）'!O22</f>
        <v>0.28866231444174179</v>
      </c>
      <c r="P22" s="30">
        <f>'[2]实力验证（按等级）'!P22</f>
        <v>0.30594341788037843</v>
      </c>
      <c r="Q22" s="30">
        <f>'[2]实力验证（按等级）'!Q22</f>
        <v>0.33980366845089216</v>
      </c>
      <c r="R22" s="30">
        <f>'[2]实力验证（按等级）'!R22</f>
        <v>0.35437038135792032</v>
      </c>
      <c r="S22" s="30">
        <f>'[2]实力验证（按等级）'!S22</f>
        <v>0.27517046315557231</v>
      </c>
      <c r="T22" s="30">
        <f>'[2]实力验证（按等级）'!T22</f>
        <v>0.29338246647900168</v>
      </c>
      <c r="U22" s="30">
        <f>'[2]实力验证（按等级）'!U22</f>
        <v>0.30998144648860371</v>
      </c>
      <c r="V22" s="30">
        <f>'[2]实力验证（按等级）'!V22</f>
        <v>0.33832196232253586</v>
      </c>
      <c r="W22" s="30">
        <f>'[2]实力验证（按等级）'!W22</f>
        <v>0.35217563717366435</v>
      </c>
      <c r="X22" s="30">
        <f>'[2]实力验证（按等级）'!X22</f>
        <v>2837.1072726902107</v>
      </c>
      <c r="Y22" s="30">
        <f>'[2]实力验证（按等级）'!Y22</f>
        <v>2879.0260811148701</v>
      </c>
      <c r="Z22" s="30">
        <f>'[2]实力验证（按等级）'!Z22</f>
        <v>2928.9090226438066</v>
      </c>
      <c r="AA22" s="30">
        <f>'[2]实力验证（按等级）'!AA22</f>
        <v>2984.0049562343138</v>
      </c>
      <c r="AB22" s="30">
        <f>'[2]实力验证（按等级）'!AB22</f>
        <v>3042.8688718553117</v>
      </c>
      <c r="AF22" s="15">
        <v>18</v>
      </c>
      <c r="AG22" s="2">
        <f t="shared" si="1"/>
        <v>85970896.294850335</v>
      </c>
      <c r="AH22" s="2">
        <f t="shared" si="2"/>
        <v>91237049.619290724</v>
      </c>
      <c r="AI22" s="2">
        <f t="shared" si="3"/>
        <v>99635279.917710066</v>
      </c>
      <c r="AJ22" s="2">
        <f t="shared" si="4"/>
        <v>114556903.53573415</v>
      </c>
      <c r="AK22" s="2">
        <f t="shared" si="5"/>
        <v>126769794.95413259</v>
      </c>
    </row>
    <row r="23" spans="3:37" x14ac:dyDescent="0.15">
      <c r="C23" s="15">
        <v>19</v>
      </c>
      <c r="D23" s="30">
        <f>'[2]实力验证（按等级）'!D23</f>
        <v>15893003.756628588</v>
      </c>
      <c r="E23" s="30">
        <f>'[2]实力验证（按等级）'!E23</f>
        <v>16104091.024836462</v>
      </c>
      <c r="F23" s="30">
        <f>'[2]实力验证（按等级）'!F23</f>
        <v>16509632.579838967</v>
      </c>
      <c r="G23" s="30">
        <f>'[2]实力验证（按等级）'!G23</f>
        <v>18076067.724489622</v>
      </c>
      <c r="H23" s="30">
        <f>'[2]实力验证（按等级）'!H23</f>
        <v>19507071.091564167</v>
      </c>
      <c r="I23" s="30">
        <f>'[2]实力验证（按等级）'!I23</f>
        <v>18604407.364543755</v>
      </c>
      <c r="J23" s="30">
        <f>'[2]实力验证（按等级）'!J23</f>
        <v>19218279.791953996</v>
      </c>
      <c r="K23" s="30">
        <f>'[2]实力验证（按等级）'!K23</f>
        <v>21201860.276751388</v>
      </c>
      <c r="L23" s="30">
        <f>'[2]实力验证（按等级）'!L23</f>
        <v>23288806.799309954</v>
      </c>
      <c r="M23" s="30">
        <f>'[2]实力验证（按等级）'!M23</f>
        <v>25478293.87700614</v>
      </c>
      <c r="N23" s="30">
        <f>'[2]实力验证（按等级）'!N23</f>
        <v>0.28811715589032494</v>
      </c>
      <c r="O23" s="30">
        <f>'[2]实力验证（按等级）'!O23</f>
        <v>0.30868686288451896</v>
      </c>
      <c r="P23" s="30">
        <f>'[2]实力验证（按等级）'!P23</f>
        <v>0.32470803921257407</v>
      </c>
      <c r="Q23" s="30">
        <f>'[2]实力验证（按等级）'!Q23</f>
        <v>0.35883329760740279</v>
      </c>
      <c r="R23" s="30">
        <f>'[2]实力验证（按等级）'!R23</f>
        <v>0.37255520369795347</v>
      </c>
      <c r="S23" s="30">
        <f>'[2]实力验证（按等级）'!S23</f>
        <v>0.29794660608426476</v>
      </c>
      <c r="T23" s="30">
        <f>'[2]实力验证（按等级）'!T23</f>
        <v>0.31662724858022162</v>
      </c>
      <c r="U23" s="30">
        <f>'[2]实力验证（按等级）'!U23</f>
        <v>0.33198265050042508</v>
      </c>
      <c r="V23" s="30">
        <f>'[2]实力验证（按等级）'!V23</f>
        <v>0.35996717483792806</v>
      </c>
      <c r="W23" s="30">
        <f>'[2]实力验证（按等级）'!W23</f>
        <v>0.37350298301965845</v>
      </c>
      <c r="X23" s="30">
        <f>'[2]实力验证（按等级）'!X23</f>
        <v>2907.2441911687642</v>
      </c>
      <c r="Y23" s="30">
        <f>'[2]实力验证（按等级）'!Y23</f>
        <v>2952.4360525554048</v>
      </c>
      <c r="Z23" s="30">
        <f>'[2]实力验证（按等级）'!Z23</f>
        <v>3001.5787914321945</v>
      </c>
      <c r="AA23" s="30">
        <f>'[2]实力验证（按等级）'!AA23</f>
        <v>3058.1687348051519</v>
      </c>
      <c r="AB23" s="30">
        <f>'[2]实力验证（按等级）'!AB23</f>
        <v>3117.2191841608897</v>
      </c>
      <c r="AF23" s="15">
        <v>19</v>
      </c>
      <c r="AG23" s="2">
        <f t="shared" si="1"/>
        <v>98369860.666223004</v>
      </c>
      <c r="AH23" s="2">
        <f t="shared" si="2"/>
        <v>103764446.8701458</v>
      </c>
      <c r="AI23" s="2">
        <f t="shared" si="3"/>
        <v>113274117.81425443</v>
      </c>
      <c r="AJ23" s="2">
        <f t="shared" si="4"/>
        <v>130070090.40943079</v>
      </c>
      <c r="AK23" s="2">
        <f t="shared" si="5"/>
        <v>144251419.460219</v>
      </c>
    </row>
    <row r="24" spans="3:37" x14ac:dyDescent="0.15">
      <c r="C24" s="15">
        <v>20</v>
      </c>
      <c r="D24" s="30">
        <f>'[2]实力验证（按等级）'!D24</f>
        <v>17381605.057792567</v>
      </c>
      <c r="E24" s="30">
        <f>'[2]实力验证（按等级）'!E24</f>
        <v>17617235.650054879</v>
      </c>
      <c r="F24" s="30">
        <f>'[2]实力验证（按等级）'!F24</f>
        <v>18071946.376927968</v>
      </c>
      <c r="G24" s="30">
        <f>'[2]实力验证（按等级）'!G24</f>
        <v>19868346.031006839</v>
      </c>
      <c r="H24" s="30">
        <f>'[2]实力验证（按等级）'!H24</f>
        <v>21548506.398162581</v>
      </c>
      <c r="I24" s="30">
        <f>'[2]实力验证（按等级）'!I24</f>
        <v>20520416.66060761</v>
      </c>
      <c r="J24" s="30">
        <f>'[2]实力验证（按等级）'!J24</f>
        <v>21134320.399719171</v>
      </c>
      <c r="K24" s="30">
        <f>'[2]实力验证（按等级）'!K24</f>
        <v>23381581.064209249</v>
      </c>
      <c r="L24" s="30">
        <f>'[2]实力验证（按等级）'!L24</f>
        <v>25677747.94309248</v>
      </c>
      <c r="M24" s="30">
        <f>'[2]实力验证（按等级）'!M24</f>
        <v>28010980.096530434</v>
      </c>
      <c r="N24" s="30">
        <f>'[2]实力验证（按等级）'!N24</f>
        <v>0.30816521739130437</v>
      </c>
      <c r="O24" s="30">
        <f>'[2]实力验证（按等级）'!O24</f>
        <v>0.3250247087393669</v>
      </c>
      <c r="P24" s="30">
        <f>'[2]实力验证（按等级）'!P24</f>
        <v>0.3405100886643887</v>
      </c>
      <c r="Q24" s="30">
        <f>'[2]实力验证（按等级）'!Q24</f>
        <v>0.36910097500399047</v>
      </c>
      <c r="R24" s="30">
        <f>'[2]实力验证（按等级）'!R24</f>
        <v>0.3817979908748394</v>
      </c>
      <c r="S24" s="30">
        <f>'[2]实力验证（按等级）'!S24</f>
        <v>0.32072274901295716</v>
      </c>
      <c r="T24" s="30">
        <f>'[2]实力验证（按等级）'!T24</f>
        <v>0.33621833150508401</v>
      </c>
      <c r="U24" s="30">
        <f>'[2]实力验证（按等级）'!U24</f>
        <v>0.35072570227292527</v>
      </c>
      <c r="V24" s="30">
        <f>'[2]实力验证（按等级）'!V24</f>
        <v>0.37516409580288096</v>
      </c>
      <c r="W24" s="30">
        <f>'[2]实力验证（按等级）'!W24</f>
        <v>0.3882102194710042</v>
      </c>
      <c r="X24" s="30">
        <f>'[2]实力验证（按等级）'!X24</f>
        <v>2978.8397947066123</v>
      </c>
      <c r="Y24" s="30">
        <f>'[2]实力验证（按等级）'!Y24</f>
        <v>3022.0567635394318</v>
      </c>
      <c r="Z24" s="30">
        <f>'[2]实力验证（按等级）'!Z24</f>
        <v>3072.1544339079664</v>
      </c>
      <c r="AA24" s="30">
        <f>'[2]实力验证（按等级）'!AA24</f>
        <v>3128.4863983569076</v>
      </c>
      <c r="AB24" s="30">
        <f>'[2]实力验证（按等级）'!AB24</f>
        <v>3190.4337291338857</v>
      </c>
      <c r="AF24" s="15">
        <v>20</v>
      </c>
      <c r="AG24" s="2">
        <f t="shared" si="1"/>
        <v>111684293.57519202</v>
      </c>
      <c r="AH24" s="2">
        <f t="shared" si="2"/>
        <v>116980022.62180936</v>
      </c>
      <c r="AI24" s="2">
        <f t="shared" si="3"/>
        <v>127770517.4430984</v>
      </c>
      <c r="AJ24" s="2">
        <f t="shared" si="4"/>
        <v>145940677.68289205</v>
      </c>
      <c r="AK24" s="2">
        <f t="shared" si="5"/>
        <v>161772774.79468822</v>
      </c>
    </row>
    <row r="25" spans="3:37" x14ac:dyDescent="0.15">
      <c r="C25" s="15">
        <v>21</v>
      </c>
      <c r="D25" s="30">
        <f>'[2]实力验证（按等级）'!D25</f>
        <v>19593240.955419492</v>
      </c>
      <c r="E25" s="30">
        <f>'[2]实力验证（按等级）'!E25</f>
        <v>19878888.721036844</v>
      </c>
      <c r="F25" s="30">
        <f>'[2]实力验证（按等级）'!F25</f>
        <v>20440056.377142731</v>
      </c>
      <c r="G25" s="30">
        <f>'[2]实力验证（按等级）'!G25</f>
        <v>22542681.592434242</v>
      </c>
      <c r="H25" s="30">
        <f>'[2]实力验证（按等级）'!H25</f>
        <v>24487693.292893697</v>
      </c>
      <c r="I25" s="30">
        <f>'[2]实力验证（按等级）'!I25</f>
        <v>22564435.616420969</v>
      </c>
      <c r="J25" s="30">
        <f>'[2]实力验证（按等级）'!J25</f>
        <v>23274281.168850906</v>
      </c>
      <c r="K25" s="30">
        <f>'[2]实力验证（按等级）'!K25</f>
        <v>25820122.88265295</v>
      </c>
      <c r="L25" s="30">
        <f>'[2]实力验证（按等级）'!L25</f>
        <v>28342063.562693205</v>
      </c>
      <c r="M25" s="30">
        <f>'[2]实力验证（按等级）'!M25</f>
        <v>30850880.339538161</v>
      </c>
      <c r="N25" s="30">
        <f>'[2]实力验证（按等级）'!N25</f>
        <v>0.31315023588835461</v>
      </c>
      <c r="O25" s="30">
        <f>'[2]实力验证（按等级）'!O25</f>
        <v>0.33078939171086319</v>
      </c>
      <c r="P25" s="30">
        <f>'[2]实力验证（按等级）'!P25</f>
        <v>0.34594880138883488</v>
      </c>
      <c r="Q25" s="30">
        <f>'[2]实力验证（按等级）'!Q25</f>
        <v>0.37458027573541963</v>
      </c>
      <c r="R25" s="30">
        <f>'[2]实力验证（按等级）'!R25</f>
        <v>0.38932025492234035</v>
      </c>
      <c r="S25" s="30">
        <f>'[2]实力验证（按等级）'!S25</f>
        <v>0.32873024941454959</v>
      </c>
      <c r="T25" s="30">
        <f>'[2]实力验证（按等级）'!T25</f>
        <v>0.3445256856174731</v>
      </c>
      <c r="U25" s="30">
        <f>'[2]实力验证（按等级）'!U25</f>
        <v>0.35888119346853586</v>
      </c>
      <c r="V25" s="30">
        <f>'[2]实力验证（按等级）'!V25</f>
        <v>0.38345014978302039</v>
      </c>
      <c r="W25" s="30">
        <f>'[2]实力验证（按等级）'!W25</f>
        <v>0.39808372593473784</v>
      </c>
      <c r="X25" s="30">
        <f>'[2]实力验证（按等级）'!X25</f>
        <v>3047.3487155583607</v>
      </c>
      <c r="Y25" s="30">
        <f>'[2]实力验证（按等级）'!Y25</f>
        <v>3092.6194772754434</v>
      </c>
      <c r="Z25" s="30">
        <f>'[2]实力验证（按等级）'!Z25</f>
        <v>3143.0803528855713</v>
      </c>
      <c r="AA25" s="30">
        <f>'[2]实力验证（按等级）'!AA25</f>
        <v>3202.4940477843729</v>
      </c>
      <c r="AB25" s="30">
        <f>'[2]实力验证（按等级）'!AB25</f>
        <v>3264.1473862851608</v>
      </c>
      <c r="AF25" s="15">
        <v>21</v>
      </c>
      <c r="AG25" s="2">
        <f t="shared" si="1"/>
        <v>125507705.21333154</v>
      </c>
      <c r="AH25" s="2">
        <f t="shared" si="2"/>
        <v>131708243.24046265</v>
      </c>
      <c r="AI25" s="2">
        <f t="shared" si="3"/>
        <v>144128837.66928703</v>
      </c>
      <c r="AJ25" s="2">
        <f t="shared" si="4"/>
        <v>164816395.57492372</v>
      </c>
      <c r="AK25" s="2">
        <f t="shared" si="5"/>
        <v>183070682.38752508</v>
      </c>
    </row>
    <row r="26" spans="3:37" x14ac:dyDescent="0.15">
      <c r="C26" s="15">
        <v>22</v>
      </c>
      <c r="D26" s="30">
        <f>'[2]实力验证（按等级）'!D26</f>
        <v>21960810.938199516</v>
      </c>
      <c r="E26" s="30">
        <f>'[2]实力验证（按等级）'!E26</f>
        <v>22306257.807474881</v>
      </c>
      <c r="F26" s="30">
        <f>'[2]实力验证（按等级）'!F26</f>
        <v>22987286.64419464</v>
      </c>
      <c r="G26" s="30">
        <f>'[2]实力验证（按等级）'!G26</f>
        <v>25423556.880007457</v>
      </c>
      <c r="H26" s="30">
        <f>'[2]实力验证（按等级）'!H26</f>
        <v>27832459.595189232</v>
      </c>
      <c r="I26" s="30">
        <f>'[2]实力验证（按等级）'!I26</f>
        <v>24805794.289864678</v>
      </c>
      <c r="J26" s="30">
        <f>'[2]实力验证（按等级）'!J26</f>
        <v>25585809.966933295</v>
      </c>
      <c r="K26" s="30">
        <f>'[2]实力验证（按等级）'!K26</f>
        <v>28400960.005373903</v>
      </c>
      <c r="L26" s="30">
        <f>'[2]实力验证（按等级）'!L26</f>
        <v>31142335.470191419</v>
      </c>
      <c r="M26" s="30">
        <f>'[2]实力验证（按等级）'!M26</f>
        <v>34170255.200862005</v>
      </c>
      <c r="N26" s="30">
        <f>'[2]实力验证（按等级）'!N26</f>
        <v>0.31813525438540491</v>
      </c>
      <c r="O26" s="30">
        <f>'[2]实力验证（按等级）'!O26</f>
        <v>0.33655343995670928</v>
      </c>
      <c r="P26" s="30">
        <f>'[2]实力验证（按等级）'!P26</f>
        <v>0.35138760117137524</v>
      </c>
      <c r="Q26" s="30">
        <f>'[2]实力验证（按等级）'!Q26</f>
        <v>0.38006019179037492</v>
      </c>
      <c r="R26" s="30">
        <f>'[2]实力验证（按等级）'!R26</f>
        <v>0.39684083351155652</v>
      </c>
      <c r="S26" s="30">
        <f>'[2]实力验证（按等级）'!S26</f>
        <v>0.33639939502909877</v>
      </c>
      <c r="T26" s="30">
        <f>'[2]实力验证（按等级）'!T26</f>
        <v>0.35283375186107957</v>
      </c>
      <c r="U26" s="30">
        <f>'[2]实力验证（按等级）'!U26</f>
        <v>0.36703658698921127</v>
      </c>
      <c r="V26" s="30">
        <f>'[2]实力验证（按等级）'!V26</f>
        <v>0.39173551340017909</v>
      </c>
      <c r="W26" s="30">
        <f>'[2]实力验证（按等级）'!W26</f>
        <v>0.40795912340044943</v>
      </c>
      <c r="X26" s="30">
        <f>'[2]实力验证（按等级）'!X26</f>
        <v>3117.4992861074707</v>
      </c>
      <c r="Y26" s="30">
        <f>'[2]实力验证（按等级）'!Y26</f>
        <v>3162.2795653110925</v>
      </c>
      <c r="Z26" s="30">
        <f>'[2]实力验证（按等级）'!Z26</f>
        <v>3215.6122636792888</v>
      </c>
      <c r="AA26" s="30">
        <f>'[2]实力验证（按等级）'!AA26</f>
        <v>3273.736238230199</v>
      </c>
      <c r="AB26" s="30">
        <f>'[2]实力验证（按等级）'!AB26</f>
        <v>3339.3055324260185</v>
      </c>
      <c r="AF26" s="15">
        <v>22</v>
      </c>
      <c r="AG26" s="2">
        <f t="shared" si="1"/>
        <v>140603670.86414635</v>
      </c>
      <c r="AH26" s="2">
        <f t="shared" si="2"/>
        <v>147761840.77754679</v>
      </c>
      <c r="AI26" s="2">
        <f t="shared" si="3"/>
        <v>161811149.84838653</v>
      </c>
      <c r="AJ26" s="2">
        <f t="shared" si="4"/>
        <v>185171232.13798669</v>
      </c>
      <c r="AK26" s="2">
        <f t="shared" si="5"/>
        <v>207816320.51538408</v>
      </c>
    </row>
    <row r="27" spans="3:37" x14ac:dyDescent="0.15">
      <c r="C27" s="15">
        <v>23</v>
      </c>
      <c r="D27" s="30">
        <f>'[2]实力验证（按等级）'!D27</f>
        <v>24491183.458247993</v>
      </c>
      <c r="E27" s="30">
        <f>'[2]实力验证（按等级）'!E27</f>
        <v>24901947.260791879</v>
      </c>
      <c r="F27" s="30">
        <f>'[2]实力验证（按等级）'!F27</f>
        <v>25715472.719830412</v>
      </c>
      <c r="G27" s="30">
        <f>'[2]实力验证（按等级）'!G27</f>
        <v>28518775.999046646</v>
      </c>
      <c r="H27" s="30">
        <f>'[2]实力验证（按等级）'!H27</f>
        <v>31415642.340780985</v>
      </c>
      <c r="I27" s="30">
        <f>'[2]实力验证（按等级）'!I27</f>
        <v>27185194.323926568</v>
      </c>
      <c r="J27" s="30">
        <f>'[2]实力验证（按等级）'!J27</f>
        <v>28074309.146871489</v>
      </c>
      <c r="K27" s="30">
        <f>'[2]实力验证（按等级）'!K27</f>
        <v>31042003.5402795</v>
      </c>
      <c r="L27" s="30">
        <f>'[2]实力验证（按等级）'!L27</f>
        <v>34128510.241036944</v>
      </c>
      <c r="M27" s="30">
        <f>'[2]实力验证（按等级）'!M27</f>
        <v>37529436.685745262</v>
      </c>
      <c r="N27" s="30">
        <f>'[2]实力验证（按等级）'!N27</f>
        <v>0.32312027288245515</v>
      </c>
      <c r="O27" s="30">
        <f>'[2]实力验证（按等级）'!O27</f>
        <v>0.34231688399086257</v>
      </c>
      <c r="P27" s="30">
        <f>'[2]实力验证（按等级）'!P27</f>
        <v>0.35682648382675786</v>
      </c>
      <c r="Q27" s="30">
        <f>'[2]实力验证（按等级）'!Q27</f>
        <v>0.38554069358764187</v>
      </c>
      <c r="R27" s="30">
        <f>'[2]实力验证（按等级）'!R27</f>
        <v>0.40435980766962459</v>
      </c>
      <c r="S27" s="30">
        <f>'[2]实力验证（按等级）'!S27</f>
        <v>0.34406854064364789</v>
      </c>
      <c r="T27" s="30">
        <f>'[2]实力验证（按等级）'!T27</f>
        <v>0.36114249600073184</v>
      </c>
      <c r="U27" s="30">
        <f>'[2]实力验证（按等级）'!U27</f>
        <v>0.37519188753060084</v>
      </c>
      <c r="V27" s="30">
        <f>'[2]实力验证（按等级）'!V27</f>
        <v>0.40002021984303732</v>
      </c>
      <c r="W27" s="30">
        <f>'[2]实力验证（按等级）'!W27</f>
        <v>0.4178363209596444</v>
      </c>
      <c r="X27" s="30">
        <f>'[2]实力验证（按等级）'!X27</f>
        <v>3184.9419791058081</v>
      </c>
      <c r="Y27" s="30">
        <f>'[2]实力验证（按等级）'!Y27</f>
        <v>3231.2694466249868</v>
      </c>
      <c r="Z27" s="30">
        <f>'[2]实力验证（按等级）'!Z27</f>
        <v>3282.9718771762273</v>
      </c>
      <c r="AA27" s="30">
        <f>'[2]实力验证（按等级）'!AA27</f>
        <v>3343.0056534549763</v>
      </c>
      <c r="AB27" s="30">
        <f>'[2]实力验证（按等级）'!AB27</f>
        <v>3405.0868314481486</v>
      </c>
      <c r="AF27" s="15">
        <v>23</v>
      </c>
      <c r="AG27" s="2">
        <f t="shared" si="1"/>
        <v>156880370.61334473</v>
      </c>
      <c r="AH27" s="2">
        <f t="shared" si="2"/>
        <v>165201739.70509604</v>
      </c>
      <c r="AI27" s="2">
        <f t="shared" si="3"/>
        <v>180601442.63548979</v>
      </c>
      <c r="AJ27" s="2">
        <f t="shared" si="4"/>
        <v>207225986.05246806</v>
      </c>
      <c r="AK27" s="2">
        <f t="shared" si="5"/>
        <v>234091995.14046282</v>
      </c>
    </row>
    <row r="28" spans="3:37" x14ac:dyDescent="0.15">
      <c r="C28" s="15">
        <v>24</v>
      </c>
      <c r="D28" s="30">
        <f>'[2]实力验证（按等级）'!D28</f>
        <v>27189106.520565584</v>
      </c>
      <c r="E28" s="30">
        <f>'[2]实力验证（按等级）'!E28</f>
        <v>27668215.794463798</v>
      </c>
      <c r="F28" s="30">
        <f>'[2]实力验证（按等级）'!F28</f>
        <v>28633484.216393236</v>
      </c>
      <c r="G28" s="30">
        <f>'[2]实力验证（按等级）'!G28</f>
        <v>31963989.233788088</v>
      </c>
      <c r="H28" s="30">
        <f>'[2]实力验证（按等级）'!H28</f>
        <v>35283538.343257241</v>
      </c>
      <c r="I28" s="30">
        <f>'[2]实力验证（按等级）'!I28</f>
        <v>29686786.580654223</v>
      </c>
      <c r="J28" s="30">
        <f>'[2]实力验证（按等级）'!J28</f>
        <v>30658450.010233395</v>
      </c>
      <c r="K28" s="30">
        <f>'[2]实力验证（按等级）'!K28</f>
        <v>33969105.032449365</v>
      </c>
      <c r="L28" s="30">
        <f>'[2]实力验证（按等级）'!L28</f>
        <v>37523081.653790273</v>
      </c>
      <c r="M28" s="30">
        <f>'[2]实力验证（按等级）'!M28</f>
        <v>41320786.901407063</v>
      </c>
      <c r="N28" s="30">
        <f>'[2]实力验证（按等级）'!N28</f>
        <v>0.32810529137950539</v>
      </c>
      <c r="O28" s="30">
        <f>'[2]实力验证（按等级）'!O28</f>
        <v>0.34807975240221456</v>
      </c>
      <c r="P28" s="30">
        <f>'[2]实力验证（按等级）'!P28</f>
        <v>0.36226544543376926</v>
      </c>
      <c r="Q28" s="30">
        <f>'[2]实力验证（按等级）'!Q28</f>
        <v>0.39102175341222578</v>
      </c>
      <c r="R28" s="30">
        <f>'[2]实力验证（按等级）'!R28</f>
        <v>0.41187725331183922</v>
      </c>
      <c r="S28" s="30">
        <f>'[2]实力验证（按等级）'!S28</f>
        <v>0.35173768625819701</v>
      </c>
      <c r="T28" s="30">
        <f>'[2]实力验证（按等级）'!T28</f>
        <v>0.36945188596108758</v>
      </c>
      <c r="U28" s="30">
        <f>'[2]实力验证（按等级）'!U28</f>
        <v>0.38334709949211376</v>
      </c>
      <c r="V28" s="30">
        <f>'[2]实力验证（按等级）'!V28</f>
        <v>0.40830430020646641</v>
      </c>
      <c r="W28" s="30">
        <f>'[2]实力验证（按等级）'!W28</f>
        <v>0.4277152334390652</v>
      </c>
      <c r="X28" s="30">
        <f>'[2]实力验证（按等级）'!X28</f>
        <v>3253.7411459307195</v>
      </c>
      <c r="Y28" s="30">
        <f>'[2]实力验证（按等级）'!Y28</f>
        <v>3299.9728534552714</v>
      </c>
      <c r="Z28" s="30">
        <f>'[2]实力验证（按等级）'!Z28</f>
        <v>3354.3744575465457</v>
      </c>
      <c r="AA28" s="30">
        <f>'[2]实力验证（按等级）'!AA28</f>
        <v>3413.2690473143757</v>
      </c>
      <c r="AB28" s="30">
        <f>'[2]实力验证（按等级）'!AB28</f>
        <v>3477.5914438033142</v>
      </c>
      <c r="AF28" s="15">
        <v>24</v>
      </c>
      <c r="AG28" s="2">
        <f t="shared" si="1"/>
        <v>174331926.20517468</v>
      </c>
      <c r="AH28" s="2">
        <f t="shared" si="2"/>
        <v>183818947.4977892</v>
      </c>
      <c r="AI28" s="2">
        <f t="shared" si="3"/>
        <v>201258492.79564404</v>
      </c>
      <c r="AJ28" s="2">
        <f t="shared" si="4"/>
        <v>232214387.62677482</v>
      </c>
      <c r="AK28" s="2">
        <f t="shared" si="5"/>
        <v>263410059.02230024</v>
      </c>
    </row>
    <row r="29" spans="3:37" x14ac:dyDescent="0.15">
      <c r="C29" s="15">
        <v>25</v>
      </c>
      <c r="D29" s="30">
        <f>'[2]实力验证（按等级）'!D29</f>
        <v>30057094.415651344</v>
      </c>
      <c r="E29" s="30">
        <f>'[2]实力验证（按等级）'!E29</f>
        <v>30611941.473366268</v>
      </c>
      <c r="F29" s="30">
        <f>'[2]实力验证（按等级）'!F29</f>
        <v>31845837.853022642</v>
      </c>
      <c r="G29" s="30">
        <f>'[2]实力验证（按等级）'!G29</f>
        <v>35686389.386125892</v>
      </c>
      <c r="H29" s="30">
        <f>'[2]实力验证（按等级）'!H29</f>
        <v>39446037.584583513</v>
      </c>
      <c r="I29" s="30">
        <f>'[2]实力验证（按等级）'!I29</f>
        <v>32293738.198976152</v>
      </c>
      <c r="J29" s="30">
        <f>'[2]实力验证（按等级）'!J29</f>
        <v>33392164.136403974</v>
      </c>
      <c r="K29" s="30">
        <f>'[2]实力验证（按等级）'!K29</f>
        <v>37162889.94163356</v>
      </c>
      <c r="L29" s="30">
        <f>'[2]实力验证（按等级）'!L29</f>
        <v>41234060.113117479</v>
      </c>
      <c r="M29" s="30">
        <f>'[2]实力验证（按等级）'!M29</f>
        <v>45246590.066817015</v>
      </c>
      <c r="N29" s="30">
        <f>'[2]实力验证（按等级）'!N29</f>
        <v>0.33309030987655575</v>
      </c>
      <c r="O29" s="30">
        <f>'[2]实力验证（按等级）'!O29</f>
        <v>0.35384207200404583</v>
      </c>
      <c r="P29" s="30">
        <f>'[2]实力验证（按等级）'!P29</f>
        <v>0.36770448231473729</v>
      </c>
      <c r="Q29" s="30">
        <f>'[2]实力验证（按等级）'!Q29</f>
        <v>0.39650334527046788</v>
      </c>
      <c r="R29" s="30">
        <f>'[2]实力验证（按等级）'!R29</f>
        <v>0.41939324163851355</v>
      </c>
      <c r="S29" s="30">
        <f>'[2]实力验证（按等级）'!S29</f>
        <v>0.35940683187274625</v>
      </c>
      <c r="T29" s="30">
        <f>'[2]实力验证（按等级）'!T29</f>
        <v>0.37776189165895474</v>
      </c>
      <c r="U29" s="30">
        <f>'[2]实力验证（按等级）'!U29</f>
        <v>0.39150222699991943</v>
      </c>
      <c r="V29" s="30">
        <f>'[2]实力验证（按等级）'!V29</f>
        <v>0.41658778365408394</v>
      </c>
      <c r="W29" s="30">
        <f>'[2]实力验证（按等级）'!W29</f>
        <v>0.43759578095543339</v>
      </c>
      <c r="X29" s="30">
        <f>'[2]实力验证（按等级）'!X29</f>
        <v>3320.561657309669</v>
      </c>
      <c r="Y29" s="30">
        <f>'[2]实力验证（按等级）'!Y29</f>
        <v>3368.6727569248687</v>
      </c>
      <c r="Z29" s="30">
        <f>'[2]实力验证（按等级）'!Z29</f>
        <v>3422.2159685304628</v>
      </c>
      <c r="AA29" s="30">
        <f>'[2]实力验证（按等级）'!AA29</f>
        <v>3483.9833289691578</v>
      </c>
      <c r="AB29" s="30">
        <f>'[2]实力验证（按等级）'!AB29</f>
        <v>3544.4273429748305</v>
      </c>
      <c r="AF29" s="15">
        <v>25</v>
      </c>
      <c r="AG29" s="2">
        <f t="shared" si="1"/>
        <v>192940409.1922465</v>
      </c>
      <c r="AH29" s="2">
        <f t="shared" si="2"/>
        <v>203832516.01766169</v>
      </c>
      <c r="AI29" s="2">
        <f t="shared" si="3"/>
        <v>224120763.9942649</v>
      </c>
      <c r="AJ29" s="2">
        <f t="shared" si="4"/>
        <v>259661412.13388038</v>
      </c>
      <c r="AK29" s="2">
        <f t="shared" si="5"/>
        <v>294894081.43355501</v>
      </c>
    </row>
    <row r="30" spans="3:37" x14ac:dyDescent="0.15">
      <c r="C30" s="15">
        <v>26</v>
      </c>
      <c r="D30" s="30">
        <f>'[2]实力验证（按等级）'!D30</f>
        <v>33089417.34878115</v>
      </c>
      <c r="E30" s="30">
        <f>'[2]实力验证（按等级）'!E30</f>
        <v>33826463.702885881</v>
      </c>
      <c r="F30" s="30">
        <f>'[2]实力验证（按等级）'!F30</f>
        <v>35321347.698574618</v>
      </c>
      <c r="G30" s="30">
        <f>'[2]实力验证（按等级）'!G30</f>
        <v>39680623.348190635</v>
      </c>
      <c r="H30" s="30">
        <f>'[2]实力验证（按等级）'!H30</f>
        <v>43915289.717645422</v>
      </c>
      <c r="I30" s="30">
        <f>'[2]实力验证（按等级）'!I30</f>
        <v>35092890.233027048</v>
      </c>
      <c r="J30" s="30">
        <f>'[2]实力验证（按等级）'!J30</f>
        <v>36391309.079092652</v>
      </c>
      <c r="K30" s="30">
        <f>'[2]实力验证（按等级）'!K30</f>
        <v>40671449.787197635</v>
      </c>
      <c r="L30" s="30">
        <f>'[2]实力验证（按等级）'!L30</f>
        <v>45085955.291250274</v>
      </c>
      <c r="M30" s="30">
        <f>'[2]实力验证（按等级）'!M30</f>
        <v>49564123.637892872</v>
      </c>
      <c r="N30" s="30">
        <f>'[2]实力验证（按等级）'!N30</f>
        <v>0.33807532837360599</v>
      </c>
      <c r="O30" s="30">
        <f>'[2]实力验证（按等级）'!O30</f>
        <v>0.35960386796976751</v>
      </c>
      <c r="P30" s="30">
        <f>'[2]实力验证（按等级）'!P30</f>
        <v>0.37314359101691152</v>
      </c>
      <c r="Q30" s="30">
        <f>'[2]实力验证（按等级）'!Q30</f>
        <v>0.40198544475845099</v>
      </c>
      <c r="R30" s="30">
        <f>'[2]实力验证（按等级）'!R30</f>
        <v>0.42690783949543343</v>
      </c>
      <c r="S30" s="30">
        <f>'[2]实力验证（按等级）'!S30</f>
        <v>0.36707597748729537</v>
      </c>
      <c r="T30" s="30">
        <f>'[2]实力验证（按等级）'!T30</f>
        <v>0.38607248485099355</v>
      </c>
      <c r="U30" s="30">
        <f>'[2]实力验证（按等级）'!U30</f>
        <v>0.39965727392783523</v>
      </c>
      <c r="V30" s="30">
        <f>'[2]实力验证（按等级）'!V30</f>
        <v>0.42487069756589457</v>
      </c>
      <c r="W30" s="30">
        <f>'[2]实力验证（按等级）'!W30</f>
        <v>0.44747788851103865</v>
      </c>
      <c r="X30" s="30">
        <f>'[2]实力验证（按等级）'!X30</f>
        <v>3388.0926419241737</v>
      </c>
      <c r="Y30" s="30">
        <f>'[2]实力验证（按等级）'!Y30</f>
        <v>3435.9244188823618</v>
      </c>
      <c r="Z30" s="30">
        <f>'[2]实力验证（按等级）'!Z30</f>
        <v>3490.6693001307258</v>
      </c>
      <c r="AA30" s="30">
        <f>'[2]实力验证（按等级）'!AA30</f>
        <v>3549.8356957135043</v>
      </c>
      <c r="AB30" s="30">
        <f>'[2]实力验证（按等级）'!AB30</f>
        <v>3614.0613536331493</v>
      </c>
      <c r="AF30" s="15">
        <v>26</v>
      </c>
      <c r="AG30" s="2">
        <f t="shared" si="1"/>
        <v>212983853.59657007</v>
      </c>
      <c r="AH30" s="2">
        <f t="shared" si="2"/>
        <v>225950069.97204235</v>
      </c>
      <c r="AI30" s="2">
        <f t="shared" si="3"/>
        <v>249294953.89701441</v>
      </c>
      <c r="AJ30" s="2">
        <f t="shared" si="4"/>
        <v>289024204.63244545</v>
      </c>
      <c r="AK30" s="2">
        <f t="shared" si="5"/>
        <v>329535249.03852552</v>
      </c>
    </row>
    <row r="31" spans="3:37" x14ac:dyDescent="0.15">
      <c r="C31" s="15">
        <v>27</v>
      </c>
      <c r="D31" s="30">
        <f>'[2]实力验证（按等级）'!D31</f>
        <v>36382469.422090694</v>
      </c>
      <c r="E31" s="30">
        <f>'[2]实力验证（按等级）'!E31</f>
        <v>37314175.350820653</v>
      </c>
      <c r="F31" s="30">
        <f>'[2]实力验证（按等级）'!F31</f>
        <v>39035002.694919318</v>
      </c>
      <c r="G31" s="30">
        <f>'[2]实力验证（按等级）'!G31</f>
        <v>43958096.750147179</v>
      </c>
      <c r="H31" s="30">
        <f>'[2]实力验证（按等级）'!H31</f>
        <v>48703351.945055157</v>
      </c>
      <c r="I31" s="30">
        <f>'[2]实力验证（按等级）'!I31</f>
        <v>38157811.454041317</v>
      </c>
      <c r="J31" s="30">
        <f>'[2]实力验证（按等级）'!J31</f>
        <v>39686044.315796778</v>
      </c>
      <c r="K31" s="30">
        <f>'[2]实力验证（按等级）'!K31</f>
        <v>44394055.566903591</v>
      </c>
      <c r="L31" s="30">
        <f>'[2]实力验证（按等级）'!L31</f>
        <v>49304867.780585244</v>
      </c>
      <c r="M31" s="30">
        <f>'[2]实力验证（按等级）'!M31</f>
        <v>54134886.561494388</v>
      </c>
      <c r="N31" s="30">
        <f>'[2]实力验证（按等级）'!N31</f>
        <v>0.34306034687065623</v>
      </c>
      <c r="O31" s="30">
        <f>'[2]实力验证（按等级）'!O31</f>
        <v>0.36536516395639967</v>
      </c>
      <c r="P31" s="30">
        <f>'[2]实力验证（按等级）'!P31</f>
        <v>0.37858276829552762</v>
      </c>
      <c r="Q31" s="30">
        <f>'[2]实力验证（按等级）'!Q31</f>
        <v>0.40746802894229639</v>
      </c>
      <c r="R31" s="30">
        <f>'[2]实力验证（按等级）'!R31</f>
        <v>0.43442110970174003</v>
      </c>
      <c r="S31" s="30">
        <f>'[2]实力验证（按等级）'!S31</f>
        <v>0.37474512310184449</v>
      </c>
      <c r="T31" s="30">
        <f>'[2]实力验证（按等级）'!T31</f>
        <v>0.39438363899518147</v>
      </c>
      <c r="U31" s="30">
        <f>'[2]实力验证（按等级）'!U31</f>
        <v>0.40781224391632837</v>
      </c>
      <c r="V31" s="30">
        <f>'[2]实力验证（按等级）'!V31</f>
        <v>0.43315306767259137</v>
      </c>
      <c r="W31" s="30">
        <f>'[2]实力验证（按等级）'!W31</f>
        <v>0.4573614856258682</v>
      </c>
      <c r="X31" s="30">
        <f>'[2]实力验证（按等级）'!X31</f>
        <v>3454.6416839245758</v>
      </c>
      <c r="Y31" s="30">
        <f>'[2]实力验证（按等级）'!Y31</f>
        <v>3503.0530825071737</v>
      </c>
      <c r="Z31" s="30">
        <f>'[2]实力验证（按等级）'!Z31</f>
        <v>3557.472326623385</v>
      </c>
      <c r="AA31" s="30">
        <f>'[2]实力验证（按等级）'!AA31</f>
        <v>3618.1755925323187</v>
      </c>
      <c r="AB31" s="30">
        <f>'[2]实力验证（按等级）'!AB31</f>
        <v>3680.4873230223789</v>
      </c>
      <c r="AF31" s="15">
        <v>27</v>
      </c>
      <c r="AG31" s="2">
        <f t="shared" si="1"/>
        <v>235032992.26200414</v>
      </c>
      <c r="AH31" s="2">
        <f t="shared" si="2"/>
        <v>250333771.1180028</v>
      </c>
      <c r="AI31" s="2">
        <f t="shared" si="3"/>
        <v>276428607.43106943</v>
      </c>
      <c r="AJ31" s="2">
        <f t="shared" si="4"/>
        <v>321151925.80275393</v>
      </c>
      <c r="AK31" s="2">
        <f t="shared" si="5"/>
        <v>366989306.51699662</v>
      </c>
    </row>
    <row r="32" spans="3:37" x14ac:dyDescent="0.15">
      <c r="C32" s="15">
        <v>28</v>
      </c>
      <c r="D32" s="30">
        <f>'[2]实力验证（按等级）'!D32</f>
        <v>39947521.538634323</v>
      </c>
      <c r="E32" s="30">
        <f>'[2]实力验证（按等级）'!E32</f>
        <v>41051348.338699631</v>
      </c>
      <c r="F32" s="30">
        <f>'[2]实力验证（按等级）'!F32</f>
        <v>43056479.589035608</v>
      </c>
      <c r="G32" s="30">
        <f>'[2]实力验证（按等级）'!G32</f>
        <v>48807983.386971794</v>
      </c>
      <c r="H32" s="30">
        <f>'[2]实力验证（按等级）'!H32</f>
        <v>54136572.897591904</v>
      </c>
      <c r="I32" s="30">
        <f>'[2]实力验证（按等级）'!I32</f>
        <v>41519016.680735134</v>
      </c>
      <c r="J32" s="30">
        <f>'[2]实力验证（按等级）'!J32</f>
        <v>43222993.674070731</v>
      </c>
      <c r="K32" s="30">
        <f>'[2]实力验证（按等级）'!K32</f>
        <v>48388644.776835568</v>
      </c>
      <c r="L32" s="30">
        <f>'[2]实力验证（按等级）'!L32</f>
        <v>53881720.54726889</v>
      </c>
      <c r="M32" s="30">
        <f>'[2]实力验证（按等级）'!M32</f>
        <v>59301484.11336951</v>
      </c>
      <c r="N32" s="30">
        <f>'[2]实力验证（按等级）'!N32</f>
        <v>0.34804536536770658</v>
      </c>
      <c r="O32" s="30">
        <f>'[2]实力验证（按等级）'!O32</f>
        <v>0.37482352544627828</v>
      </c>
      <c r="P32" s="30">
        <f>'[2]实力验证（按等级）'!P32</f>
        <v>0.39088183838672452</v>
      </c>
      <c r="Q32" s="30">
        <f>'[2]实力验证（按等级）'!Q32</f>
        <v>0.43979948175843742</v>
      </c>
      <c r="R32" s="30">
        <f>'[2]实力验证（按等级）'!R32</f>
        <v>0.47765007985513414</v>
      </c>
      <c r="S32" s="30">
        <f>'[2]实力验证（按等级）'!S32</f>
        <v>0.38241426871639372</v>
      </c>
      <c r="T32" s="30">
        <f>'[2]实力验证（按等级）'!T32</f>
        <v>0.40538953739144201</v>
      </c>
      <c r="U32" s="30">
        <f>'[2]实力验证（按等级）'!U32</f>
        <v>0.420965541285655</v>
      </c>
      <c r="V32" s="30">
        <f>'[2]实力验证（按等级）'!V32</f>
        <v>0.46099796087686012</v>
      </c>
      <c r="W32" s="30">
        <f>'[2]实力验证（按等级）'!W32</f>
        <v>0.49327161128210795</v>
      </c>
      <c r="X32" s="30">
        <f>'[2]实力验证（按等级）'!X32</f>
        <v>3520.9789085251496</v>
      </c>
      <c r="Y32" s="30">
        <f>'[2]实力验证（按等级）'!Y32</f>
        <v>3569.6432625118296</v>
      </c>
      <c r="Z32" s="30">
        <f>'[2]实力验证（按等级）'!Z32</f>
        <v>3623.3320028260919</v>
      </c>
      <c r="AA32" s="30">
        <f>'[2]实力验证（按等级）'!AA32</f>
        <v>3683.8424098785335</v>
      </c>
      <c r="AB32" s="30">
        <f>'[2]实力验证（按等级）'!AB32</f>
        <v>3752.0448156730304</v>
      </c>
      <c r="AF32" s="15">
        <v>28</v>
      </c>
      <c r="AG32" s="2">
        <f t="shared" si="1"/>
        <v>259270645.38832912</v>
      </c>
      <c r="AH32" s="2">
        <f t="shared" si="2"/>
        <v>278064560.17462963</v>
      </c>
      <c r="AI32" s="2">
        <f t="shared" si="3"/>
        <v>308577776.82837296</v>
      </c>
      <c r="AJ32" s="2">
        <f t="shared" si="4"/>
        <v>368748617.99008751</v>
      </c>
      <c r="AK32" s="2">
        <f t="shared" si="5"/>
        <v>427247175.42135412</v>
      </c>
    </row>
    <row r="33" spans="3:37" x14ac:dyDescent="0.15">
      <c r="C33" s="15">
        <v>29</v>
      </c>
      <c r="D33" s="30">
        <f>'[2]实力验证（按等级）'!D33</f>
        <v>43882567.396233596</v>
      </c>
      <c r="E33" s="30">
        <f>'[2]实力验证（按等级）'!E33</f>
        <v>45176766.436071075</v>
      </c>
      <c r="F33" s="30">
        <f>'[2]实力验证（按等级）'!F33</f>
        <v>47544460.884874657</v>
      </c>
      <c r="G33" s="30">
        <f>'[2]实力验证（按等级）'!G33</f>
        <v>54111927.356224127</v>
      </c>
      <c r="H33" s="30">
        <f>'[2]实力验证（按等级）'!H33</f>
        <v>60007168.166522168</v>
      </c>
      <c r="I33" s="30">
        <f>'[2]实力验证（按等级）'!I33</f>
        <v>45224689.188810088</v>
      </c>
      <c r="J33" s="30">
        <f>'[2]实力验证（按等级）'!J33</f>
        <v>47087999.722725309</v>
      </c>
      <c r="K33" s="30">
        <f>'[2]实力验证（按等级）'!K33</f>
        <v>52846977.561496876</v>
      </c>
      <c r="L33" s="30">
        <f>'[2]实力验证（按等级）'!L33</f>
        <v>59022286.493839607</v>
      </c>
      <c r="M33" s="30">
        <f>'[2]实力验证（按等级）'!M33</f>
        <v>64828132.196549021</v>
      </c>
      <c r="N33" s="30">
        <f>'[2]实力验证（按等级）'!N33</f>
        <v>0.36150666132815845</v>
      </c>
      <c r="O33" s="30">
        <f>'[2]实力验证（按等级）'!O33</f>
        <v>0.39627688654541326</v>
      </c>
      <c r="P33" s="30">
        <f>'[2]实力验证（按等级）'!P33</f>
        <v>0.42536329657689886</v>
      </c>
      <c r="Q33" s="30">
        <f>'[2]实力验证（按等级）'!Q33</f>
        <v>0.48426281006792271</v>
      </c>
      <c r="R33" s="30">
        <f>'[2]实力验证（按等级）'!R33</f>
        <v>0.52607563184244843</v>
      </c>
      <c r="S33" s="30">
        <f>'[2]实力验证（按等级）'!S33</f>
        <v>0.39728896157061538</v>
      </c>
      <c r="T33" s="30">
        <f>'[2]实力验证（按等级）'!T33</f>
        <v>0.42627419528244453</v>
      </c>
      <c r="U33" s="30">
        <f>'[2]实力验证（按等级）'!U33</f>
        <v>0.45151729685834197</v>
      </c>
      <c r="V33" s="30">
        <f>'[2]实力验证（按等级）'!V33</f>
        <v>0.49911174992947127</v>
      </c>
      <c r="W33" s="30">
        <f>'[2]实力验证（按等级）'!W33</f>
        <v>0.53452855808204269</v>
      </c>
      <c r="X33" s="30">
        <f>'[2]实力验证（按等级）'!X33</f>
        <v>3587.5328404170023</v>
      </c>
      <c r="Y33" s="30">
        <f>'[2]实力验证（按等级）'!Y33</f>
        <v>3636.151840648989</v>
      </c>
      <c r="Z33" s="30">
        <f>'[2]实力验证（按等级）'!Z33</f>
        <v>3692.2544796364009</v>
      </c>
      <c r="AA33" s="30">
        <f>'[2]实力验证（按等级）'!AA33</f>
        <v>3755.4718731192797</v>
      </c>
      <c r="AB33" s="30">
        <f>'[2]实力验证（按等级）'!AB33</f>
        <v>3821.7361184365332</v>
      </c>
      <c r="AF33" s="15">
        <v>29</v>
      </c>
      <c r="AG33" s="2">
        <f t="shared" si="1"/>
        <v>289497186.4276045</v>
      </c>
      <c r="AH33" s="2">
        <f t="shared" si="2"/>
        <v>313763217.3862282</v>
      </c>
      <c r="AI33" s="2">
        <f t="shared" si="3"/>
        <v>354601395.22859371</v>
      </c>
      <c r="AJ33" s="2">
        <f t="shared" si="4"/>
        <v>429687248.33055538</v>
      </c>
      <c r="AK33" s="2">
        <f t="shared" si="5"/>
        <v>498968443.73570007</v>
      </c>
    </row>
    <row r="34" spans="3:37" x14ac:dyDescent="0.15">
      <c r="C34" s="15">
        <v>30</v>
      </c>
      <c r="D34" s="30">
        <f>'[2]实力验证（按等级）'!D34</f>
        <v>48041303.651689157</v>
      </c>
      <c r="E34" s="30">
        <f>'[2]实力验证（按等级）'!E34</f>
        <v>49539982.100381054</v>
      </c>
      <c r="F34" s="30">
        <f>'[2]实力验证（按等级）'!F34</f>
        <v>52299949.282125622</v>
      </c>
      <c r="G34" s="30">
        <f>'[2]实力验证（按等级）'!G34</f>
        <v>59785578.422404014</v>
      </c>
      <c r="H34" s="30">
        <f>'[2]实力验证（按等级）'!H34</f>
        <v>66283068.668394245</v>
      </c>
      <c r="I34" s="30">
        <f>'[2]实力验证（按等级）'!I34</f>
        <v>49126197.153541848</v>
      </c>
      <c r="J34" s="30">
        <f>'[2]实力验证（按等级）'!J34</f>
        <v>51217975.64201887</v>
      </c>
      <c r="K34" s="30">
        <f>'[2]实力验证（按等级）'!K34</f>
        <v>57550680.644120194</v>
      </c>
      <c r="L34" s="30">
        <f>'[2]实力验证（按等级）'!L34</f>
        <v>64396875.153270535</v>
      </c>
      <c r="M34" s="30">
        <f>'[2]实力验证（按等级）'!M34</f>
        <v>70767651.497931644</v>
      </c>
      <c r="N34" s="30">
        <f>'[2]实力验证（按等级）'!N34</f>
        <v>0.37561784038198803</v>
      </c>
      <c r="O34" s="30">
        <f>'[2]实力验证（按等级）'!O34</f>
        <v>0.41765968929502395</v>
      </c>
      <c r="P34" s="30">
        <f>'[2]实力验证（按等级）'!P34</f>
        <v>0.45972309040010406</v>
      </c>
      <c r="Q34" s="30">
        <f>'[2]实力验证（按等级）'!Q34</f>
        <v>0.52856674670431003</v>
      </c>
      <c r="R34" s="30">
        <f>'[2]实力验证（按等级）'!R34</f>
        <v>0.57432753608151643</v>
      </c>
      <c r="S34" s="30">
        <f>'[2]实力验证（按等级）'!S34</f>
        <v>0.41271610959750171</v>
      </c>
      <c r="T34" s="30">
        <f>'[2]实力验证（按等级）'!T34</f>
        <v>0.44723801619974268</v>
      </c>
      <c r="U34" s="30">
        <f>'[2]实力验证（按等级）'!U34</f>
        <v>0.48220555391592079</v>
      </c>
      <c r="V34" s="30">
        <f>'[2]实力验证（按等级）'!V34</f>
        <v>0.53740436866409447</v>
      </c>
      <c r="W34" s="30">
        <f>'[2]实力验证（按等级）'!W34</f>
        <v>0.57598032918488751</v>
      </c>
      <c r="X34" s="30">
        <f>'[2]实力验证（按等级）'!X34</f>
        <v>3652.7432338833255</v>
      </c>
      <c r="Y34" s="30">
        <f>'[2]实力验证（按等级）'!Y34</f>
        <v>3703.3969730796721</v>
      </c>
      <c r="Z34" s="30">
        <f>'[2]实力验证（按等级）'!Z34</f>
        <v>3759.0075277664141</v>
      </c>
      <c r="AA34" s="30">
        <f>'[2]实力验证（按等级）'!AA34</f>
        <v>3821.8316384114387</v>
      </c>
      <c r="AB34" s="30">
        <f>'[2]实力验证（按等级）'!AB34</f>
        <v>3891.5075841763833</v>
      </c>
      <c r="AF34" s="15">
        <v>30</v>
      </c>
      <c r="AG34" s="2">
        <f t="shared" si="1"/>
        <v>322469658.72251046</v>
      </c>
      <c r="AH34" s="2">
        <f t="shared" si="2"/>
        <v>352995173.63108408</v>
      </c>
      <c r="AI34" s="2">
        <f t="shared" si="3"/>
        <v>405744014.03387928</v>
      </c>
      <c r="AJ34" s="2">
        <f t="shared" si="4"/>
        <v>498113210.24048895</v>
      </c>
      <c r="AK34" s="2">
        <f t="shared" si="5"/>
        <v>580363948.14923751</v>
      </c>
    </row>
    <row r="35" spans="3:37" x14ac:dyDescent="0.15">
      <c r="C35" s="15">
        <v>31</v>
      </c>
      <c r="D35" s="30">
        <f>'[2]实力验证（按等级）'!D35</f>
        <v>53821153.082558893</v>
      </c>
      <c r="E35" s="30">
        <f>'[2]实力验证（按等级）'!E35</f>
        <v>55574412.938379221</v>
      </c>
      <c r="F35" s="30">
        <f>'[2]实力验证（按等级）'!F35</f>
        <v>58814019.347986571</v>
      </c>
      <c r="G35" s="30">
        <f>'[2]实力验证（按等级）'!G35</f>
        <v>67448417.729212642</v>
      </c>
      <c r="H35" s="30">
        <f>'[2]实力验证（按等级）'!H35</f>
        <v>74682190.370665357</v>
      </c>
      <c r="I35" s="30">
        <f>'[2]实力验证（按等级）'!I35</f>
        <v>53538617.805904269</v>
      </c>
      <c r="J35" s="30">
        <f>'[2]实力验证（按等级）'!J35</f>
        <v>55793044.144650936</v>
      </c>
      <c r="K35" s="30">
        <f>'[2]实力验证（按等级）'!K35</f>
        <v>62831316.444814712</v>
      </c>
      <c r="L35" s="30">
        <f>'[2]实力验证（按等级）'!L35</f>
        <v>70431062.401463434</v>
      </c>
      <c r="M35" s="30">
        <f>'[2]实力验证（按等级）'!M35</f>
        <v>77261471.06478332</v>
      </c>
      <c r="N35" s="30">
        <f>'[2]实力验证（按等级）'!N35</f>
        <v>0.38972901943581761</v>
      </c>
      <c r="O35" s="30">
        <f>'[2]实力验证（按等级）'!O35</f>
        <v>0.43902074754200682</v>
      </c>
      <c r="P35" s="30">
        <f>'[2]实力验证（按等级）'!P35</f>
        <v>0.49401760350487067</v>
      </c>
      <c r="Q35" s="30">
        <f>'[2]实力验证（按等级）'!Q35</f>
        <v>0.57277729532043786</v>
      </c>
      <c r="R35" s="30">
        <f>'[2]实力验证（按等级）'!R35</f>
        <v>0.62247753805081918</v>
      </c>
      <c r="S35" s="30">
        <f>'[2]实力验证（按等级）'!S35</f>
        <v>0.42814325762438815</v>
      </c>
      <c r="T35" s="30">
        <f>'[2]实力验证（按等级）'!T35</f>
        <v>0.4682262333882819</v>
      </c>
      <c r="U35" s="30">
        <f>'[2]实力验证（按等级）'!U35</f>
        <v>0.51296705275516274</v>
      </c>
      <c r="V35" s="30">
        <f>'[2]实力验证（按等级）'!V35</f>
        <v>0.57580176420193574</v>
      </c>
      <c r="W35" s="30">
        <f>'[2]实力验证（按等级）'!W35</f>
        <v>0.6175464296635671</v>
      </c>
      <c r="X35" s="30">
        <f>'[2]实力验证（按等级）'!X35</f>
        <v>3719.5189537639744</v>
      </c>
      <c r="Y35" s="30">
        <f>'[2]实力验证（按等级）'!Y35</f>
        <v>3769.0285126353665</v>
      </c>
      <c r="Z35" s="30">
        <f>'[2]实力验证（按等级）'!Z35</f>
        <v>3826.4669534623122</v>
      </c>
      <c r="AA35" s="30">
        <f>'[2]实力验证（按等级）'!AA35</f>
        <v>3889.0108012583764</v>
      </c>
      <c r="AB35" s="30">
        <f>'[2]实力验证（按等级）'!AB35</f>
        <v>3957.6288482572345</v>
      </c>
      <c r="AF35" s="15">
        <v>31</v>
      </c>
      <c r="AG35" s="2">
        <f t="shared" si="1"/>
        <v>363814372.44132119</v>
      </c>
      <c r="AH35" s="2">
        <f t="shared" si="2"/>
        <v>401735363.42706662</v>
      </c>
      <c r="AI35" s="2">
        <f t="shared" si="3"/>
        <v>469428347.15100247</v>
      </c>
      <c r="AJ35" s="2">
        <f t="shared" si="4"/>
        <v>583308203.22973335</v>
      </c>
      <c r="AK35" s="2">
        <f t="shared" si="5"/>
        <v>680676621.77038479</v>
      </c>
    </row>
    <row r="36" spans="3:37" x14ac:dyDescent="0.15">
      <c r="C36" s="15">
        <v>32</v>
      </c>
      <c r="D36" s="30">
        <f>'[2]实力验证（按等级）'!D36</f>
        <v>60034179.716075547</v>
      </c>
      <c r="E36" s="30">
        <f>'[2]实力验证（按等级）'!E36</f>
        <v>62069478.50970351</v>
      </c>
      <c r="F36" s="30">
        <f>'[2]实力验证（按等级）'!F36</f>
        <v>65845175.800234027</v>
      </c>
      <c r="G36" s="30">
        <f>'[2]实力验证（按等级）'!G36</f>
        <v>75735070.0589104</v>
      </c>
      <c r="H36" s="30">
        <f>'[2]实力验证（按等级）'!H36</f>
        <v>83751632.928491727</v>
      </c>
      <c r="I36" s="30">
        <f>'[2]实力验证（按等级）'!I36</f>
        <v>58205910.138917059</v>
      </c>
      <c r="J36" s="30">
        <f>'[2]实力验证（按等级）'!J36</f>
        <v>60770735.012917265</v>
      </c>
      <c r="K36" s="30">
        <f>'[2]实力验证（按等级）'!K36</f>
        <v>68442475.877207726</v>
      </c>
      <c r="L36" s="30">
        <f>'[2]实力验证（按等级）'!L36</f>
        <v>76906406.388426378</v>
      </c>
      <c r="M36" s="30">
        <f>'[2]实力验证（按等级）'!M36</f>
        <v>84358279.530784577</v>
      </c>
      <c r="N36" s="30">
        <f>'[2]实力验证（按等级）'!N36</f>
        <v>0.4038401984896472</v>
      </c>
      <c r="O36" s="30">
        <f>'[2]实力验证（按等级）'!O36</f>
        <v>0.4603624481624472</v>
      </c>
      <c r="P36" s="30">
        <f>'[2]实力验证（按等级）'!P36</f>
        <v>0.52825400170171855</v>
      </c>
      <c r="Q36" s="30">
        <f>'[2]实力验证（按等级）'!Q36</f>
        <v>0.61690470704212175</v>
      </c>
      <c r="R36" s="30">
        <f>'[2]实力验证（按等级）'!R36</f>
        <v>0.67053682347830423</v>
      </c>
      <c r="S36" s="30">
        <f>'[2]实力验证（按等级）'!S36</f>
        <v>0.44357040565127448</v>
      </c>
      <c r="T36" s="30">
        <f>'[2]实力验证（按等级）'!T36</f>
        <v>0.48923616888952709</v>
      </c>
      <c r="U36" s="30">
        <f>'[2]实力验证（按等级）'!U36</f>
        <v>0.54379375368621574</v>
      </c>
      <c r="V36" s="30">
        <f>'[2]实力验证（按等级）'!V36</f>
        <v>0.6142924352798852</v>
      </c>
      <c r="W36" s="30">
        <f>'[2]实力验证（按等级）'!W36</f>
        <v>0.65921430967696837</v>
      </c>
      <c r="X36" s="30">
        <f>'[2]实力验证（按等级）'!X36</f>
        <v>3783.6630202092224</v>
      </c>
      <c r="Y36" s="30">
        <f>'[2]实力验证（按等级）'!Y36</f>
        <v>3836.370132315777</v>
      </c>
      <c r="Z36" s="30">
        <f>'[2]实力验证（按等级）'!Z36</f>
        <v>3891.5240622314541</v>
      </c>
      <c r="AA36" s="30">
        <f>'[2]实力验证（按等级）'!AA36</f>
        <v>3955.4131908524987</v>
      </c>
      <c r="AB36" s="30">
        <f>'[2]实力验证（按等级）'!AB36</f>
        <v>4026.1220107826684</v>
      </c>
      <c r="AF36" s="15">
        <v>32</v>
      </c>
      <c r="AG36" s="2">
        <f t="shared" si="1"/>
        <v>409024063.45877302</v>
      </c>
      <c r="AH36" s="2">
        <f t="shared" si="2"/>
        <v>456049017.66681641</v>
      </c>
      <c r="AI36" s="2">
        <f t="shared" si="3"/>
        <v>540892223.21625328</v>
      </c>
      <c r="AJ36" s="2">
        <f t="shared" si="4"/>
        <v>680129734.06247973</v>
      </c>
      <c r="AK36" s="2">
        <f t="shared" si="5"/>
        <v>795446574.10082626</v>
      </c>
    </row>
    <row r="37" spans="3:37" x14ac:dyDescent="0.15">
      <c r="C37" s="15">
        <v>33</v>
      </c>
      <c r="D37" s="30">
        <f>'[2]实力验证（按等级）'!D37</f>
        <v>66703101.114558876</v>
      </c>
      <c r="E37" s="30">
        <f>'[2]实力验证（按等级）'!E37</f>
        <v>69054975.697700322</v>
      </c>
      <c r="F37" s="30">
        <f>'[2]实力验证（按等级）'!F37</f>
        <v>73405849.517558187</v>
      </c>
      <c r="G37" s="30">
        <f>'[2]实力验证（按等级）'!G37</f>
        <v>84671734.948611438</v>
      </c>
      <c r="H37" s="30">
        <f>'[2]实力验证（按等级）'!H37</f>
        <v>93494171.296462178</v>
      </c>
      <c r="I37" s="30">
        <f>'[2]实力验证（按等级）'!I37</f>
        <v>63324254.155552857</v>
      </c>
      <c r="J37" s="30">
        <f>'[2]实力验证（按等级）'!J37</f>
        <v>65980722.122039691</v>
      </c>
      <c r="K37" s="30">
        <f>'[2]实力验证（按等级）'!K37</f>
        <v>74494534.827483967</v>
      </c>
      <c r="L37" s="30">
        <f>'[2]实力验证（按等级）'!L37</f>
        <v>83848466.563506424</v>
      </c>
      <c r="M37" s="30">
        <f>'[2]实力验证（按等级）'!M37</f>
        <v>91791678.324169695</v>
      </c>
      <c r="N37" s="30">
        <f>'[2]实力验证（按等级）'!N37</f>
        <v>0.41795137754347672</v>
      </c>
      <c r="O37" s="30">
        <f>'[2]实力验证（按等级）'!O37</f>
        <v>0.48168684102296033</v>
      </c>
      <c r="P37" s="30">
        <f>'[2]实力验证（按等级）'!P37</f>
        <v>0.56243843904105917</v>
      </c>
      <c r="Q37" s="30">
        <f>'[2]实力验证（按等级）'!Q37</f>
        <v>0.66095778561108198</v>
      </c>
      <c r="R37" s="30">
        <f>'[2]实力验证（按等级）'!R37</f>
        <v>0.7185149987488304</v>
      </c>
      <c r="S37" s="30">
        <f>'[2]实力验证（按等级）'!S37</f>
        <v>0.45899755367816086</v>
      </c>
      <c r="T37" s="30">
        <f>'[2]实力验证（按等级）'!T37</f>
        <v>0.51026552285312976</v>
      </c>
      <c r="U37" s="30">
        <f>'[2]实力验证（按等级）'!U37</f>
        <v>0.57467875216471609</v>
      </c>
      <c r="V37" s="30">
        <f>'[2]实力验证（按等级）'!V37</f>
        <v>0.6528665045291826</v>
      </c>
      <c r="W37" s="30">
        <f>'[2]实力验证（按等级）'!W37</f>
        <v>0.70097319132988467</v>
      </c>
      <c r="X37" s="30">
        <f>'[2]实力验证（按等级）'!X37</f>
        <v>3850.8297311415272</v>
      </c>
      <c r="Y37" s="30">
        <f>'[2]实力验证（按等级）'!Y37</f>
        <v>3899.0868763053822</v>
      </c>
      <c r="Z37" s="30">
        <f>'[2]实力验证（按等级）'!Z37</f>
        <v>3957.3520379044335</v>
      </c>
      <c r="AA37" s="30">
        <f>'[2]实力验证（按等级）'!AA37</f>
        <v>4020.925900972692</v>
      </c>
      <c r="AB37" s="30">
        <f>'[2]实力验证（按等级）'!AB37</f>
        <v>4090.4062586103628</v>
      </c>
      <c r="AF37" s="15">
        <v>33</v>
      </c>
      <c r="AG37" s="2">
        <f t="shared" si="1"/>
        <v>459055784.12659347</v>
      </c>
      <c r="AH37" s="2">
        <f t="shared" si="2"/>
        <v>515713078.47312695</v>
      </c>
      <c r="AI37" s="2">
        <f t="shared" si="3"/>
        <v>621215606.95094228</v>
      </c>
      <c r="AJ37" s="2">
        <f t="shared" si="4"/>
        <v>789797921.84518576</v>
      </c>
      <c r="AK37" s="2">
        <f t="shared" si="5"/>
        <v>924663076.45674479</v>
      </c>
    </row>
    <row r="38" spans="3:37" x14ac:dyDescent="0.15">
      <c r="C38" s="15">
        <v>34</v>
      </c>
      <c r="D38" s="30">
        <f>'[2]实力验证（按等级）'!D38</f>
        <v>73881377.074609742</v>
      </c>
      <c r="E38" s="30">
        <f>'[2]实力验证（按等级）'!E38</f>
        <v>76540790.018117115</v>
      </c>
      <c r="F38" s="30">
        <f>'[2]实力验证（按等级）'!F38</f>
        <v>81520817.373231456</v>
      </c>
      <c r="G38" s="30">
        <f>'[2]实力验证（按等级）'!G38</f>
        <v>94388157.490084156</v>
      </c>
      <c r="H38" s="30">
        <f>'[2]实力验证（按等级）'!H38</f>
        <v>104283051.73151043</v>
      </c>
      <c r="I38" s="30">
        <f>'[2]实力验证（按等级）'!I38</f>
        <v>68721040.804168701</v>
      </c>
      <c r="J38" s="30">
        <f>'[2]实力验证（按等级）'!J38</f>
        <v>71735497.501239508</v>
      </c>
      <c r="K38" s="30">
        <f>'[2]实力验证（按等级）'!K38</f>
        <v>80977641.776921019</v>
      </c>
      <c r="L38" s="30">
        <f>'[2]实力验证（按等级）'!L38</f>
        <v>91391997.807650521</v>
      </c>
      <c r="M38" s="30">
        <f>'[2]实力验证（按等级）'!M38</f>
        <v>99967618.579476058</v>
      </c>
      <c r="N38" s="30">
        <f>'[2]实力验证（按等级）'!N38</f>
        <v>0.4320625565973063</v>
      </c>
      <c r="O38" s="30">
        <f>'[2]实力验证（按等级）'!O38</f>
        <v>0.50299569643186415</v>
      </c>
      <c r="P38" s="30">
        <f>'[2]实力验证（按等级）'!P38</f>
        <v>0.59657623029144946</v>
      </c>
      <c r="Q38" s="30">
        <f>'[2]实力验证（按等级）'!Q38</f>
        <v>0.69502988485751871</v>
      </c>
      <c r="R38" s="30">
        <f>'[2]实力验证（按等级）'!R38</f>
        <v>0.74671518111206669</v>
      </c>
      <c r="S38" s="30">
        <f>'[2]实力验证（按等级）'!S38</f>
        <v>0.47442470170504725</v>
      </c>
      <c r="T38" s="30">
        <f>'[2]实力验证（按等级）'!T38</f>
        <v>0.53131230907951355</v>
      </c>
      <c r="U38" s="30">
        <f>'[2]实力验证（按等级）'!U38</f>
        <v>0.60561608527959954</v>
      </c>
      <c r="V38" s="30">
        <f>'[2]实力验证（按等级）'!V38</f>
        <v>0.68409516887643385</v>
      </c>
      <c r="W38" s="30">
        <f>'[2]实力验证（按等级）'!W38</f>
        <v>0.7280655189669063</v>
      </c>
      <c r="X38" s="30">
        <f>'[2]实力验证（按等级）'!X38</f>
        <v>3913.962430455269</v>
      </c>
      <c r="Y38" s="30">
        <f>'[2]实力验证（按等级）'!Y38</f>
        <v>3966.2932129146884</v>
      </c>
      <c r="Z38" s="30">
        <f>'[2]实力验证（按等级）'!Z38</f>
        <v>4022.5526780322962</v>
      </c>
      <c r="AA38" s="30">
        <f>'[2]实力验证（按等级）'!AA38</f>
        <v>4088.6582215718527</v>
      </c>
      <c r="AB38" s="30">
        <f>'[2]实力验证（按等级）'!AB38</f>
        <v>4158.7144728338253</v>
      </c>
      <c r="AF38" s="15">
        <v>34</v>
      </c>
      <c r="AG38" s="2">
        <f t="shared" si="1"/>
        <v>513681528.58019477</v>
      </c>
      <c r="AH38" s="2">
        <f t="shared" si="2"/>
        <v>582304015.30820107</v>
      </c>
      <c r="AI38" s="2">
        <f t="shared" si="3"/>
        <v>711114530.63327241</v>
      </c>
      <c r="AJ38" s="2">
        <f t="shared" si="4"/>
        <v>905341617.04459286</v>
      </c>
      <c r="AK38" s="2">
        <f t="shared" si="5"/>
        <v>1052540163.4848582</v>
      </c>
    </row>
    <row r="39" spans="3:37" x14ac:dyDescent="0.15">
      <c r="C39" s="15">
        <v>35</v>
      </c>
      <c r="D39" s="30">
        <f>'[2]实力验证（按等级）'!D39</f>
        <v>81628169.51270172</v>
      </c>
      <c r="E39" s="30">
        <f>'[2]实力验证（按等级）'!E39</f>
        <v>84665267.10316357</v>
      </c>
      <c r="F39" s="30">
        <f>'[2]实力验证（按等级）'!F39</f>
        <v>90326325.602708176</v>
      </c>
      <c r="G39" s="30">
        <f>'[2]实力验证（按等级）'!G39</f>
        <v>105117447.49160577</v>
      </c>
      <c r="H39" s="30">
        <f>'[2]实力验证（按等级）'!H39</f>
        <v>116094403.61883783</v>
      </c>
      <c r="I39" s="30">
        <f>'[2]实力验证（按等级）'!I39</f>
        <v>74649469.204516441</v>
      </c>
      <c r="J39" s="30">
        <f>'[2]实力验证（按等级）'!J39</f>
        <v>77842850.212368816</v>
      </c>
      <c r="K39" s="30">
        <f>'[2]实力验证（按等级）'!K39</f>
        <v>88106910.801732719</v>
      </c>
      <c r="L39" s="30">
        <f>'[2]实力验证（按等级）'!L39</f>
        <v>99411486.88449581</v>
      </c>
      <c r="M39" s="30">
        <f>'[2]实力验证（按等级）'!M39</f>
        <v>108504757.01515146</v>
      </c>
      <c r="N39" s="30">
        <f>'[2]实力验证（按等级）'!N39</f>
        <v>0.45305852477048014</v>
      </c>
      <c r="O39" s="30">
        <f>'[2]实力验证（按等级）'!O39</f>
        <v>0.52583324513837981</v>
      </c>
      <c r="P39" s="30">
        <f>'[2]实力验证（按等级）'!P39</f>
        <v>0.61208044338738221</v>
      </c>
      <c r="Q39" s="30">
        <f>'[2]实力验证（按等级）'!Q39</f>
        <v>0.70766232457975442</v>
      </c>
      <c r="R39" s="30">
        <f>'[2]实力验证（按等级）'!R39</f>
        <v>0.76061503309759448</v>
      </c>
      <c r="S39" s="30">
        <f>'[2]实力验证（按等级）'!S39</f>
        <v>0.49635333825041184</v>
      </c>
      <c r="T39" s="30">
        <f>'[2]实力验证（按等级）'!T39</f>
        <v>0.55507789640672867</v>
      </c>
      <c r="U39" s="30">
        <f>'[2]实力验证（按等级）'!U39</f>
        <v>0.62443529727061287</v>
      </c>
      <c r="V39" s="30">
        <f>'[2]实力验证（按等级）'!V39</f>
        <v>0.70136133443041659</v>
      </c>
      <c r="W39" s="30">
        <f>'[2]实力验证（按等级）'!W39</f>
        <v>0.74667221182924814</v>
      </c>
      <c r="X39" s="30">
        <f>'[2]实力验证（按等级）'!X39</f>
        <v>3980.1909129472951</v>
      </c>
      <c r="Y39" s="30">
        <f>'[2]实力验证（按等级）'!Y39</f>
        <v>4030.5941741358338</v>
      </c>
      <c r="Z39" s="30">
        <f>'[2]实力验证（按等级）'!Z39</f>
        <v>4091.0872039771339</v>
      </c>
      <c r="AA39" s="30">
        <f>'[2]实力验证（按等级）'!AA39</f>
        <v>4154.191079838205</v>
      </c>
      <c r="AB39" s="30">
        <f>'[2]实力验证（按等级）'!AB39</f>
        <v>4223.6246235371837</v>
      </c>
      <c r="AF39" s="15">
        <v>35</v>
      </c>
      <c r="AG39" s="2">
        <f t="shared" si="1"/>
        <v>579523713.72788835</v>
      </c>
      <c r="AH39" s="2">
        <f t="shared" si="2"/>
        <v>657777971.86117923</v>
      </c>
      <c r="AI39" s="2">
        <f t="shared" si="3"/>
        <v>797617924.96534336</v>
      </c>
      <c r="AJ39" s="2">
        <f t="shared" si="4"/>
        <v>1014312910.3529317</v>
      </c>
      <c r="AK39" s="2">
        <f t="shared" si="5"/>
        <v>1179012170.7366428</v>
      </c>
    </row>
    <row r="40" spans="3:37" x14ac:dyDescent="0.15">
      <c r="C40" s="15">
        <v>36</v>
      </c>
      <c r="D40" s="30">
        <f>'[2]实力验证（按等级）'!D40</f>
        <v>90008156.814140156</v>
      </c>
      <c r="E40" s="30">
        <f>'[2]实力验证（按等级）'!E40</f>
        <v>93403317.911248267</v>
      </c>
      <c r="F40" s="30">
        <f>'[2]实力验证（按等级）'!F40</f>
        <v>99751418.288035095</v>
      </c>
      <c r="G40" s="30">
        <f>'[2]实力验证（按等级）'!G40</f>
        <v>116622549.63670237</v>
      </c>
      <c r="H40" s="30">
        <f>'[2]实力验证（按等级）'!H40</f>
        <v>128709898.39341715</v>
      </c>
      <c r="I40" s="30">
        <f>'[2]实力验证（按等级）'!I40</f>
        <v>80943101.573461503</v>
      </c>
      <c r="J40" s="30">
        <f>'[2]实力验证（按等级）'!J40</f>
        <v>84525562.648850992</v>
      </c>
      <c r="K40" s="30">
        <f>'[2]实力验证（按等级）'!K40</f>
        <v>95507028.663103938</v>
      </c>
      <c r="L40" s="30">
        <f>'[2]实力验证（按等级）'!L40</f>
        <v>108015228.92365296</v>
      </c>
      <c r="M40" s="30">
        <f>'[2]实力验证（按等级）'!M40</f>
        <v>117488195.26923321</v>
      </c>
      <c r="N40" s="30">
        <f>'[2]实力验证（按等级）'!N40</f>
        <v>0.48379732957975097</v>
      </c>
      <c r="O40" s="30">
        <f>'[2]实力验证（按等级）'!O40</f>
        <v>0.54838061727190368</v>
      </c>
      <c r="P40" s="30">
        <f>'[2]实力验证（按等级）'!P40</f>
        <v>0.62224644105431715</v>
      </c>
      <c r="Q40" s="30">
        <f>'[2]实力验证（按等级）'!Q40</f>
        <v>0.7189818143536566</v>
      </c>
      <c r="R40" s="30">
        <f>'[2]实力验证（按等级）'!R40</f>
        <v>0.77310124369364619</v>
      </c>
      <c r="S40" s="30">
        <f>'[2]实力验证（按等级）'!S40</f>
        <v>0.52748239320060719</v>
      </c>
      <c r="T40" s="30">
        <f>'[2]实力验证（按等级）'!T40</f>
        <v>0.58065338267219047</v>
      </c>
      <c r="U40" s="30">
        <f>'[2]实力验证（按等级）'!U40</f>
        <v>0.64138856795802957</v>
      </c>
      <c r="V40" s="30">
        <f>'[2]实力验证（按等级）'!V40</f>
        <v>0.72010056578009107</v>
      </c>
      <c r="W40" s="30">
        <f>'[2]实力验证（按等级）'!W40</f>
        <v>0.7668649413724653</v>
      </c>
      <c r="X40" s="30">
        <f>'[2]实力验证（按等级）'!X40</f>
        <v>4043.8224722802161</v>
      </c>
      <c r="Y40" s="30">
        <f>'[2]实力验证（按等级）'!Y40</f>
        <v>4097.4135482075872</v>
      </c>
      <c r="Z40" s="30">
        <f>'[2]实力验证（按等级）'!Z40</f>
        <v>4154.2715250695746</v>
      </c>
      <c r="AA40" s="30">
        <f>'[2]实力验证（按等级）'!AA40</f>
        <v>4219.9593475759102</v>
      </c>
      <c r="AB40" s="30">
        <f>'[2]实力验证（按等级）'!AB40</f>
        <v>4286.631625084754</v>
      </c>
      <c r="AF40" s="15">
        <v>36</v>
      </c>
      <c r="AG40" s="2">
        <f t="shared" si="1"/>
        <v>660611260.6776824</v>
      </c>
      <c r="AH40" s="2">
        <f t="shared" si="2"/>
        <v>742659079.41155148</v>
      </c>
      <c r="AI40" s="2">
        <f t="shared" si="3"/>
        <v>887378433.80201101</v>
      </c>
      <c r="AJ40" s="2">
        <f t="shared" si="4"/>
        <v>1133522622.6656544</v>
      </c>
      <c r="AK40" s="2">
        <f t="shared" si="5"/>
        <v>1316247958.8036563</v>
      </c>
    </row>
    <row r="41" spans="3:37" x14ac:dyDescent="0.15">
      <c r="C41" s="15">
        <v>37</v>
      </c>
      <c r="D41" s="30">
        <f>'[2]实力验证（按等级）'!D41</f>
        <v>98887791.265672475</v>
      </c>
      <c r="E41" s="30">
        <f>'[2]实力验证（按等级）'!E41</f>
        <v>102700668.64378724</v>
      </c>
      <c r="F41" s="30">
        <f>'[2]实力验证（按等级）'!F41</f>
        <v>109780872.7073061</v>
      </c>
      <c r="G41" s="30">
        <f>'[2]实力验证（按等级）'!G41</f>
        <v>128895093.21750039</v>
      </c>
      <c r="H41" s="30">
        <f>'[2]实力验证（按等级）'!H41</f>
        <v>142294366.65812194</v>
      </c>
      <c r="I41" s="30">
        <f>'[2]实力验证（按等级）'!I41</f>
        <v>87705725.216880053</v>
      </c>
      <c r="J41" s="30">
        <f>'[2]实力验证（按等级）'!J41</f>
        <v>91538441.469096944</v>
      </c>
      <c r="K41" s="30">
        <f>'[2]实力验证（按等级）'!K41</f>
        <v>103555230.7351208</v>
      </c>
      <c r="L41" s="30">
        <f>'[2]实力验证（按等级）'!L41</f>
        <v>116951082.43247852</v>
      </c>
      <c r="M41" s="30">
        <f>'[2]实力验证（按等级）'!M41</f>
        <v>127326546.00518771</v>
      </c>
      <c r="N41" s="30">
        <f>'[2]实力验证（按等级）'!N41</f>
        <v>0.51453613438902157</v>
      </c>
      <c r="O41" s="30">
        <f>'[2]实力验证（按等级）'!O41</f>
        <v>0.57103522089576886</v>
      </c>
      <c r="P41" s="30">
        <f>'[2]实力验证（按等级）'!P41</f>
        <v>0.63266858887230182</v>
      </c>
      <c r="Q41" s="30">
        <f>'[2]实力验证（按等级）'!Q41</f>
        <v>0.73060099930607592</v>
      </c>
      <c r="R41" s="30">
        <f>'[2]实力验证（按等级）'!R41</f>
        <v>0.78590696371366253</v>
      </c>
      <c r="S41" s="30">
        <f>'[2]实力验证（按等级）'!S41</f>
        <v>0.55861144815080244</v>
      </c>
      <c r="T41" s="30">
        <f>'[2]实力验证（按等级）'!T41</f>
        <v>0.60610856043629369</v>
      </c>
      <c r="U41" s="30">
        <f>'[2]实力验证（按等级）'!U41</f>
        <v>0.65805445067109714</v>
      </c>
      <c r="V41" s="30">
        <f>'[2]实力验证（按等级）'!V41</f>
        <v>0.73850355375874566</v>
      </c>
      <c r="W41" s="30">
        <f>'[2]实力验证（按等级）'!W41</f>
        <v>0.78669919692782031</v>
      </c>
      <c r="X41" s="30">
        <f>'[2]实力验证（按等级）'!X41</f>
        <v>4109.020743671972</v>
      </c>
      <c r="Y41" s="30">
        <f>'[2]实力验证（按等级）'!Y41</f>
        <v>4161.1453581089208</v>
      </c>
      <c r="Z41" s="30">
        <f>'[2]实力验证（按等级）'!Z41</f>
        <v>4220.4599594946012</v>
      </c>
      <c r="AA41" s="30">
        <f>'[2]实力验证（按等级）'!AA41</f>
        <v>4282.0408035249629</v>
      </c>
      <c r="AB41" s="30">
        <f>'[2]实力验证（按等级）'!AB41</f>
        <v>4352.0389775920594</v>
      </c>
      <c r="AF41" s="15">
        <v>37</v>
      </c>
      <c r="AG41" s="2">
        <f t="shared" si="1"/>
        <v>750789534.91432846</v>
      </c>
      <c r="AH41" s="2">
        <f t="shared" si="2"/>
        <v>835602517.53713393</v>
      </c>
      <c r="AI41" s="2">
        <f t="shared" si="3"/>
        <v>985509825.00771475</v>
      </c>
      <c r="AJ41" s="2">
        <f t="shared" si="4"/>
        <v>1261916150.5562589</v>
      </c>
      <c r="AK41" s="2">
        <f t="shared" si="5"/>
        <v>1467711822.8201106</v>
      </c>
    </row>
    <row r="42" spans="3:37" x14ac:dyDescent="0.15">
      <c r="C42" s="15">
        <v>38</v>
      </c>
      <c r="D42" s="30">
        <f>'[2]实力验证（按等级）'!D42</f>
        <v>108287511.93958071</v>
      </c>
      <c r="E42" s="30">
        <f>'[2]实力验证（按等级）'!E42</f>
        <v>112557015.90425341</v>
      </c>
      <c r="F42" s="30">
        <f>'[2]实力验证（按等级）'!F42</f>
        <v>120489001.22130772</v>
      </c>
      <c r="G42" s="30">
        <f>'[2]实力验证（按等级）'!G42</f>
        <v>142004487.2100988</v>
      </c>
      <c r="H42" s="30">
        <f>'[2]实力验证（按等级）'!H42</f>
        <v>156907977.12602413</v>
      </c>
      <c r="I42" s="30">
        <f>'[2]实力验证（按等级）'!I42</f>
        <v>94870549.349334762</v>
      </c>
      <c r="J42" s="30">
        <f>'[2]实力验证（按等级）'!J42</f>
        <v>99056563.357808337</v>
      </c>
      <c r="K42" s="30">
        <f>'[2]实力验证（按等级）'!K42</f>
        <v>111965575.8798454</v>
      </c>
      <c r="L42" s="30">
        <f>'[2]实力验证（按等级）'!L42</f>
        <v>126696342.0085503</v>
      </c>
      <c r="M42" s="30">
        <f>'[2]实力验证（按等级）'!M42</f>
        <v>137837025.71541288</v>
      </c>
      <c r="N42" s="30">
        <f>'[2]实力验证（按等级）'!N42</f>
        <v>0.5452749391982924</v>
      </c>
      <c r="O42" s="30">
        <f>'[2]实力验证（按等级）'!O42</f>
        <v>0.59377782518807276</v>
      </c>
      <c r="P42" s="30">
        <f>'[2]实力验证（按等级）'!P42</f>
        <v>0.64330094904900148</v>
      </c>
      <c r="Q42" s="30">
        <f>'[2]实力验证（按等级）'!Q42</f>
        <v>0.74246613230932945</v>
      </c>
      <c r="R42" s="30">
        <f>'[2]实力验证（按等级）'!R42</f>
        <v>0.79897489255677656</v>
      </c>
      <c r="S42" s="30">
        <f>'[2]实力验证（按等级）'!S42</f>
        <v>0.58974050310099779</v>
      </c>
      <c r="T42" s="30">
        <f>'[2]实力验证（按等级）'!T42</f>
        <v>0.6314650057431237</v>
      </c>
      <c r="U42" s="30">
        <f>'[2]实力验证（按等级）'!U42</f>
        <v>0.67448448537194805</v>
      </c>
      <c r="V42" s="30">
        <f>'[2]实力验证（按等级）'!V42</f>
        <v>0.75663060002183036</v>
      </c>
      <c r="W42" s="30">
        <f>'[2]实力验证（按等级）'!W42</f>
        <v>0.80623926697433335</v>
      </c>
      <c r="X42" s="30">
        <f>'[2]实力验证（按等级）'!X42</f>
        <v>4173.3890826430224</v>
      </c>
      <c r="Y42" s="30">
        <f>'[2]实力验证（按等级）'!Y42</f>
        <v>4225.8552007948474</v>
      </c>
      <c r="Z42" s="30">
        <f>'[2]实力验证（按等级）'!Z42</f>
        <v>4282.8232260907926</v>
      </c>
      <c r="AA42" s="30">
        <f>'[2]实力验证（按等级）'!AA42</f>
        <v>4347.2253230365786</v>
      </c>
      <c r="AB42" s="30">
        <f>'[2]实力验证（按等级）'!AB42</f>
        <v>4415.5588848776533</v>
      </c>
      <c r="AF42" s="15">
        <v>38</v>
      </c>
      <c r="AG42" s="2">
        <f t="shared" si="1"/>
        <v>850470039.78244841</v>
      </c>
      <c r="AH42" s="2">
        <f t="shared" si="2"/>
        <v>937848951.67874289</v>
      </c>
      <c r="AI42" s="2">
        <f t="shared" si="3"/>
        <v>1091303547.2369578</v>
      </c>
      <c r="AJ42" s="2">
        <f t="shared" si="4"/>
        <v>1402726884.0084264</v>
      </c>
      <c r="AK42" s="2">
        <f t="shared" si="5"/>
        <v>1633300420.1092336</v>
      </c>
    </row>
    <row r="43" spans="3:37" x14ac:dyDescent="0.15">
      <c r="C43" s="15">
        <v>39</v>
      </c>
      <c r="D43" s="30">
        <f>'[2]实力验证（按等级）'!D43</f>
        <v>118264631.25206342</v>
      </c>
      <c r="E43" s="30">
        <f>'[2]实力验证（按等级）'!E43</f>
        <v>122973483.25506014</v>
      </c>
      <c r="F43" s="30">
        <f>'[2]实力验证（按等级）'!F43</f>
        <v>131887137.10210946</v>
      </c>
      <c r="G43" s="30">
        <f>'[2]实力验证（按等级）'!G43</f>
        <v>156190934.35595554</v>
      </c>
      <c r="H43" s="30">
        <f>'[2]实力验证（按等级）'!H43</f>
        <v>172654999.9115957</v>
      </c>
      <c r="I43" s="30">
        <f>'[2]实力验证（按等级）'!I43</f>
        <v>102525349.00284484</v>
      </c>
      <c r="J43" s="30">
        <f>'[2]实力验证（按等级）'!J43</f>
        <v>107010089.56311265</v>
      </c>
      <c r="K43" s="30">
        <f>'[2]实力验证（按等级）'!K43</f>
        <v>121035558.26355571</v>
      </c>
      <c r="L43" s="30">
        <f>'[2]实力验证（按等级）'!L43</f>
        <v>137145241.32249326</v>
      </c>
      <c r="M43" s="30">
        <f>'[2]实力验证（按等级）'!M43</f>
        <v>149261165.33673444</v>
      </c>
      <c r="N43" s="30">
        <f>'[2]实力验证（按等级）'!N43</f>
        <v>0.57601374400756311</v>
      </c>
      <c r="O43" s="30">
        <f>'[2]实力验证（按等级）'!O43</f>
        <v>0.61659353839495834</v>
      </c>
      <c r="P43" s="30">
        <f>'[2]实力验证（按等级）'!P43</f>
        <v>0.65410794877844392</v>
      </c>
      <c r="Q43" s="30">
        <f>'[2]实力验证（按等级）'!Q43</f>
        <v>0.75453559324961883</v>
      </c>
      <c r="R43" s="30">
        <f>'[2]实力验证（按等级）'!R43</f>
        <v>0.81204521956843045</v>
      </c>
      <c r="S43" s="30">
        <f>'[2]实力验证（按等级）'!S43</f>
        <v>0.62086955805119315</v>
      </c>
      <c r="T43" s="30">
        <f>'[2]实力验证（按等级）'!T43</f>
        <v>0.65673942641408234</v>
      </c>
      <c r="U43" s="30">
        <f>'[2]实力验证（按等级）'!U43</f>
        <v>0.69071858301362443</v>
      </c>
      <c r="V43" s="30">
        <f>'[2]实力验证（按等级）'!V43</f>
        <v>0.77452840030677761</v>
      </c>
      <c r="W43" s="30">
        <f>'[2]实力验证（按等级）'!W43</f>
        <v>0.82536614504470762</v>
      </c>
      <c r="X43" s="30">
        <f>'[2]实力验证（按等级）'!X43</f>
        <v>4237.6063828071456</v>
      </c>
      <c r="Y43" s="30">
        <f>'[2]实力验证（按等级）'!Y43</f>
        <v>4289.7083305655342</v>
      </c>
      <c r="Z43" s="30">
        <f>'[2]实力验证（按等级）'!Z43</f>
        <v>4346.6006813599324</v>
      </c>
      <c r="AA43" s="30">
        <f>'[2]实力验证（按等级）'!AA43</f>
        <v>4409.6883495694838</v>
      </c>
      <c r="AB43" s="30">
        <f>'[2]实力验证（按等级）'!AB43</f>
        <v>4481.6418470149474</v>
      </c>
      <c r="AF43" s="15">
        <v>39</v>
      </c>
      <c r="AG43" s="2">
        <f t="shared" si="1"/>
        <v>960905671.89640939</v>
      </c>
      <c r="AH43" s="2">
        <f t="shared" si="2"/>
        <v>1049593894.6072772</v>
      </c>
      <c r="AI43" s="2">
        <f t="shared" si="3"/>
        <v>1206534853.262398</v>
      </c>
      <c r="AJ43" s="2">
        <f t="shared" si="4"/>
        <v>1557115024.5882075</v>
      </c>
      <c r="AK43" s="2">
        <f t="shared" si="5"/>
        <v>1815172298.2021146</v>
      </c>
    </row>
    <row r="44" spans="3:37" x14ac:dyDescent="0.15">
      <c r="C44" s="15">
        <v>40</v>
      </c>
      <c r="D44" s="30">
        <f>'[2]实力验证（按等级）'!D44</f>
        <v>128845720.11597136</v>
      </c>
      <c r="E44" s="30">
        <f>'[2]实力验证（按等级）'!E44</f>
        <v>134157459.3530293</v>
      </c>
      <c r="F44" s="30">
        <f>'[2]实力验证（按等级）'!F44</f>
        <v>144325956.20397377</v>
      </c>
      <c r="G44" s="30">
        <f>'[2]实力验证（按等级）'!G44</f>
        <v>171582196.17221349</v>
      </c>
      <c r="H44" s="30">
        <f>'[2]实力验证（按等级）'!H44</f>
        <v>190325854.71106029</v>
      </c>
      <c r="I44" s="30">
        <f>'[2]实力验证（按等级）'!I44</f>
        <v>110748934.437888</v>
      </c>
      <c r="J44" s="30">
        <f>'[2]实力验证（按等级）'!J44</f>
        <v>115496023.89336202</v>
      </c>
      <c r="K44" s="30">
        <f>'[2]实力验证（按等级）'!K44</f>
        <v>130960605.03685647</v>
      </c>
      <c r="L44" s="30">
        <f>'[2]实力验证（按等级）'!L44</f>
        <v>148480117.03626052</v>
      </c>
      <c r="M44" s="30">
        <f>'[2]实力验证（按等级）'!M44</f>
        <v>161511874.51748222</v>
      </c>
      <c r="N44" s="30">
        <f>'[2]实力验证（按等级）'!N44</f>
        <v>0.60675254881683383</v>
      </c>
      <c r="O44" s="30">
        <f>'[2]实力验证（按等级）'!O44</f>
        <v>0.63277236500855039</v>
      </c>
      <c r="P44" s="30">
        <f>'[2]实力验证（按等级）'!P44</f>
        <v>0.66283466193626128</v>
      </c>
      <c r="Q44" s="30">
        <f>'[2]实力验证（按等级）'!Q44</f>
        <v>0.7677192617640668</v>
      </c>
      <c r="R44" s="30">
        <f>'[2]实力验证（按等级）'!R44</f>
        <v>0.82409205408322705</v>
      </c>
      <c r="S44" s="30">
        <f>'[2]实力验证（按等级）'!S44</f>
        <v>0.65199861300138839</v>
      </c>
      <c r="T44" s="30">
        <f>'[2]实力验证（按等级）'!T44</f>
        <v>0.67666019842193403</v>
      </c>
      <c r="U44" s="30">
        <f>'[2]实力验证（按等级）'!U44</f>
        <v>0.70503112669972823</v>
      </c>
      <c r="V44" s="30">
        <f>'[2]实力验证（按等级）'!V44</f>
        <v>0.79297737077053776</v>
      </c>
      <c r="W44" s="30">
        <f>'[2]实力验证（按等级）'!W44</f>
        <v>0.84333355498876772</v>
      </c>
      <c r="X44" s="30">
        <f>'[2]实力验证（按等级）'!X44</f>
        <v>4302.7796402772656</v>
      </c>
      <c r="Y44" s="30">
        <f>'[2]实力验证（按等级）'!Y44</f>
        <v>4352.671021168183</v>
      </c>
      <c r="Z44" s="30">
        <f>'[2]实力验证（按等级）'!Z44</f>
        <v>4411.073205722515</v>
      </c>
      <c r="AA44" s="30">
        <f>'[2]实力验证（按等级）'!AA44</f>
        <v>4476.3833570485103</v>
      </c>
      <c r="AB44" s="30">
        <f>'[2]实力验证（按等级）'!AB44</f>
        <v>4546.8390277483559</v>
      </c>
      <c r="AF44" s="15">
        <v>40</v>
      </c>
      <c r="AG44" s="2">
        <f t="shared" si="1"/>
        <v>1083293153.3256571</v>
      </c>
      <c r="AH44" s="2">
        <f t="shared" si="2"/>
        <v>1164259544.9399719</v>
      </c>
      <c r="AI44" s="2">
        <f t="shared" si="3"/>
        <v>1331021412.0981987</v>
      </c>
      <c r="AJ44" s="2">
        <f t="shared" si="4"/>
        <v>1728934777.0532398</v>
      </c>
      <c r="AK44" s="2">
        <f t="shared" si="5"/>
        <v>2015784645.1265142</v>
      </c>
    </row>
    <row r="45" spans="3:37" x14ac:dyDescent="0.15">
      <c r="C45" s="15">
        <v>41</v>
      </c>
      <c r="D45" s="30">
        <f>'[2]实力验证（按等级）'!D45</f>
        <v>137516380.10683474</v>
      </c>
      <c r="E45" s="30">
        <f>'[2]实力验证（按等级）'!E45</f>
        <v>143362367.56012979</v>
      </c>
      <c r="F45" s="30">
        <f>'[2]实力验证（按等级）'!F45</f>
        <v>154846527.41433161</v>
      </c>
      <c r="G45" s="30">
        <f>'[2]实力验证（按等级）'!G45</f>
        <v>184468036.89926782</v>
      </c>
      <c r="H45" s="30">
        <f>'[2]实力验证（按等级）'!H45</f>
        <v>205341787.92308778</v>
      </c>
      <c r="I45" s="30">
        <f>'[2]实力验证（按等级）'!I45</f>
        <v>119003649.79517712</v>
      </c>
      <c r="J45" s="30">
        <f>'[2]实力验证（按等级）'!J45</f>
        <v>124293072.37301043</v>
      </c>
      <c r="K45" s="30">
        <f>'[2]实力验证（按等级）'!K45</f>
        <v>141213927.94251874</v>
      </c>
      <c r="L45" s="30">
        <f>'[2]实力验证（按等级）'!L45</f>
        <v>159829139.14104167</v>
      </c>
      <c r="M45" s="30">
        <f>'[2]实力验证（按等级）'!M45</f>
        <v>174639921.07653213</v>
      </c>
      <c r="N45" s="30">
        <f>'[2]实力验证（按等级）'!N45</f>
        <v>0.61444772168799755</v>
      </c>
      <c r="O45" s="30">
        <f>'[2]实力验证（按等级）'!O45</f>
        <v>0.63844317232072334</v>
      </c>
      <c r="P45" s="30">
        <f>'[2]实力验证（按等级）'!P45</f>
        <v>0.67044861047317339</v>
      </c>
      <c r="Q45" s="30">
        <f>'[2]实力验证（按等级）'!Q45</f>
        <v>0.78419258174112194</v>
      </c>
      <c r="R45" s="30">
        <f>'[2]实力验证（按等级）'!R45</f>
        <v>0.83951125204018617</v>
      </c>
      <c r="S45" s="30">
        <f>'[2]实力验证（按等级）'!S45</f>
        <v>0.66033109890657826</v>
      </c>
      <c r="T45" s="30">
        <f>'[2]实力验证（按等级）'!T45</f>
        <v>0.68339485157026503</v>
      </c>
      <c r="U45" s="30">
        <f>'[2]实力验证（按等级）'!U45</f>
        <v>0.7132883798860733</v>
      </c>
      <c r="V45" s="30">
        <f>'[2]实力验证（按等级）'!V45</f>
        <v>0.80802412085415565</v>
      </c>
      <c r="W45" s="30">
        <f>'[2]实力验证（按等级）'!W45</f>
        <v>0.85751733765625504</v>
      </c>
      <c r="X45" s="30">
        <f>'[2]实力验证（按等级）'!X45</f>
        <v>4366.0612527540407</v>
      </c>
      <c r="Y45" s="30">
        <f>'[2]实力验证（按等级）'!Y45</f>
        <v>4418.5909727083454</v>
      </c>
      <c r="Z45" s="30">
        <f>'[2]实力验证（按等级）'!Z45</f>
        <v>4476.0585260415355</v>
      </c>
      <c r="AA45" s="30">
        <f>'[2]实力验证（按等级）'!AA45</f>
        <v>4541.4646355865862</v>
      </c>
      <c r="AB45" s="30">
        <f>'[2]实力验证（按等级）'!AB45</f>
        <v>4615.3470241147879</v>
      </c>
      <c r="AF45" s="15">
        <v>41</v>
      </c>
      <c r="AG45" s="2">
        <f t="shared" si="1"/>
        <v>1171429066.777034</v>
      </c>
      <c r="AH45" s="2">
        <f t="shared" si="2"/>
        <v>1257762705.3553946</v>
      </c>
      <c r="AI45" s="2">
        <f t="shared" si="3"/>
        <v>1445102250.5626266</v>
      </c>
      <c r="AJ45" s="2">
        <f t="shared" si="4"/>
        <v>1893037257.9615114</v>
      </c>
      <c r="AK45" s="2">
        <f t="shared" si="5"/>
        <v>2212491904.5812764</v>
      </c>
    </row>
    <row r="46" spans="3:37" x14ac:dyDescent="0.15">
      <c r="C46" s="15">
        <v>42</v>
      </c>
      <c r="D46" s="30">
        <f>'[2]实力验证（按等级）'!D46</f>
        <v>146633687.69408491</v>
      </c>
      <c r="E46" s="30">
        <f>'[2]实力验证（按等级）'!E46</f>
        <v>153166330.08314472</v>
      </c>
      <c r="F46" s="30">
        <f>'[2]实力验证（按等级）'!F46</f>
        <v>165825339.4689644</v>
      </c>
      <c r="G46" s="30">
        <f>'[2]实力验证（按等级）'!G46</f>
        <v>198040210.11142367</v>
      </c>
      <c r="H46" s="30">
        <f>'[2]实力验证（按等级）'!H46</f>
        <v>221057529.48735732</v>
      </c>
      <c r="I46" s="30">
        <f>'[2]实力验证（按等级）'!I46</f>
        <v>127991184.82275714</v>
      </c>
      <c r="J46" s="30">
        <f>'[2]实力验证（按等级）'!J46</f>
        <v>133751680.54276031</v>
      </c>
      <c r="K46" s="30">
        <f>'[2]实力验证（按等级）'!K46</f>
        <v>152248061.04277122</v>
      </c>
      <c r="L46" s="30">
        <f>'[2]实力验证（按等级）'!L46</f>
        <v>172454983.62404355</v>
      </c>
      <c r="M46" s="30">
        <f>'[2]实力验证（按等级）'!M46</f>
        <v>188412761.86683282</v>
      </c>
      <c r="N46" s="30">
        <f>'[2]实力验证（按等级）'!N46</f>
        <v>0.62214289455916116</v>
      </c>
      <c r="O46" s="30">
        <f>'[2]实力验证（按等级）'!O46</f>
        <v>0.64410831391303591</v>
      </c>
      <c r="P46" s="30">
        <f>'[2]实力验证（按等级）'!P46</f>
        <v>0.67806065190435005</v>
      </c>
      <c r="Q46" s="30">
        <f>'[2]实力验证（按等级）'!Q46</f>
        <v>0.80068211337466044</v>
      </c>
      <c r="R46" s="30">
        <f>'[2]实力验证（按等级）'!R46</f>
        <v>0.8549424044209275</v>
      </c>
      <c r="S46" s="30">
        <f>'[2]实力验证（按等级）'!S46</f>
        <v>0.66866358481176813</v>
      </c>
      <c r="T46" s="30">
        <f>'[2]实力验证（按等级）'!T46</f>
        <v>0.69013586137990246</v>
      </c>
      <c r="U46" s="30">
        <f>'[2]实力验证（按等级）'!U46</f>
        <v>0.72154777275202386</v>
      </c>
      <c r="V46" s="30">
        <f>'[2]实力验证（按等级）'!V46</f>
        <v>0.82305268225001227</v>
      </c>
      <c r="W46" s="30">
        <f>'[2]实力验证（按等级）'!W46</f>
        <v>0.87176391046195678</v>
      </c>
      <c r="X46" s="30">
        <f>'[2]实力验证（按等级）'!X46</f>
        <v>4432.088233338909</v>
      </c>
      <c r="Y46" s="30">
        <f>'[2]实力验证（按等级）'!Y46</f>
        <v>4483.4650375663032</v>
      </c>
      <c r="Z46" s="30">
        <f>'[2]实力验证（按等级）'!Z46</f>
        <v>4543.3393592464981</v>
      </c>
      <c r="AA46" s="30">
        <f>'[2]实力验证（按等级）'!AA46</f>
        <v>4608.9161632421728</v>
      </c>
      <c r="AB46" s="30">
        <f>'[2]实力验证（按等级）'!AB46</f>
        <v>4680.7063914299051</v>
      </c>
      <c r="AF46" s="15">
        <v>42</v>
      </c>
      <c r="AG46" s="2">
        <f t="shared" si="1"/>
        <v>1266648409.2034051</v>
      </c>
      <c r="AH46" s="2">
        <f t="shared" si="2"/>
        <v>1358560946.1394486</v>
      </c>
      <c r="AI46" s="2">
        <f t="shared" si="3"/>
        <v>1567314171.1828825</v>
      </c>
      <c r="AJ46" s="2">
        <f t="shared" si="4"/>
        <v>2073252066.917294</v>
      </c>
      <c r="AK46" s="2">
        <f t="shared" si="5"/>
        <v>2422805808.9367232</v>
      </c>
    </row>
    <row r="47" spans="3:37" x14ac:dyDescent="0.15">
      <c r="C47" s="15">
        <v>43</v>
      </c>
      <c r="D47" s="30">
        <f>'[2]实力验证（按等级）'!D47</f>
        <v>156395695.22626597</v>
      </c>
      <c r="E47" s="30">
        <f>'[2]实力验证（按等级）'!E47</f>
        <v>163406473.71693194</v>
      </c>
      <c r="F47" s="30">
        <f>'[2]实力验证（按等级）'!F47</f>
        <v>177329710.31241587</v>
      </c>
      <c r="G47" s="30">
        <f>'[2]实力验证（按等级）'!G47</f>
        <v>212316952.89709356</v>
      </c>
      <c r="H47" s="30">
        <f>'[2]实力验证（按等级）'!H47</f>
        <v>237952834.37002835</v>
      </c>
      <c r="I47" s="30">
        <f>'[2]实力验证（按等级）'!I47</f>
        <v>137543548.7227855</v>
      </c>
      <c r="J47" s="30">
        <f>'[2]实力验证（按等级）'!J47</f>
        <v>143906958.81444728</v>
      </c>
      <c r="K47" s="30">
        <f>'[2]实力验证（按等级）'!K47</f>
        <v>163855215.38257372</v>
      </c>
      <c r="L47" s="30">
        <f>'[2]实力验证（按等级）'!L47</f>
        <v>185886451.34954947</v>
      </c>
      <c r="M47" s="30">
        <f>'[2]实力验证（按等级）'!M47</f>
        <v>203350431.02933043</v>
      </c>
      <c r="N47" s="30">
        <f>'[2]实力验证（按等级）'!N47</f>
        <v>0.62983806743032478</v>
      </c>
      <c r="O47" s="30">
        <f>'[2]实力验证（按等级）'!O47</f>
        <v>0.64976797772041039</v>
      </c>
      <c r="P47" s="30">
        <f>'[2]实力验证（按等级）'!P47</f>
        <v>0.68567084948949641</v>
      </c>
      <c r="Q47" s="30">
        <f>'[2]实力验证（按等级）'!Q47</f>
        <v>0.81718468370073416</v>
      </c>
      <c r="R47" s="30">
        <f>'[2]实力验证（按等级）'!R47</f>
        <v>0.87087427691866459</v>
      </c>
      <c r="S47" s="30">
        <f>'[2]实力验证（按等级）'!S47</f>
        <v>0.67699607071695811</v>
      </c>
      <c r="T47" s="30">
        <f>'[2]实力验证（按等级）'!T47</f>
        <v>0.69688301699703181</v>
      </c>
      <c r="U47" s="30">
        <f>'[2]实力验证（按等级）'!U47</f>
        <v>0.72980923432327682</v>
      </c>
      <c r="V47" s="30">
        <f>'[2]实力验证（按等级）'!V47</f>
        <v>0.83806159731292662</v>
      </c>
      <c r="W47" s="30">
        <f>'[2]实力验证（按等级）'!W47</f>
        <v>0.88657237871731087</v>
      </c>
      <c r="X47" s="30">
        <f>'[2]实力验证（按等级）'!X47</f>
        <v>4494.4759493295178</v>
      </c>
      <c r="Y47" s="30">
        <f>'[2]实力验证（按等级）'!Y47</f>
        <v>4549.9026312380975</v>
      </c>
      <c r="Z47" s="30">
        <f>'[2]实力验证（按等级）'!Z47</f>
        <v>4607.2743465906497</v>
      </c>
      <c r="AA47" s="30">
        <f>'[2]实力验证（按等级）'!AA47</f>
        <v>4672.8371965502056</v>
      </c>
      <c r="AB47" s="30">
        <f>'[2]实力验证（按等级）'!AB47</f>
        <v>4746.4225263024609</v>
      </c>
      <c r="AF47" s="15">
        <v>43</v>
      </c>
      <c r="AG47" s="2">
        <f t="shared" si="1"/>
        <v>1369183976.9057381</v>
      </c>
      <c r="AH47" s="2">
        <f t="shared" si="2"/>
        <v>1466223517.3221114</v>
      </c>
      <c r="AI47" s="2">
        <f t="shared" si="3"/>
        <v>1697095627.9772825</v>
      </c>
      <c r="AJ47" s="2">
        <f t="shared" si="4"/>
        <v>2267521506.4299183</v>
      </c>
      <c r="AK47" s="2">
        <f t="shared" si="5"/>
        <v>2654628049.3838801</v>
      </c>
    </row>
    <row r="48" spans="3:37" x14ac:dyDescent="0.15">
      <c r="C48" s="15">
        <v>44</v>
      </c>
      <c r="D48" s="30">
        <f>'[2]实力验证（按等级）'!D48</f>
        <v>166660958.6483086</v>
      </c>
      <c r="E48" s="30">
        <f>'[2]实力验证（按等级）'!E48</f>
        <v>174412231.06342334</v>
      </c>
      <c r="F48" s="30">
        <f>'[2]实力验证（按等级）'!F48</f>
        <v>189480111.93823338</v>
      </c>
      <c r="G48" s="30">
        <f>'[2]实力验证（按等级）'!G48</f>
        <v>228244021.44831055</v>
      </c>
      <c r="H48" s="30">
        <f>'[2]实力验证（按等级）'!H48</f>
        <v>255462759.86386251</v>
      </c>
      <c r="I48" s="30">
        <f>'[2]实力验证（按等级）'!I48</f>
        <v>147932495.35439822</v>
      </c>
      <c r="J48" s="30">
        <f>'[2]实力验证（按等级）'!J48</f>
        <v>154567628.08518836</v>
      </c>
      <c r="K48" s="30">
        <f>'[2]实力验证（按等级）'!K48</f>
        <v>176687107.2543793</v>
      </c>
      <c r="L48" s="30">
        <f>'[2]实力验证（按等级）'!L48</f>
        <v>200568873.0858587</v>
      </c>
      <c r="M48" s="30">
        <f>'[2]实力验证（按等级）'!M48</f>
        <v>218234593.24029493</v>
      </c>
      <c r="N48" s="30">
        <f>'[2]实力验证（按等级）'!N48</f>
        <v>0.63743644854408488</v>
      </c>
      <c r="O48" s="30">
        <f>'[2]实力验证（按等级）'!O48</f>
        <v>0.65593705279612979</v>
      </c>
      <c r="P48" s="30">
        <f>'[2]实力验证（按等级）'!P48</f>
        <v>0.69500193847906067</v>
      </c>
      <c r="Q48" s="30">
        <f>'[2]实力验证（按等级）'!Q48</f>
        <v>0.83366390855565065</v>
      </c>
      <c r="R48" s="30">
        <f>'[2]实力验证（按等级）'!R48</f>
        <v>0.88775412486185301</v>
      </c>
      <c r="S48" s="30">
        <f>'[2]实力验证（按等级）'!S48</f>
        <v>0.68518173484382816</v>
      </c>
      <c r="T48" s="30">
        <f>'[2]实力验证（按等级）'!T48</f>
        <v>0.7039641379133702</v>
      </c>
      <c r="U48" s="30">
        <f>'[2]实力验证（按等级）'!U48</f>
        <v>0.73933844544621929</v>
      </c>
      <c r="V48" s="30">
        <f>'[2]实力验证（按等级）'!V48</f>
        <v>0.8532064755872083</v>
      </c>
      <c r="W48" s="30">
        <f>'[2]实力验证（按等级）'!W48</f>
        <v>0.90199743638178209</v>
      </c>
      <c r="X48" s="30">
        <f>'[2]实力验证（按等级）'!X48</f>
        <v>4559.9059784657766</v>
      </c>
      <c r="Y48" s="30">
        <f>'[2]实力验证（按等级）'!Y48</f>
        <v>4612.2429488480666</v>
      </c>
      <c r="Z48" s="30">
        <f>'[2]实力验证（按等级）'!Z48</f>
        <v>4672.9679451959646</v>
      </c>
      <c r="AA48" s="30">
        <f>'[2]实力验证（按等级）'!AA48</f>
        <v>4736.553928970714</v>
      </c>
      <c r="AB48" s="30">
        <f>'[2]实力验证（按等级）'!AB48</f>
        <v>4808.3161594939065</v>
      </c>
      <c r="AF48" s="15">
        <v>44</v>
      </c>
      <c r="AG48" s="2">
        <f t="shared" si="1"/>
        <v>1479693448.2117741</v>
      </c>
      <c r="AH48" s="2">
        <f t="shared" si="2"/>
        <v>1582236351.8580341</v>
      </c>
      <c r="AI48" s="2">
        <f t="shared" si="3"/>
        <v>1841788812.2057178</v>
      </c>
      <c r="AJ48" s="2">
        <f t="shared" si="4"/>
        <v>2484488166.9686017</v>
      </c>
      <c r="AK48" s="2">
        <f t="shared" si="5"/>
        <v>2898791153.2503982</v>
      </c>
    </row>
    <row r="49" spans="3:37" x14ac:dyDescent="0.15">
      <c r="C49" s="15">
        <v>45</v>
      </c>
      <c r="D49" s="30">
        <f>'[2]实力验证（按等级）'!D49</f>
        <v>177742501.27311</v>
      </c>
      <c r="E49" s="30">
        <f>'[2]实力验证（按等级）'!E49</f>
        <v>186263790.29146624</v>
      </c>
      <c r="F49" s="30">
        <f>'[2]实力验证（按等级）'!F49</f>
        <v>202299693.56012604</v>
      </c>
      <c r="G49" s="30">
        <f>'[2]实力验证（按等级）'!G49</f>
        <v>244618695.11993334</v>
      </c>
      <c r="H49" s="30">
        <f>'[2]实力验证（按等级）'!H49</f>
        <v>273702706.82802135</v>
      </c>
      <c r="I49" s="30">
        <f>'[2]实力验证（按等级）'!I49</f>
        <v>158854756.2718198</v>
      </c>
      <c r="J49" s="30">
        <f>'[2]实力验证（按等级）'!J49</f>
        <v>166253664.49743563</v>
      </c>
      <c r="K49" s="30">
        <f>'[2]实力验证（按等级）'!K49</f>
        <v>190113370.06463233</v>
      </c>
      <c r="L49" s="30">
        <f>'[2]实力验证（按等级）'!L49</f>
        <v>216140659.88952088</v>
      </c>
      <c r="M49" s="30">
        <f>'[2]实力验证（按等级）'!M49</f>
        <v>234059601.88054338</v>
      </c>
      <c r="N49" s="30">
        <f>'[2]实力验证（按等级）'!N49</f>
        <v>0.64391116378050317</v>
      </c>
      <c r="O49" s="30">
        <f>'[2]实力验证（按等级）'!O49</f>
        <v>0.66310190341515962</v>
      </c>
      <c r="P49" s="30">
        <f>'[2]实力验证（按等级）'!P49</f>
        <v>0.70640065698699983</v>
      </c>
      <c r="Q49" s="30">
        <f>'[2]实力验证（按等级）'!Q49</f>
        <v>0.8507365950607555</v>
      </c>
      <c r="R49" s="30">
        <f>'[2]实力验证（按等级）'!R49</f>
        <v>0.9052638872841432</v>
      </c>
      <c r="S49" s="30">
        <f>'[2]实力验证（按等级）'!S49</f>
        <v>0.69166292922271611</v>
      </c>
      <c r="T49" s="30">
        <f>'[2]实力验证（按等级）'!T49</f>
        <v>0.71097149170556484</v>
      </c>
      <c r="U49" s="30">
        <f>'[2]实力验证（按等级）'!U49</f>
        <v>0.74970138947577869</v>
      </c>
      <c r="V49" s="30">
        <f>'[2]实力验证（按等级）'!V49</f>
        <v>0.86778750557115603</v>
      </c>
      <c r="W49" s="30">
        <f>'[2]实力验证（按等级）'!W49</f>
        <v>0.91671576072823724</v>
      </c>
      <c r="X49" s="30">
        <f>'[2]实力验证（按等级）'!X49</f>
        <v>4622.9224478524739</v>
      </c>
      <c r="Y49" s="30">
        <f>'[2]实力验证（按等级）'!Y49</f>
        <v>4677.6809338257735</v>
      </c>
      <c r="Z49" s="30">
        <f>'[2]实力验证（按等级）'!Z49</f>
        <v>4735.1960522840582</v>
      </c>
      <c r="AA49" s="30">
        <f>'[2]实力验证（按等级）'!AA49</f>
        <v>4801.6236887917403</v>
      </c>
      <c r="AB49" s="30">
        <f>'[2]实力验证（按等级）'!AB49</f>
        <v>4872.7767428124025</v>
      </c>
      <c r="AF49" s="15">
        <v>45</v>
      </c>
      <c r="AG49" s="2">
        <f t="shared" si="1"/>
        <v>1595787578.8573599</v>
      </c>
      <c r="AH49" s="2">
        <f t="shared" si="2"/>
        <v>1710035334.818279</v>
      </c>
      <c r="AI49" s="2">
        <f t="shared" si="3"/>
        <v>1999144380.8825083</v>
      </c>
      <c r="AJ49" s="2">
        <f t="shared" si="4"/>
        <v>2715996670.8279581</v>
      </c>
      <c r="AK49" s="2">
        <f t="shared" si="5"/>
        <v>3160602815.6297841</v>
      </c>
    </row>
    <row r="50" spans="3:37" x14ac:dyDescent="0.15">
      <c r="C50" s="15">
        <v>46</v>
      </c>
      <c r="D50" s="30">
        <f>'[2]实力验证（按等级）'!D50</f>
        <v>189342402.97727603</v>
      </c>
      <c r="E50" s="30">
        <f>'[2]实力验证（按等级）'!E50</f>
        <v>198668184.49263331</v>
      </c>
      <c r="F50" s="30">
        <f>'[2]实力验证（按等级）'!F50</f>
        <v>215718233.13746223</v>
      </c>
      <c r="G50" s="30">
        <f>'[2]实力验证（按等级）'!G50</f>
        <v>260958329.18770525</v>
      </c>
      <c r="H50" s="30">
        <f>'[2]实力验证（按等级）'!H50</f>
        <v>292818560.87140667</v>
      </c>
      <c r="I50" s="30">
        <f>'[2]实力验证（按等级）'!I50</f>
        <v>170915032.4768039</v>
      </c>
      <c r="J50" s="30">
        <f>'[2]实力验证（按等级）'!J50</f>
        <v>178853851.23606375</v>
      </c>
      <c r="K50" s="30">
        <f>'[2]实力验证（按等级）'!K50</f>
        <v>204899614.77645805</v>
      </c>
      <c r="L50" s="30">
        <f>'[2]实力验证（按等级）'!L50</f>
        <v>231776586.05093384</v>
      </c>
      <c r="M50" s="30">
        <f>'[2]实力验证（按等级）'!M50</f>
        <v>250529545.99924648</v>
      </c>
      <c r="N50" s="30">
        <f>'[2]实力验证（按等级）'!N50</f>
        <v>0.65038587901692158</v>
      </c>
      <c r="O50" s="30">
        <f>'[2]实力验证（按等级）'!O50</f>
        <v>0.67026858893085683</v>
      </c>
      <c r="P50" s="30">
        <f>'[2]实力验证（按等级）'!P50</f>
        <v>0.71781522948673038</v>
      </c>
      <c r="Q50" s="30">
        <f>'[2]实力验证（按等级）'!Q50</f>
        <v>0.86784072003478518</v>
      </c>
      <c r="R50" s="30">
        <f>'[2]实力验证（按等级）'!R50</f>
        <v>0.92280467772470831</v>
      </c>
      <c r="S50" s="30">
        <f>'[2]实力验证（按等级）'!S50</f>
        <v>0.69814412360160416</v>
      </c>
      <c r="T50" s="30">
        <f>'[2]实力验证（按等级）'!T50</f>
        <v>0.71797678683320587</v>
      </c>
      <c r="U50" s="30">
        <f>'[2]实力验证（按等级）'!U50</f>
        <v>0.76035511904904607</v>
      </c>
      <c r="V50" s="30">
        <f>'[2]实力验证（按等级）'!V50</f>
        <v>0.88233326312655447</v>
      </c>
      <c r="W50" s="30">
        <f>'[2]实力验证（按等级）'!W50</f>
        <v>0.93139927315174975</v>
      </c>
      <c r="X50" s="30">
        <f>'[2]实力验证（按等级）'!X50</f>
        <v>4687.4358926933264</v>
      </c>
      <c r="Y50" s="30">
        <f>'[2]实力验证（按等级）'!Y50</f>
        <v>4740.7110785373725</v>
      </c>
      <c r="Z50" s="30">
        <f>'[2]实力验证（按等级）'!Z50</f>
        <v>4800.1500340512757</v>
      </c>
      <c r="AA50" s="30">
        <f>'[2]实力验证（按等级）'!AA50</f>
        <v>4864.1959062513097</v>
      </c>
      <c r="AB50" s="30">
        <f>'[2]实力验证（按等级）'!AB50</f>
        <v>4934.1319778905254</v>
      </c>
      <c r="AF50" s="15">
        <v>46</v>
      </c>
      <c r="AG50" s="2">
        <f t="shared" si="1"/>
        <v>1721591712.9051888</v>
      </c>
      <c r="AH50" s="2">
        <f t="shared" si="2"/>
        <v>1847069104.3583553</v>
      </c>
      <c r="AI50" s="2">
        <f t="shared" si="3"/>
        <v>2170609107.4005618</v>
      </c>
      <c r="AJ50" s="2">
        <f t="shared" si="4"/>
        <v>2954510650.4166183</v>
      </c>
      <c r="AK50" s="2">
        <f t="shared" si="5"/>
        <v>3439649296.3499002</v>
      </c>
    </row>
    <row r="51" spans="3:37" x14ac:dyDescent="0.15">
      <c r="C51" s="15">
        <v>47</v>
      </c>
      <c r="D51" s="30">
        <f>'[2]实力验证（按等级）'!D51</f>
        <v>201478633.66593653</v>
      </c>
      <c r="E51" s="30">
        <f>'[2]实力验证（按等级）'!E51</f>
        <v>211522768.32350868</v>
      </c>
      <c r="F51" s="30">
        <f>'[2]实力验证（按等级）'!F51</f>
        <v>229131958.71614912</v>
      </c>
      <c r="G51" s="30">
        <f>'[2]实力验证（按等级）'!G51</f>
        <v>278001644.34429187</v>
      </c>
      <c r="H51" s="30">
        <f>'[2]实力验证（按等级）'!H51</f>
        <v>312820910.54891664</v>
      </c>
      <c r="I51" s="30">
        <f>'[2]实力验证（按等级）'!I51</f>
        <v>183954993.27718028</v>
      </c>
      <c r="J51" s="30">
        <f>'[2]实力验证（按等级）'!J51</f>
        <v>192489900.6749548</v>
      </c>
      <c r="K51" s="30">
        <f>'[2]实力验证（按等级）'!K51</f>
        <v>219886321.93516177</v>
      </c>
      <c r="L51" s="30">
        <f>'[2]实力验证（按等级）'!L51</f>
        <v>248564462.61889222</v>
      </c>
      <c r="M51" s="30">
        <f>'[2]实力验证（按等级）'!M51</f>
        <v>268051108.47262058</v>
      </c>
      <c r="N51" s="30">
        <f>'[2]实力验证（按等级）'!N51</f>
        <v>0.65686059425333998</v>
      </c>
      <c r="O51" s="30">
        <f>'[2]实力验证（按等级）'!O51</f>
        <v>0.6774370648612047</v>
      </c>
      <c r="P51" s="30">
        <f>'[2]实力验证（按等级）'!P51</f>
        <v>0.72924527164188158</v>
      </c>
      <c r="Q51" s="30">
        <f>'[2]实力验证（按等级）'!Q51</f>
        <v>0.88497552133863877</v>
      </c>
      <c r="R51" s="30">
        <f>'[2]实力验证（按等级）'!R51</f>
        <v>0.94037574399469304</v>
      </c>
      <c r="S51" s="30">
        <f>'[2]实力验证（按等级）'!S51</f>
        <v>0.70462531798049222</v>
      </c>
      <c r="T51" s="30">
        <f>'[2]实力验证（按等级）'!T51</f>
        <v>0.72550398719925102</v>
      </c>
      <c r="U51" s="30">
        <f>'[2]实力验证（按等级）'!U51</f>
        <v>0.77099149242354859</v>
      </c>
      <c r="V51" s="30">
        <f>'[2]实力验证（按等级）'!V51</f>
        <v>0.89684460333629645</v>
      </c>
      <c r="W51" s="30">
        <f>'[2]实力验证（按等级）'!W51</f>
        <v>0.94604881757152237</v>
      </c>
      <c r="X51" s="30">
        <f>'[2]实力验证（按等级）'!X51</f>
        <v>4751.4575269515653</v>
      </c>
      <c r="Y51" s="30">
        <f>'[2]实力验证（按等级）'!Y51</f>
        <v>4804.9456349782722</v>
      </c>
      <c r="Z51" s="30">
        <f>'[2]实力验证（按等级）'!Z51</f>
        <v>4862.8427037480733</v>
      </c>
      <c r="AA51" s="30">
        <f>'[2]实力验证（按等级）'!AA51</f>
        <v>4929.6355742175874</v>
      </c>
      <c r="AB51" s="30">
        <f>'[2]实力验证（按等级）'!AB51</f>
        <v>4995.7589077576049</v>
      </c>
      <c r="AF51" s="15">
        <v>47</v>
      </c>
      <c r="AG51" s="2">
        <f t="shared" si="1"/>
        <v>1856576987.7619498</v>
      </c>
      <c r="AH51" s="2">
        <f t="shared" si="2"/>
        <v>1994255601.2972395</v>
      </c>
      <c r="AI51" s="2">
        <f t="shared" si="3"/>
        <v>2346967354.140594</v>
      </c>
      <c r="AJ51" s="2">
        <f t="shared" si="4"/>
        <v>3211332834.9458752</v>
      </c>
      <c r="AK51" s="2">
        <f t="shared" si="5"/>
        <v>3739289155.8346524</v>
      </c>
    </row>
    <row r="52" spans="3:37" x14ac:dyDescent="0.15">
      <c r="C52" s="15">
        <v>48</v>
      </c>
      <c r="D52" s="30">
        <f>'[2]实力验证（按等级）'!D52</f>
        <v>214170018.08561563</v>
      </c>
      <c r="E52" s="30">
        <f>'[2]实力验证（按等级）'!E52</f>
        <v>224543681.46504834</v>
      </c>
      <c r="F52" s="30">
        <f>'[2]实力验证（按等级）'!F52</f>
        <v>242925186.36799639</v>
      </c>
      <c r="G52" s="30">
        <f>'[2]实力验证（按等级）'!G52</f>
        <v>295861937.09450185</v>
      </c>
      <c r="H52" s="30">
        <f>'[2]实力验证（按等级）'!H52</f>
        <v>333692650.12858373</v>
      </c>
      <c r="I52" s="30">
        <f>'[2]实力验证（按等级）'!I52</f>
        <v>198185872.17847759</v>
      </c>
      <c r="J52" s="30">
        <f>'[2]实力验证（按等级）'!J52</f>
        <v>206961911.06914243</v>
      </c>
      <c r="K52" s="30">
        <f>'[2]实力验证（按等级）'!K52</f>
        <v>235781968.8682766</v>
      </c>
      <c r="L52" s="30">
        <f>'[2]实力验证（按等级）'!L52</f>
        <v>265884931.90383616</v>
      </c>
      <c r="M52" s="30">
        <f>'[2]实力验证（按等级）'!M52</f>
        <v>286741643.43599755</v>
      </c>
      <c r="N52" s="30">
        <f>'[2]实力验证（按等级）'!N52</f>
        <v>0.66333530948975838</v>
      </c>
      <c r="O52" s="30">
        <f>'[2]实力验证（按等级）'!O52</f>
        <v>0.68460728815045357</v>
      </c>
      <c r="P52" s="30">
        <f>'[2]实力验证（按等级）'!P52</f>
        <v>0.74069041143940373</v>
      </c>
      <c r="Q52" s="30">
        <f>'[2]实力验证（按等级）'!Q52</f>
        <v>0.90214026127036329</v>
      </c>
      <c r="R52" s="30">
        <f>'[2]实力验证（按等级）'!R52</f>
        <v>0.95797635802334735</v>
      </c>
      <c r="S52" s="30">
        <f>'[2]实力验证（按等级）'!S52</f>
        <v>0.71157353015742819</v>
      </c>
      <c r="T52" s="30">
        <f>'[2]实力验证（按等级）'!T52</f>
        <v>0.73303025718591686</v>
      </c>
      <c r="U52" s="30">
        <f>'[2]实力验证（按等级）'!U52</f>
        <v>0.7816109269797813</v>
      </c>
      <c r="V52" s="30">
        <f>'[2]实力验证（按等级）'!V52</f>
        <v>0.91132235386598759</v>
      </c>
      <c r="W52" s="30">
        <f>'[2]实力验证（按等级）'!W52</f>
        <v>0.96066521084742218</v>
      </c>
      <c r="X52" s="30">
        <f>'[2]实力验证（按等级）'!X52</f>
        <v>4815.0928982110609</v>
      </c>
      <c r="Y52" s="30">
        <f>'[2]实力验证（按等级）'!Y52</f>
        <v>4868.6017902912299</v>
      </c>
      <c r="Z52" s="30">
        <f>'[2]实力验证（按等级）'!Z52</f>
        <v>4927.1956904722538</v>
      </c>
      <c r="AA52" s="30">
        <f>'[2]实力验证（按等级）'!AA52</f>
        <v>4989.5003378607553</v>
      </c>
      <c r="AB52" s="30">
        <f>'[2]实力验证（按等级）'!AB52</f>
        <v>5058.4842711724432</v>
      </c>
      <c r="AF52" s="15">
        <v>48</v>
      </c>
      <c r="AG52" s="2">
        <f t="shared" si="1"/>
        <v>2002603417.3013701</v>
      </c>
      <c r="AH52" s="2">
        <f t="shared" si="2"/>
        <v>2148873178.2092724</v>
      </c>
      <c r="AI52" s="2">
        <f t="shared" si="3"/>
        <v>2534109901.1863847</v>
      </c>
      <c r="AJ52" s="2">
        <f t="shared" si="4"/>
        <v>3483846089.7331028</v>
      </c>
      <c r="AK52" s="2">
        <f t="shared" si="5"/>
        <v>4060925551.0407243</v>
      </c>
    </row>
    <row r="53" spans="3:37" x14ac:dyDescent="0.15">
      <c r="C53" s="15">
        <v>49</v>
      </c>
      <c r="D53" s="30">
        <f>'[2]实力验证（按等级）'!D53</f>
        <v>227300251.25180861</v>
      </c>
      <c r="E53" s="30">
        <f>'[2]实力验证（按等级）'!E53</f>
        <v>237617841.45357305</v>
      </c>
      <c r="F53" s="30">
        <f>'[2]实力验证（按等级）'!F53</f>
        <v>257243849.33051071</v>
      </c>
      <c r="G53" s="30">
        <f>'[2]实力验证（按等级）'!G53</f>
        <v>314478444.0606513</v>
      </c>
      <c r="H53" s="30">
        <f>'[2]实力验证（按等级）'!H53</f>
        <v>355923268.16906017</v>
      </c>
      <c r="I53" s="30">
        <f>'[2]实力验证（按等级）'!I53</f>
        <v>213479647.10163492</v>
      </c>
      <c r="J53" s="30">
        <f>'[2]实力验证（按等级）'!J53</f>
        <v>221996162.5185135</v>
      </c>
      <c r="K53" s="30">
        <f>'[2]实力验证（按等级）'!K53</f>
        <v>252472254.76242197</v>
      </c>
      <c r="L53" s="30">
        <f>'[2]实力验证（按等级）'!L53</f>
        <v>284281900.38899487</v>
      </c>
      <c r="M53" s="30">
        <f>'[2]实力验证（按等级）'!M53</f>
        <v>306112300.47011966</v>
      </c>
      <c r="N53" s="30">
        <f>'[2]实力验证（按等级）'!N53</f>
        <v>0.66981002472617668</v>
      </c>
      <c r="O53" s="30">
        <f>'[2]实力验证（按等级）'!O53</f>
        <v>0.69177921711241042</v>
      </c>
      <c r="P53" s="30">
        <f>'[2]实力验证（按等级）'!P53</f>
        <v>0.75215028869957878</v>
      </c>
      <c r="Q53" s="30">
        <f>'[2]实力验证（按等级）'!Q53</f>
        <v>0.91838042632082739</v>
      </c>
      <c r="R53" s="30">
        <f>'[2]实力验证（按等级）'!R53</f>
        <v>0.97471042621818449</v>
      </c>
      <c r="S53" s="30">
        <f>'[2]实力验证（按等级）'!S53</f>
        <v>0.71864387947006803</v>
      </c>
      <c r="T53" s="30">
        <f>'[2]实力验证（按等级）'!T53</f>
        <v>0.74055461349100815</v>
      </c>
      <c r="U53" s="30">
        <f>'[2]实力验证（按等级）'!U53</f>
        <v>0.79221382682181818</v>
      </c>
      <c r="V53" s="30">
        <f>'[2]实力验证（按等级）'!V53</f>
        <v>0.9250397403970817</v>
      </c>
      <c r="W53" s="30">
        <f>'[2]实力验证（按等级）'!W53</f>
        <v>0.97456622487440492</v>
      </c>
      <c r="X53" s="30">
        <f>'[2]实力验证（按等级）'!X53</f>
        <v>4880.1255625879667</v>
      </c>
      <c r="Y53" s="30">
        <f>'[2]实力验证（按等级）'!Y53</f>
        <v>4932.0606377192671</v>
      </c>
      <c r="Z53" s="30">
        <f>'[2]实力验证（按等级）'!Z53</f>
        <v>4990.0336585588084</v>
      </c>
      <c r="AA53" s="30">
        <f>'[2]实力验证（按等级）'!AA53</f>
        <v>5052.0892668144525</v>
      </c>
      <c r="AB53" s="30">
        <f>'[2]实力验证（按等级）'!AB53</f>
        <v>5121.2459036550872</v>
      </c>
      <c r="AF53" s="15">
        <v>49</v>
      </c>
      <c r="AG53" s="2">
        <f t="shared" si="1"/>
        <v>2158353914.3670468</v>
      </c>
      <c r="AH53" s="2">
        <f t="shared" si="2"/>
        <v>2309076062.0278311</v>
      </c>
      <c r="AI53" s="2">
        <f t="shared" si="3"/>
        <v>2732458090.3913422</v>
      </c>
      <c r="AJ53" s="2">
        <f t="shared" si="4"/>
        <v>3772386865.222033</v>
      </c>
      <c r="AK53" s="2">
        <f t="shared" si="5"/>
        <v>4401577348.6938171</v>
      </c>
    </row>
    <row r="54" spans="3:37" x14ac:dyDescent="0.15">
      <c r="C54" s="15">
        <v>50</v>
      </c>
      <c r="D54" s="30">
        <f>'[2]实力验证（按等级）'!D54</f>
        <v>240836394.98576304</v>
      </c>
      <c r="E54" s="30">
        <f>'[2]实力验证（按等级）'!E54</f>
        <v>251856342.95865834</v>
      </c>
      <c r="F54" s="30">
        <f>'[2]实力验证（按等级）'!F54</f>
        <v>272400780.77768469</v>
      </c>
      <c r="G54" s="30">
        <f>'[2]实力验证（按等级）'!G54</f>
        <v>333876249.65252602</v>
      </c>
      <c r="H54" s="30">
        <f>'[2]实力验证（按等级）'!H54</f>
        <v>379637177.8251546</v>
      </c>
      <c r="I54" s="30">
        <f>'[2]实力验证（按等级）'!I54</f>
        <v>229182846.00283784</v>
      </c>
      <c r="J54" s="30">
        <f>'[2]实力验证（按等级）'!J54</f>
        <v>238252074.33872044</v>
      </c>
      <c r="K54" s="30">
        <f>'[2]实力验证（按等级）'!K54</f>
        <v>269728037.6095193</v>
      </c>
      <c r="L54" s="30">
        <f>'[2]实力验证（按等级）'!L54</f>
        <v>303103208.67186385</v>
      </c>
      <c r="M54" s="30">
        <f>'[2]实力验证（按等级）'!M54</f>
        <v>326849893.35147804</v>
      </c>
      <c r="N54" s="30">
        <f>'[2]实力验证（按等级）'!N54</f>
        <v>0.67852067188546195</v>
      </c>
      <c r="O54" s="30">
        <f>'[2]实力验证（按等级）'!O54</f>
        <v>0.7048269293779521</v>
      </c>
      <c r="P54" s="30">
        <f>'[2]实力验证（按等级）'!P54</f>
        <v>0.76697404142332859</v>
      </c>
      <c r="Q54" s="30">
        <f>'[2]实力验证（按等级）'!Q54</f>
        <v>0.93255544675490387</v>
      </c>
      <c r="R54" s="30">
        <f>'[2]实力验证（按等级）'!R54</f>
        <v>0.99114048845977809</v>
      </c>
      <c r="S54" s="30">
        <f>'[2]实力验证（按等级）'!S54</f>
        <v>0.7267126106480396</v>
      </c>
      <c r="T54" s="30">
        <f>'[2]实力验证（按等级）'!T54</f>
        <v>0.75181197436982938</v>
      </c>
      <c r="U54" s="30">
        <f>'[2]实力验证（按等级）'!U54</f>
        <v>0.80455357892043589</v>
      </c>
      <c r="V54" s="30">
        <f>'[2]实力验证（按等级）'!V54</f>
        <v>0.93617864638744319</v>
      </c>
      <c r="W54" s="30">
        <f>'[2]实力验证（按等级）'!W54</f>
        <v>0.98716643277229865</v>
      </c>
      <c r="X54" s="30">
        <f>'[2]实力验证（按等级）'!X54</f>
        <v>4942.9187213831892</v>
      </c>
      <c r="Y54" s="30">
        <f>'[2]实力验证（按等级）'!Y54</f>
        <v>4997.4396490101244</v>
      </c>
      <c r="Z54" s="30">
        <f>'[2]实力验证（按等级）'!Z54</f>
        <v>5052.2732396398733</v>
      </c>
      <c r="AA54" s="30">
        <f>'[2]实力验证（按等级）'!AA54</f>
        <v>5115.4400792232045</v>
      </c>
      <c r="AB54" s="30">
        <f>'[2]实力验证（按等级）'!AB54</f>
        <v>5187.9479362275724</v>
      </c>
      <c r="AF54" s="15">
        <v>50</v>
      </c>
      <c r="AG54" s="2">
        <f t="shared" si="1"/>
        <v>2324829544.9114389</v>
      </c>
      <c r="AH54" s="2">
        <f t="shared" si="2"/>
        <v>2497774944.4617505</v>
      </c>
      <c r="AI54" s="2">
        <f t="shared" si="3"/>
        <v>2951147289.9753489</v>
      </c>
      <c r="AJ54" s="2">
        <f t="shared" si="4"/>
        <v>4066594014.7596736</v>
      </c>
      <c r="AK54" s="2">
        <f t="shared" si="5"/>
        <v>4766904379.7365007</v>
      </c>
    </row>
    <row r="55" spans="3:37" x14ac:dyDescent="0.15">
      <c r="C55" s="15">
        <v>51</v>
      </c>
      <c r="D55" s="30">
        <f>'[2]实力验证（按等级）'!D55</f>
        <v>257412002.07866418</v>
      </c>
      <c r="E55" s="30">
        <f>'[2]实力验证（按等级）'!E55</f>
        <v>268978578.30636346</v>
      </c>
      <c r="F55" s="30">
        <f>'[2]实力验证（按等级）'!F55</f>
        <v>290295456.96845138</v>
      </c>
      <c r="G55" s="30">
        <f>'[2]实力验证（按等级）'!G55</f>
        <v>356512526.92576909</v>
      </c>
      <c r="H55" s="30">
        <f>'[2]实力验证（按等级）'!H55</f>
        <v>406916450.39261949</v>
      </c>
      <c r="I55" s="30">
        <f>'[2]实力验证（按等级）'!I55</f>
        <v>246807326.1332978</v>
      </c>
      <c r="J55" s="30">
        <f>'[2]实力验证（按等级）'!J55</f>
        <v>255616567.81459427</v>
      </c>
      <c r="K55" s="30">
        <f>'[2]实力验证（按等级）'!K55</f>
        <v>288516520.57091552</v>
      </c>
      <c r="L55" s="30">
        <f>'[2]实力验证（按等级）'!L55</f>
        <v>323629233.28711396</v>
      </c>
      <c r="M55" s="30">
        <f>'[2]实力验证（按等级）'!M55</f>
        <v>348557169.32462692</v>
      </c>
      <c r="N55" s="30">
        <f>'[2]实力验证（按等级）'!N55</f>
        <v>0.68978686462593608</v>
      </c>
      <c r="O55" s="30">
        <f>'[2]实力验证（按等级）'!O55</f>
        <v>0.71952633288540313</v>
      </c>
      <c r="P55" s="30">
        <f>'[2]实力验证（按等级）'!P55</f>
        <v>0.78297984634136175</v>
      </c>
      <c r="Q55" s="30">
        <f>'[2]实力验证（按等级）'!Q55</f>
        <v>0.94731625980051215</v>
      </c>
      <c r="R55" s="30">
        <f>'[2]实力验证（按等级）'!R55</f>
        <v>1.0082000546668732</v>
      </c>
      <c r="S55" s="30">
        <f>'[2]实力验证（按等级）'!S55</f>
        <v>0.73592243665908474</v>
      </c>
      <c r="T55" s="30">
        <f>'[2]实力验证（按等级）'!T55</f>
        <v>0.76346115687626415</v>
      </c>
      <c r="U55" s="30">
        <f>'[2]实力验证（按等级）'!U55</f>
        <v>0.81685026033666142</v>
      </c>
      <c r="V55" s="30">
        <f>'[2]实力验证（按等级）'!V55</f>
        <v>0.94666032164291525</v>
      </c>
      <c r="W55" s="30">
        <f>'[2]实力验证（按等级）'!W55</f>
        <v>0.99906036792840969</v>
      </c>
      <c r="X55" s="30">
        <f>'[2]实力验证（按等级）'!X55</f>
        <v>5008.7832933580094</v>
      </c>
      <c r="Y55" s="30">
        <f>'[2]实力验证（按等级）'!Y55</f>
        <v>5057.8003617690756</v>
      </c>
      <c r="Z55" s="30">
        <f>'[2]实力验证（按等级）'!Z55</f>
        <v>5116.1058431778374</v>
      </c>
      <c r="AA55" s="30">
        <f>'[2]实力验证（按等级）'!AA55</f>
        <v>5179.1861136941852</v>
      </c>
      <c r="AB55" s="30">
        <f>'[2]实力验证（按等级）'!AB55</f>
        <v>5249.1926598102818</v>
      </c>
      <c r="AF55" s="15">
        <v>51</v>
      </c>
      <c r="AG55" s="2">
        <f t="shared" si="1"/>
        <v>2524357032.494513</v>
      </c>
      <c r="AH55" s="2">
        <f t="shared" si="2"/>
        <v>2714680769.8947496</v>
      </c>
      <c r="AI55" s="2">
        <f t="shared" si="3"/>
        <v>3201055828.9839854</v>
      </c>
      <c r="AJ55" s="2">
        <f t="shared" si="4"/>
        <v>4399269163.4830198</v>
      </c>
      <c r="AK55" s="2">
        <f t="shared" si="5"/>
        <v>5172105813.8961754</v>
      </c>
    </row>
    <row r="56" spans="3:37" x14ac:dyDescent="0.15">
      <c r="C56" s="15">
        <v>52</v>
      </c>
      <c r="D56" s="30">
        <f>'[2]实力验证（按等级）'!D56</f>
        <v>274903422.40671468</v>
      </c>
      <c r="E56" s="30">
        <f>'[2]实力验证（按等级）'!E56</f>
        <v>286996705.21355075</v>
      </c>
      <c r="F56" s="30">
        <f>'[2]实力验证（按等级）'!F56</f>
        <v>308991568.21878654</v>
      </c>
      <c r="G56" s="30">
        <f>'[2]实力验证（按等级）'!G56</f>
        <v>380235455.83108765</v>
      </c>
      <c r="H56" s="30">
        <f>'[2]实力验证（按等级）'!H56</f>
        <v>435449137.70688218</v>
      </c>
      <c r="I56" s="30">
        <f>'[2]实力验证（按等级）'!I56</f>
        <v>265350951.78241482</v>
      </c>
      <c r="J56" s="30">
        <f>'[2]实力验证（按等级）'!J56</f>
        <v>274781795.14882505</v>
      </c>
      <c r="K56" s="30">
        <f>'[2]实力验证（按等级）'!K56</f>
        <v>308527269.81373549</v>
      </c>
      <c r="L56" s="30">
        <f>'[2]实力验证（按等级）'!L56</f>
        <v>345840023.44333863</v>
      </c>
      <c r="M56" s="30">
        <f>'[2]实力验证（按等级）'!M56</f>
        <v>372072790.28065717</v>
      </c>
      <c r="N56" s="30">
        <f>'[2]实力验证（按等级）'!N56</f>
        <v>0.70105305736641021</v>
      </c>
      <c r="O56" s="30">
        <f>'[2]实力验证（按等级）'!O56</f>
        <v>0.73424206678765946</v>
      </c>
      <c r="P56" s="30">
        <f>'[2]实力验证（按等级）'!P56</f>
        <v>0.79900347771135616</v>
      </c>
      <c r="Q56" s="30">
        <f>'[2]实力验证（按等级）'!Q56</f>
        <v>0.96207313041342069</v>
      </c>
      <c r="R56" s="30">
        <f>'[2]实力验证（按等级）'!R56</f>
        <v>1.0252629051210287</v>
      </c>
      <c r="S56" s="30">
        <f>'[2]实力验证（按等级）'!S56</f>
        <v>0.74513226267013</v>
      </c>
      <c r="T56" s="30">
        <f>'[2]实力验证（按等级）'!T56</f>
        <v>0.77509201747633172</v>
      </c>
      <c r="U56" s="30">
        <f>'[2]实力验证（按等级）'!U56</f>
        <v>0.82912694134336884</v>
      </c>
      <c r="V56" s="30">
        <f>'[2]实力验证（按等级）'!V56</f>
        <v>0.95714642011556239</v>
      </c>
      <c r="W56" s="30">
        <f>'[2]实力验证（按等级）'!W56</f>
        <v>1.0109506183195263</v>
      </c>
      <c r="X56" s="30">
        <f>'[2]实力验证（按等级）'!X56</f>
        <v>5070.9452382022582</v>
      </c>
      <c r="Y56" s="30">
        <f>'[2]实力验证（按等级）'!Y56</f>
        <v>5123.7003907261933</v>
      </c>
      <c r="Z56" s="30">
        <f>'[2]实力验证（按等级）'!Z56</f>
        <v>5180.3757225034651</v>
      </c>
      <c r="AA56" s="30">
        <f>'[2]实力验证（按等级）'!AA56</f>
        <v>5245.4875618998367</v>
      </c>
      <c r="AB56" s="30">
        <f>'[2]实力验证（按等级）'!AB56</f>
        <v>5314.3039941845373</v>
      </c>
      <c r="AF56" s="15">
        <v>52</v>
      </c>
      <c r="AG56" s="2">
        <f t="shared" si="1"/>
        <v>2737443892.2983627</v>
      </c>
      <c r="AH56" s="2">
        <f t="shared" si="2"/>
        <v>2951576229.7473121</v>
      </c>
      <c r="AI56" s="2">
        <f t="shared" si="3"/>
        <v>3469114199.1580353</v>
      </c>
      <c r="AJ56" s="2">
        <f t="shared" si="4"/>
        <v>4757842678.5890532</v>
      </c>
      <c r="AK56" s="2">
        <f t="shared" si="5"/>
        <v>5609068707.108284</v>
      </c>
    </row>
    <row r="57" spans="3:37" x14ac:dyDescent="0.15">
      <c r="C57" s="15">
        <v>53</v>
      </c>
      <c r="D57" s="30">
        <f>'[2]实力验证（按等级）'!D57</f>
        <v>293216615.43239141</v>
      </c>
      <c r="E57" s="30">
        <f>'[2]实力验证（按等级）'!E57</f>
        <v>305850666.28218907</v>
      </c>
      <c r="F57" s="30">
        <f>'[2]实力验证（按等级）'!F57</f>
        <v>328491068.38711149</v>
      </c>
      <c r="G57" s="30">
        <f>'[2]实力验证（按等级）'!G57</f>
        <v>405583592.43125463</v>
      </c>
      <c r="H57" s="30">
        <f>'[2]实力验证（按等级）'!H57</f>
        <v>463717002.12025613</v>
      </c>
      <c r="I57" s="30">
        <f>'[2]实力验证（按等级）'!I57</f>
        <v>285425169.16324496</v>
      </c>
      <c r="J57" s="30">
        <f>'[2]实力验证（按等级）'!J57</f>
        <v>294954718.53431451</v>
      </c>
      <c r="K57" s="30">
        <f>'[2]实力验证（按等级）'!K57</f>
        <v>330239394.41522682</v>
      </c>
      <c r="L57" s="30">
        <f>'[2]实力验证（按等级）'!L57</f>
        <v>369085813.08367366</v>
      </c>
      <c r="M57" s="30">
        <f>'[2]实力验证（按等级）'!M57</f>
        <v>397068589.41320741</v>
      </c>
      <c r="N57" s="30">
        <f>'[2]实力验证（按等级）'!N57</f>
        <v>0.71231925010688446</v>
      </c>
      <c r="O57" s="30">
        <f>'[2]实力验证（按等级）'!O57</f>
        <v>0.74897348379894102</v>
      </c>
      <c r="P57" s="30">
        <f>'[2]实力验证（按等级）'!P57</f>
        <v>0.81504422894850515</v>
      </c>
      <c r="Q57" s="30">
        <f>'[2]实力验证（按等级）'!Q57</f>
        <v>0.97757488766878065</v>
      </c>
      <c r="R57" s="30">
        <f>'[2]实力验证（按等级）'!R57</f>
        <v>1.0427045228802749</v>
      </c>
      <c r="S57" s="30">
        <f>'[2]实力验证（按等级）'!S57</f>
        <v>0.75434208868117514</v>
      </c>
      <c r="T57" s="30">
        <f>'[2]实力验证（按等级）'!T57</f>
        <v>0.78670528239310289</v>
      </c>
      <c r="U57" s="30">
        <f>'[2]实力验证（按等级）'!U57</f>
        <v>0.84138441469424485</v>
      </c>
      <c r="V57" s="30">
        <f>'[2]实力验证（按等级）'!V57</f>
        <v>0.96819324746928237</v>
      </c>
      <c r="W57" s="30">
        <f>'[2]实力验证（按等级）'!W57</f>
        <v>1.02311651954677</v>
      </c>
      <c r="X57" s="30">
        <f>'[2]实力验证（按等级）'!X57</f>
        <v>5135.9430310817388</v>
      </c>
      <c r="Y57" s="30">
        <f>'[2]实力验证（按等级）'!Y57</f>
        <v>5187.3698557428161</v>
      </c>
      <c r="Z57" s="30">
        <f>'[2]实力验证（按等级）'!Z57</f>
        <v>5248.3145201793022</v>
      </c>
      <c r="AA57" s="30">
        <f>'[2]实力验证（按等级）'!AA57</f>
        <v>5308.7424938353615</v>
      </c>
      <c r="AB57" s="30">
        <f>'[2]实力验证（按等级）'!AB57</f>
        <v>5377.4966559784389</v>
      </c>
      <c r="AF57" s="15">
        <v>53</v>
      </c>
      <c r="AG57" s="2">
        <f t="shared" si="1"/>
        <v>2967186925.4587383</v>
      </c>
      <c r="AH57" s="2">
        <f t="shared" si="2"/>
        <v>3204501855.001173</v>
      </c>
      <c r="AI57" s="2">
        <f t="shared" si="3"/>
        <v>3758682223.9713616</v>
      </c>
      <c r="AJ57" s="2">
        <f t="shared" si="4"/>
        <v>5145621694.734745</v>
      </c>
      <c r="AK57" s="2">
        <f t="shared" si="5"/>
        <v>6067972020.1838923</v>
      </c>
    </row>
    <row r="58" spans="3:37" x14ac:dyDescent="0.15">
      <c r="C58" s="15">
        <v>54</v>
      </c>
      <c r="D58" s="30">
        <f>'[2]实力验证（按等级）'!D58</f>
        <v>312516822.76517642</v>
      </c>
      <c r="E58" s="30">
        <f>'[2]实力验证（按等级）'!E58</f>
        <v>326024524.89250404</v>
      </c>
      <c r="F58" s="30">
        <f>'[2]实力验证（按等级）'!F58</f>
        <v>350441908.00768453</v>
      </c>
      <c r="G58" s="30">
        <f>'[2]实力验证（按等级）'!G58</f>
        <v>434051424.46322501</v>
      </c>
      <c r="H58" s="30">
        <f>'[2]实力验证（按等级）'!H58</f>
        <v>491046905.61019081</v>
      </c>
      <c r="I58" s="30">
        <f>'[2]实力验证（按等级）'!I58</f>
        <v>306390135.57238913</v>
      </c>
      <c r="J58" s="30">
        <f>'[2]实力验证（按等级）'!J58</f>
        <v>316390282.46445298</v>
      </c>
      <c r="K58" s="30">
        <f>'[2]实力验证（按等级）'!K58</f>
        <v>352952273.79531264</v>
      </c>
      <c r="L58" s="30">
        <f>'[2]实力验证（按等级）'!L58</f>
        <v>394249362.70732635</v>
      </c>
      <c r="M58" s="30">
        <f>'[2]实力验证（按等级）'!M58</f>
        <v>423650922.36645472</v>
      </c>
      <c r="N58" s="30">
        <f>'[2]实力验证（按等级）'!N58</f>
        <v>0.72494045730769963</v>
      </c>
      <c r="O58" s="30">
        <f>'[2]实力验证（按等级）'!O58</f>
        <v>0.76459465491864997</v>
      </c>
      <c r="P58" s="30">
        <f>'[2]实力验证（按等级）'!P58</f>
        <v>0.8316023527126597</v>
      </c>
      <c r="Q58" s="30">
        <f>'[2]实力验证（按等级）'!Q58</f>
        <v>0.9947592587696692</v>
      </c>
      <c r="R58" s="30">
        <f>'[2]实力验证（按等级）'!R58</f>
        <v>1.0597447210102819</v>
      </c>
      <c r="S58" s="30">
        <f>'[2]实力验证（按等级）'!S58</f>
        <v>0.76567833988830847</v>
      </c>
      <c r="T58" s="30">
        <f>'[2]实力验证（按等级）'!T58</f>
        <v>0.80013491500494149</v>
      </c>
      <c r="U58" s="30">
        <f>'[2]实力验证（按等级）'!U58</f>
        <v>0.8552847342288159</v>
      </c>
      <c r="V58" s="30">
        <f>'[2]实力验证（按等级）'!V58</f>
        <v>0.98202703657014279</v>
      </c>
      <c r="W58" s="30">
        <f>'[2]实力验证（按等级）'!W58</f>
        <v>1.0366223800109777</v>
      </c>
      <c r="X58" s="30">
        <f>'[2]实力验证（按等级）'!X58</f>
        <v>5199.1963103880526</v>
      </c>
      <c r="Y58" s="30">
        <f>'[2]实力验证（按等级）'!Y58</f>
        <v>5253.2647261636957</v>
      </c>
      <c r="Z58" s="30">
        <f>'[2]实力验证（按等级）'!Z58</f>
        <v>5309.5273053426445</v>
      </c>
      <c r="AA58" s="30">
        <f>'[2]实力验证（按等级）'!AA58</f>
        <v>5373.139573989567</v>
      </c>
      <c r="AB58" s="30">
        <f>'[2]实力验证（按等级）'!AB58</f>
        <v>5438.6702458597865</v>
      </c>
      <c r="AF58" s="15">
        <v>54</v>
      </c>
      <c r="AG58" s="2">
        <f t="shared" si="1"/>
        <v>3217906767.358077</v>
      </c>
      <c r="AH58" s="2">
        <f t="shared" si="2"/>
        <v>3483216820.1794257</v>
      </c>
      <c r="AI58" s="2">
        <f t="shared" si="3"/>
        <v>4080681840.0586696</v>
      </c>
      <c r="AJ58" s="2">
        <f t="shared" si="4"/>
        <v>5588876251.165432</v>
      </c>
      <c r="AK58" s="2">
        <f t="shared" si="5"/>
        <v>6546377254.58955</v>
      </c>
    </row>
    <row r="59" spans="3:37" x14ac:dyDescent="0.15">
      <c r="C59" s="15">
        <v>55</v>
      </c>
      <c r="D59" s="30">
        <f>'[2]实力验证（按等级）'!D59</f>
        <v>332856026.15133232</v>
      </c>
      <c r="E59" s="30">
        <f>'[2]实力验证（按等级）'!E59</f>
        <v>347197933.16334432</v>
      </c>
      <c r="F59" s="30">
        <f>'[2]实力验证（按等级）'!F59</f>
        <v>373797415.56962061</v>
      </c>
      <c r="G59" s="30">
        <f>'[2]实力验证（按等级）'!G59</f>
        <v>463799605.22578853</v>
      </c>
      <c r="H59" s="30">
        <f>'[2]实力验证（按等级）'!H59</f>
        <v>519516047.5416469</v>
      </c>
      <c r="I59" s="30">
        <f>'[2]实力验证（按等级）'!I59</f>
        <v>328468408.17411822</v>
      </c>
      <c r="J59" s="30">
        <f>'[2]实力验证（按等级）'!J59</f>
        <v>338631871.20596772</v>
      </c>
      <c r="K59" s="30">
        <f>'[2]实力验证（按等级）'!K59</f>
        <v>377456802.0548408</v>
      </c>
      <c r="L59" s="30">
        <f>'[2]实力验证（按等级）'!L59</f>
        <v>420286126.93537706</v>
      </c>
      <c r="M59" s="30">
        <f>'[2]实力验证（按等级）'!M59</f>
        <v>452207305.23427033</v>
      </c>
      <c r="N59" s="30">
        <f>'[2]实力验证（按等级）'!N59</f>
        <v>0.73933629864534811</v>
      </c>
      <c r="O59" s="30">
        <f>'[2]实力验证（按等级）'!O59</f>
        <v>0.77983019154409439</v>
      </c>
      <c r="P59" s="30">
        <f>'[2]实力验证（按等级）'!P59</f>
        <v>0.84757970909844216</v>
      </c>
      <c r="Q59" s="30">
        <f>'[2]实力验证（按等级）'!Q59</f>
        <v>1.0108567171095635</v>
      </c>
      <c r="R59" s="30">
        <f>'[2]实力验证（按等级）'!R59</f>
        <v>1.0756240405131272</v>
      </c>
      <c r="S59" s="30">
        <f>'[2]实力验证（按等级）'!S59</f>
        <v>0.77979952576060474</v>
      </c>
      <c r="T59" s="30">
        <f>'[2]实力验证（按等级）'!T59</f>
        <v>0.81482373193346458</v>
      </c>
      <c r="U59" s="30">
        <f>'[2]实力验证（按等级）'!U59</f>
        <v>0.87043725125102522</v>
      </c>
      <c r="V59" s="30">
        <f>'[2]实力验证（按等级）'!V59</f>
        <v>0.99708028876870458</v>
      </c>
      <c r="W59" s="30">
        <f>'[2]实力验证（按等级）'!W59</f>
        <v>1.051430689666635</v>
      </c>
      <c r="X59" s="30">
        <f>'[2]实力验证（按等级）'!X59</f>
        <v>5263.360901484315</v>
      </c>
      <c r="Y59" s="30">
        <f>'[2]实力验证（按等级）'!Y59</f>
        <v>5315.946827408321</v>
      </c>
      <c r="Z59" s="30">
        <f>'[2]实力验证（按等级）'!Z59</f>
        <v>5372.8861415776682</v>
      </c>
      <c r="AA59" s="30">
        <f>'[2]实力验证（按等级）'!AA59</f>
        <v>5433.6170958710936</v>
      </c>
      <c r="AB59" s="30">
        <f>'[2]实力验证（按等级）'!AB59</f>
        <v>5501.9323824093135</v>
      </c>
      <c r="AF59" s="15">
        <v>55</v>
      </c>
      <c r="AG59" s="2">
        <f t="shared" si="1"/>
        <v>3495058105.8985996</v>
      </c>
      <c r="AH59" s="2">
        <f t="shared" si="2"/>
        <v>3781484982.2204771</v>
      </c>
      <c r="AI59" s="2">
        <f t="shared" si="3"/>
        <v>4432270640.3053417</v>
      </c>
      <c r="AJ59" s="2">
        <f t="shared" si="4"/>
        <v>6059067240.7065153</v>
      </c>
      <c r="AK59" s="2">
        <f t="shared" si="5"/>
        <v>7059937243.5660753</v>
      </c>
    </row>
    <row r="60" spans="3:37" x14ac:dyDescent="0.15">
      <c r="C60" s="15">
        <v>56</v>
      </c>
      <c r="D60" s="30">
        <f>'[2]实力验证（按等级）'!D60</f>
        <v>353993026.87100774</v>
      </c>
      <c r="E60" s="30">
        <f>'[2]实力验证（按等级）'!E60</f>
        <v>369322316.07644355</v>
      </c>
      <c r="F60" s="30">
        <f>'[2]实力验证（按等级）'!F60</f>
        <v>398191268.42408615</v>
      </c>
      <c r="G60" s="30">
        <f>'[2]实力验证（按等级）'!G60</f>
        <v>494872340.12926334</v>
      </c>
      <c r="H60" s="30">
        <f>'[2]实力验证（按等级）'!H60</f>
        <v>549263571.94348955</v>
      </c>
      <c r="I60" s="30">
        <f>'[2]实力验证（按等级）'!I60</f>
        <v>351845596.58514017</v>
      </c>
      <c r="J60" s="30">
        <f>'[2]实力验证（按等级）'!J60</f>
        <v>362257851.07098275</v>
      </c>
      <c r="K60" s="30">
        <f>'[2]实力验证（按等级）'!K60</f>
        <v>403292789.72870398</v>
      </c>
      <c r="L60" s="30">
        <f>'[2]实力验证（按等级）'!L60</f>
        <v>448478767.76219988</v>
      </c>
      <c r="M60" s="30">
        <f>'[2]实力验证（按等级）'!M60</f>
        <v>482629895.21725523</v>
      </c>
      <c r="N60" s="30">
        <f>'[2]实力验证（按等级）'!N60</f>
        <v>0.75373213998299682</v>
      </c>
      <c r="O60" s="30">
        <f>'[2]实力验证（按等级）'!O60</f>
        <v>0.79506578869198963</v>
      </c>
      <c r="P60" s="30">
        <f>'[2]实力验证（按等级）'!P60</f>
        <v>0.86355644388328279</v>
      </c>
      <c r="Q60" s="30">
        <f>'[2]实力验证（按等级）'!Q60</f>
        <v>1.0269499395982298</v>
      </c>
      <c r="R60" s="30">
        <f>'[2]实力验证（按等级）'!R60</f>
        <v>1.0914973764841329</v>
      </c>
      <c r="S60" s="30">
        <f>'[2]实力验证（按等级）'!S60</f>
        <v>0.79392071163290101</v>
      </c>
      <c r="T60" s="30">
        <f>'[2]实力验证（按等级）'!T60</f>
        <v>0.82951248095875041</v>
      </c>
      <c r="U60" s="30">
        <f>'[2]实力验证（按等级）'!U60</f>
        <v>0.88559046567916966</v>
      </c>
      <c r="V60" s="30">
        <f>'[2]实力验证（按等级）'!V60</f>
        <v>1.0121382933857173</v>
      </c>
      <c r="W60" s="30">
        <f>'[2]实力验证（按等级）'!W60</f>
        <v>1.0662457125531368</v>
      </c>
      <c r="X60" s="30">
        <f>'[2]实力验证（按等级）'!X60</f>
        <v>5327.689290730219</v>
      </c>
      <c r="Y60" s="30">
        <f>'[2]实力验证（按等级）'!Y60</f>
        <v>5378.6500470373412</v>
      </c>
      <c r="Z60" s="30">
        <f>'[2]实力验证（按等级）'!Z60</f>
        <v>5435.242680354555</v>
      </c>
      <c r="AA60" s="30">
        <f>'[2]实力验证（按等级）'!AA60</f>
        <v>5496.9671993596457</v>
      </c>
      <c r="AB60" s="30">
        <f>'[2]实力验证（按等级）'!AB60</f>
        <v>5565.5098518625491</v>
      </c>
      <c r="AF60" s="15">
        <v>56</v>
      </c>
      <c r="AG60" s="2">
        <f t="shared" si="1"/>
        <v>3791224843.5528016</v>
      </c>
      <c r="AH60" s="2">
        <f t="shared" si="2"/>
        <v>4101372651.0784626</v>
      </c>
      <c r="AI60" s="2">
        <f t="shared" si="3"/>
        <v>4808155055.2717381</v>
      </c>
      <c r="AJ60" s="2">
        <f t="shared" si="4"/>
        <v>6566225792.7766018</v>
      </c>
      <c r="AK60" s="2">
        <f t="shared" si="5"/>
        <v>7609877862.3899784</v>
      </c>
    </row>
    <row r="61" spans="3:37" x14ac:dyDescent="0.15">
      <c r="C61" s="15">
        <v>57</v>
      </c>
      <c r="D61" s="30">
        <f>'[2]实力验证（按等级）'!D61</f>
        <v>375831158.96176475</v>
      </c>
      <c r="E61" s="30">
        <f>'[2]实力验证（按等级）'!E61</f>
        <v>392447896.94599372</v>
      </c>
      <c r="F61" s="30">
        <f>'[2]实力验证（按等级）'!F61</f>
        <v>423699781.74452585</v>
      </c>
      <c r="G61" s="30">
        <f>'[2]实力验证（按等级）'!G61</f>
        <v>527489184.31208676</v>
      </c>
      <c r="H61" s="30">
        <f>'[2]实力验证（按等级）'!H61</f>
        <v>580164231.13416755</v>
      </c>
      <c r="I61" s="30">
        <f>'[2]实力验证（按等级）'!I61</f>
        <v>376323451.35017854</v>
      </c>
      <c r="J61" s="30">
        <f>'[2]实力验证（按等级）'!J61</f>
        <v>387688376.24323452</v>
      </c>
      <c r="K61" s="30">
        <f>'[2]实力验证（按等级）'!K61</f>
        <v>430954222.45630121</v>
      </c>
      <c r="L61" s="30">
        <f>'[2]实力验证（按等级）'!L61</f>
        <v>478613578.80380189</v>
      </c>
      <c r="M61" s="30">
        <f>'[2]实力验证（按等级）'!M61</f>
        <v>515502877.93407989</v>
      </c>
      <c r="N61" s="30">
        <f>'[2]实力验证（按等级）'!N61</f>
        <v>0.76812798132064541</v>
      </c>
      <c r="O61" s="30">
        <f>'[2]实力验证（按等级）'!O61</f>
        <v>0.81030144305888385</v>
      </c>
      <c r="P61" s="30">
        <f>'[2]实力验证（按等级）'!P61</f>
        <v>0.87953259099556136</v>
      </c>
      <c r="Q61" s="30">
        <f>'[2]实力验证（按等级）'!Q61</f>
        <v>1.0430391574379732</v>
      </c>
      <c r="R61" s="30">
        <f>'[2]实力验证（按等级）'!R61</f>
        <v>1.1073650555179502</v>
      </c>
      <c r="S61" s="30">
        <f>'[2]实力验证（按等级）'!S61</f>
        <v>0.80804189750519728</v>
      </c>
      <c r="T61" s="30">
        <f>'[2]实力验证（按等级）'!T61</f>
        <v>0.84420116578711024</v>
      </c>
      <c r="U61" s="30">
        <f>'[2]实力验证（按等级）'!U61</f>
        <v>0.9007443394472614</v>
      </c>
      <c r="V61" s="30">
        <f>'[2]实力验证（按等级）'!V61</f>
        <v>1.0272007910234722</v>
      </c>
      <c r="W61" s="30">
        <f>'[2]实力验证（按等级）'!W61</f>
        <v>1.0810670822472159</v>
      </c>
      <c r="X61" s="30">
        <f>'[2]实力验证（按等级）'!X61</f>
        <v>5391.052169328852</v>
      </c>
      <c r="Y61" s="30">
        <f>'[2]实力验证（按等级）'!Y61</f>
        <v>5443.6006917064578</v>
      </c>
      <c r="Z61" s="30">
        <f>'[2]实力验证（按等级）'!Z61</f>
        <v>5498.332188215918</v>
      </c>
      <c r="AA61" s="30">
        <f>'[2]实力验证（按等级）'!AA61</f>
        <v>5560.8560867691785</v>
      </c>
      <c r="AB61" s="30">
        <f>'[2]实力验证（按等级）'!AB61</f>
        <v>5632.8038378653764</v>
      </c>
      <c r="AF61" s="15">
        <v>57</v>
      </c>
      <c r="AG61" s="2">
        <f t="shared" si="1"/>
        <v>4105414955.4746122</v>
      </c>
      <c r="AH61" s="2">
        <f t="shared" si="2"/>
        <v>4446333032.7429895</v>
      </c>
      <c r="AI61" s="2">
        <f t="shared" si="3"/>
        <v>5212647518.7297831</v>
      </c>
      <c r="AJ61" s="2">
        <f t="shared" si="4"/>
        <v>7111610635.8897877</v>
      </c>
      <c r="AK61" s="2">
        <f t="shared" si="5"/>
        <v>8200875464.8111162</v>
      </c>
    </row>
    <row r="62" spans="3:37" x14ac:dyDescent="0.15">
      <c r="C62" s="15">
        <v>58</v>
      </c>
      <c r="D62" s="30">
        <f>'[2]实力验证（按等级）'!D62</f>
        <v>398618984.00155699</v>
      </c>
      <c r="E62" s="30">
        <f>'[2]实力验证（按等级）'!E62</f>
        <v>416403175.90062314</v>
      </c>
      <c r="F62" s="30">
        <f>'[2]实力验证（按等级）'!F62</f>
        <v>450374991.28985614</v>
      </c>
      <c r="G62" s="30">
        <f>'[2]实力验证（按等级）'!G62</f>
        <v>561793747.80242276</v>
      </c>
      <c r="H62" s="30">
        <f>'[2]实力验证（按等级）'!H62</f>
        <v>612233247.69297409</v>
      </c>
      <c r="I62" s="30">
        <f>'[2]实力验证（按等级）'!I62</f>
        <v>402617765.01589078</v>
      </c>
      <c r="J62" s="30">
        <f>'[2]实力验证（按等级）'!J62</f>
        <v>414066045.7933749</v>
      </c>
      <c r="K62" s="30">
        <f>'[2]实力验证（按等级）'!K62</f>
        <v>460809827.67423725</v>
      </c>
      <c r="L62" s="30">
        <f>'[2]实力验证（按等级）'!L62</f>
        <v>511242287.94363928</v>
      </c>
      <c r="M62" s="30">
        <f>'[2]实力验证（按等级）'!M62</f>
        <v>549621147.44489205</v>
      </c>
      <c r="N62" s="30">
        <f>'[2]实力验证（按等级）'!N62</f>
        <v>0.78252382265829401</v>
      </c>
      <c r="O62" s="30">
        <f>'[2]实力验证（按等级）'!O62</f>
        <v>0.82553715157744267</v>
      </c>
      <c r="P62" s="30">
        <f>'[2]实力验证（按等级）'!P62</f>
        <v>0.89550818193859727</v>
      </c>
      <c r="Q62" s="30">
        <f>'[2]实力验证（按等级）'!Q62</f>
        <v>1.0591245853057061</v>
      </c>
      <c r="R62" s="30">
        <f>'[2]实力验证（按等级）'!R62</f>
        <v>1.1232273808655837</v>
      </c>
      <c r="S62" s="30">
        <f>'[2]实力验证（按等级）'!S62</f>
        <v>0.82216308337749355</v>
      </c>
      <c r="T62" s="30">
        <f>'[2]实力验证（按等级）'!T62</f>
        <v>0.85888978985994413</v>
      </c>
      <c r="U62" s="30">
        <f>'[2]实力验证（按等级）'!U62</f>
        <v>0.91589883721011367</v>
      </c>
      <c r="V62" s="30">
        <f>'[2]实力验证（按等级）'!V62</f>
        <v>1.0422675408249464</v>
      </c>
      <c r="W62" s="30">
        <f>'[2]实力验证（按等级）'!W62</f>
        <v>1.095894458516038</v>
      </c>
      <c r="X62" s="30">
        <f>'[2]实力验证（按等级）'!X62</f>
        <v>5456.4362584006394</v>
      </c>
      <c r="Y62" s="30">
        <f>'[2]实力验证（按等级）'!Y62</f>
        <v>5505.5333392643561</v>
      </c>
      <c r="Z62" s="30">
        <f>'[2]实力验证（按等级）'!Z62</f>
        <v>5563.2313012164523</v>
      </c>
      <c r="AA62" s="30">
        <f>'[2]实力验证（按等级）'!AA62</f>
        <v>5627.396776908311</v>
      </c>
      <c r="AB62" s="30">
        <f>'[2]实力验证（按等级）'!AB62</f>
        <v>5696.5928362136156</v>
      </c>
      <c r="AF62" s="15">
        <v>58</v>
      </c>
      <c r="AG62" s="2">
        <f t="shared" si="1"/>
        <v>4443563056.0726566</v>
      </c>
      <c r="AH62" s="2">
        <f t="shared" si="2"/>
        <v>4811234975.5996313</v>
      </c>
      <c r="AI62" s="2">
        <f t="shared" si="3"/>
        <v>5649361156.9017591</v>
      </c>
      <c r="AJ62" s="2">
        <f t="shared" si="4"/>
        <v>7701540848.3952847</v>
      </c>
      <c r="AK62" s="2">
        <f t="shared" si="5"/>
        <v>8825024065.6588955</v>
      </c>
    </row>
    <row r="63" spans="3:37" x14ac:dyDescent="0.15">
      <c r="C63" s="15">
        <v>59</v>
      </c>
      <c r="D63" s="30">
        <f>'[2]实力验证（按等级）'!D63</f>
        <v>422375902.28787017</v>
      </c>
      <c r="E63" s="30">
        <f>'[2]实力验证（按等级）'!E63</f>
        <v>441149401.81613737</v>
      </c>
      <c r="F63" s="30">
        <f>'[2]实力验证（按等级）'!F63</f>
        <v>478401351.01088262</v>
      </c>
      <c r="G63" s="30">
        <f>'[2]实力验证（按等级）'!G63</f>
        <v>598594851.78085303</v>
      </c>
      <c r="H63" s="30">
        <f>'[2]实力验证（按等级）'!H63</f>
        <v>644597856.96670222</v>
      </c>
      <c r="I63" s="30">
        <f>'[2]实力验证（按等级）'!I63</f>
        <v>430102247.32549047</v>
      </c>
      <c r="J63" s="30">
        <f>'[2]实力验证（按等级）'!J63</f>
        <v>442481777.65953118</v>
      </c>
      <c r="K63" s="30">
        <f>'[2]实力验证（按等级）'!K63</f>
        <v>492842228.08699435</v>
      </c>
      <c r="L63" s="30">
        <f>'[2]实力验证（按等级）'!L63</f>
        <v>546440206.87397718</v>
      </c>
      <c r="M63" s="30">
        <f>'[2]实力验证（按等级）'!M63</f>
        <v>587648156.62518728</v>
      </c>
      <c r="N63" s="30">
        <f>'[2]实力验证（按等级）'!N63</f>
        <v>0.79691966399594261</v>
      </c>
      <c r="O63" s="30">
        <f>'[2]实力验证（按等级）'!O63</f>
        <v>0.84077291139572297</v>
      </c>
      <c r="P63" s="30">
        <f>'[2]实力验证（按等级）'!P63</f>
        <v>0.91148324600351027</v>
      </c>
      <c r="Q63" s="30">
        <f>'[2]实力验证（按等级）'!Q63</f>
        <v>1.0762778616080146</v>
      </c>
      <c r="R63" s="30">
        <f>'[2]实力验证（按等级）'!R63</f>
        <v>1.1398131808268022</v>
      </c>
      <c r="S63" s="30">
        <f>'[2]实力验证（按等级）'!S63</f>
        <v>0.83628426924978982</v>
      </c>
      <c r="T63" s="30">
        <f>'[2]实力验证（按等级）'!T63</f>
        <v>0.87357835637699277</v>
      </c>
      <c r="U63" s="30">
        <f>'[2]实力验证（按等级）'!U63</f>
        <v>0.93105392610451865</v>
      </c>
      <c r="V63" s="30">
        <f>'[2]实力验证（按等级）'!V63</f>
        <v>1.0581256827104362</v>
      </c>
      <c r="W63" s="30">
        <f>'[2]实力验证（按等级）'!W63</f>
        <v>1.1112629088980519</v>
      </c>
      <c r="X63" s="30">
        <f>'[2]实力验证（按等级）'!X63</f>
        <v>5519.0270152469757</v>
      </c>
      <c r="Y63" s="30">
        <f>'[2]实力验证（按等级）'!Y63</f>
        <v>5571.71226939807</v>
      </c>
      <c r="Z63" s="30">
        <f>'[2]实力验证（按等级）'!Z63</f>
        <v>5629.0118732830306</v>
      </c>
      <c r="AA63" s="30">
        <f>'[2]实力验证（按等级）'!AA63</f>
        <v>5693.3346855347099</v>
      </c>
      <c r="AB63" s="30">
        <f>'[2]实力验证（按等级）'!AB63</f>
        <v>5764.8702736645391</v>
      </c>
      <c r="AF63" s="15">
        <v>59</v>
      </c>
      <c r="AG63" s="2">
        <f t="shared" si="1"/>
        <v>4803024747.0445223</v>
      </c>
      <c r="AH63" s="2">
        <f t="shared" si="2"/>
        <v>5202954850.9204578</v>
      </c>
      <c r="AI63" s="2">
        <f t="shared" si="3"/>
        <v>6120481507.8023586</v>
      </c>
      <c r="AJ63" s="2">
        <f t="shared" si="4"/>
        <v>8351446233.1636677</v>
      </c>
      <c r="AK63" s="2">
        <f t="shared" si="5"/>
        <v>9503092383.9000568</v>
      </c>
    </row>
    <row r="64" spans="3:37" x14ac:dyDescent="0.15">
      <c r="C64" s="15">
        <v>60</v>
      </c>
      <c r="D64" s="30">
        <f>'[2]实力验证（按等级）'!D64</f>
        <v>449029232.82430452</v>
      </c>
      <c r="E64" s="30">
        <f>'[2]实力验证（按等级）'!E64</f>
        <v>470751423.24547613</v>
      </c>
      <c r="F64" s="30">
        <f>'[2]实力验证（按等级）'!F64</f>
        <v>511789877.16934854</v>
      </c>
      <c r="G64" s="30">
        <f>'[2]实力验证（按等级）'!G64</f>
        <v>639010699.1375072</v>
      </c>
      <c r="H64" s="30">
        <f>'[2]实力验证（按等级）'!H64</f>
        <v>677175028.82789755</v>
      </c>
      <c r="I64" s="30">
        <f>'[2]实力验证（按等级）'!I64</f>
        <v>460918442.47144628</v>
      </c>
      <c r="J64" s="30">
        <f>'[2]实力验证（按等级）'!J64</f>
        <v>474671289.93158442</v>
      </c>
      <c r="K64" s="30">
        <f>'[2]实力验证（按等级）'!K64</f>
        <v>528909311.11293322</v>
      </c>
      <c r="L64" s="30">
        <f>'[2]实力验证（按等级）'!L64</f>
        <v>585431039.12518537</v>
      </c>
      <c r="M64" s="30">
        <f>'[2]实力验证（按等级）'!M64</f>
        <v>628432331.53654385</v>
      </c>
      <c r="N64" s="30">
        <f>'[2]实力验证（按等级）'!N64</f>
        <v>0.81671624054235414</v>
      </c>
      <c r="O64" s="30">
        <f>'[2]实力验证（按等级）'!O64</f>
        <v>0.86254320267248885</v>
      </c>
      <c r="P64" s="30">
        <f>'[2]实力验证（按等级）'!P64</f>
        <v>0.93264097186097117</v>
      </c>
      <c r="Q64" s="30">
        <f>'[2]实力验证（按等级）'!Q64</f>
        <v>1.0960815598128621</v>
      </c>
      <c r="R64" s="30">
        <f>'[2]实力验证（按等级）'!R64</f>
        <v>1.1574680038607805</v>
      </c>
      <c r="S64" s="30">
        <f>'[2]实力验证（按等级）'!S64</f>
        <v>0.85418372590262925</v>
      </c>
      <c r="T64" s="30">
        <f>'[2]实力验证（按等级）'!T64</f>
        <v>0.89286682853063126</v>
      </c>
      <c r="U64" s="30">
        <f>'[2]实力验证（按等级）'!U64</f>
        <v>0.94980182648577083</v>
      </c>
      <c r="V64" s="30">
        <f>'[2]实力验证（按等级）'!V64</f>
        <v>1.0756844037356061</v>
      </c>
      <c r="W64" s="30">
        <f>'[2]实力验证（按等级）'!W64</f>
        <v>1.1271605893446788</v>
      </c>
      <c r="X64" s="30">
        <f>'[2]实力验证（按等级）'!X64</f>
        <v>5584.6746581842135</v>
      </c>
      <c r="Y64" s="30">
        <f>'[2]实力验证（按等级）'!Y64</f>
        <v>5636.2275685369232</v>
      </c>
      <c r="Z64" s="30">
        <f>'[2]实力验证（按等级）'!Z64</f>
        <v>5696.5833153381827</v>
      </c>
      <c r="AA64" s="30">
        <f>'[2]实力验证（按等级）'!AA64</f>
        <v>5759.6861105963708</v>
      </c>
      <c r="AB64" s="30">
        <f>'[2]实力验证（按等级）'!AB64</f>
        <v>5831.7758642742501</v>
      </c>
      <c r="AF64" s="15">
        <v>60</v>
      </c>
      <c r="AG64" s="2">
        <f t="shared" si="1"/>
        <v>5233864482.5132904</v>
      </c>
      <c r="AH64" s="2">
        <f t="shared" si="2"/>
        <v>5690648983.2005939</v>
      </c>
      <c r="AI64" s="2">
        <f t="shared" si="3"/>
        <v>6694993419.8506823</v>
      </c>
      <c r="AJ64" s="2">
        <f t="shared" si="4"/>
        <v>9093205891.4187298</v>
      </c>
      <c r="AK64" s="2">
        <f t="shared" si="5"/>
        <v>10229451346.489883</v>
      </c>
    </row>
    <row r="65" spans="3:37" x14ac:dyDescent="0.15">
      <c r="C65" s="15">
        <v>61</v>
      </c>
      <c r="D65" s="30">
        <f>'[2]实力验证（按等级）'!D65</f>
        <v>481333357.56610787</v>
      </c>
      <c r="E65" s="30">
        <f>'[2]实力验证（按等级）'!E65</f>
        <v>505345436.08331138</v>
      </c>
      <c r="F65" s="30">
        <f>'[2]实力验证（按等级）'!F65</f>
        <v>550696852.67373312</v>
      </c>
      <c r="G65" s="30">
        <f>'[2]实力验证（按等级）'!G65</f>
        <v>685618309.93060565</v>
      </c>
      <c r="H65" s="30">
        <f>'[2]实力验证（按等级）'!H65</f>
        <v>715278971.71741223</v>
      </c>
      <c r="I65" s="30">
        <f>'[2]实力验证（按等级）'!I65</f>
        <v>495281894.05894274</v>
      </c>
      <c r="J65" s="30">
        <f>'[2]实力验证（按等级）'!J65</f>
        <v>510845541.91235304</v>
      </c>
      <c r="K65" s="30">
        <f>'[2]实力验证（按等级）'!K65</f>
        <v>568049310.52677715</v>
      </c>
      <c r="L65" s="30">
        <f>'[2]实力验证（按等级）'!L65</f>
        <v>628798220.69705772</v>
      </c>
      <c r="M65" s="30">
        <f>'[2]实力验证（按等级）'!M65</f>
        <v>673242049.85736871</v>
      </c>
      <c r="N65" s="30">
        <f>'[2]实力验证（按等级）'!N65</f>
        <v>0.83882773159589985</v>
      </c>
      <c r="O65" s="30">
        <f>'[2]实力验证（按等级）'!O65</f>
        <v>0.88446489713340071</v>
      </c>
      <c r="P65" s="30">
        <f>'[2]实力验证（按等级）'!P65</f>
        <v>0.95435136098117734</v>
      </c>
      <c r="Q65" s="30">
        <f>'[2]实力验证（按等级）'!Q65</f>
        <v>1.1159318672132328</v>
      </c>
      <c r="R65" s="30">
        <f>'[2]实力验证（按等级）'!R65</f>
        <v>1.1751679218480047</v>
      </c>
      <c r="S65" s="30">
        <f>'[2]实力验证（按等级）'!S65</f>
        <v>0.87370266092344528</v>
      </c>
      <c r="T65" s="30">
        <f>'[2]实力验证（按等级）'!T65</f>
        <v>0.91218366397689121</v>
      </c>
      <c r="U65" s="30">
        <f>'[2]实力验证（按等级）'!U65</f>
        <v>0.96887090425443168</v>
      </c>
      <c r="V65" s="30">
        <f>'[2]实力验证（按等级）'!V65</f>
        <v>1.0931908315170182</v>
      </c>
      <c r="W65" s="30">
        <f>'[2]实力验证（按等级）'!W65</f>
        <v>1.1430076754535188</v>
      </c>
      <c r="X65" s="30">
        <f>'[2]实力验证（按等级）'!X65</f>
        <v>5649.948832484999</v>
      </c>
      <c r="Y65" s="30">
        <f>'[2]实力验证（按等级）'!Y65</f>
        <v>5705.1121278937144</v>
      </c>
      <c r="Z65" s="30">
        <f>'[2]实力验证（按等级）'!Z65</f>
        <v>5762.3226353203409</v>
      </c>
      <c r="AA65" s="30">
        <f>'[2]实力验证（按等级）'!AA65</f>
        <v>5827.76487875979</v>
      </c>
      <c r="AB65" s="30">
        <f>'[2]实力验证（按等级）'!AB65</f>
        <v>5899.9048700813719</v>
      </c>
      <c r="AF65" s="15">
        <v>61</v>
      </c>
      <c r="AG65" s="2">
        <f t="shared" si="1"/>
        <v>5745406003.0250111</v>
      </c>
      <c r="AH65" s="2">
        <f t="shared" si="2"/>
        <v>6251702021.7375298</v>
      </c>
      <c r="AI65" s="2">
        <f t="shared" si="3"/>
        <v>7348973298.6473446</v>
      </c>
      <c r="AJ65" s="2">
        <f t="shared" si="4"/>
        <v>9937330479.0100861</v>
      </c>
      <c r="AK65" s="2">
        <f t="shared" si="5"/>
        <v>11050709281.83238</v>
      </c>
    </row>
    <row r="66" spans="3:37" x14ac:dyDescent="0.15">
      <c r="C66" s="15">
        <v>62</v>
      </c>
      <c r="D66" s="30">
        <f>'[2]实力验证（按等级）'!D66</f>
        <v>514939395.02672243</v>
      </c>
      <c r="E66" s="30">
        <f>'[2]实力验证（按等级）'!E66</f>
        <v>541673417.91662645</v>
      </c>
      <c r="F66" s="30">
        <f>'[2]实力验证（按等级）'!F66</f>
        <v>591378935.8167156</v>
      </c>
      <c r="G66" s="30">
        <f>'[2]实力验证（按等级）'!G66</f>
        <v>734588567.49757075</v>
      </c>
      <c r="H66" s="30">
        <f>'[2]实力验证（按等级）'!H66</f>
        <v>754608897.06643879</v>
      </c>
      <c r="I66" s="30">
        <f>'[2]实力验证（按等级）'!I66</f>
        <v>532070231.66497076</v>
      </c>
      <c r="J66" s="30">
        <f>'[2]实力验证（按等级）'!J66</f>
        <v>548711696.2748543</v>
      </c>
      <c r="K66" s="30">
        <f>'[2]实力验证（按等级）'!K66</f>
        <v>610546551.21255887</v>
      </c>
      <c r="L66" s="30">
        <f>'[2]实力验证（按等级）'!L66</f>
        <v>674843212.81154692</v>
      </c>
      <c r="M66" s="30">
        <f>'[2]实力验证（按等级）'!M66</f>
        <v>720764242.43060541</v>
      </c>
      <c r="N66" s="30">
        <f>'[2]实力验证（按等级）'!N66</f>
        <v>0.86093922264944567</v>
      </c>
      <c r="O66" s="30">
        <f>'[2]实力验证（按等级）'!O66</f>
        <v>0.90638484587890522</v>
      </c>
      <c r="P66" s="30">
        <f>'[2]实力验证（按等级）'!P66</f>
        <v>0.97605743052878502</v>
      </c>
      <c r="Q66" s="30">
        <f>'[2]实力验证（按等级）'!Q66</f>
        <v>1.1357701851007749</v>
      </c>
      <c r="R66" s="30">
        <f>'[2]实力验证（按等级）'!R66</f>
        <v>1.1928511979143965</v>
      </c>
      <c r="S66" s="30">
        <f>'[2]实力验证（按等级）'!S66</f>
        <v>0.89322159594426143</v>
      </c>
      <c r="T66" s="30">
        <f>'[2]实力验证（按等级）'!T66</f>
        <v>0.93150245803068132</v>
      </c>
      <c r="U66" s="30">
        <f>'[2]实力验证（按等级）'!U66</f>
        <v>0.98794482837283715</v>
      </c>
      <c r="V66" s="30">
        <f>'[2]实力验证（按等级）'!V66</f>
        <v>1.1107107109469694</v>
      </c>
      <c r="W66" s="30">
        <f>'[2]实力验证（按等级）'!W66</f>
        <v>1.1588734329857302</v>
      </c>
      <c r="X66" s="30">
        <f>'[2]实力验证（按等级）'!X66</f>
        <v>5717.9946954767738</v>
      </c>
      <c r="Y66" s="30">
        <f>'[2]实力验证（按等级）'!Y66</f>
        <v>5770.4595889192997</v>
      </c>
      <c r="Z66" s="30">
        <f>'[2]实力验证（按等级）'!Z66</f>
        <v>5831.598744426452</v>
      </c>
      <c r="AA66" s="30">
        <f>'[2]实力验证（按等级）'!AA66</f>
        <v>5895.2604065282285</v>
      </c>
      <c r="AB66" s="30">
        <f>'[2]实力验证（按等级）'!AB66</f>
        <v>5968.9532424015661</v>
      </c>
      <c r="AF66" s="15">
        <v>62</v>
      </c>
      <c r="AG66" s="2">
        <f t="shared" si="1"/>
        <v>6298398448.2945318</v>
      </c>
      <c r="AH66" s="2">
        <f t="shared" si="2"/>
        <v>6854661040.3394518</v>
      </c>
      <c r="AI66" s="2">
        <f t="shared" si="3"/>
        <v>8060243356.8577042</v>
      </c>
      <c r="AJ66" s="2">
        <f t="shared" si="4"/>
        <v>10846042192.204481</v>
      </c>
      <c r="AK66" s="2">
        <f t="shared" si="5"/>
        <v>11925420964.291571</v>
      </c>
    </row>
    <row r="67" spans="3:37" x14ac:dyDescent="0.15">
      <c r="C67" s="15">
        <v>63</v>
      </c>
      <c r="D67" s="30">
        <f>'[2]实力验证（按等级）'!D67</f>
        <v>549897493.42827761</v>
      </c>
      <c r="E67" s="30">
        <f>'[2]实力验证（按等级）'!E67</f>
        <v>579884128.38717759</v>
      </c>
      <c r="F67" s="30">
        <f>'[2]实力验证（按等级）'!F67</f>
        <v>634149279.74781573</v>
      </c>
      <c r="G67" s="30">
        <f>'[2]实力验证（按等级）'!G67</f>
        <v>786026863.41945076</v>
      </c>
      <c r="H67" s="30">
        <f>'[2]实力验证（按等级）'!H67</f>
        <v>795210307.4541955</v>
      </c>
      <c r="I67" s="30">
        <f>'[2]实力验证（按等级）'!I67</f>
        <v>570558531.17579544</v>
      </c>
      <c r="J67" s="30">
        <f>'[2]实力验证（按等级）'!J67</f>
        <v>589762264.5804255</v>
      </c>
      <c r="K67" s="30">
        <f>'[2]实力验证（按等级）'!K67</f>
        <v>655015691.55724037</v>
      </c>
      <c r="L67" s="30">
        <f>'[2]实力验证（按等级）'!L67</f>
        <v>724258676.38502204</v>
      </c>
      <c r="M67" s="30">
        <f>'[2]实力验证（按等级）'!M67</f>
        <v>770679205.1677773</v>
      </c>
      <c r="N67" s="30">
        <f>'[2]实力验证（按等级）'!N67</f>
        <v>0.88305071370299137</v>
      </c>
      <c r="O67" s="30">
        <f>'[2]实力验证（按等级）'!O67</f>
        <v>0.9283031770853003</v>
      </c>
      <c r="P67" s="30">
        <f>'[2]实力验证（按等级）'!P67</f>
        <v>0.9977594976613462</v>
      </c>
      <c r="Q67" s="30">
        <f>'[2]实力验证（按等级）'!Q67</f>
        <v>1.1555973937858561</v>
      </c>
      <c r="R67" s="30">
        <f>'[2]实力验证（按等级）'!R67</f>
        <v>1.2105190539657718</v>
      </c>
      <c r="S67" s="30">
        <f>'[2]实力验证（按等级）'!S67</f>
        <v>0.91274053096507735</v>
      </c>
      <c r="T67" s="30">
        <f>'[2]实力验证（按等级）'!T67</f>
        <v>0.95082306688444795</v>
      </c>
      <c r="U67" s="30">
        <f>'[2]实力验证（按等级）'!U67</f>
        <v>1.0070232430056851</v>
      </c>
      <c r="V67" s="30">
        <f>'[2]实力验证（按等级）'!V67</f>
        <v>1.1282430543601696</v>
      </c>
      <c r="W67" s="30">
        <f>'[2]实力验证（按等级）'!W67</f>
        <v>1.1747564910225954</v>
      </c>
      <c r="X67" s="30">
        <f>'[2]实力验证（按等级）'!X67</f>
        <v>5784.0586819184891</v>
      </c>
      <c r="Y67" s="30">
        <f>'[2]实力验证（按等级）'!Y67</f>
        <v>5839.1430076047091</v>
      </c>
      <c r="Z67" s="30">
        <f>'[2]实力验证（按等级）'!Z67</f>
        <v>5897.2329150700543</v>
      </c>
      <c r="AA67" s="30">
        <f>'[2]实力验证（按等级）'!AA67</f>
        <v>5964.3685709059691</v>
      </c>
      <c r="AB67" s="30">
        <f>'[2]实力验证（按等级）'!AB67</f>
        <v>6038.3046871454753</v>
      </c>
      <c r="AF67" s="15">
        <v>63</v>
      </c>
      <c r="AG67" s="2">
        <f t="shared" si="1"/>
        <v>6890448795.4708004</v>
      </c>
      <c r="AH67" s="2">
        <f t="shared" si="2"/>
        <v>7511802332.8547325</v>
      </c>
      <c r="AI67" s="2">
        <f t="shared" si="3"/>
        <v>8823949154.8306999</v>
      </c>
      <c r="AJ67" s="2">
        <f t="shared" si="4"/>
        <v>11828011669.779148</v>
      </c>
      <c r="AK67" s="2">
        <f t="shared" si="5"/>
        <v>12852969252.130442</v>
      </c>
    </row>
    <row r="68" spans="3:37" x14ac:dyDescent="0.15">
      <c r="C68" s="15">
        <v>64</v>
      </c>
      <c r="D68" s="30">
        <f>'[2]实力验证（按等级）'!D68</f>
        <v>586509658.9044323</v>
      </c>
      <c r="E68" s="30">
        <f>'[2]实力验证（按等级）'!E68</f>
        <v>619581320.8938154</v>
      </c>
      <c r="F68" s="30">
        <f>'[2]实力验证（按等级）'!F68</f>
        <v>679075575.7025212</v>
      </c>
      <c r="G68" s="30">
        <f>'[2]实力验证（按等级）'!G68</f>
        <v>839971792.32271683</v>
      </c>
      <c r="H68" s="30">
        <f>'[2]实力验证（按等级）'!H68</f>
        <v>836553268.90187716</v>
      </c>
      <c r="I68" s="30">
        <f>'[2]实力验证（按等级）'!I68</f>
        <v>611879854.41256797</v>
      </c>
      <c r="J68" s="30">
        <f>'[2]实力验证（按等级）'!J68</f>
        <v>632633331.60648906</v>
      </c>
      <c r="K68" s="30">
        <f>'[2]实力验证（按等级）'!K68</f>
        <v>703219394.52628434</v>
      </c>
      <c r="L68" s="30">
        <f>'[2]实力验证（按等级）'!L68</f>
        <v>776324051.56502903</v>
      </c>
      <c r="M68" s="30">
        <f>'[2]实力验证（按等级）'!M68</f>
        <v>821781717.21679354</v>
      </c>
      <c r="N68" s="30">
        <f>'[2]实力验证（按等级）'!N68</f>
        <v>0.90516220475653708</v>
      </c>
      <c r="O68" s="30">
        <f>'[2]实力验证（按等级）'!O68</f>
        <v>0.95022000668047768</v>
      </c>
      <c r="P68" s="30">
        <f>'[2]实力验证（按等级）'!P68</f>
        <v>1.0194578492291346</v>
      </c>
      <c r="Q68" s="30">
        <f>'[2]实力验证（按等级）'!Q68</f>
        <v>1.1754142894572095</v>
      </c>
      <c r="R68" s="30">
        <f>'[2]实力验证（按等级）'!R68</f>
        <v>1.228172595143769</v>
      </c>
      <c r="S68" s="30">
        <f>'[2]实力验证（按等级）'!S68</f>
        <v>0.93225946598589349</v>
      </c>
      <c r="T68" s="30">
        <f>'[2]实力验证（按等级）'!T68</f>
        <v>0.97014536047275146</v>
      </c>
      <c r="U68" s="30">
        <f>'[2]实力验证（按等级）'!U68</f>
        <v>1.0261058263209608</v>
      </c>
      <c r="V68" s="30">
        <f>'[2]实力验证（按等级）'!V68</f>
        <v>1.1457869684716988</v>
      </c>
      <c r="W68" s="30">
        <f>'[2]实力验证（按等级）'!W68</f>
        <v>1.1906556096491034</v>
      </c>
      <c r="X68" s="30">
        <f>'[2]实力验证（按等级）'!X68</f>
        <v>5851.6594496836879</v>
      </c>
      <c r="Y68" s="30">
        <f>'[2]实力验证（按等级）'!Y68</f>
        <v>5905.3752318195029</v>
      </c>
      <c r="Z68" s="30">
        <f>'[2]实力验证（按等级）'!Z68</f>
        <v>5966.6680815597847</v>
      </c>
      <c r="AA68" s="30">
        <f>'[2]实力验证（按等级）'!AA68</f>
        <v>6031.9769456836293</v>
      </c>
      <c r="AB68" s="30">
        <f>'[2]实力验证（按等级）'!AB68</f>
        <v>6104.2673018124933</v>
      </c>
      <c r="AF68" s="15">
        <v>64</v>
      </c>
      <c r="AG68" s="2">
        <f t="shared" si="1"/>
        <v>7532119554.5502129</v>
      </c>
      <c r="AH68" s="2">
        <f t="shared" si="2"/>
        <v>8213942766.6300764</v>
      </c>
      <c r="AI68" s="2">
        <f t="shared" si="3"/>
        <v>9654879746.1208191</v>
      </c>
      <c r="AJ68" s="2">
        <f t="shared" si="4"/>
        <v>12880475381.055696</v>
      </c>
      <c r="AK68" s="2">
        <f t="shared" si="5"/>
        <v>13820504831.162132</v>
      </c>
    </row>
    <row r="69" spans="3:37" x14ac:dyDescent="0.15">
      <c r="C69" s="15">
        <v>65</v>
      </c>
      <c r="D69" s="30">
        <f>'[2]实力验证（按等级）'!D69</f>
        <v>624835970.44219017</v>
      </c>
      <c r="E69" s="30">
        <f>'[2]实力验证（按等级）'!E69</f>
        <v>661019425.27340627</v>
      </c>
      <c r="F69" s="30">
        <f>'[2]实力验证（按等级）'!F69</f>
        <v>726600933.63727832</v>
      </c>
      <c r="G69" s="30">
        <f>'[2]实力验证（按等级）'!G69</f>
        <v>889627675.09206855</v>
      </c>
      <c r="H69" s="30">
        <f>'[2]实力验证（按等级）'!H69</f>
        <v>878949650.19961441</v>
      </c>
      <c r="I69" s="30">
        <f>'[2]实力验证（按等级）'!I69</f>
        <v>655630222.95872343</v>
      </c>
      <c r="J69" s="30">
        <f>'[2]实力验证（按等级）'!J69</f>
        <v>678076885.31870139</v>
      </c>
      <c r="K69" s="30">
        <f>'[2]实力验证（按等级）'!K69</f>
        <v>753667312.92742658</v>
      </c>
      <c r="L69" s="30">
        <f>'[2]实力验证（按等级）'!L69</f>
        <v>830841191.66607332</v>
      </c>
      <c r="M69" s="30">
        <f>'[2]实力验证（按等级）'!M69</f>
        <v>874988461.84134352</v>
      </c>
      <c r="N69" s="30">
        <f>'[2]实力验证（按等级）'!N69</f>
        <v>0.9272736958100829</v>
      </c>
      <c r="O69" s="30">
        <f>'[2]实力验证（按等级）'!O69</f>
        <v>0.97140144597343814</v>
      </c>
      <c r="P69" s="30">
        <f>'[2]实力验证（按等级）'!P69</f>
        <v>1.0406132209347552</v>
      </c>
      <c r="Q69" s="30">
        <f>'[2]实力验证（按等级）'!Q69</f>
        <v>1.19327838782747</v>
      </c>
      <c r="R69" s="30">
        <f>'[2]实力验证（按等级）'!R69</f>
        <v>1.2399604614573303</v>
      </c>
      <c r="S69" s="30">
        <f>'[2]实力验证（按等级）'!S69</f>
        <v>0.95177840100670941</v>
      </c>
      <c r="T69" s="30">
        <f>'[2]实力验证（按等级）'!T69</f>
        <v>0.98893463974905793</v>
      </c>
      <c r="U69" s="30">
        <f>'[2]实力验证（按等级）'!U69</f>
        <v>1.0447993410438283</v>
      </c>
      <c r="V69" s="30">
        <f>'[2]实力验证（按等级）'!V69</f>
        <v>1.1619263707432541</v>
      </c>
      <c r="W69" s="30">
        <f>'[2]实力验证（按等级）'!W69</f>
        <v>1.2023072823043568</v>
      </c>
      <c r="X69" s="30">
        <f>'[2]实力验证（按等级）'!X69</f>
        <v>5918.1858261446177</v>
      </c>
      <c r="Y69" s="30">
        <f>'[2]实力验证（按等级）'!Y69</f>
        <v>5973.0182618345607</v>
      </c>
      <c r="Z69" s="30">
        <f>'[2]实力验证（按等级）'!Z69</f>
        <v>6033.4433483033172</v>
      </c>
      <c r="AA69" s="30">
        <f>'[2]实力验证（按等级）'!AA69</f>
        <v>6100.5747752571242</v>
      </c>
      <c r="AB69" s="30">
        <f>'[2]实力验证（按等级）'!AB69</f>
        <v>6168.889626402015</v>
      </c>
      <c r="AF69" s="15">
        <v>65</v>
      </c>
      <c r="AG69" s="2">
        <f t="shared" si="1"/>
        <v>8223340692.8456326</v>
      </c>
      <c r="AH69" s="2">
        <f t="shared" si="2"/>
        <v>8963799934.4302044</v>
      </c>
      <c r="AI69" s="2">
        <f t="shared" si="3"/>
        <v>10543686770.883184</v>
      </c>
      <c r="AJ69" s="2">
        <f t="shared" si="4"/>
        <v>13927996425.387594</v>
      </c>
      <c r="AK69" s="2">
        <f t="shared" si="5"/>
        <v>14771991777.913023</v>
      </c>
    </row>
    <row r="70" spans="3:37" x14ac:dyDescent="0.15">
      <c r="C70" s="15">
        <v>66</v>
      </c>
      <c r="D70" s="30">
        <f>'[2]实力验证（按等级）'!D70</f>
        <v>663927758.12616646</v>
      </c>
      <c r="E70" s="30">
        <f>'[2]实力验证（按等级）'!E70</f>
        <v>705173416.66380119</v>
      </c>
      <c r="F70" s="30">
        <f>'[2]实力验证（按等级）'!F70</f>
        <v>778145324.39785683</v>
      </c>
      <c r="G70" s="30">
        <f>'[2]实力验证（按等级）'!G70</f>
        <v>935282708.55258477</v>
      </c>
      <c r="H70" s="30">
        <f>'[2]实力验证（按等级）'!H70</f>
        <v>925212562.85250616</v>
      </c>
      <c r="I70" s="30">
        <f>'[2]实力验证（按等级）'!I70</f>
        <v>701343273.68976426</v>
      </c>
      <c r="J70" s="30">
        <f>'[2]实力验证（按等级）'!J70</f>
        <v>725723553.8534565</v>
      </c>
      <c r="K70" s="30">
        <f>'[2]实力验证（按等级）'!K70</f>
        <v>806540358.14422381</v>
      </c>
      <c r="L70" s="30">
        <f>'[2]实力验证（按等级）'!L70</f>
        <v>885478857.80006361</v>
      </c>
      <c r="M70" s="30">
        <f>'[2]实力验证（按等级）'!M70</f>
        <v>934463811.87516725</v>
      </c>
      <c r="N70" s="30">
        <f>'[2]实力验证（按等级）'!N70</f>
        <v>0.94122278694736072</v>
      </c>
      <c r="O70" s="30">
        <f>'[2]实力验证（按等级）'!O70</f>
        <v>0.99046446709248948</v>
      </c>
      <c r="P70" s="30">
        <f>'[2]实力验证（按等级）'!P70</f>
        <v>1.0598578041588889</v>
      </c>
      <c r="Q70" s="30">
        <f>'[2]实力验证（按等级）'!Q70</f>
        <v>1.2104551035259725</v>
      </c>
      <c r="R70" s="30">
        <f>'[2]实力验证（按等级）'!R70</f>
        <v>1.2504433203126801</v>
      </c>
      <c r="S70" s="30">
        <f>'[2]实力验证（按等级）'!S70</f>
        <v>0.96447671756500075</v>
      </c>
      <c r="T70" s="30">
        <f>'[2]实力验证（按等级）'!T70</f>
        <v>1.0052571891599342</v>
      </c>
      <c r="U70" s="30">
        <f>'[2]实力验证（按等级）'!U70</f>
        <v>1.0611152125837096</v>
      </c>
      <c r="V70" s="30">
        <f>'[2]实力验证（按等级）'!V70</f>
        <v>1.1764498588576153</v>
      </c>
      <c r="W70" s="30">
        <f>'[2]实力验证（按等级）'!W70</f>
        <v>1.2120120054600909</v>
      </c>
      <c r="X70" s="30">
        <f>'[2]实力验证（按等级）'!X70</f>
        <v>5985.3500482504596</v>
      </c>
      <c r="Y70" s="30">
        <f>'[2]实力验证（按等级）'!Y70</f>
        <v>6039.9957868613874</v>
      </c>
      <c r="Z70" s="30">
        <f>'[2]实力验证（按等级）'!Z70</f>
        <v>6102.3795989405535</v>
      </c>
      <c r="AA70" s="30">
        <f>'[2]实力验证（按等级）'!AA70</f>
        <v>6164.2486428831089</v>
      </c>
      <c r="AB70" s="30">
        <f>'[2]实力验证（按等级）'!AB70</f>
        <v>6235.0881200683125</v>
      </c>
      <c r="AF70" s="15">
        <v>66</v>
      </c>
      <c r="AG70" s="2">
        <f t="shared" ref="AG70:AG104" si="6">部队战力(D70,N70,I70,S70)</f>
        <v>8888640118.3247261</v>
      </c>
      <c r="AH70" s="2">
        <f t="shared" ref="AH70:AH104" si="7">部队战力(E70,O70,J70,T70)</f>
        <v>9750099249.8967628</v>
      </c>
      <c r="AI70" s="2">
        <f t="shared" ref="AI70:AI104" si="8">部队战力(F70,P70,K70,U70)</f>
        <v>11484637164.84631</v>
      </c>
      <c r="AJ70" s="2">
        <f t="shared" ref="AJ70:AJ104" si="9">部队战力(G70,Q70,L70,V70)</f>
        <v>14955993821.96924</v>
      </c>
      <c r="AK70" s="2">
        <f t="shared" ref="AK70:AK104" si="10">部队战力(H70,R70,M70,W70)</f>
        <v>15804011411.935509</v>
      </c>
    </row>
    <row r="71" spans="3:37" x14ac:dyDescent="0.15">
      <c r="C71" s="15">
        <v>67</v>
      </c>
      <c r="D71" s="30">
        <f>'[2]实力验证（按等级）'!D71</f>
        <v>704685100.19499385</v>
      </c>
      <c r="E71" s="30">
        <f>'[2]实力验证（按等级）'!E71</f>
        <v>751393778.09000921</v>
      </c>
      <c r="F71" s="30">
        <f>'[2]实力验证（按等级）'!F71</f>
        <v>830544581.78727388</v>
      </c>
      <c r="G71" s="30">
        <f>'[2]实力验证（按等级）'!G71</f>
        <v>982768486.40554583</v>
      </c>
      <c r="H71" s="30">
        <f>'[2]实力验证（按等级）'!H71</f>
        <v>975516560.33291769</v>
      </c>
      <c r="I71" s="30">
        <f>'[2]实力验证（按等级）'!I71</f>
        <v>749770179.49868166</v>
      </c>
      <c r="J71" s="30">
        <f>'[2]实力验证（按等级）'!J71</f>
        <v>776555145.72034669</v>
      </c>
      <c r="K71" s="30">
        <f>'[2]实力验证（按等级）'!K71</f>
        <v>859597411.81709313</v>
      </c>
      <c r="L71" s="30">
        <f>'[2]实力验证（按等级）'!L71</f>
        <v>944467410.6525811</v>
      </c>
      <c r="M71" s="30">
        <f>'[2]实力验证（按等级）'!M71</f>
        <v>999588275.92226589</v>
      </c>
      <c r="N71" s="30">
        <f>'[2]实力验证（按等级）'!N71</f>
        <v>0.95450548130366164</v>
      </c>
      <c r="O71" s="30">
        <f>'[2]实力验证（按等级）'!O71</f>
        <v>1.0095785792670013</v>
      </c>
      <c r="P71" s="30">
        <f>'[2]实力验证（按等级）'!P71</f>
        <v>1.0791547109171973</v>
      </c>
      <c r="Q71" s="30">
        <f>'[2]实力验证（按等级）'!Q71</f>
        <v>1.2276818105115572</v>
      </c>
      <c r="R71" s="30">
        <f>'[2]实力验证（按等级）'!R71</f>
        <v>1.2609630540002812</v>
      </c>
      <c r="S71" s="30">
        <f>'[2]实力验证（按等级）'!S71</f>
        <v>0.97661818341341222</v>
      </c>
      <c r="T71" s="30">
        <f>'[2]实力验证（按等级）'!T71</f>
        <v>1.0215224168988308</v>
      </c>
      <c r="U71" s="30">
        <f>'[2]实力验证（按等级）'!U71</f>
        <v>1.0773723796706143</v>
      </c>
      <c r="V71" s="30">
        <f>'[2]实力验证（按等级）'!V71</f>
        <v>1.1909731972492961</v>
      </c>
      <c r="W71" s="30">
        <f>'[2]实力验证（按等级）'!W71</f>
        <v>1.2217071216818192</v>
      </c>
      <c r="X71" s="30">
        <f>'[2]实力验证（按等级）'!X71</f>
        <v>6052.3420039247139</v>
      </c>
      <c r="Y71" s="30">
        <f>'[2]实力验证（按等级）'!Y71</f>
        <v>6107.8836653495255</v>
      </c>
      <c r="Z71" s="30">
        <f>'[2]实力验证（按等级）'!Z71</f>
        <v>6166.6722334610458</v>
      </c>
      <c r="AA71" s="30">
        <f>'[2]实力验证（按等级）'!AA71</f>
        <v>6230.8845309680837</v>
      </c>
      <c r="AB71" s="30">
        <f>'[2]实力验证（按等级）'!AB71</f>
        <v>6300.4888716037349</v>
      </c>
      <c r="AF71" s="15">
        <v>67</v>
      </c>
      <c r="AG71" s="2">
        <f t="shared" si="6"/>
        <v>9592661339.3176861</v>
      </c>
      <c r="AH71" s="2">
        <f t="shared" si="7"/>
        <v>10596391089.741167</v>
      </c>
      <c r="AI71" s="2">
        <f t="shared" si="8"/>
        <v>12461054702.97563</v>
      </c>
      <c r="AJ71" s="2">
        <f t="shared" si="9"/>
        <v>16060881621.696072</v>
      </c>
      <c r="AK71" s="2">
        <f t="shared" si="10"/>
        <v>16935673225.56324</v>
      </c>
    </row>
    <row r="72" spans="3:37" x14ac:dyDescent="0.15">
      <c r="C72" s="15">
        <v>68</v>
      </c>
      <c r="D72" s="30">
        <f>'[2]实力验证（按等级）'!D72</f>
        <v>747254821.13813078</v>
      </c>
      <c r="E72" s="30">
        <f>'[2]实力验证（按等级）'!E72</f>
        <v>799168186.25368559</v>
      </c>
      <c r="F72" s="30">
        <f>'[2]实力验证（按等级）'!F72</f>
        <v>884883354.7306999</v>
      </c>
      <c r="G72" s="30">
        <f>'[2]实力验证（按等级）'!G72</f>
        <v>1036377247.2864512</v>
      </c>
      <c r="H72" s="30">
        <f>'[2]实力验证（按等级）'!H72</f>
        <v>1027924970.8809668</v>
      </c>
      <c r="I72" s="30">
        <f>'[2]实力验证（按等级）'!I72</f>
        <v>801117795.08273041</v>
      </c>
      <c r="J72" s="30">
        <f>'[2]实力验证（按等级）'!J72</f>
        <v>829416572.4675951</v>
      </c>
      <c r="K72" s="30">
        <f>'[2]实力验证（按等级）'!K72</f>
        <v>915359060.37442899</v>
      </c>
      <c r="L72" s="30">
        <f>'[2]实力验证（按等级）'!L72</f>
        <v>1010739495.9655567</v>
      </c>
      <c r="M72" s="30">
        <f>'[2]实力验证（按等级）'!M72</f>
        <v>1068721513.8178949</v>
      </c>
      <c r="N72" s="30">
        <f>'[2]实力验证（按等级）'!N72</f>
        <v>0.96778817565996267</v>
      </c>
      <c r="O72" s="30">
        <f>'[2]实力验证（按等级）'!O72</f>
        <v>1.0287029235872374</v>
      </c>
      <c r="P72" s="30">
        <f>'[2]实力验证（按等级）'!P72</f>
        <v>1.0984602631679812</v>
      </c>
      <c r="Q72" s="30">
        <f>'[2]实力验证（按等级）'!Q72</f>
        <v>1.2449088054684754</v>
      </c>
      <c r="R72" s="30">
        <f>'[2]实力验证（按等级）'!R72</f>
        <v>1.2714685909364105</v>
      </c>
      <c r="S72" s="30">
        <f>'[2]实力验证（按等级）'!S72</f>
        <v>0.98875964926182369</v>
      </c>
      <c r="T72" s="30">
        <f>'[2]实力验证（按等级）'!T72</f>
        <v>1.0377761646693537</v>
      </c>
      <c r="U72" s="30">
        <f>'[2]实力验证（按等级）'!U72</f>
        <v>1.0936198469366927</v>
      </c>
      <c r="V72" s="30">
        <f>'[2]实力验证（按等级）'!V72</f>
        <v>1.2056128803042594</v>
      </c>
      <c r="W72" s="30">
        <f>'[2]实力验证（按等级）'!W72</f>
        <v>1.2314181659661732</v>
      </c>
      <c r="X72" s="30">
        <f>'[2]实力验证（按等级）'!X72</f>
        <v>6119.0779383138506</v>
      </c>
      <c r="Y72" s="30">
        <f>'[2]实力验证（按等级）'!Y72</f>
        <v>6173.8919857187802</v>
      </c>
      <c r="Z72" s="30">
        <f>'[2]实力验证（按等级）'!Z72</f>
        <v>6231.3229873395803</v>
      </c>
      <c r="AA72" s="30">
        <f>'[2]实力验证（按等级）'!AA72</f>
        <v>6295.0201830884398</v>
      </c>
      <c r="AB72" s="30">
        <f>'[2]实力验证（按等级）'!AB72</f>
        <v>6365.9720729358742</v>
      </c>
      <c r="AF72" s="15">
        <v>68</v>
      </c>
      <c r="AG72" s="2">
        <f t="shared" si="6"/>
        <v>10344179609.177971</v>
      </c>
      <c r="AH72" s="2">
        <f t="shared" si="7"/>
        <v>11493136755.114462</v>
      </c>
      <c r="AI72" s="2">
        <f t="shared" si="8"/>
        <v>13500666420.820326</v>
      </c>
      <c r="AJ72" s="2">
        <f t="shared" si="9"/>
        <v>17306654054.600201</v>
      </c>
      <c r="AK72" s="2">
        <f t="shared" si="10"/>
        <v>18138097114.543621</v>
      </c>
    </row>
    <row r="73" spans="3:37" x14ac:dyDescent="0.15">
      <c r="C73" s="15">
        <v>69</v>
      </c>
      <c r="D73" s="30">
        <f>'[2]实力验证（按等级）'!D73</f>
        <v>790784704.56116378</v>
      </c>
      <c r="E73" s="30">
        <f>'[2]实力验证（按等级）'!E73</f>
        <v>848630924.96739149</v>
      </c>
      <c r="F73" s="30">
        <f>'[2]实力验证（按等级）'!F73</f>
        <v>944281298.58550203</v>
      </c>
      <c r="G73" s="30">
        <f>'[2]实力验证（按等级）'!G73</f>
        <v>1091934804.6669621</v>
      </c>
      <c r="H73" s="30">
        <f>'[2]实力验证（按等级）'!H73</f>
        <v>1082114882.6840286</v>
      </c>
      <c r="I73" s="30">
        <f>'[2]实力验证（按等级）'!I73</f>
        <v>854822078.88427114</v>
      </c>
      <c r="J73" s="30">
        <f>'[2]实力验证（按等级）'!J73</f>
        <v>884651398.46339893</v>
      </c>
      <c r="K73" s="30">
        <f>'[2]实力验证（按等级）'!K73</f>
        <v>978123855.06352448</v>
      </c>
      <c r="L73" s="30">
        <f>'[2]实力验证（按等级）'!L73</f>
        <v>1082317066.0982552</v>
      </c>
      <c r="M73" s="30">
        <f>'[2]实力验证（按等级）'!M73</f>
        <v>1141293863.6988146</v>
      </c>
      <c r="N73" s="30">
        <f>'[2]实力验证（按等级）'!N73</f>
        <v>0.98107087001626359</v>
      </c>
      <c r="O73" s="30">
        <f>'[2]实力验证（按等级）'!O73</f>
        <v>1.0476436045603754</v>
      </c>
      <c r="P73" s="30">
        <f>'[2]实力验证（按等级）'!P73</f>
        <v>1.1177741345754399</v>
      </c>
      <c r="Q73" s="30">
        <f>'[2]实力验证（按等级）'!Q73</f>
        <v>1.2604571750888052</v>
      </c>
      <c r="R73" s="30">
        <f>'[2]实力验证（按等级）'!R73</f>
        <v>1.2864829479442834</v>
      </c>
      <c r="S73" s="30">
        <f>'[2]实力验证（按等级）'!S73</f>
        <v>1.0009011151102352</v>
      </c>
      <c r="T73" s="30">
        <f>'[2]实力验证（按等级）'!T73</f>
        <v>1.0538793576217673</v>
      </c>
      <c r="U73" s="30">
        <f>'[2]实力验证（按等级）'!U73</f>
        <v>1.1100293851232799</v>
      </c>
      <c r="V73" s="30">
        <f>'[2]实力验证（按等级）'!V73</f>
        <v>1.2190418679599044</v>
      </c>
      <c r="W73" s="30">
        <f>'[2]实力验证（按等级）'!W73</f>
        <v>1.2444049652922882</v>
      </c>
      <c r="X73" s="30">
        <f>'[2]实力验证（按等级）'!X73</f>
        <v>6186.536882419874</v>
      </c>
      <c r="Y73" s="30">
        <f>'[2]实力验证（按等级）'!Y73</f>
        <v>6239.0086613900839</v>
      </c>
      <c r="Z73" s="30">
        <f>'[2]实力验证（按等级）'!Z73</f>
        <v>6297.7349475328356</v>
      </c>
      <c r="AA73" s="30">
        <f>'[2]实力验证（按等级）'!AA73</f>
        <v>6363.0671141986095</v>
      </c>
      <c r="AB73" s="30">
        <f>'[2]实力验证（按等级）'!AB73</f>
        <v>6430.2363103332473</v>
      </c>
      <c r="AF73" s="15">
        <v>69</v>
      </c>
      <c r="AG73" s="2">
        <f t="shared" si="6"/>
        <v>11134926685.605669</v>
      </c>
      <c r="AH73" s="2">
        <f t="shared" si="7"/>
        <v>12443360886.930923</v>
      </c>
      <c r="AI73" s="2">
        <f t="shared" si="8"/>
        <v>14663281517.675676</v>
      </c>
      <c r="AJ73" s="2">
        <f t="shared" si="9"/>
        <v>18620651093.549507</v>
      </c>
      <c r="AK73" s="2">
        <f t="shared" si="10"/>
        <v>19471685052.727299</v>
      </c>
    </row>
    <row r="74" spans="3:37" x14ac:dyDescent="0.15">
      <c r="C74" s="15">
        <v>70</v>
      </c>
      <c r="D74" s="30">
        <f>'[2]实力验证（按等级）'!D74</f>
        <v>835124353.9552294</v>
      </c>
      <c r="E74" s="30">
        <f>'[2]实力验证（按等级）'!E74</f>
        <v>902018721.01545918</v>
      </c>
      <c r="F74" s="30">
        <f>'[2]实力验证（按等级）'!F74</f>
        <v>1009702999.3205712</v>
      </c>
      <c r="G74" s="30">
        <f>'[2]实力验证（按等级）'!G74</f>
        <v>1149336653.3198259</v>
      </c>
      <c r="H74" s="30">
        <f>'[2]实力验证（按等级）'!H74</f>
        <v>1138308312.7885075</v>
      </c>
      <c r="I74" s="30">
        <f>'[2]实力验证（按等级）'!I74</f>
        <v>908680561.79162979</v>
      </c>
      <c r="J74" s="30">
        <f>'[2]实力验证（按等级）'!J74</f>
        <v>944780407.15110636</v>
      </c>
      <c r="K74" s="30">
        <f>'[2]实力验证（按等级）'!K74</f>
        <v>1046743182.5051368</v>
      </c>
      <c r="L74" s="30">
        <f>'[2]实力验证（按等级）'!L74</f>
        <v>1156915342.9887626</v>
      </c>
      <c r="M74" s="30">
        <f>'[2]实力验证（按等级）'!M74</f>
        <v>1219395927.5481362</v>
      </c>
      <c r="N74" s="30">
        <f>'[2]实力验证（按等级）'!N74</f>
        <v>0.99863765931134751</v>
      </c>
      <c r="O74" s="30">
        <f>'[2]实力验证（按等级）'!O74</f>
        <v>1.0638514325351063</v>
      </c>
      <c r="P74" s="30">
        <f>'[2]实力验证（按等级）'!P74</f>
        <v>1.1328402212734923</v>
      </c>
      <c r="Q74" s="30">
        <f>'[2]实力验证（按等级）'!Q74</f>
        <v>1.2726850913923</v>
      </c>
      <c r="R74" s="30">
        <f>'[2]实力验证（按等级）'!R74</f>
        <v>1.3058663918553455</v>
      </c>
      <c r="S74" s="30">
        <f>'[2]实力验证（按等级）'!S74</f>
        <v>1.0168253736888309</v>
      </c>
      <c r="T74" s="30">
        <f>'[2]实力验证（按等级）'!T74</f>
        <v>1.0688744283611253</v>
      </c>
      <c r="U74" s="30">
        <f>'[2]实力验证（按等级）'!U74</f>
        <v>1.1241764942632786</v>
      </c>
      <c r="V74" s="30">
        <f>'[2]实力验证（按等级）'!V74</f>
        <v>1.2309823780820626</v>
      </c>
      <c r="W74" s="30">
        <f>'[2]实力验证（按等级）'!W74</f>
        <v>1.2614600310919348</v>
      </c>
      <c r="X74" s="30">
        <f>'[2]实力验证（按等级）'!X74</f>
        <v>6252.8525141348637</v>
      </c>
      <c r="Y74" s="30">
        <f>'[2]实力验证（按等级）'!Y74</f>
        <v>6306.7205562734362</v>
      </c>
      <c r="Z74" s="30">
        <f>'[2]实力验证（按等级）'!Z74</f>
        <v>6366.000939224954</v>
      </c>
      <c r="AA74" s="30">
        <f>'[2]实力验证（按等级）'!AA74</f>
        <v>6428.1700810460788</v>
      </c>
      <c r="AB74" s="30">
        <f>'[2]实力验证（按等级）'!AB74</f>
        <v>6498.0332137364976</v>
      </c>
      <c r="AF74" s="15">
        <v>70</v>
      </c>
      <c r="AG74" s="2">
        <f t="shared" si="6"/>
        <v>11997989799.805796</v>
      </c>
      <c r="AH74" s="2">
        <f t="shared" si="7"/>
        <v>13460455350.970655</v>
      </c>
      <c r="AI74" s="2">
        <f t="shared" si="8"/>
        <v>15903079411.648338</v>
      </c>
      <c r="AJ74" s="2">
        <f t="shared" si="9"/>
        <v>19963193859.116322</v>
      </c>
      <c r="AK74" s="2">
        <f t="shared" si="10"/>
        <v>20977055721.962029</v>
      </c>
    </row>
    <row r="75" spans="3:37" x14ac:dyDescent="0.15">
      <c r="C75" s="15">
        <v>71</v>
      </c>
      <c r="D75" s="30">
        <f>'[2]实力验证（按等级）'!D75</f>
        <v>889549826.28901458</v>
      </c>
      <c r="E75" s="30">
        <f>'[2]实力验证（按等级）'!E75</f>
        <v>967444159.90464079</v>
      </c>
      <c r="F75" s="30">
        <f>'[2]实力验证（按等级）'!F75</f>
        <v>1086543843.1790314</v>
      </c>
      <c r="G75" s="30">
        <f>'[2]实力验证（按等级）'!G75</f>
        <v>1217681925.4480724</v>
      </c>
      <c r="H75" s="30">
        <f>'[2]实力验证（按等级）'!H75</f>
        <v>1205477294.5258772</v>
      </c>
      <c r="I75" s="30">
        <f>'[2]实力验证（按等级）'!I75</f>
        <v>967815253.57425559</v>
      </c>
      <c r="J75" s="30">
        <f>'[2]实力验证（按等级）'!J75</f>
        <v>1011346719.2308295</v>
      </c>
      <c r="K75" s="30">
        <f>'[2]实力验证（按等级）'!K75</f>
        <v>1119774963.9674246</v>
      </c>
      <c r="L75" s="30">
        <f>'[2]实力验证（按等级）'!L75</f>
        <v>1237338787.2733681</v>
      </c>
      <c r="M75" s="30">
        <f>'[2]实力验证（按等级）'!M75</f>
        <v>1302136657.4965494</v>
      </c>
      <c r="N75" s="30">
        <f>'[2]实力验证（按等级）'!N75</f>
        <v>1.0171663974989187</v>
      </c>
      <c r="O75" s="30">
        <f>'[2]实力验证（按等级）'!O75</f>
        <v>1.0799654473489508</v>
      </c>
      <c r="P75" s="30">
        <f>'[2]实力验证（按等级）'!P75</f>
        <v>1.1477381392799937</v>
      </c>
      <c r="Q75" s="30">
        <f>'[2]实力验证（按等级）'!Q75</f>
        <v>1.2847934528442611</v>
      </c>
      <c r="R75" s="30">
        <f>'[2]实力验证（按等级）'!R75</f>
        <v>1.3251341578459055</v>
      </c>
      <c r="S75" s="30">
        <f>'[2]实力验证（按等级）'!S75</f>
        <v>1.033697433685298</v>
      </c>
      <c r="T75" s="30">
        <f>'[2]实力验证（按等级）'!T75</f>
        <v>1.0840365900760773</v>
      </c>
      <c r="U75" s="30">
        <f>'[2]实力验证（按等级）'!U75</f>
        <v>1.1383907212429261</v>
      </c>
      <c r="V75" s="30">
        <f>'[2]实力验证（按等级）'!V75</f>
        <v>1.2430570229156985</v>
      </c>
      <c r="W75" s="30">
        <f>'[2]实力验证（按等级）'!W75</f>
        <v>1.2786448818755587</v>
      </c>
      <c r="X75" s="30">
        <f>'[2]实力验证（按等级）'!X75</f>
        <v>6320.7783723382399</v>
      </c>
      <c r="Y75" s="30">
        <f>'[2]实力验证（按等级）'!Y75</f>
        <v>6373.7125609793566</v>
      </c>
      <c r="Z75" s="30">
        <f>'[2]实力验证（按等级）'!Z75</f>
        <v>6432.7183381803452</v>
      </c>
      <c r="AA75" s="30">
        <f>'[2]实力验证（按等级）'!AA75</f>
        <v>6495.3077749655904</v>
      </c>
      <c r="AB75" s="30">
        <f>'[2]实力验证（按等级）'!AB75</f>
        <v>6563.6236620449563</v>
      </c>
      <c r="AF75" s="15">
        <v>71</v>
      </c>
      <c r="AG75" s="2">
        <f t="shared" si="6"/>
        <v>13005355127.834364</v>
      </c>
      <c r="AH75" s="2">
        <f t="shared" si="7"/>
        <v>14641625327.247053</v>
      </c>
      <c r="AI75" s="2">
        <f t="shared" si="8"/>
        <v>17296675773.70715</v>
      </c>
      <c r="AJ75" s="2">
        <f t="shared" si="9"/>
        <v>21478454164.954079</v>
      </c>
      <c r="AK75" s="2">
        <f t="shared" si="10"/>
        <v>22665539695.990513</v>
      </c>
    </row>
    <row r="76" spans="3:37" x14ac:dyDescent="0.15">
      <c r="C76" s="15">
        <v>72</v>
      </c>
      <c r="D76" s="30">
        <f>'[2]实力验证（按等级）'!D76</f>
        <v>949198892.58234453</v>
      </c>
      <c r="E76" s="30">
        <f>'[2]实力验证（按等级）'!E76</f>
        <v>1033633000.1377673</v>
      </c>
      <c r="F76" s="30">
        <f>'[2]实力验证（按等级）'!F76</f>
        <v>1167461992.5640588</v>
      </c>
      <c r="G76" s="30">
        <f>'[2]实力验证（按等级）'!G76</f>
        <v>1288052399.2051356</v>
      </c>
      <c r="H76" s="30">
        <f>'[2]实力验证（按等级）'!H76</f>
        <v>1276032252.9091828</v>
      </c>
      <c r="I76" s="30">
        <f>'[2]实力验证（按等级）'!I76</f>
        <v>1033085967.5088887</v>
      </c>
      <c r="J76" s="30">
        <f>'[2]实力验证（按等级）'!J76</f>
        <v>1080023451.6643</v>
      </c>
      <c r="K76" s="30">
        <f>'[2]实力验证（按等级）'!K76</f>
        <v>1196754415.1145577</v>
      </c>
      <c r="L76" s="30">
        <f>'[2]实力验证（按等级）'!L76</f>
        <v>1320918311.9164612</v>
      </c>
      <c r="M76" s="30">
        <f>'[2]实力验证（按等级）'!M76</f>
        <v>1391861440.7015221</v>
      </c>
      <c r="N76" s="30">
        <f>'[2]实力验证（按等级）'!N76</f>
        <v>1.0356951356864899</v>
      </c>
      <c r="O76" s="30">
        <f>'[2]实力验证（按等级）'!O76</f>
        <v>1.0960762480234529</v>
      </c>
      <c r="P76" s="30">
        <f>'[2]实力验证（按等级）'!P76</f>
        <v>1.1626306297605162</v>
      </c>
      <c r="Q76" s="30">
        <f>'[2]实力验证（按等级）'!Q76</f>
        <v>1.2996161559331267</v>
      </c>
      <c r="R76" s="30">
        <f>'[2]实力验证（按等级）'!R76</f>
        <v>1.3478586812120399</v>
      </c>
      <c r="S76" s="30">
        <f>'[2]实力验证（按等级）'!S76</f>
        <v>1.0506631606020844</v>
      </c>
      <c r="T76" s="30">
        <f>'[2]实力验证（按等级）'!T76</f>
        <v>1.0992023578985837</v>
      </c>
      <c r="U76" s="30">
        <f>'[2]实力验证（按等级）'!U76</f>
        <v>1.1526110376419647</v>
      </c>
      <c r="V76" s="30">
        <f>'[2]实力验证（按等级）'!V76</f>
        <v>1.2570999865145531</v>
      </c>
      <c r="W76" s="30">
        <f>'[2]实力验证（按等级）'!W76</f>
        <v>1.298320605353519</v>
      </c>
      <c r="X76" s="30">
        <f>'[2]实力验证（按等级）'!X76</f>
        <v>6386.6814302636958</v>
      </c>
      <c r="Y76" s="30">
        <f>'[2]实力验证（按等级）'!Y76</f>
        <v>6441.672781355448</v>
      </c>
      <c r="Z76" s="30">
        <f>'[2]实力验证（按等级）'!Z76</f>
        <v>6497.8709261323856</v>
      </c>
      <c r="AA76" s="30">
        <f>'[2]实力验证（按等级）'!AA76</f>
        <v>6560.486138479986</v>
      </c>
      <c r="AB76" s="30">
        <f>'[2]实力验证（按等级）'!AB76</f>
        <v>6631.4746184152809</v>
      </c>
      <c r="AF76" s="15">
        <v>72</v>
      </c>
      <c r="AG76" s="2">
        <f t="shared" si="6"/>
        <v>14124021198.001064</v>
      </c>
      <c r="AH76" s="2">
        <f t="shared" si="7"/>
        <v>15875292605.630529</v>
      </c>
      <c r="AI76" s="2">
        <f t="shared" si="8"/>
        <v>18787548892.893188</v>
      </c>
      <c r="AJ76" s="2">
        <f t="shared" si="9"/>
        <v>23115657713.878952</v>
      </c>
      <c r="AK76" s="2">
        <f t="shared" si="10"/>
        <v>24556377545.655235</v>
      </c>
    </row>
    <row r="77" spans="3:37" x14ac:dyDescent="0.15">
      <c r="C77" s="15">
        <v>73</v>
      </c>
      <c r="D77" s="30">
        <f>'[2]实力验证（按等级）'!D77</f>
        <v>1013949781.0013328</v>
      </c>
      <c r="E77" s="30">
        <f>'[2]实力验证（按等级）'!E77</f>
        <v>1105000322.5334866</v>
      </c>
      <c r="F77" s="30">
        <f>'[2]实力验证（按等级）'!F77</f>
        <v>1255775162.8060815</v>
      </c>
      <c r="G77" s="30">
        <f>'[2]实力验证（按等级）'!G77</f>
        <v>1362935256.0031559</v>
      </c>
      <c r="H77" s="30">
        <f>'[2]实力验证（按等级）'!H77</f>
        <v>1351091479.1690483</v>
      </c>
      <c r="I77" s="30">
        <f>'[2]实力验证（按等级）'!I77</f>
        <v>1104195689.6491091</v>
      </c>
      <c r="J77" s="30">
        <f>'[2]实力验证（按等级）'!J77</f>
        <v>1151762380.4924426</v>
      </c>
      <c r="K77" s="30">
        <f>'[2]实力验证（按等级）'!K77</f>
        <v>1279762738.9860225</v>
      </c>
      <c r="L77" s="30">
        <f>'[2]实力验证（按等级）'!L77</f>
        <v>1411935885.7435234</v>
      </c>
      <c r="M77" s="30">
        <f>'[2]实力验证（按等级）'!M77</f>
        <v>1487230322.0318701</v>
      </c>
      <c r="N77" s="30">
        <f>'[2]实力验证（按等级）'!N77</f>
        <v>1.0542371164446009</v>
      </c>
      <c r="O77" s="30">
        <f>'[2]实力验证（按等级）'!O77</f>
        <v>1.1138903278252905</v>
      </c>
      <c r="P77" s="30">
        <f>'[2]实力验证（按等级）'!P77</f>
        <v>1.1770249216259283</v>
      </c>
      <c r="Q77" s="30">
        <f>'[2]实力验证（按等级）'!Q77</f>
        <v>1.3353265170881241</v>
      </c>
      <c r="R77" s="30">
        <f>'[2]实力验证（按等级）'!R77</f>
        <v>1.3824850924417058</v>
      </c>
      <c r="S77" s="30">
        <f>'[2]实力验证（按等级）'!S77</f>
        <v>1.0668833996149085</v>
      </c>
      <c r="T77" s="30">
        <f>'[2]实力验证（按等级）'!T77</f>
        <v>1.1147980445056733</v>
      </c>
      <c r="U77" s="30">
        <f>'[2]实力验证（按等级）'!U77</f>
        <v>1.1656404673465632</v>
      </c>
      <c r="V77" s="30">
        <f>'[2]实力验证（按等级）'!V77</f>
        <v>1.2851860525787353</v>
      </c>
      <c r="W77" s="30">
        <f>'[2]实力验证（按等级）'!W77</f>
        <v>1.325547520467711</v>
      </c>
      <c r="X77" s="30">
        <f>'[2]实力验证（按等级）'!X77</f>
        <v>6455.0728962151661</v>
      </c>
      <c r="Y77" s="30">
        <f>'[2]实力验证（按等级）'!Y77</f>
        <v>6506.0938373564059</v>
      </c>
      <c r="Z77" s="30">
        <f>'[2]实力验证（按等级）'!Z77</f>
        <v>6564.2929396202453</v>
      </c>
      <c r="AA77" s="30">
        <f>'[2]实力验证（按等级）'!AA77</f>
        <v>6627.0735222023523</v>
      </c>
      <c r="AB77" s="30">
        <f>'[2]实力验证（按等级）'!AB77</f>
        <v>6696.121686962174</v>
      </c>
      <c r="AF77" s="15">
        <v>73</v>
      </c>
      <c r="AG77" s="2">
        <f t="shared" si="6"/>
        <v>15349384853.978479</v>
      </c>
      <c r="AH77" s="2">
        <f t="shared" si="7"/>
        <v>17221128110.215275</v>
      </c>
      <c r="AI77" s="2">
        <f t="shared" si="8"/>
        <v>20406258319.896118</v>
      </c>
      <c r="AJ77" s="2">
        <f t="shared" si="9"/>
        <v>25275923930.936668</v>
      </c>
      <c r="AK77" s="2">
        <f t="shared" si="10"/>
        <v>26819440517.403534</v>
      </c>
    </row>
    <row r="78" spans="3:37" x14ac:dyDescent="0.15">
      <c r="C78" s="15">
        <v>74</v>
      </c>
      <c r="D78" s="30">
        <f>'[2]实力验证（按等级）'!D78</f>
        <v>1083202161.3524914</v>
      </c>
      <c r="E78" s="30">
        <f>'[2]实力验证（按等级）'!E78</f>
        <v>1179915916.0533545</v>
      </c>
      <c r="F78" s="30">
        <f>'[2]实力验证（按等级）'!F78</f>
        <v>1348950325.2751505</v>
      </c>
      <c r="G78" s="30">
        <f>'[2]实力验证（按等级）'!G78</f>
        <v>1441191823.342664</v>
      </c>
      <c r="H78" s="30">
        <f>'[2]实力验证（按等级）'!H78</f>
        <v>1428842682.1006153</v>
      </c>
      <c r="I78" s="30">
        <f>'[2]实力验证（按等级）'!I78</f>
        <v>1179211486.9129689</v>
      </c>
      <c r="J78" s="30">
        <f>'[2]实力验证（按等级）'!J78</f>
        <v>1229091717.3017759</v>
      </c>
      <c r="K78" s="30">
        <f>'[2]实力验证（按等级）'!K78</f>
        <v>1367619750.9975357</v>
      </c>
      <c r="L78" s="30">
        <f>'[2]实力验证（按等级）'!L78</f>
        <v>1509238032.830616</v>
      </c>
      <c r="M78" s="30">
        <f>'[2]实力验证（按等级）'!M78</f>
        <v>1589913155.0521767</v>
      </c>
      <c r="N78" s="30">
        <f>'[2]实力验证（按等级）'!N78</f>
        <v>1.0727870723398123</v>
      </c>
      <c r="O78" s="30">
        <f>'[2]实力验证（按等级）'!O78</f>
        <v>1.1321105078431941</v>
      </c>
      <c r="P78" s="30">
        <f>'[2]实力验证（按等级）'!P78</f>
        <v>1.1913969843612326</v>
      </c>
      <c r="Q78" s="30">
        <f>'[2]实力验证（按等级）'!Q78</f>
        <v>1.3713728878134326</v>
      </c>
      <c r="R78" s="30">
        <f>'[2]实力验证（按等级）'!R78</f>
        <v>1.4174550663392225</v>
      </c>
      <c r="S78" s="30">
        <f>'[2]实力验证（按等级）'!S78</f>
        <v>1.0826546798532526</v>
      </c>
      <c r="T78" s="30">
        <f>'[2]实力验证（按等级）'!T78</f>
        <v>1.130209653476776</v>
      </c>
      <c r="U78" s="30">
        <f>'[2]实力验证（按等级）'!U78</f>
        <v>1.1781677012781258</v>
      </c>
      <c r="V78" s="30">
        <f>'[2]实力验证（按等级）'!V78</f>
        <v>1.3128951322957387</v>
      </c>
      <c r="W78" s="30">
        <f>'[2]实力验证（按等级）'!W78</f>
        <v>1.352388975027728</v>
      </c>
      <c r="X78" s="30">
        <f>'[2]实力验证（按等级）'!X78</f>
        <v>6520.5708681037622</v>
      </c>
      <c r="Y78" s="30">
        <f>'[2]实力验证（按等级）'!Y78</f>
        <v>6574.4081480508385</v>
      </c>
      <c r="Z78" s="30">
        <f>'[2]实力验证（按等级）'!Z78</f>
        <v>6631.2813526599875</v>
      </c>
      <c r="AA78" s="30">
        <f>'[2]实力验证（按等级）'!AA78</f>
        <v>6694.5114997782593</v>
      </c>
      <c r="AB78" s="30">
        <f>'[2]实力验证（按等级）'!AB78</f>
        <v>6765.431008359853</v>
      </c>
      <c r="AF78" s="15">
        <v>74</v>
      </c>
      <c r="AG78" s="2">
        <f t="shared" si="6"/>
        <v>16668508220.110949</v>
      </c>
      <c r="AH78" s="2">
        <f t="shared" si="7"/>
        <v>18676216742.268196</v>
      </c>
      <c r="AI78" s="2">
        <f t="shared" si="8"/>
        <v>22135217941.976639</v>
      </c>
      <c r="AJ78" s="2">
        <f t="shared" si="9"/>
        <v>27617648681.591377</v>
      </c>
      <c r="AK78" s="2">
        <f t="shared" si="10"/>
        <v>29270082079.854424</v>
      </c>
    </row>
    <row r="79" spans="3:37" x14ac:dyDescent="0.15">
      <c r="C79" s="15">
        <v>75</v>
      </c>
      <c r="D79" s="30">
        <f>'[2]实力验证（按等级）'!D79</f>
        <v>1155657188.7948594</v>
      </c>
      <c r="E79" s="30">
        <f>'[2]实力验证（按等级）'!E79</f>
        <v>1259664163.1310549</v>
      </c>
      <c r="F79" s="30">
        <f>'[2]实力验证（按等级）'!F79</f>
        <v>1441324412.227762</v>
      </c>
      <c r="G79" s="30">
        <f>'[2]实力验证（按等级）'!G79</f>
        <v>1523425443.7528737</v>
      </c>
      <c r="H79" s="30">
        <f>'[2]实力验证（按等级）'!H79</f>
        <v>1510999843.6637638</v>
      </c>
      <c r="I79" s="30">
        <f>'[2]实力验证（按等级）'!I79</f>
        <v>1259842073.8874974</v>
      </c>
      <c r="J79" s="30">
        <f>'[2]实力验证（按等级）'!J79</f>
        <v>1310262737.4541173</v>
      </c>
      <c r="K79" s="30">
        <f>'[2]实力验证（按等级）'!K79</f>
        <v>1458760834.6780353</v>
      </c>
      <c r="L79" s="30">
        <f>'[2]实力验证（按等级）'!L79</f>
        <v>1613176844.9083474</v>
      </c>
      <c r="M79" s="30">
        <f>'[2]实力验证（按等级）'!M79</f>
        <v>1698912792.8759668</v>
      </c>
      <c r="N79" s="30">
        <f>'[2]实力验证（按等级）'!N79</f>
        <v>1.091339328071149</v>
      </c>
      <c r="O79" s="30">
        <f>'[2]实力验证（按等级）'!O79</f>
        <v>1.1500770993788785</v>
      </c>
      <c r="P79" s="30">
        <f>'[2]实力验证（按等级）'!P79</f>
        <v>1.2075913039072028</v>
      </c>
      <c r="Q79" s="30">
        <f>'[2]实力验证（按等级）'!Q79</f>
        <v>1.4039015239570014</v>
      </c>
      <c r="R79" s="30">
        <f>'[2]实力验证（按等级）'!R79</f>
        <v>1.4525855106653036</v>
      </c>
      <c r="S79" s="30">
        <f>'[2]实力验证（按等级）'!S79</f>
        <v>1.098428547579509</v>
      </c>
      <c r="T79" s="30">
        <f>'[2]实力验证（按等级）'!T79</f>
        <v>1.1454464375469087</v>
      </c>
      <c r="U79" s="30">
        <f>'[2]实力验证（按等级）'!U79</f>
        <v>1.1920183051073594</v>
      </c>
      <c r="V79" s="30">
        <f>'[2]实力验证（按等级）'!V79</f>
        <v>1.3380516457252714</v>
      </c>
      <c r="W79" s="30">
        <f>'[2]实力验证（按等级）'!W79</f>
        <v>1.3793075509687958</v>
      </c>
      <c r="X79" s="30">
        <f>'[2]实力验证（按等级）'!X79</f>
        <v>6589.3343869731825</v>
      </c>
      <c r="Y79" s="30">
        <f>'[2]实力验证（按等级）'!Y79</f>
        <v>6640.3546986076808</v>
      </c>
      <c r="Z79" s="30">
        <f>'[2]实力验证（按等级）'!Z79</f>
        <v>6699.9163240208773</v>
      </c>
      <c r="AA79" s="30">
        <f>'[2]实力验证（按等级）'!AA79</f>
        <v>6762.0246163774536</v>
      </c>
      <c r="AB79" s="30">
        <f>'[2]实力验证（按等级）'!AB79</f>
        <v>6832.414221187697</v>
      </c>
      <c r="AF79" s="15">
        <v>75</v>
      </c>
      <c r="AG79" s="2">
        <f t="shared" si="6"/>
        <v>18090786562.674206</v>
      </c>
      <c r="AH79" s="2">
        <f t="shared" si="7"/>
        <v>20235227304.287037</v>
      </c>
      <c r="AI79" s="2">
        <f t="shared" si="8"/>
        <v>23956678117.056175</v>
      </c>
      <c r="AJ79" s="2">
        <f t="shared" si="9"/>
        <v>30082445567.876663</v>
      </c>
      <c r="AK79" s="2">
        <f t="shared" si="10"/>
        <v>31928967023.032085</v>
      </c>
    </row>
    <row r="80" spans="3:37" x14ac:dyDescent="0.15">
      <c r="C80" s="15">
        <v>76</v>
      </c>
      <c r="D80" s="30">
        <f>'[2]实力验证（按等级）'!D80</f>
        <v>1236810021.6927116</v>
      </c>
      <c r="E80" s="30">
        <f>'[2]实力验证（按等级）'!E80</f>
        <v>1347294966.253736</v>
      </c>
      <c r="F80" s="30">
        <f>'[2]实力验证（按等级）'!F80</f>
        <v>1524867977.6563458</v>
      </c>
      <c r="G80" s="30">
        <f>'[2]实力验证（按等级）'!G80</f>
        <v>1609855093.5160003</v>
      </c>
      <c r="H80" s="30">
        <f>'[2]实力验证（按等级）'!H80</f>
        <v>1597849673.0779948</v>
      </c>
      <c r="I80" s="30">
        <f>'[2]实力验证（按等级）'!I80</f>
        <v>1343564372.0613453</v>
      </c>
      <c r="J80" s="30">
        <f>'[2]实力验证（按等级）'!J80</f>
        <v>1398129087.7631216</v>
      </c>
      <c r="K80" s="30">
        <f>'[2]实力验证（按等级）'!K80</f>
        <v>1555059333.9496298</v>
      </c>
      <c r="L80" s="30">
        <f>'[2]实力验证（按等级）'!L80</f>
        <v>1724400564.6386545</v>
      </c>
      <c r="M80" s="30">
        <f>'[2]实力验证（按等级）'!M80</f>
        <v>1817236096.9637387</v>
      </c>
      <c r="N80" s="30">
        <f>'[2]实力验证（按等级）'!N80</f>
        <v>1.1113311220257045</v>
      </c>
      <c r="O80" s="30">
        <f>'[2]实力验证（按等级）'!O80</f>
        <v>1.1669861577381515</v>
      </c>
      <c r="P80" s="30">
        <f>'[2]实力验证（按等级）'!P80</f>
        <v>1.233118575751317</v>
      </c>
      <c r="Q80" s="30">
        <f>'[2]实力验证（按等级）'!Q80</f>
        <v>1.4325755006025309</v>
      </c>
      <c r="R80" s="30">
        <f>'[2]实力验证（按等级）'!R80</f>
        <v>1.4873841064737623</v>
      </c>
      <c r="S80" s="30">
        <f>'[2]实力验证（按等级）'!S80</f>
        <v>1.1158220036364139</v>
      </c>
      <c r="T80" s="30">
        <f>'[2]实力验证（按等级）'!T80</f>
        <v>1.1605621144807556</v>
      </c>
      <c r="U80" s="30">
        <f>'[2]实力验证（按等级）'!U80</f>
        <v>1.2131837866933903</v>
      </c>
      <c r="V80" s="30">
        <f>'[2]实力验证（按等级）'!V80</f>
        <v>1.361203320162474</v>
      </c>
      <c r="W80" s="30">
        <f>'[2]实力验证（按等级）'!W80</f>
        <v>1.4067501206279378</v>
      </c>
      <c r="X80" s="30">
        <f>'[2]实力验证（按等级）'!X80</f>
        <v>6654.5257628160962</v>
      </c>
      <c r="Y80" s="30">
        <f>'[2]实力验证（按等级）'!Y80</f>
        <v>6709.0467569098701</v>
      </c>
      <c r="Z80" s="30">
        <f>'[2]实力验证（按等级）'!Z80</f>
        <v>6765.5289501711122</v>
      </c>
      <c r="AA80" s="30">
        <f>'[2]实力验证（按等级）'!AA80</f>
        <v>6829.9643027024376</v>
      </c>
      <c r="AB80" s="30">
        <f>'[2]实力验证（按等级）'!AB80</f>
        <v>6902.948963772873</v>
      </c>
      <c r="AF80" s="15">
        <v>76</v>
      </c>
      <c r="AG80" s="2">
        <f t="shared" si="6"/>
        <v>19671967138.192829</v>
      </c>
      <c r="AH80" s="2">
        <f t="shared" si="7"/>
        <v>21940640922.322994</v>
      </c>
      <c r="AI80" s="2">
        <f t="shared" si="8"/>
        <v>25984217365.33017</v>
      </c>
      <c r="AJ80" s="2">
        <f t="shared" si="9"/>
        <v>32674243871.722565</v>
      </c>
      <c r="AK80" s="2">
        <f t="shared" si="10"/>
        <v>34838815696.666885</v>
      </c>
    </row>
    <row r="81" spans="3:37" x14ac:dyDescent="0.15">
      <c r="C81" s="15">
        <v>77</v>
      </c>
      <c r="D81" s="30">
        <f>'[2]实力验证（按等级）'!D81</f>
        <v>1321776897.8380487</v>
      </c>
      <c r="E81" s="30">
        <f>'[2]实力验证（按等级）'!E81</f>
        <v>1438961971.5069575</v>
      </c>
      <c r="F81" s="30">
        <f>'[2]实力验证（按等级）'!F81</f>
        <v>1611762987.915556</v>
      </c>
      <c r="G81" s="30">
        <f>'[2]实力验证（按等级）'!G81</f>
        <v>1700161285.8184762</v>
      </c>
      <c r="H81" s="30">
        <f>'[2]实力验证（按等级）'!H81</f>
        <v>1688619087.5346093</v>
      </c>
      <c r="I81" s="30">
        <f>'[2]实力验证（按等级）'!I81</f>
        <v>1433428051.1188066</v>
      </c>
      <c r="J81" s="30">
        <f>'[2]实力验证（按等级）'!J81</f>
        <v>1489689286.1090915</v>
      </c>
      <c r="K81" s="30">
        <f>'[2]实力验证（按等级）'!K81</f>
        <v>1658569356.7720211</v>
      </c>
      <c r="L81" s="30">
        <f>'[2]实力验证（按等级）'!L81</f>
        <v>1842183909.1965404</v>
      </c>
      <c r="M81" s="30">
        <f>'[2]实力验证（按等级）'!M81</f>
        <v>1939384564.2584617</v>
      </c>
      <c r="N81" s="30">
        <f>'[2]实力验证（按等级）'!N81</f>
        <v>1.13132291598026</v>
      </c>
      <c r="O81" s="30">
        <f>'[2]实力验证（按等级）'!O81</f>
        <v>1.1838899006780712</v>
      </c>
      <c r="P81" s="30">
        <f>'[2]实力验证（按等级）'!P81</f>
        <v>1.2586502008054357</v>
      </c>
      <c r="Q81" s="30">
        <f>'[2]实力验证（按等级）'!Q81</f>
        <v>1.4612532560371001</v>
      </c>
      <c r="R81" s="30">
        <f>'[2]实力验证（按等级）'!R81</f>
        <v>1.5221931692962678</v>
      </c>
      <c r="S81" s="30">
        <f>'[2]实力验证（按等级）'!S81</f>
        <v>1.1332154596933186</v>
      </c>
      <c r="T81" s="30">
        <f>'[2]实力验证（按等级）'!T81</f>
        <v>1.1756837550558279</v>
      </c>
      <c r="U81" s="30">
        <f>'[2]实力验证（按等级）'!U81</f>
        <v>1.2343443841901476</v>
      </c>
      <c r="V81" s="30">
        <f>'[2]实力验证（按等级）'!V81</f>
        <v>1.3843507549827043</v>
      </c>
      <c r="W81" s="30">
        <f>'[2]实力验证（按等级）'!W81</f>
        <v>1.4341809468079054</v>
      </c>
      <c r="X81" s="30">
        <f>'[2]实力验证（按等级）'!X81</f>
        <v>6722.8629024654092</v>
      </c>
      <c r="Y81" s="30">
        <f>'[2]实力验证（按等级）'!Y81</f>
        <v>6774.6746949155558</v>
      </c>
      <c r="Z81" s="30">
        <f>'[2]实力验证（按等级）'!Z81</f>
        <v>6834.7735983456605</v>
      </c>
      <c r="AA81" s="30">
        <f>'[2]实力验证（按等级）'!AA81</f>
        <v>6897.6858376824393</v>
      </c>
      <c r="AB81" s="30">
        <f>'[2]实力验证（按等级）'!AB81</f>
        <v>6967.1092241532115</v>
      </c>
      <c r="AF81" s="15">
        <v>77</v>
      </c>
      <c r="AG81" s="2">
        <f t="shared" si="6"/>
        <v>21377653638.95792</v>
      </c>
      <c r="AH81" s="2">
        <f t="shared" si="7"/>
        <v>23752705271.714176</v>
      </c>
      <c r="AI81" s="2">
        <f t="shared" si="8"/>
        <v>28171419647.592808</v>
      </c>
      <c r="AJ81" s="2">
        <f t="shared" si="9"/>
        <v>35459907347.351799</v>
      </c>
      <c r="AK81" s="2">
        <f t="shared" si="10"/>
        <v>37945846885.570465</v>
      </c>
    </row>
    <row r="82" spans="3:37" x14ac:dyDescent="0.15">
      <c r="C82" s="15">
        <v>78</v>
      </c>
      <c r="D82" s="30">
        <f>'[2]实力验证（按等级）'!D82</f>
        <v>1411240740.3303194</v>
      </c>
      <c r="E82" s="30">
        <f>'[2]实力验证（按等级）'!E82</f>
        <v>1538528605.7820306</v>
      </c>
      <c r="F82" s="30">
        <f>'[2]实力验证（按等级）'!F82</f>
        <v>1700659645.4653702</v>
      </c>
      <c r="G82" s="30">
        <f>'[2]实力验证（按等级）'!G82</f>
        <v>1796405350.2015352</v>
      </c>
      <c r="H82" s="30">
        <f>'[2]实力验证（按等级）'!H82</f>
        <v>1784958735.2892613</v>
      </c>
      <c r="I82" s="30">
        <f>'[2]实力验证（按等级）'!I82</f>
        <v>1527367007.533812</v>
      </c>
      <c r="J82" s="30">
        <f>'[2]实力验证（按等级）'!J82</f>
        <v>1589010789.7531383</v>
      </c>
      <c r="K82" s="30">
        <f>'[2]实力验证（按等级）'!K82</f>
        <v>1766674212.100682</v>
      </c>
      <c r="L82" s="30">
        <f>'[2]实力验证（按等级）'!L82</f>
        <v>1968797065.1753209</v>
      </c>
      <c r="M82" s="30">
        <f>'[2]实力验证（按等级）'!M82</f>
        <v>2071796967.6054931</v>
      </c>
      <c r="N82" s="30">
        <f>'[2]实力验证（按等级）'!N82</f>
        <v>1.1513944250570032</v>
      </c>
      <c r="O82" s="30">
        <f>'[2]实力验证（按等级）'!O82</f>
        <v>1.2040768514346323</v>
      </c>
      <c r="P82" s="30">
        <f>'[2]实力验证（按等级）'!P82</f>
        <v>1.2853189417403668</v>
      </c>
      <c r="Q82" s="30">
        <f>'[2]实力验证（按等级）'!Q82</f>
        <v>1.492346516637971</v>
      </c>
      <c r="R82" s="30">
        <f>'[2]实力验证（按等级）'!R82</f>
        <v>1.5517781616319144</v>
      </c>
      <c r="S82" s="30">
        <f>'[2]实力验证（按等级）'!S82</f>
        <v>1.1506581046839131</v>
      </c>
      <c r="T82" s="30">
        <f>'[2]实力验证（按等级）'!T82</f>
        <v>1.1931364796082844</v>
      </c>
      <c r="U82" s="30">
        <f>'[2]实力验证（按等级）'!U82</f>
        <v>1.2562960028451078</v>
      </c>
      <c r="V82" s="30">
        <f>'[2]实力验证（按等级）'!V82</f>
        <v>1.4091959451745879</v>
      </c>
      <c r="W82" s="30">
        <f>'[2]实力验证（按等级）'!W82</f>
        <v>1.457876976439427</v>
      </c>
      <c r="X82" s="30">
        <f>'[2]实力验证（按等级）'!X82</f>
        <v>6788.5499964596729</v>
      </c>
      <c r="Y82" s="30">
        <f>'[2]实力验证（按等级）'!Y82</f>
        <v>6843.0502277742426</v>
      </c>
      <c r="Z82" s="30">
        <f>'[2]实力验证（按等级）'!Z82</f>
        <v>6900.8869383463989</v>
      </c>
      <c r="AA82" s="30">
        <f>'[2]实力验证（按等级）'!AA82</f>
        <v>6965.3317888009888</v>
      </c>
      <c r="AB82" s="30">
        <f>'[2]实力验证（按等级）'!AB82</f>
        <v>7033.0400612131916</v>
      </c>
      <c r="AF82" s="15">
        <v>78</v>
      </c>
      <c r="AG82" s="2">
        <f t="shared" si="6"/>
        <v>23203299957.090313</v>
      </c>
      <c r="AH82" s="2">
        <f t="shared" si="7"/>
        <v>25805670460.391838</v>
      </c>
      <c r="AI82" s="2">
        <f t="shared" si="8"/>
        <v>30515851985.749645</v>
      </c>
      <c r="AJ82" s="2">
        <f t="shared" si="9"/>
        <v>38555988926.240623</v>
      </c>
      <c r="AK82" s="2">
        <f t="shared" si="10"/>
        <v>41196063795.511398</v>
      </c>
    </row>
    <row r="83" spans="3:37" x14ac:dyDescent="0.15">
      <c r="C83" s="15">
        <v>79</v>
      </c>
      <c r="D83" s="30">
        <f>'[2]实力验证（按等级）'!D83</f>
        <v>1509330460.1529815</v>
      </c>
      <c r="E83" s="30">
        <f>'[2]实力验证（按等级）'!E83</f>
        <v>1648813868.0186322</v>
      </c>
      <c r="F83" s="30">
        <f>'[2]实力验证（按等级）'!F83</f>
        <v>1789556218.7816269</v>
      </c>
      <c r="G83" s="30">
        <f>'[2]实力验证（按等级）'!G83</f>
        <v>1893506678.8261547</v>
      </c>
      <c r="H83" s="30">
        <f>'[2]实力验证（按等级）'!H83</f>
        <v>1886205849.0761526</v>
      </c>
      <c r="I83" s="30">
        <f>'[2]实力验证（按等级）'!I83</f>
        <v>1628783767.6511083</v>
      </c>
      <c r="J83" s="30">
        <f>'[2]实力验证（按等级）'!J83</f>
        <v>1695184042.7069569</v>
      </c>
      <c r="K83" s="30">
        <f>'[2]实力验证（按等级）'!K83</f>
        <v>1882797548.7524199</v>
      </c>
      <c r="L83" s="30">
        <f>'[2]实力验证（按等级）'!L83</f>
        <v>2097503550.7797475</v>
      </c>
      <c r="M83" s="30">
        <f>'[2]实力验证（按等级）'!M83</f>
        <v>2212727967.3771152</v>
      </c>
      <c r="N83" s="30">
        <f>'[2]实力验证（按等级）'!N83</f>
        <v>1.1720255153675716</v>
      </c>
      <c r="O83" s="30">
        <f>'[2]实力验证（按等级）'!O83</f>
        <v>1.2294240928350164</v>
      </c>
      <c r="P83" s="30">
        <f>'[2]实力验证（按等级）'!P83</f>
        <v>1.3146327047202173</v>
      </c>
      <c r="Q83" s="30">
        <f>'[2]实力验证（按等级）'!Q83</f>
        <v>1.5246841535085007</v>
      </c>
      <c r="R83" s="30">
        <f>'[2]实力验证（按等级）'!R83</f>
        <v>1.5797999092786092</v>
      </c>
      <c r="S83" s="30">
        <f>'[2]实力验证（按等级）'!S83</f>
        <v>1.1684460443118274</v>
      </c>
      <c r="T83" s="30">
        <f>'[2]实力验证（按等级）'!T83</f>
        <v>1.2141930677442638</v>
      </c>
      <c r="U83" s="30">
        <f>'[2]实力验证（按等级）'!U83</f>
        <v>1.280054556622801</v>
      </c>
      <c r="V83" s="30">
        <f>'[2]实力验证（按等级）'!V83</f>
        <v>1.4348448255985051</v>
      </c>
      <c r="W83" s="30">
        <f>'[2]实力验证（按等级）'!W83</f>
        <v>1.4803909763192913</v>
      </c>
      <c r="X83" s="30">
        <f>'[2]实力验证（按等级）'!X83</f>
        <v>6856.4683073228825</v>
      </c>
      <c r="Y83" s="30">
        <f>'[2]实力验证（按等级）'!Y83</f>
        <v>6909.3651798323854</v>
      </c>
      <c r="Z83" s="30">
        <f>'[2]实力验证（按等级）'!Z83</f>
        <v>6970.3918944161269</v>
      </c>
      <c r="AA83" s="30">
        <f>'[2]实力验证（按等级）'!AA83</f>
        <v>7029.6669566151886</v>
      </c>
      <c r="AB83" s="30">
        <f>'[2]实力验证（按等级）'!AB83</f>
        <v>7098.4169788056379</v>
      </c>
      <c r="AF83" s="15">
        <v>79</v>
      </c>
      <c r="AG83" s="2">
        <f t="shared" si="6"/>
        <v>25223012357.405411</v>
      </c>
      <c r="AH83" s="2">
        <f t="shared" si="7"/>
        <v>28177298868.21347</v>
      </c>
      <c r="AI83" s="2">
        <f t="shared" si="8"/>
        <v>33075475960.140205</v>
      </c>
      <c r="AJ83" s="2">
        <f t="shared" si="9"/>
        <v>41829448263.488472</v>
      </c>
      <c r="AK83" s="2">
        <f t="shared" si="10"/>
        <v>44654411939.014565</v>
      </c>
    </row>
    <row r="84" spans="3:37" x14ac:dyDescent="0.15">
      <c r="C84" s="15">
        <v>80</v>
      </c>
      <c r="D84" s="30">
        <f>'[2]实力验证（按等级）'!D84</f>
        <v>1611999086.1486518</v>
      </c>
      <c r="E84" s="30">
        <f>'[2]实力验证（按等级）'!E84</f>
        <v>1764432894.6597338</v>
      </c>
      <c r="F84" s="30">
        <f>'[2]实力验证（按等级）'!F84</f>
        <v>1882096234.8489718</v>
      </c>
      <c r="G84" s="30">
        <f>'[2]实力验证（按等级）'!G84</f>
        <v>1993167209.2439051</v>
      </c>
      <c r="H84" s="30">
        <f>'[2]实力验证（按等级）'!H84</f>
        <v>1990171374.995034</v>
      </c>
      <c r="I84" s="30">
        <f>'[2]实力验证（按等级）'!I84</f>
        <v>1735096013.0726385</v>
      </c>
      <c r="J84" s="30">
        <f>'[2]实力验证（按等级）'!J84</f>
        <v>1808550708.5702322</v>
      </c>
      <c r="K84" s="30">
        <f>'[2]实力验证（按等级）'!K84</f>
        <v>2002237182.5334742</v>
      </c>
      <c r="L84" s="30">
        <f>'[2]实力验证（按等级）'!L84</f>
        <v>2233336898.5076141</v>
      </c>
      <c r="M84" s="30">
        <f>'[2]实力验证（按等级）'!M84</f>
        <v>2356900905.1544476</v>
      </c>
      <c r="N84" s="30">
        <f>'[2]实力验证（按等级）'!N84</f>
        <v>1.1926566056781402</v>
      </c>
      <c r="O84" s="30">
        <f>'[2]实力验证（按等级）'!O84</f>
        <v>1.2547975904426165</v>
      </c>
      <c r="P84" s="30">
        <f>'[2]实力验证（按等级）'!P84</f>
        <v>1.3439540383500548</v>
      </c>
      <c r="Q84" s="30">
        <f>'[2]实力验证（按等级）'!Q84</f>
        <v>1.5562813351407079</v>
      </c>
      <c r="R84" s="30">
        <f>'[2]实力验证（按等级）'!R84</f>
        <v>1.6075585396263072</v>
      </c>
      <c r="S84" s="30">
        <f>'[2]实力验证（按等级）'!S84</f>
        <v>1.1862339839397418</v>
      </c>
      <c r="T84" s="30">
        <f>'[2]实力验证（按等级）'!T84</f>
        <v>1.2352599121066357</v>
      </c>
      <c r="U84" s="30">
        <f>'[2]实力验证（按等级）'!U84</f>
        <v>1.3038046165005102</v>
      </c>
      <c r="V84" s="30">
        <f>'[2]实力验证（按等级）'!V84</f>
        <v>1.4599576569000008</v>
      </c>
      <c r="W84" s="30">
        <f>'[2]实力验证（按等级）'!W84</f>
        <v>1.502718400515521</v>
      </c>
      <c r="X84" s="30">
        <f>'[2]实力验证（按等级）'!X84</f>
        <v>6922.6465623783333</v>
      </c>
      <c r="Y84" s="30">
        <f>'[2]实力验证（按等级）'!Y84</f>
        <v>6977.864099891106</v>
      </c>
      <c r="Z84" s="30">
        <f>'[2]实力验证（按等级）'!Z84</f>
        <v>7033.5402391663247</v>
      </c>
      <c r="AA84" s="30">
        <f>'[2]实力验证（按等级）'!AA84</f>
        <v>7095.9542756901392</v>
      </c>
      <c r="AB84" s="30">
        <f>'[2]实力验证（按等级）'!AB84</f>
        <v>7163.2532092773636</v>
      </c>
      <c r="AF84" s="15">
        <v>80</v>
      </c>
      <c r="AG84" s="2">
        <f t="shared" si="6"/>
        <v>27380913108.510269</v>
      </c>
      <c r="AH84" s="2">
        <f t="shared" si="7"/>
        <v>30739435164.572903</v>
      </c>
      <c r="AI84" s="2">
        <f t="shared" si="8"/>
        <v>35792154009.778954</v>
      </c>
      <c r="AJ84" s="2">
        <f t="shared" si="9"/>
        <v>45302208513.656197</v>
      </c>
      <c r="AK84" s="2">
        <f t="shared" si="10"/>
        <v>48282928029.343544</v>
      </c>
    </row>
    <row r="85" spans="3:37" x14ac:dyDescent="0.15">
      <c r="C85" s="15">
        <v>81</v>
      </c>
      <c r="D85" s="30">
        <f>'[2]实力验证（按等级）'!D85</f>
        <v>1696882668.6777844</v>
      </c>
      <c r="E85" s="30">
        <f>'[2]实力验证（按等级）'!E85</f>
        <v>1861168675.4239233</v>
      </c>
      <c r="F85" s="30">
        <f>'[2]实力验证（按等级）'!F85</f>
        <v>1949948309.818799</v>
      </c>
      <c r="G85" s="30">
        <f>'[2]实力验证（按等级）'!G85</f>
        <v>2065937762.0117896</v>
      </c>
      <c r="H85" s="30">
        <f>'[2]实力验证（按等级）'!H85</f>
        <v>2068233039.7571034</v>
      </c>
      <c r="I85" s="30">
        <f>'[2]实力验证（按等级）'!I85</f>
        <v>1842954770.2424939</v>
      </c>
      <c r="J85" s="30">
        <f>'[2]实力验证（按等级）'!J85</f>
        <v>1920135534.6260593</v>
      </c>
      <c r="K85" s="30">
        <f>'[2]实力验证（按等级）'!K85</f>
        <v>2122966929.6462042</v>
      </c>
      <c r="L85" s="30">
        <f>'[2]实力验证（按等级）'!L85</f>
        <v>2366675769.1727114</v>
      </c>
      <c r="M85" s="30">
        <f>'[2]实力验证（按等级）'!M85</f>
        <v>2498590200.5775027</v>
      </c>
      <c r="N85" s="30">
        <f>'[2]实力验证（按等级）'!N85</f>
        <v>1.2170930214078206</v>
      </c>
      <c r="O85" s="30">
        <f>'[2]实力验证（按等级）'!O85</f>
        <v>1.2839025185582127</v>
      </c>
      <c r="P85" s="30">
        <f>'[2]实力验证（按等级）'!P85</f>
        <v>1.3719525263021863</v>
      </c>
      <c r="Q85" s="30">
        <f>'[2]实力验证（按等级）'!Q85</f>
        <v>1.5845193701973082</v>
      </c>
      <c r="R85" s="30">
        <f>'[2]实力验证（按等级）'!R85</f>
        <v>1.6345100965543353</v>
      </c>
      <c r="S85" s="30">
        <f>'[2]实力验证（按等级）'!S85</f>
        <v>1.2068589549037976</v>
      </c>
      <c r="T85" s="30">
        <f>'[2]实力验证（按等级）'!T85</f>
        <v>1.2591118696505879</v>
      </c>
      <c r="U85" s="30">
        <f>'[2]实力验证（按等级）'!U85</f>
        <v>1.3267759756917388</v>
      </c>
      <c r="V85" s="30">
        <f>'[2]实力验证（按等级）'!V85</f>
        <v>1.4828828738883266</v>
      </c>
      <c r="W85" s="30">
        <f>'[2]实力验证（按等级）'!W85</f>
        <v>1.5246769184986322</v>
      </c>
      <c r="X85" s="30">
        <f>'[2]实力验证（按等级）'!X85</f>
        <v>6990.1533759886324</v>
      </c>
      <c r="Y85" s="30">
        <f>'[2]实力验证（按等级）'!Y85</f>
        <v>7042.1339851414859</v>
      </c>
      <c r="Z85" s="30">
        <f>'[2]实力验证（按等级）'!Z85</f>
        <v>7099.4311889804285</v>
      </c>
      <c r="AA85" s="30">
        <f>'[2]实力验证（按等级）'!AA85</f>
        <v>7160.1665826971657</v>
      </c>
      <c r="AB85" s="30">
        <f>'[2]实力验证（按等级）'!AB85</f>
        <v>7229.1499408717918</v>
      </c>
      <c r="AF85" s="15">
        <v>81</v>
      </c>
      <c r="AG85" s="2">
        <f t="shared" si="6"/>
        <v>29553122812.438934</v>
      </c>
      <c r="AH85" s="2">
        <f t="shared" si="7"/>
        <v>33301790302.308052</v>
      </c>
      <c r="AI85" s="2">
        <f t="shared" si="8"/>
        <v>38344521527.57283</v>
      </c>
      <c r="AJ85" s="2">
        <f t="shared" si="9"/>
        <v>48456632968.356934</v>
      </c>
      <c r="AK85" s="2">
        <f t="shared" si="10"/>
        <v>51663830983.075539</v>
      </c>
    </row>
    <row r="86" spans="3:37" x14ac:dyDescent="0.15">
      <c r="C86" s="15">
        <v>82</v>
      </c>
      <c r="D86" s="30">
        <f>'[2]实力验证（按等级）'!D86</f>
        <v>1786097376.7263312</v>
      </c>
      <c r="E86" s="30">
        <f>'[2]实力验证（按等级）'!E86</f>
        <v>1961639603.9798408</v>
      </c>
      <c r="F86" s="30">
        <f>'[2]实力验证（按等级）'!F86</f>
        <v>2019624075.9399269</v>
      </c>
      <c r="G86" s="30">
        <f>'[2]实力验证（按等级）'!G86</f>
        <v>2140230376.5858901</v>
      </c>
      <c r="H86" s="30">
        <f>'[2]实力验证（按等级）'!H86</f>
        <v>2147391294.5950897</v>
      </c>
      <c r="I86" s="30">
        <f>'[2]实力验证（按等级）'!I86</f>
        <v>1956661897.593874</v>
      </c>
      <c r="J86" s="30">
        <f>'[2]实力验证（按等级）'!J86</f>
        <v>2039229629.251497</v>
      </c>
      <c r="K86" s="30">
        <f>'[2]实力验证（按等级）'!K86</f>
        <v>2249758206.4539943</v>
      </c>
      <c r="L86" s="30">
        <f>'[2]实力验证（按等级）'!L86</f>
        <v>2504049839.1922903</v>
      </c>
      <c r="M86" s="30">
        <f>'[2]实力验证（按等级）'!M86</f>
        <v>2645309571.0185046</v>
      </c>
      <c r="N86" s="30">
        <f>'[2]实力验证（按等级）'!N86</f>
        <v>1.2429520943812074</v>
      </c>
      <c r="O86" s="30">
        <f>'[2]实力验证（按等级）'!O86</f>
        <v>1.3129778267761085</v>
      </c>
      <c r="P86" s="30">
        <f>'[2]实力验证（按等级）'!P86</f>
        <v>1.3997232682369856</v>
      </c>
      <c r="Q86" s="30">
        <f>'[2]实力验证（按等级）'!Q86</f>
        <v>1.6121665892620307</v>
      </c>
      <c r="R86" s="30">
        <f>'[2]实力验证（按等级）'!R86</f>
        <v>1.6600445211881125</v>
      </c>
      <c r="S86" s="30">
        <f>'[2]实力验证（按等级）'!S86</f>
        <v>1.2285445771227277</v>
      </c>
      <c r="T86" s="30">
        <f>'[2]实力验证（按等级）'!T86</f>
        <v>1.2829970592748876</v>
      </c>
      <c r="U86" s="30">
        <f>'[2]实力验证（按等级）'!U86</f>
        <v>1.3496500897562556</v>
      </c>
      <c r="V86" s="30">
        <f>'[2]实力验证（按等级）'!V86</f>
        <v>1.5054719114258042</v>
      </c>
      <c r="W86" s="30">
        <f>'[2]实力验证（按等级）'!W86</f>
        <v>1.5457227683004282</v>
      </c>
      <c r="X86" s="30">
        <f>'[2]实力验证（按等级）'!X86</f>
        <v>7056.8177050953855</v>
      </c>
      <c r="Y86" s="30">
        <f>'[2]实力验证（按等级）'!Y86</f>
        <v>7108.9768933125815</v>
      </c>
      <c r="Z86" s="30">
        <f>'[2]实力验证（按等级）'!Z86</f>
        <v>7164.874823510946</v>
      </c>
      <c r="AA86" s="30">
        <f>'[2]实力验证（按等级）'!AA86</f>
        <v>7228.5765853689554</v>
      </c>
      <c r="AB86" s="30">
        <f>'[2]实力验证（按等级）'!AB86</f>
        <v>7293.8352338376762</v>
      </c>
      <c r="AF86" s="15">
        <v>82</v>
      </c>
      <c r="AG86" s="2">
        <f t="shared" si="6"/>
        <v>31918134883.551304</v>
      </c>
      <c r="AH86" s="2">
        <f t="shared" si="7"/>
        <v>36059135374.192009</v>
      </c>
      <c r="AI86" s="2">
        <f t="shared" si="8"/>
        <v>41048344142.886246</v>
      </c>
      <c r="AJ86" s="2">
        <f t="shared" si="9"/>
        <v>51749366646.297134</v>
      </c>
      <c r="AK86" s="2">
        <f t="shared" si="10"/>
        <v>55162958420.837784</v>
      </c>
    </row>
    <row r="87" spans="3:37" x14ac:dyDescent="0.15">
      <c r="C87" s="15">
        <v>83</v>
      </c>
      <c r="D87" s="30">
        <f>'[2]实力验证（按等级）'!D87</f>
        <v>1881779032.0518432</v>
      </c>
      <c r="E87" s="30">
        <f>'[2]实力验证（按等级）'!E87</f>
        <v>2039681643.5877481</v>
      </c>
      <c r="F87" s="30">
        <f>'[2]实力验证（按等级）'!F87</f>
        <v>2092178025.5858405</v>
      </c>
      <c r="G87" s="30">
        <f>'[2]实力验证（按等级）'!G87</f>
        <v>2212185181.4818568</v>
      </c>
      <c r="H87" s="30">
        <f>'[2]实力验证（按等级）'!H87</f>
        <v>2217579978.9635057</v>
      </c>
      <c r="I87" s="30">
        <f>'[2]实力验证（按等级）'!I87</f>
        <v>2077410136.6555526</v>
      </c>
      <c r="J87" s="30">
        <f>'[2]实力验证（按等级）'!J87</f>
        <v>2162568810.8399692</v>
      </c>
      <c r="K87" s="30">
        <f>'[2]实力验证（按等级）'!K87</f>
        <v>2382817722.2106271</v>
      </c>
      <c r="L87" s="30">
        <f>'[2]实力验证（按等级）'!L87</f>
        <v>2640671534.1747379</v>
      </c>
      <c r="M87" s="30">
        <f>'[2]实力验证（按等级）'!M87</f>
        <v>2787708780.526938</v>
      </c>
      <c r="N87" s="30">
        <f>'[2]实力验证（按等级）'!N87</f>
        <v>1.2705959918434795</v>
      </c>
      <c r="O87" s="30">
        <f>'[2]实力验证（按等级）'!O87</f>
        <v>1.342560455355301</v>
      </c>
      <c r="P87" s="30">
        <f>'[2]实力验证（按等级）'!P87</f>
        <v>1.4265558384256354</v>
      </c>
      <c r="Q87" s="30">
        <f>'[2]实力验证（按等级）'!Q87</f>
        <v>1.633545719822338</v>
      </c>
      <c r="R87" s="30">
        <f>'[2]实力验证（按等级）'!R87</f>
        <v>1.6768264808339799</v>
      </c>
      <c r="S87" s="30">
        <f>'[2]实力验证（按等级）'!S87</f>
        <v>1.2515451640477631</v>
      </c>
      <c r="T87" s="30">
        <f>'[2]实力验证（按等级）'!T87</f>
        <v>1.3072972915290166</v>
      </c>
      <c r="U87" s="30">
        <f>'[2]实力验证（按等级）'!U87</f>
        <v>1.371929682982965</v>
      </c>
      <c r="V87" s="30">
        <f>'[2]实力验证（按等级）'!V87</f>
        <v>1.5237276228181271</v>
      </c>
      <c r="W87" s="30">
        <f>'[2]实力验证（按等级）'!W87</f>
        <v>1.5606918325272032</v>
      </c>
      <c r="X87" s="30">
        <f>'[2]实力验证（按等级）'!X87</f>
        <v>7123.9201449359607</v>
      </c>
      <c r="Y87" s="30">
        <f>'[2]实力验证（按等级）'!Y87</f>
        <v>7176.132632872982</v>
      </c>
      <c r="Z87" s="30">
        <f>'[2]实力验证（按等级）'!Z87</f>
        <v>7233.6037098586512</v>
      </c>
      <c r="AA87" s="30">
        <f>'[2]实力验证（按等级）'!AA87</f>
        <v>7293.5350717115061</v>
      </c>
      <c r="AB87" s="30">
        <f>'[2]实力验证（按等级）'!AB87</f>
        <v>7361.582013904168</v>
      </c>
      <c r="AF87" s="15">
        <v>83</v>
      </c>
      <c r="AG87" s="2">
        <f t="shared" si="6"/>
        <v>34527944863.252586</v>
      </c>
      <c r="AH87" s="2">
        <f t="shared" si="7"/>
        <v>38759345881.814613</v>
      </c>
      <c r="AI87" s="2">
        <f t="shared" si="8"/>
        <v>43899013813.880341</v>
      </c>
      <c r="AJ87" s="2">
        <f t="shared" si="9"/>
        <v>54879517948.032524</v>
      </c>
      <c r="AK87" s="2">
        <f t="shared" si="10"/>
        <v>58271407132.249619</v>
      </c>
    </row>
    <row r="88" spans="3:37" x14ac:dyDescent="0.15">
      <c r="C88" s="15">
        <v>84</v>
      </c>
      <c r="D88" s="30">
        <f>'[2]实力验证（按等级）'!D88</f>
        <v>1982626218.0291107</v>
      </c>
      <c r="E88" s="30">
        <f>'[2]实力验证（按等级）'!E88</f>
        <v>2116413749.1697659</v>
      </c>
      <c r="F88" s="30">
        <f>'[2]实力验证（按等级）'!F88</f>
        <v>2167207561.2368846</v>
      </c>
      <c r="G88" s="30">
        <f>'[2]实力验证（按等级）'!G88</f>
        <v>2283341716.857759</v>
      </c>
      <c r="H88" s="30">
        <f>'[2]实力验证（按等级）'!H88</f>
        <v>2288960848.6780596</v>
      </c>
      <c r="I88" s="30">
        <f>'[2]实力验证（按等级）'!I88</f>
        <v>2204986113.8442554</v>
      </c>
      <c r="J88" s="30">
        <f>'[2]实力验证（按等级）'!J88</f>
        <v>2292481453.8153796</v>
      </c>
      <c r="K88" s="30">
        <f>'[2]实力验证（按等级）'!K88</f>
        <v>2519380742.5764461</v>
      </c>
      <c r="L88" s="30">
        <f>'[2]实力验证（按等级）'!L88</f>
        <v>2782461110.3138256</v>
      </c>
      <c r="M88" s="30">
        <f>'[2]实力验证（按等级）'!M88</f>
        <v>2935015123.7945328</v>
      </c>
      <c r="N88" s="30">
        <f>'[2]实力验证（按等级）'!N88</f>
        <v>1.2991130007992195</v>
      </c>
      <c r="O88" s="30">
        <f>'[2]实力验证（按等级）'!O88</f>
        <v>1.3716585813574991</v>
      </c>
      <c r="P88" s="30">
        <f>'[2]实力验证（按等级）'!P88</f>
        <v>1.4530845666814307</v>
      </c>
      <c r="Q88" s="30">
        <f>'[2]实力验证（按等级）'!Q88</f>
        <v>1.6526236528995182</v>
      </c>
      <c r="R88" s="30">
        <f>'[2]实力验证（按等级）'!R88</f>
        <v>1.6897987838208919</v>
      </c>
      <c r="S88" s="30">
        <f>'[2]实力验证（按等级）'!S88</f>
        <v>1.2751890135487858</v>
      </c>
      <c r="T88" s="30">
        <f>'[2]实力验证（按等级）'!T88</f>
        <v>1.3312861111338203</v>
      </c>
      <c r="U88" s="30">
        <f>'[2]实力验证（按等级）'!U88</f>
        <v>1.3940338119444953</v>
      </c>
      <c r="V88" s="30">
        <f>'[2]实力验证（按等级）'!V88</f>
        <v>1.5404213841384655</v>
      </c>
      <c r="W88" s="30">
        <f>'[2]实力验证（按等级）'!W88</f>
        <v>1.5730463130292582</v>
      </c>
      <c r="X88" s="30">
        <f>'[2]实力验证（按等级）'!X88</f>
        <v>7191.0650393413598</v>
      </c>
      <c r="Y88" s="30">
        <f>'[2]实力验证（按等级）'!Y88</f>
        <v>7243.6179569673941</v>
      </c>
      <c r="Z88" s="30">
        <f>'[2]实力验证（按等级）'!Z88</f>
        <v>7299.1268545894654</v>
      </c>
      <c r="AA88" s="30">
        <f>'[2]实力验证（按等级）'!AA88</f>
        <v>7360.9233956913004</v>
      </c>
      <c r="AB88" s="30">
        <f>'[2]实力验证（按等级）'!AB88</f>
        <v>7427.9255981153665</v>
      </c>
      <c r="AF88" s="15">
        <v>84</v>
      </c>
      <c r="AG88" s="2">
        <f t="shared" si="6"/>
        <v>37361440798.28476</v>
      </c>
      <c r="AH88" s="2">
        <f t="shared" si="7"/>
        <v>41587007929.573669</v>
      </c>
      <c r="AI88" s="2">
        <f t="shared" si="8"/>
        <v>46887859234.054893</v>
      </c>
      <c r="AJ88" s="2">
        <f t="shared" si="9"/>
        <v>58045110650.045219</v>
      </c>
      <c r="AK88" s="2">
        <f t="shared" si="10"/>
        <v>61361335607.61792</v>
      </c>
    </row>
    <row r="89" spans="3:37" x14ac:dyDescent="0.15">
      <c r="C89" s="15">
        <v>85</v>
      </c>
      <c r="D89" s="30">
        <f>'[2]实力验证（按等级）'!D89</f>
        <v>2080593361.5616655</v>
      </c>
      <c r="E89" s="30">
        <f>'[2]实力验证（按等级）'!E89</f>
        <v>2190893999.2952895</v>
      </c>
      <c r="F89" s="30">
        <f>'[2]实力验证（按等级）'!F89</f>
        <v>2246366857.7294321</v>
      </c>
      <c r="G89" s="30">
        <f>'[2]实力验证（按等级）'!G89</f>
        <v>2348690833.7060905</v>
      </c>
      <c r="H89" s="30">
        <f>'[2]实力验证（按等级）'!H89</f>
        <v>2360527706.6814866</v>
      </c>
      <c r="I89" s="30">
        <f>'[2]实力验证（按等级）'!I89</f>
        <v>2332534347.7466106</v>
      </c>
      <c r="J89" s="30">
        <f>'[2]实力验证（按等级）'!J89</f>
        <v>2427428171.8825011</v>
      </c>
      <c r="K89" s="30">
        <f>'[2]实力验证（按等级）'!K89</f>
        <v>2665910383.930892</v>
      </c>
      <c r="L89" s="30">
        <f>'[2]实力验证（按等级）'!L89</f>
        <v>2919685819.4125066</v>
      </c>
      <c r="M89" s="30">
        <f>'[2]实力验证（按等级）'!M89</f>
        <v>3089387508.580646</v>
      </c>
      <c r="N89" s="30">
        <f>'[2]实力验证（按等级）'!N89</f>
        <v>1.3238994960076267</v>
      </c>
      <c r="O89" s="30">
        <f>'[2]实力验证（按等级）'!O89</f>
        <v>1.3959893127689265</v>
      </c>
      <c r="P89" s="30">
        <f>'[2]实力验证（按等级）'!P89</f>
        <v>1.4820966235472128</v>
      </c>
      <c r="Q89" s="30">
        <f>'[2]实力验证（按等级）'!Q89</f>
        <v>1.6644554857287501</v>
      </c>
      <c r="R89" s="30">
        <f>'[2]实力验证（按等级）'!R89</f>
        <v>1.694364684729037</v>
      </c>
      <c r="S89" s="30">
        <f>'[2]实力验证（按等级）'!S89</f>
        <v>1.2973879342087591</v>
      </c>
      <c r="T89" s="30">
        <f>'[2]实力验证（按等级）'!T89</f>
        <v>1.3531663899450097</v>
      </c>
      <c r="U89" s="30">
        <f>'[2]实力验证（按等级）'!U89</f>
        <v>1.4192115871807578</v>
      </c>
      <c r="V89" s="30">
        <f>'[2]实力验证（按等级）'!V89</f>
        <v>1.55352529728188</v>
      </c>
      <c r="W89" s="30">
        <f>'[2]实力验证（按等级）'!W89</f>
        <v>1.5810313456863181</v>
      </c>
      <c r="X89" s="30">
        <f>'[2]实力验证（按等级）'!X89</f>
        <v>7257.7700307679652</v>
      </c>
      <c r="Y89" s="30">
        <f>'[2]实力验证（按等级）'!Y89</f>
        <v>7309.6842167938221</v>
      </c>
      <c r="Z89" s="30">
        <f>'[2]实力验证（按等级）'!Z89</f>
        <v>7365.5472167192656</v>
      </c>
      <c r="AA89" s="30">
        <f>'[2]实力验证（按等级）'!AA89</f>
        <v>7425.9509293553165</v>
      </c>
      <c r="AB89" s="30">
        <f>'[2]实力验证（按等级）'!AB89</f>
        <v>7498.363039821008</v>
      </c>
      <c r="AF89" s="15">
        <v>85</v>
      </c>
      <c r="AG89" s="2">
        <f t="shared" si="6"/>
        <v>40180501259.120003</v>
      </c>
      <c r="AH89" s="2">
        <f t="shared" si="7"/>
        <v>44407108753.757919</v>
      </c>
      <c r="AI89" s="2">
        <f t="shared" si="8"/>
        <v>50223092814.831787</v>
      </c>
      <c r="AJ89" s="2">
        <f t="shared" si="9"/>
        <v>60908656637.555305</v>
      </c>
      <c r="AK89" s="2">
        <f t="shared" si="10"/>
        <v>64275746138.477776</v>
      </c>
    </row>
    <row r="90" spans="3:37" x14ac:dyDescent="0.15">
      <c r="C90" s="15">
        <v>86</v>
      </c>
      <c r="D90" s="30">
        <f>'[2]实力验证（按等级）'!D90</f>
        <v>2180681444.6848402</v>
      </c>
      <c r="E90" s="30">
        <f>'[2]实力验证（按等级）'!E90</f>
        <v>2267285572.7728362</v>
      </c>
      <c r="F90" s="30">
        <f>'[2]实力验证（按等级）'!F90</f>
        <v>2327723155.2889042</v>
      </c>
      <c r="G90" s="30">
        <f>'[2]实力验证（按等级）'!G90</f>
        <v>2415361114.9717436</v>
      </c>
      <c r="H90" s="30">
        <f>'[2]实力验证（按等级）'!H90</f>
        <v>2433335361.9492774</v>
      </c>
      <c r="I90" s="30">
        <f>'[2]实力验证（按等级）'!I90</f>
        <v>2462494954.0111165</v>
      </c>
      <c r="J90" s="30">
        <f>'[2]实力验证（按等级）'!J90</f>
        <v>2565311786.3959198</v>
      </c>
      <c r="K90" s="30">
        <f>'[2]实力验证（按等级）'!K90</f>
        <v>2819811591.6124296</v>
      </c>
      <c r="L90" s="30">
        <f>'[2]实力验证（按等级）'!L90</f>
        <v>3065507088.5489926</v>
      </c>
      <c r="M90" s="30">
        <f>'[2]实力验证（按等级）'!M90</f>
        <v>3253735437.0203748</v>
      </c>
      <c r="N90" s="30">
        <f>'[2]实力验证（按等级）'!N90</f>
        <v>1.3481175174435127</v>
      </c>
      <c r="O90" s="30">
        <f>'[2]实力验证（按等级）'!O90</f>
        <v>1.4202164655369851</v>
      </c>
      <c r="P90" s="30">
        <f>'[2]实力验证（按等级）'!P90</f>
        <v>1.5111446510553854</v>
      </c>
      <c r="Q90" s="30">
        <f>'[2]实力验证（按等级）'!Q90</f>
        <v>1.6761687337989715</v>
      </c>
      <c r="R90" s="30">
        <f>'[2]实力验证（按等级）'!R90</f>
        <v>1.6988120090415662</v>
      </c>
      <c r="S90" s="30">
        <f>'[2]实力验证（按等级）'!S90</f>
        <v>1.3193666696060768</v>
      </c>
      <c r="T90" s="30">
        <f>'[2]实力验证（按等级）'!T90</f>
        <v>1.3751628789414427</v>
      </c>
      <c r="U90" s="30">
        <f>'[2]实力验证（按等级）'!U90</f>
        <v>1.4446172162883937</v>
      </c>
      <c r="V90" s="30">
        <f>'[2]实力验证（按等级）'!V90</f>
        <v>1.5667622567402815</v>
      </c>
      <c r="W90" s="30">
        <f>'[2]实力验证（按等级）'!W90</f>
        <v>1.589149415499435</v>
      </c>
      <c r="X90" s="30">
        <f>'[2]实力验证（按等级）'!X90</f>
        <v>7325.3896513009249</v>
      </c>
      <c r="Y90" s="30">
        <f>'[2]实力验证（按等级）'!Y90</f>
        <v>7375.6725551271757</v>
      </c>
      <c r="Z90" s="30">
        <f>'[2]实力验证（按等级）'!Z90</f>
        <v>7431.8781576254751</v>
      </c>
      <c r="AA90" s="30">
        <f>'[2]实力验证（按等级）'!AA90</f>
        <v>7494.3432981957903</v>
      </c>
      <c r="AB90" s="30">
        <f>'[2]实力验证（按等级）'!AB90</f>
        <v>7580.5581895061869</v>
      </c>
      <c r="AF90" s="15">
        <v>86</v>
      </c>
      <c r="AG90" s="2">
        <f t="shared" si="6"/>
        <v>43118361576.915344</v>
      </c>
      <c r="AH90" s="2">
        <f t="shared" si="7"/>
        <v>47358308802.87178</v>
      </c>
      <c r="AI90" s="2">
        <f t="shared" si="8"/>
        <v>53771866285.997986</v>
      </c>
      <c r="AJ90" s="2">
        <f t="shared" si="9"/>
        <v>63928509126.285332</v>
      </c>
      <c r="AK90" s="2">
        <f t="shared" si="10"/>
        <v>67341350035.261055</v>
      </c>
    </row>
    <row r="91" spans="3:37" x14ac:dyDescent="0.15">
      <c r="C91" s="15">
        <v>87</v>
      </c>
      <c r="D91" s="30">
        <f>'[2]实力验证（按等级）'!D91</f>
        <v>2267820037.5608797</v>
      </c>
      <c r="E91" s="30">
        <f>'[2]实力验证（按等级）'!E91</f>
        <v>2345746878.4207988</v>
      </c>
      <c r="F91" s="30">
        <f>'[2]实力验证（按等级）'!F91</f>
        <v>2409279387.9467587</v>
      </c>
      <c r="G91" s="30">
        <f>'[2]实力验证（按等级）'!G91</f>
        <v>2483369838.693727</v>
      </c>
      <c r="H91" s="30">
        <f>'[2]实力验证（按等级）'!H91</f>
        <v>2498979994.6977367</v>
      </c>
      <c r="I91" s="30">
        <f>'[2]实力验证（按等级）'!I91</f>
        <v>2596478944.2062411</v>
      </c>
      <c r="J91" s="30">
        <f>'[2]实力验证（按等级）'!J91</f>
        <v>2711742009.9460716</v>
      </c>
      <c r="K91" s="30">
        <f>'[2]实力验证（按等级）'!K91</f>
        <v>2980437061.5308738</v>
      </c>
      <c r="L91" s="30">
        <f>'[2]实力验证（按等级）'!L91</f>
        <v>3218943876.9079809</v>
      </c>
      <c r="M91" s="30">
        <f>'[2]实力验证（按等级）'!M91</f>
        <v>3578070667.9968429</v>
      </c>
      <c r="N91" s="30">
        <f>'[2]实力验证（按等级）'!N91</f>
        <v>1.3678544576913292</v>
      </c>
      <c r="O91" s="30">
        <f>'[2]实力验证（按等级）'!O91</f>
        <v>1.4451582694641012</v>
      </c>
      <c r="P91" s="30">
        <f>'[2]实力验证（按等级）'!P91</f>
        <v>1.5374493455698626</v>
      </c>
      <c r="Q91" s="30">
        <f>'[2]实力验证（按等级）'!Q91</f>
        <v>1.6820337890086408</v>
      </c>
      <c r="R91" s="30">
        <f>'[2]实力验证（按等级）'!R91</f>
        <v>1.6997290466286645</v>
      </c>
      <c r="S91" s="30">
        <f>'[2]实力验证（按等级）'!S91</f>
        <v>1.3374913243201525</v>
      </c>
      <c r="T91" s="30">
        <f>'[2]实力验证（按等级）'!T91</f>
        <v>1.3969271882231395</v>
      </c>
      <c r="U91" s="30">
        <f>'[2]实力验证（按等级）'!U91</f>
        <v>1.4673085090085003</v>
      </c>
      <c r="V91" s="30">
        <f>'[2]实力验证（按等级）'!V91</f>
        <v>1.5750100429868081</v>
      </c>
      <c r="W91" s="30">
        <f>'[2]实力验证（按等级）'!W91</f>
        <v>1.5938981207630627</v>
      </c>
      <c r="X91" s="30">
        <f>'[2]实力验证（按等级）'!X91</f>
        <v>7391.703930648232</v>
      </c>
      <c r="Y91" s="30">
        <f>'[2]实力验证（按等级）'!Y91</f>
        <v>7443.9191105726368</v>
      </c>
      <c r="Z91" s="30">
        <f>'[2]实力验证（按等级）'!Z91</f>
        <v>7500.0831673461962</v>
      </c>
      <c r="AA91" s="30">
        <f>'[2]实力验证（按等级）'!AA91</f>
        <v>7570.6825244062147</v>
      </c>
      <c r="AB91" s="30">
        <f>'[2]实力验证（按等级）'!AB91</f>
        <v>7845.2840783943557</v>
      </c>
      <c r="AF91" s="15">
        <v>87</v>
      </c>
      <c r="AG91" s="2">
        <f t="shared" si="6"/>
        <v>45895889535.365257</v>
      </c>
      <c r="AH91" s="2">
        <f t="shared" si="7"/>
        <v>50508997839.899727</v>
      </c>
      <c r="AI91" s="2">
        <f t="shared" si="8"/>
        <v>57381966758.48011</v>
      </c>
      <c r="AJ91" s="2">
        <f t="shared" si="9"/>
        <v>66821811102.71138</v>
      </c>
      <c r="AK91" s="2">
        <f t="shared" si="10"/>
        <v>71902053840.343384</v>
      </c>
    </row>
    <row r="92" spans="3:37" x14ac:dyDescent="0.15">
      <c r="C92" s="15">
        <v>88</v>
      </c>
      <c r="D92" s="30">
        <f>'[2]实力验证（按等级）'!D92</f>
        <v>2343179876.8946385</v>
      </c>
      <c r="E92" s="30">
        <f>'[2]实力验证（按等级）'!E92</f>
        <v>2426232932.2510281</v>
      </c>
      <c r="F92" s="30">
        <f>'[2]实力验证（按等级）'!F92</f>
        <v>2491674281.946547</v>
      </c>
      <c r="G92" s="30">
        <f>'[2]实力验证（按等级）'!G92</f>
        <v>2549191102.7146692</v>
      </c>
      <c r="H92" s="30">
        <f>'[2]实力验证（按等级）'!H92</f>
        <v>2565254557.0367002</v>
      </c>
      <c r="I92" s="30">
        <f>'[2]实力验证（按等级）'!I92</f>
        <v>2737174527.0949364</v>
      </c>
      <c r="J92" s="30">
        <f>'[2]实力验证（按等级）'!J92</f>
        <v>2864683065.1955619</v>
      </c>
      <c r="K92" s="30">
        <f>'[2]实力验证（按等级）'!K92</f>
        <v>3149262998.7552934</v>
      </c>
      <c r="L92" s="30">
        <f>'[2]实力验证（按等级）'!L92</f>
        <v>3396729433.5842357</v>
      </c>
      <c r="M92" s="30">
        <f>'[2]实力验证（按等级）'!M92</f>
        <v>3962581806.6897855</v>
      </c>
      <c r="N92" s="30">
        <f>'[2]实力验证（按等级）'!N92</f>
        <v>1.3836817544866649</v>
      </c>
      <c r="O92" s="30">
        <f>'[2]实力验证（按等级）'!O92</f>
        <v>1.4705581566070172</v>
      </c>
      <c r="P92" s="30">
        <f>'[2]实力验证（按等级）'!P92</f>
        <v>1.5621453087621129</v>
      </c>
      <c r="Q92" s="30">
        <f>'[2]实力验证（按等级）'!Q92</f>
        <v>1.6879978684225851</v>
      </c>
      <c r="R92" s="30">
        <f>'[2]实力验证（按等级）'!R92</f>
        <v>1.7003163234391363</v>
      </c>
      <c r="S92" s="30">
        <f>'[2]实力验证（按等级）'!S92</f>
        <v>1.3522533795462544</v>
      </c>
      <c r="T92" s="30">
        <f>'[2]实力验证（按等级）'!T92</f>
        <v>1.4183644322796716</v>
      </c>
      <c r="U92" s="30">
        <f>'[2]实力验证（按等级）'!U92</f>
        <v>1.4881770829530581</v>
      </c>
      <c r="V92" s="30">
        <f>'[2]实力验证（按等级）'!V92</f>
        <v>1.5825908025896864</v>
      </c>
      <c r="W92" s="30">
        <f>'[2]实力验证（按等级）'!W92</f>
        <v>1.5978918331159448</v>
      </c>
      <c r="X92" s="30">
        <f>'[2]实力验证（按等级）'!X92</f>
        <v>7459.7921847068637</v>
      </c>
      <c r="Y92" s="30">
        <f>'[2]实力验证（按等级）'!Y92</f>
        <v>7511.1911212727864</v>
      </c>
      <c r="Z92" s="30">
        <f>'[2]实力验证（按等级）'!Z92</f>
        <v>7573.8250108898792</v>
      </c>
      <c r="AA92" s="30">
        <f>'[2]实力验证（按等级）'!AA92</f>
        <v>7674.90379400651</v>
      </c>
      <c r="AB92" s="30">
        <f>'[2]实力验证（按等级）'!AB92</f>
        <v>8146.8955215237802</v>
      </c>
      <c r="AF92" s="15">
        <v>88</v>
      </c>
      <c r="AG92" s="2">
        <f t="shared" si="6"/>
        <v>48540597953.221832</v>
      </c>
      <c r="AH92" s="2">
        <f t="shared" si="7"/>
        <v>53838912011.815086</v>
      </c>
      <c r="AI92" s="2">
        <f t="shared" si="8"/>
        <v>61109144048.665558</v>
      </c>
      <c r="AJ92" s="2">
        <f t="shared" si="9"/>
        <v>69963087755.98587</v>
      </c>
      <c r="AK92" s="2">
        <f t="shared" si="10"/>
        <v>77079146045.224457</v>
      </c>
    </row>
    <row r="93" spans="3:37" x14ac:dyDescent="0.15">
      <c r="C93" s="15">
        <v>89</v>
      </c>
      <c r="D93" s="30">
        <f>'[2]实力验证（按等级）'!D93</f>
        <v>2420353046.7684803</v>
      </c>
      <c r="E93" s="30">
        <f>'[2]实力验证（按等级）'!E93</f>
        <v>2508736426.0747261</v>
      </c>
      <c r="F93" s="30">
        <f>'[2]实力验证（按等级）'!F93</f>
        <v>2576128633.7208867</v>
      </c>
      <c r="G93" s="30">
        <f>'[2]实力验证（按等级）'!G93</f>
        <v>2608949831.5232158</v>
      </c>
      <c r="H93" s="30">
        <f>'[2]实力验证（按等级）'!H93</f>
        <v>2631978584.2821817</v>
      </c>
      <c r="I93" s="30">
        <f>'[2]实力验证（按等级）'!I93</f>
        <v>2882804924.2958016</v>
      </c>
      <c r="J93" s="30">
        <f>'[2]实力验证（按等级）'!J93</f>
        <v>3027474937.4657669</v>
      </c>
      <c r="K93" s="30">
        <f>'[2]实力验证（按等级）'!K93</f>
        <v>3327244305.7780142</v>
      </c>
      <c r="L93" s="30">
        <f>'[2]实力验证（按等级）'!L93</f>
        <v>3680730731.963109</v>
      </c>
      <c r="M93" s="30">
        <f>'[2]实力验证（按等级）'!M93</f>
        <v>4299162595.6111984</v>
      </c>
      <c r="N93" s="30">
        <f>'[2]实力验证（按等级）'!N93</f>
        <v>1.3995090512820005</v>
      </c>
      <c r="O93" s="30">
        <f>'[2]实力验证（按等级）'!O93</f>
        <v>1.4959639068793305</v>
      </c>
      <c r="P93" s="30">
        <f>'[2]实力验证（按等级）'!P93</f>
        <v>1.5868459380065585</v>
      </c>
      <c r="Q93" s="30">
        <f>'[2]实力验证（按等级）'!Q93</f>
        <v>1.6939528279125273</v>
      </c>
      <c r="R93" s="30">
        <f>'[2]实力验证（按等级）'!R93</f>
        <v>1.7008907093039078</v>
      </c>
      <c r="S93" s="30">
        <f>'[2]实力验证（按等级）'!S93</f>
        <v>1.3670154347723567</v>
      </c>
      <c r="T93" s="30">
        <f>'[2]实力验证（按等级）'!T93</f>
        <v>1.4397950981910255</v>
      </c>
      <c r="U93" s="30">
        <f>'[2]实力验证（按等级）'!U93</f>
        <v>1.5090404218146649</v>
      </c>
      <c r="V93" s="30">
        <f>'[2]实力验证（按等级）'!V93</f>
        <v>1.5901817943024212</v>
      </c>
      <c r="W93" s="30">
        <f>'[2]实力验证（按等级）'!W93</f>
        <v>1.6024859820927582</v>
      </c>
      <c r="X93" s="30">
        <f>'[2]实力验证（按等级）'!X93</f>
        <v>7525.7223076748915</v>
      </c>
      <c r="Y93" s="30">
        <f>'[2]实力验证（按等级）'!Y93</f>
        <v>7581.4828013089991</v>
      </c>
      <c r="Z93" s="30">
        <f>'[2]实力验证（按等级）'!Z93</f>
        <v>7653.4035390689169</v>
      </c>
      <c r="AA93" s="30">
        <f>'[2]实力验证（按等级）'!AA93</f>
        <v>7895.9207618900327</v>
      </c>
      <c r="AB93" s="30">
        <f>'[2]实力验证（按等级）'!AB93</f>
        <v>8368.5940866724759</v>
      </c>
      <c r="AF93" s="15">
        <v>89</v>
      </c>
      <c r="AG93" s="2">
        <f t="shared" si="6"/>
        <v>51304273366.902702</v>
      </c>
      <c r="AH93" s="2">
        <f t="shared" si="7"/>
        <v>57384555630.533058</v>
      </c>
      <c r="AI93" s="2">
        <f t="shared" si="8"/>
        <v>65058009672.266846</v>
      </c>
      <c r="AJ93" s="2">
        <f t="shared" si="9"/>
        <v>74208154858.615173</v>
      </c>
      <c r="AK93" s="2">
        <f t="shared" si="10"/>
        <v>81755975106.554718</v>
      </c>
    </row>
    <row r="94" spans="3:37" x14ac:dyDescent="0.15">
      <c r="C94" s="15">
        <v>90</v>
      </c>
      <c r="D94" s="30">
        <f>'[2]实力验证（按等级）'!D94</f>
        <v>2499368115.4959283</v>
      </c>
      <c r="E94" s="30">
        <f>'[2]实力验证（按等级）'!E94</f>
        <v>2593290700.1278687</v>
      </c>
      <c r="F94" s="30">
        <f>'[2]实力验证（按等级）'!F94</f>
        <v>2652711055.4059744</v>
      </c>
      <c r="G94" s="30">
        <f>'[2]实力验证（按等级）'!G94</f>
        <v>2670703555.677002</v>
      </c>
      <c r="H94" s="30">
        <f>'[2]实力验证（按等级）'!H94</f>
        <v>2693925461.4279785</v>
      </c>
      <c r="I94" s="30">
        <f>'[2]实力验证（按等级）'!I94</f>
        <v>3036719888.1933827</v>
      </c>
      <c r="J94" s="30">
        <f>'[2]实力验证（按等级）'!J94</f>
        <v>3202908670.3947463</v>
      </c>
      <c r="K94" s="30">
        <f>'[2]实力验证（按等级）'!K94</f>
        <v>3566569538.5180421</v>
      </c>
      <c r="L94" s="30">
        <f>'[2]实力验证（按等级）'!L94</f>
        <v>3956432830.3494425</v>
      </c>
      <c r="M94" s="30">
        <f>'[2]实力验证（按等级）'!M94</f>
        <v>4605361604.9713211</v>
      </c>
      <c r="N94" s="30">
        <f>'[2]实力验证（按等级）'!N94</f>
        <v>1.4153363480773362</v>
      </c>
      <c r="O94" s="30">
        <f>'[2]实力验证（按等级）'!O94</f>
        <v>1.5213753293299406</v>
      </c>
      <c r="P94" s="30">
        <f>'[2]实力验证（按等级）'!P94</f>
        <v>1.6115510813386513</v>
      </c>
      <c r="Q94" s="30">
        <f>'[2]实力验证（按等级）'!Q94</f>
        <v>1.6998989644972466</v>
      </c>
      <c r="R94" s="30">
        <f>'[2]实力验证（按等级）'!R94</f>
        <v>1.7014526240568451</v>
      </c>
      <c r="S94" s="30">
        <f>'[2]实力验证（按等级）'!S94</f>
        <v>1.3817774899984587</v>
      </c>
      <c r="T94" s="30">
        <f>'[2]实力验证（按等级）'!T94</f>
        <v>1.4612194001950227</v>
      </c>
      <c r="U94" s="30">
        <f>'[2]实力验证（按等级）'!U94</f>
        <v>1.5298986960901302</v>
      </c>
      <c r="V94" s="30">
        <f>'[2]实力验证（按等级）'!V94</f>
        <v>1.5985066410677977</v>
      </c>
      <c r="W94" s="30">
        <f>'[2]实力验证（按等级）'!W94</f>
        <v>1.6070941230487026</v>
      </c>
      <c r="X94" s="30">
        <f>'[2]实力验证（按等级）'!X94</f>
        <v>7594.2729140195461</v>
      </c>
      <c r="Y94" s="30">
        <f>'[2]实力验证（按等级）'!Y94</f>
        <v>7658.0116894379498</v>
      </c>
      <c r="Z94" s="30">
        <f>'[2]实力验证（按等级）'!Z94</f>
        <v>7805.4455031304769</v>
      </c>
      <c r="AA94" s="30">
        <f>'[2]实力验证（按等级）'!AA94</f>
        <v>8081.2646202814067</v>
      </c>
      <c r="AB94" s="30">
        <f>'[2]实力验证（按等级）'!AB94</f>
        <v>8551.8626197383383</v>
      </c>
      <c r="AF94" s="15">
        <v>90</v>
      </c>
      <c r="AG94" s="2">
        <f t="shared" si="6"/>
        <v>54221419479.182419</v>
      </c>
      <c r="AH94" s="2">
        <f t="shared" si="7"/>
        <v>61181377588.124283</v>
      </c>
      <c r="AI94" s="2">
        <f t="shared" si="8"/>
        <v>69659458222.992996</v>
      </c>
      <c r="AJ94" s="2">
        <f t="shared" si="9"/>
        <v>78434329470.009949</v>
      </c>
      <c r="AK94" s="2">
        <f t="shared" si="10"/>
        <v>86044976680.459686</v>
      </c>
    </row>
    <row r="95" spans="3:37" x14ac:dyDescent="0.15">
      <c r="C95" s="15">
        <v>91</v>
      </c>
      <c r="D95" s="30">
        <f>'[2]实力验证（按等级）'!D95</f>
        <v>2572666538.9540367</v>
      </c>
      <c r="E95" s="30">
        <f>'[2]实力验证（按等级）'!E95</f>
        <v>2664941768.458293</v>
      </c>
      <c r="F95" s="30">
        <f>'[2]实力验证（按等级）'!F95</f>
        <v>2715941475.6423535</v>
      </c>
      <c r="G95" s="30">
        <f>'[2]实力验证（按等级）'!G95</f>
        <v>2728803198.3454819</v>
      </c>
      <c r="H95" s="30">
        <f>'[2]实力验证（按等级）'!H95</f>
        <v>2752170067.4244642</v>
      </c>
      <c r="I95" s="30">
        <f>'[2]实力验证（按等级）'!I95</f>
        <v>3184164419.3709469</v>
      </c>
      <c r="J95" s="30">
        <f>'[2]实力验证（按等级）'!J95</f>
        <v>3375148314.3552547</v>
      </c>
      <c r="K95" s="30">
        <f>'[2]实力验证（按等级）'!K95</f>
        <v>3792413474.4242482</v>
      </c>
      <c r="L95" s="30">
        <f>'[2]实力验证（按等级）'!L95</f>
        <v>4198262737.8350291</v>
      </c>
      <c r="M95" s="30">
        <f>'[2]实力验证（按等级）'!M95</f>
        <v>4876760585.1433125</v>
      </c>
      <c r="N95" s="30">
        <f>'[2]实力验证（按等级）'!N95</f>
        <v>1.4257551332263718</v>
      </c>
      <c r="O95" s="30">
        <f>'[2]实力验证（按等级）'!O95</f>
        <v>1.5395315961635234</v>
      </c>
      <c r="P95" s="30">
        <f>'[2]实力验证（按等级）'!P95</f>
        <v>1.6291014123817273</v>
      </c>
      <c r="Q95" s="30">
        <f>'[2]实力验证（按等级）'!Q95</f>
        <v>1.7027608678696868</v>
      </c>
      <c r="R95" s="30">
        <f>'[2]实力验证（按等级）'!R95</f>
        <v>1.7027608678696868</v>
      </c>
      <c r="S95" s="30">
        <f>'[2]实力验证（按等级）'!S95</f>
        <v>1.3915853134810583</v>
      </c>
      <c r="T95" s="30">
        <f>'[2]实力验证（按等级）'!T95</f>
        <v>1.4762909341608077</v>
      </c>
      <c r="U95" s="30">
        <f>'[2]实力验证（按等级）'!U95</f>
        <v>1.5448866898808165</v>
      </c>
      <c r="V95" s="30">
        <f>'[2]实力验证（按等级）'!V95</f>
        <v>1.603450931372814</v>
      </c>
      <c r="W95" s="30">
        <f>'[2]实力验证（按等级）'!W95</f>
        <v>1.6108649192057301</v>
      </c>
      <c r="X95" s="30">
        <f>'[2]实力验证（按等级）'!X95</f>
        <v>7659.8252634231749</v>
      </c>
      <c r="Y95" s="30">
        <f>'[2]实力验证（按等级）'!Y95</f>
        <v>7748.4607606584523</v>
      </c>
      <c r="Z95" s="30">
        <f>'[2]实力验证（按等级）'!Z95</f>
        <v>7945.6295462400176</v>
      </c>
      <c r="AA95" s="30">
        <f>'[2]实力验证（按等级）'!AA95</f>
        <v>8223.5130235865963</v>
      </c>
      <c r="AB95" s="30">
        <f>'[2]实力验证（按等级）'!AB95</f>
        <v>8696.7396325161972</v>
      </c>
      <c r="AF95" s="15">
        <v>91</v>
      </c>
      <c r="AG95" s="2">
        <f t="shared" si="6"/>
        <v>56832834547.529495</v>
      </c>
      <c r="AH95" s="2">
        <f t="shared" si="7"/>
        <v>64555570677.645615</v>
      </c>
      <c r="AI95" s="2">
        <f t="shared" si="8"/>
        <v>73701915717.96904</v>
      </c>
      <c r="AJ95" s="2">
        <f t="shared" si="9"/>
        <v>82070939153.452911</v>
      </c>
      <c r="AK95" s="2">
        <f t="shared" si="10"/>
        <v>89907726913.906738</v>
      </c>
    </row>
    <row r="96" spans="3:37" x14ac:dyDescent="0.15">
      <c r="C96" s="15">
        <v>92</v>
      </c>
      <c r="D96" s="30">
        <f>'[2]实力验证（按等级）'!D96</f>
        <v>2646512948.9014616</v>
      </c>
      <c r="E96" s="30">
        <f>'[2]实力验证（按等级）'!E96</f>
        <v>2732613457.3003788</v>
      </c>
      <c r="F96" s="30">
        <f>'[2]实力验证（按等级）'!F96</f>
        <v>2773352872.1481957</v>
      </c>
      <c r="G96" s="30">
        <f>'[2]实力验证（按等级）'!G96</f>
        <v>2787642632.4558005</v>
      </c>
      <c r="H96" s="30">
        <f>'[2]实力验证（按等级）'!H96</f>
        <v>2822569596.7833529</v>
      </c>
      <c r="I96" s="30">
        <f>'[2]实力验证（按等级）'!I96</f>
        <v>3340410068.0999322</v>
      </c>
      <c r="J96" s="30">
        <f>'[2]实力验证（按等级）'!J96</f>
        <v>3582595202.9056892</v>
      </c>
      <c r="K96" s="30">
        <f>'[2]实力验证（按等级）'!K96</f>
        <v>4012732634.6205425</v>
      </c>
      <c r="L96" s="30">
        <f>'[2]实力验证（按等级）'!L96</f>
        <v>4436772364.4052229</v>
      </c>
      <c r="M96" s="30">
        <f>'[2]实力验证（按等级）'!M96</f>
        <v>5163594382.249836</v>
      </c>
      <c r="N96" s="30">
        <f>'[2]实力验证（按等级）'!N96</f>
        <v>1.4344196808689251</v>
      </c>
      <c r="O96" s="30">
        <f>'[2]实力验证（按等级）'!O96</f>
        <v>1.5568020444847364</v>
      </c>
      <c r="P96" s="30">
        <f>'[2]实力验证（按等级）'!P96</f>
        <v>1.6413031427650813</v>
      </c>
      <c r="Q96" s="30">
        <f>'[2]实力验证（按等级）'!Q96</f>
        <v>1.7042996244402917</v>
      </c>
      <c r="R96" s="30">
        <f>'[2]实力验证（按等级）'!R96</f>
        <v>1.7042996244402917</v>
      </c>
      <c r="S96" s="30">
        <f>'[2]实力验证（按等级）'!S96</f>
        <v>1.3997862440310707</v>
      </c>
      <c r="T96" s="30">
        <f>'[2]实力验证（按等级）'!T96</f>
        <v>1.4906285807453572</v>
      </c>
      <c r="U96" s="30">
        <f>'[2]实力验证（按等级）'!U96</f>
        <v>1.5561312042167947</v>
      </c>
      <c r="V96" s="30">
        <f>'[2]实力验证（按等级）'!V96</f>
        <v>1.607045216576009</v>
      </c>
      <c r="W96" s="30">
        <f>'[2]实力验证（按等级）'!W96</f>
        <v>1.6143770912930715</v>
      </c>
      <c r="X96" s="30">
        <f>'[2]实力验证（按等级）'!X96</f>
        <v>7728.6470626701648</v>
      </c>
      <c r="Y96" s="30">
        <f>'[2]实力验证（按等级）'!Y96</f>
        <v>7876.8098854973232</v>
      </c>
      <c r="Z96" s="30">
        <f>'[2]实力验证（按等级）'!Z96</f>
        <v>8073.8429115554582</v>
      </c>
      <c r="AA96" s="30">
        <f>'[2]实力验证（按等级）'!AA96</f>
        <v>8351.8163760577645</v>
      </c>
      <c r="AB96" s="30">
        <f>'[2]实力验证（按等级）'!AB96</f>
        <v>8826.1489374873672</v>
      </c>
      <c r="AF96" s="15">
        <v>92</v>
      </c>
      <c r="AG96" s="2">
        <f t="shared" si="6"/>
        <v>59486804739.437805</v>
      </c>
      <c r="AH96" s="2">
        <f t="shared" si="7"/>
        <v>68265332736.529686</v>
      </c>
      <c r="AI96" s="2">
        <f t="shared" si="8"/>
        <v>77418839691.039856</v>
      </c>
      <c r="AJ96" s="2">
        <f t="shared" si="9"/>
        <v>85606762252.540726</v>
      </c>
      <c r="AK96" s="2">
        <f t="shared" si="10"/>
        <v>94106372779.93483</v>
      </c>
    </row>
    <row r="97" spans="3:37" x14ac:dyDescent="0.15">
      <c r="C97" s="15">
        <v>93</v>
      </c>
      <c r="D97" s="30">
        <f>'[2]实力验证（按等级）'!D97</f>
        <v>2711308073.225656</v>
      </c>
      <c r="E97" s="30">
        <f>'[2]实力验证（按等级）'!E97</f>
        <v>2801399381.8126721</v>
      </c>
      <c r="F97" s="30">
        <f>'[2]实力验证（按等级）'!F97</f>
        <v>2831460242.3438358</v>
      </c>
      <c r="G97" s="30">
        <f>'[2]实力验证（按等级）'!G97</f>
        <v>2847225318.3970237</v>
      </c>
      <c r="H97" s="30">
        <f>'[2]实力验证（按等级）'!H97</f>
        <v>2895608102.7164412</v>
      </c>
      <c r="I97" s="30">
        <f>'[2]实力验证（按等级）'!I97</f>
        <v>3488756691.547142</v>
      </c>
      <c r="J97" s="30">
        <f>'[2]实力验证（按等级）'!J97</f>
        <v>3747646976.0275087</v>
      </c>
      <c r="K97" s="30">
        <f>'[2]实力验证（按等级）'!K97</f>
        <v>4183272447.0009866</v>
      </c>
      <c r="L97" s="30">
        <f>'[2]实力验证（按等级）'!L97</f>
        <v>4619860371.7852917</v>
      </c>
      <c r="M97" s="30">
        <f>'[2]实力验证（按等级）'!M97</f>
        <v>5396692176.3414564</v>
      </c>
      <c r="N97" s="30">
        <f>'[2]实力验证（按等级）'!N97</f>
        <v>1.4430842285114784</v>
      </c>
      <c r="O97" s="30">
        <f>'[2]实力验证（按等级）'!O97</f>
        <v>1.5740866379986258</v>
      </c>
      <c r="P97" s="30">
        <f>'[2]实力验证（按等级）'!P97</f>
        <v>1.6535089863709838</v>
      </c>
      <c r="Q97" s="30">
        <f>'[2]实力验证（按等级）'!Q97</f>
        <v>1.7058226366901039</v>
      </c>
      <c r="R97" s="30">
        <f>'[2]实力验证（按等级）'!R97</f>
        <v>1.7058226366901039</v>
      </c>
      <c r="S97" s="30">
        <f>'[2]实力验证（按等级）'!S97</f>
        <v>1.408216047778815</v>
      </c>
      <c r="T97" s="30">
        <f>'[2]实力验证（按等级）'!T97</f>
        <v>1.5055999980395545</v>
      </c>
      <c r="U97" s="30">
        <f>'[2]实力验证（按等级）'!U97</f>
        <v>1.5673711037177176</v>
      </c>
      <c r="V97" s="30">
        <f>'[2]实力验证（按等级）'!V97</f>
        <v>1.6106571661391178</v>
      </c>
      <c r="W97" s="30">
        <f>'[2]实力验证（按等级）'!W97</f>
        <v>1.6179069277403269</v>
      </c>
      <c r="X97" s="30">
        <f>'[2]实力验证（按等级）'!X97</f>
        <v>7794.0125995524631</v>
      </c>
      <c r="Y97" s="30">
        <f>'[2]实力验证（按等级）'!Y97</f>
        <v>7947.0696393310982</v>
      </c>
      <c r="Z97" s="30">
        <f>'[2]实力验证（按等级）'!Z97</f>
        <v>8144.0094750152948</v>
      </c>
      <c r="AA97" s="30">
        <f>'[2]实力验证（按等级）'!AA97</f>
        <v>8420.072902724889</v>
      </c>
      <c r="AB97" s="30">
        <f>'[2]实力验证（按等级）'!AB97</f>
        <v>8894.0663678212113</v>
      </c>
      <c r="AF97" s="15">
        <v>93</v>
      </c>
      <c r="AG97" s="2">
        <f t="shared" si="6"/>
        <v>62006136524.397041</v>
      </c>
      <c r="AH97" s="2">
        <f t="shared" si="7"/>
        <v>71643731745.132935</v>
      </c>
      <c r="AI97" s="2">
        <f t="shared" si="8"/>
        <v>80668159622.904617</v>
      </c>
      <c r="AJ97" s="2">
        <f t="shared" si="9"/>
        <v>88564459719.272446</v>
      </c>
      <c r="AK97" s="2">
        <f t="shared" si="10"/>
        <v>97786657067.875961</v>
      </c>
    </row>
    <row r="98" spans="3:37" x14ac:dyDescent="0.15">
      <c r="C98" s="15">
        <v>94</v>
      </c>
      <c r="D98" s="30">
        <f>'[2]实力验证（按等级）'!D98</f>
        <v>2775935040.2249045</v>
      </c>
      <c r="E98" s="30">
        <f>'[2]实力验证（按等级）'!E98</f>
        <v>2865123878.9474988</v>
      </c>
      <c r="F98" s="30">
        <f>'[2]实力验证（按等级）'!F98</f>
        <v>2889743097.3701262</v>
      </c>
      <c r="G98" s="30">
        <f>'[2]实力验证（按等级）'!G98</f>
        <v>2906468514.1096258</v>
      </c>
      <c r="H98" s="30">
        <f>'[2]实力验证（按等级）'!H98</f>
        <v>2969969819.718668</v>
      </c>
      <c r="I98" s="30">
        <f>'[2]实力验证（按等级）'!I98</f>
        <v>3651693333.4574499</v>
      </c>
      <c r="J98" s="30">
        <f>'[2]实力验证（按等级）'!J98</f>
        <v>3914368558.3567648</v>
      </c>
      <c r="K98" s="30">
        <f>'[2]实力验证（按等级）'!K98</f>
        <v>4354408499.0608149</v>
      </c>
      <c r="L98" s="30">
        <f>'[2]实力验证（按等级）'!L98</f>
        <v>4810092751.7128</v>
      </c>
      <c r="M98" s="30">
        <f>'[2]实力验证（按等级）'!M98</f>
        <v>5639758637.861166</v>
      </c>
      <c r="N98" s="30">
        <f>'[2]实力验证（按等级）'!N98</f>
        <v>1.4510002543272627</v>
      </c>
      <c r="O98" s="30">
        <f>'[2]实力验证（按等级）'!O98</f>
        <v>1.5812966977630674</v>
      </c>
      <c r="P98" s="30">
        <f>'[2]实力验证（按等级）'!P98</f>
        <v>1.6622771849482161</v>
      </c>
      <c r="Q98" s="30">
        <f>'[2]实力验证（按等级）'!Q98</f>
        <v>1.7072005187217631</v>
      </c>
      <c r="R98" s="30">
        <f>'[2]实力验证（按等级）'!R98</f>
        <v>1.7072005187217631</v>
      </c>
      <c r="S98" s="30">
        <f>'[2]实力验证（按等级）'!S98</f>
        <v>1.4170978193155512</v>
      </c>
      <c r="T98" s="30">
        <f>'[2]实力验证（按等级）'!T98</f>
        <v>1.5137507207852292</v>
      </c>
      <c r="U98" s="30">
        <f>'[2]实力验证（按等级）'!U98</f>
        <v>1.5764399028918217</v>
      </c>
      <c r="V98" s="30">
        <f>'[2]实力验证（按等级）'!V98</f>
        <v>1.614431944727472</v>
      </c>
      <c r="W98" s="30">
        <f>'[2]实力验证（按等级）'!W98</f>
        <v>1.6215995932128275</v>
      </c>
      <c r="X98" s="30">
        <f>'[2]实力验证（按等级）'!X98</f>
        <v>7862.436174456041</v>
      </c>
      <c r="Y98" s="30">
        <f>'[2]实力验证（按等级）'!Y98</f>
        <v>8012.6060046730236</v>
      </c>
      <c r="Z98" s="30">
        <f>'[2]实力验证（按等级）'!Z98</f>
        <v>8209.8275620632448</v>
      </c>
      <c r="AA98" s="30">
        <f>'[2]实力验证（按等级）'!AA98</f>
        <v>8488.2567520710909</v>
      </c>
      <c r="AB98" s="30">
        <f>'[2]实力验证（按等级）'!AB98</f>
        <v>8962.7046462800645</v>
      </c>
      <c r="AF98" s="15">
        <v>94</v>
      </c>
      <c r="AG98" s="2">
        <f t="shared" si="6"/>
        <v>64685669298.319778</v>
      </c>
      <c r="AH98" s="2">
        <f t="shared" si="7"/>
        <v>74556327060.662521</v>
      </c>
      <c r="AI98" s="2">
        <f t="shared" si="8"/>
        <v>83796265217.628174</v>
      </c>
      <c r="AJ98" s="2">
        <f t="shared" si="9"/>
        <v>91605429517.706985</v>
      </c>
      <c r="AK98" s="2">
        <f t="shared" si="10"/>
        <v>101605443708.49496</v>
      </c>
    </row>
    <row r="99" spans="3:37" x14ac:dyDescent="0.15">
      <c r="C99" s="15">
        <v>95</v>
      </c>
      <c r="D99" s="30">
        <f>'[2]实力验证（按等级）'!D99</f>
        <v>2841261080.9919019</v>
      </c>
      <c r="E99" s="30">
        <f>'[2]实力验证（按等级）'!E99</f>
        <v>2928678156.1134076</v>
      </c>
      <c r="F99" s="30">
        <f>'[2]实力验证（按等级）'!F99</f>
        <v>2948240331.8801961</v>
      </c>
      <c r="G99" s="30">
        <f>'[2]实力验证（按等级）'!G99</f>
        <v>2964854525.6605468</v>
      </c>
      <c r="H99" s="30">
        <f>'[2]实力验证（按等级）'!H99</f>
        <v>3043659274.5817361</v>
      </c>
      <c r="I99" s="30">
        <f>'[2]实力验证（按等级）'!I99</f>
        <v>3818159446.7168589</v>
      </c>
      <c r="J99" s="30">
        <f>'[2]实力验证（按等级）'!J99</f>
        <v>4089422820.3815184</v>
      </c>
      <c r="K99" s="30">
        <f>'[2]实力验证（按等级）'!K99</f>
        <v>4535123753.2560959</v>
      </c>
      <c r="L99" s="30">
        <f>'[2]实力验证（按等级）'!L99</f>
        <v>5002964609.4323616</v>
      </c>
      <c r="M99" s="30">
        <f>'[2]实力验证（按等级）'!M99</f>
        <v>5884788084.2696924</v>
      </c>
      <c r="N99" s="30">
        <f>'[2]实力验证（按等级）'!N99</f>
        <v>1.4586857150589814</v>
      </c>
      <c r="O99" s="30">
        <f>'[2]实力验证（按等级）'!O99</f>
        <v>1.5866771289021617</v>
      </c>
      <c r="P99" s="30">
        <f>'[2]实力验证（按等级）'!P99</f>
        <v>1.6680952568948224</v>
      </c>
      <c r="Q99" s="30">
        <f>'[2]实力验证（按等级）'!Q99</f>
        <v>1.7085260574671919</v>
      </c>
      <c r="R99" s="30">
        <f>'[2]实力验证（按等级）'!R99</f>
        <v>1.7085260574671919</v>
      </c>
      <c r="S99" s="30">
        <f>'[2]实力验证（按等级）'!S99</f>
        <v>1.4258807772448308</v>
      </c>
      <c r="T99" s="30">
        <f>'[2]实力验证（按等级）'!T99</f>
        <v>1.520701026300185</v>
      </c>
      <c r="U99" s="30">
        <f>'[2]实力验证（按等级）'!U99</f>
        <v>1.5835298578267947</v>
      </c>
      <c r="V99" s="30">
        <f>'[2]实力验证（按等级）'!V99</f>
        <v>1.6182654499296452</v>
      </c>
      <c r="W99" s="30">
        <f>'[2]实力验证（按等级）'!W99</f>
        <v>1.625350985299147</v>
      </c>
      <c r="X99" s="30">
        <f>'[2]实力验证（按等级）'!X99</f>
        <v>7928.2838700936845</v>
      </c>
      <c r="Y99" s="30">
        <f>'[2]实力验证（按等级）'!Y99</f>
        <v>8081.7035651335727</v>
      </c>
      <c r="Z99" s="30">
        <f>'[2]实力验证（按等级）'!Z99</f>
        <v>8278.3458862729603</v>
      </c>
      <c r="AA99" s="30">
        <f>'[2]实力验证（按等级）'!AA99</f>
        <v>8554.8751845330808</v>
      </c>
      <c r="AB99" s="30">
        <f>'[2]实力验证（按等级）'!AB99</f>
        <v>9028.6023356767564</v>
      </c>
      <c r="AF99" s="15">
        <v>95</v>
      </c>
      <c r="AG99" s="2">
        <f t="shared" si="6"/>
        <v>67427705102.053246</v>
      </c>
      <c r="AH99" s="2">
        <f t="shared" si="7"/>
        <v>77490775530.27272</v>
      </c>
      <c r="AI99" s="2">
        <f t="shared" si="8"/>
        <v>86903582536.950684</v>
      </c>
      <c r="AJ99" s="2">
        <f t="shared" si="9"/>
        <v>94673167790.721619</v>
      </c>
      <c r="AK99" s="2">
        <f t="shared" si="10"/>
        <v>105449067582.52255</v>
      </c>
    </row>
    <row r="100" spans="3:37" x14ac:dyDescent="0.15">
      <c r="C100" s="15">
        <v>96</v>
      </c>
      <c r="D100" s="30">
        <f>'[2]实力验证（按等级）'!D100</f>
        <v>2907565967.3844099</v>
      </c>
      <c r="E100" s="30">
        <f>'[2]实力验证（按等级）'!E100</f>
        <v>2993099567.006671</v>
      </c>
      <c r="F100" s="30">
        <f>'[2]实力验证（按等级）'!F100</f>
        <v>3007404910.4041224</v>
      </c>
      <c r="G100" s="30">
        <f>'[2]实力验证（按等级）'!G100</f>
        <v>3023895107.3205914</v>
      </c>
      <c r="H100" s="30">
        <f>'[2]实力验证（按等级）'!H100</f>
        <v>3118273955.1059837</v>
      </c>
      <c r="I100" s="30">
        <f>'[2]实力验证（按等级）'!I100</f>
        <v>3993189165.3728385</v>
      </c>
      <c r="J100" s="30">
        <f>'[2]实力验证（按等级）'!J100</f>
        <v>4267381763.3667135</v>
      </c>
      <c r="K100" s="30">
        <f>'[2]实力验证（按等级）'!K100</f>
        <v>4720324465.1151323</v>
      </c>
      <c r="L100" s="30">
        <f>'[2]实力验证（按等级）'!L100</f>
        <v>5203998972.396801</v>
      </c>
      <c r="M100" s="30">
        <f>'[2]实力验证（按等级）'!M100</f>
        <v>6141687221.4797974</v>
      </c>
      <c r="N100" s="30">
        <f>'[2]实力验证（按等级）'!N100</f>
        <v>1.4663711757906999</v>
      </c>
      <c r="O100" s="30">
        <f>'[2]实力验证（按等级）'!O100</f>
        <v>1.5920529541236399</v>
      </c>
      <c r="P100" s="30">
        <f>'[2]实力验证（按等级）'!P100</f>
        <v>1.6739087363246457</v>
      </c>
      <c r="Q100" s="30">
        <f>'[2]实力验证（按等级）'!Q100</f>
        <v>1.709839729245314</v>
      </c>
      <c r="R100" s="30">
        <f>'[2]实力验证（按等级）'!R100</f>
        <v>1.709839729245314</v>
      </c>
      <c r="S100" s="30">
        <f>'[2]实力验证（按等级）'!S100</f>
        <v>1.4346637351741101</v>
      </c>
      <c r="T100" s="30">
        <f>'[2]实力验证（按等级）'!T100</f>
        <v>1.527656499430027</v>
      </c>
      <c r="U100" s="30">
        <f>'[2]实力验证（按等级）'!U100</f>
        <v>1.5906249653415734</v>
      </c>
      <c r="V100" s="30">
        <f>'[2]实力验证（按等级）'!V100</f>
        <v>1.6221122692902594</v>
      </c>
      <c r="W100" s="30">
        <f>'[2]实力验证（按等级）'!W100</f>
        <v>1.629115691543908</v>
      </c>
      <c r="X100" s="30">
        <f>'[2]实力验证（按等级）'!X100</f>
        <v>7996.3157135581278</v>
      </c>
      <c r="Y100" s="30">
        <f>'[2]实力验证（按等级）'!Y100</f>
        <v>8147.3232127197416</v>
      </c>
      <c r="Z100" s="30">
        <f>'[2]实力验证（按等级）'!Z100</f>
        <v>8344.7335634109259</v>
      </c>
      <c r="AA100" s="30">
        <f>'[2]实力验证（按等级）'!AA100</f>
        <v>8622.9395732206613</v>
      </c>
      <c r="AB100" s="30">
        <f>'[2]实力验证（按等级）'!AB100</f>
        <v>9097.0034766186182</v>
      </c>
      <c r="AF100" s="15">
        <v>96</v>
      </c>
      <c r="AG100" s="2">
        <f t="shared" si="6"/>
        <v>70292573955.826965</v>
      </c>
      <c r="AH100" s="2">
        <f t="shared" si="7"/>
        <v>80488861461.584457</v>
      </c>
      <c r="AI100" s="2">
        <f t="shared" si="8"/>
        <v>90092335269.775848</v>
      </c>
      <c r="AJ100" s="2">
        <f t="shared" si="9"/>
        <v>97847368177.947372</v>
      </c>
      <c r="AK100" s="2">
        <f t="shared" si="10"/>
        <v>109444043220.91924</v>
      </c>
    </row>
    <row r="101" spans="3:37" x14ac:dyDescent="0.15">
      <c r="C101" s="15">
        <v>97</v>
      </c>
      <c r="D101" s="30">
        <f>'[2]实力验证（按等级）'!D101</f>
        <v>2974011699.2432928</v>
      </c>
      <c r="E101" s="30">
        <f>'[2]实力验证（按等级）'!E101</f>
        <v>3057004546.0923309</v>
      </c>
      <c r="F101" s="30">
        <f>'[2]实力验证（按等级）'!F101</f>
        <v>3067239149.6989508</v>
      </c>
      <c r="G101" s="30">
        <f>'[2]实力验证（按等级）'!G101</f>
        <v>3083592360.6194129</v>
      </c>
      <c r="H101" s="30">
        <f>'[2]实力验证（按等级）'!H101</f>
        <v>3194147883.8378887</v>
      </c>
      <c r="I101" s="30">
        <f>'[2]实力验证（按等级）'!I101</f>
        <v>4172438859.9282899</v>
      </c>
      <c r="J101" s="30">
        <f>'[2]实力验证（按等级）'!J101</f>
        <v>4453204668.6210299</v>
      </c>
      <c r="K101" s="30">
        <f>'[2]实力验证（按等级）'!K101</f>
        <v>4913381527.5234365</v>
      </c>
      <c r="L101" s="30">
        <f>'[2]实力验证（按等级）'!L101</f>
        <v>5409476407.5643759</v>
      </c>
      <c r="M101" s="30">
        <f>'[2]实力验证（按等级）'!M101</f>
        <v>6405225344.4364805</v>
      </c>
      <c r="N101" s="30">
        <f>'[2]实力验证（按等级）'!N101</f>
        <v>1.4736220216488611</v>
      </c>
      <c r="O101" s="30">
        <f>'[2]实力验证（按等级）'!O101</f>
        <v>1.5964242358444496</v>
      </c>
      <c r="P101" s="30">
        <f>'[2]实力验证（按等级）'!P101</f>
        <v>1.6796457142929087</v>
      </c>
      <c r="Q101" s="30">
        <f>'[2]实力验证（按等级）'!Q101</f>
        <v>1.711068375948757</v>
      </c>
      <c r="R101" s="30">
        <f>'[2]实力验证（按等级）'!R101</f>
        <v>1.711068375948757</v>
      </c>
      <c r="S101" s="30">
        <f>'[2]实力验证（按等级）'!S101</f>
        <v>1.4432604295861509</v>
      </c>
      <c r="T101" s="30">
        <f>'[2]实力验证（按等级）'!T101</f>
        <v>1.5340490348489422</v>
      </c>
      <c r="U101" s="30">
        <f>'[2]实力验证（按等级）'!U101</f>
        <v>1.5978059037644448</v>
      </c>
      <c r="V101" s="30">
        <f>'[2]实力验证（按等级）'!V101</f>
        <v>1.6260544826371</v>
      </c>
      <c r="W101" s="30">
        <f>'[2]实力验证（按等级）'!W101</f>
        <v>1.632975791774895</v>
      </c>
      <c r="X101" s="30">
        <f>'[2]实力验证（按等级）'!X101</f>
        <v>8062.6384257945538</v>
      </c>
      <c r="Y101" s="30">
        <f>'[2]实力验证（按等级）'!Y101</f>
        <v>8216.0541163729813</v>
      </c>
      <c r="Z101" s="30">
        <f>'[2]实力验证（按等级）'!Z101</f>
        <v>8412.473351552755</v>
      </c>
      <c r="AA101" s="30">
        <f>'[2]实力验证（按等级）'!AA101</f>
        <v>8689.1920148499903</v>
      </c>
      <c r="AB101" s="30">
        <f>'[2]实力验证（按等级）'!AB101</f>
        <v>9163.2692586993653</v>
      </c>
      <c r="AF101" s="15">
        <v>97</v>
      </c>
      <c r="AG101" s="2">
        <f t="shared" si="6"/>
        <v>73213038471.495377</v>
      </c>
      <c r="AH101" s="2">
        <f t="shared" si="7"/>
        <v>83535659730.934708</v>
      </c>
      <c r="AI101" s="2">
        <f t="shared" si="8"/>
        <v>93400314904.17128</v>
      </c>
      <c r="AJ101" s="2">
        <f t="shared" si="9"/>
        <v>101089850746.57674</v>
      </c>
      <c r="AK101" s="2">
        <f t="shared" si="10"/>
        <v>113542431574.47476</v>
      </c>
    </row>
    <row r="102" spans="3:37" x14ac:dyDescent="0.15">
      <c r="C102" s="15">
        <v>98</v>
      </c>
      <c r="D102" s="30">
        <f>'[2]实力验证（按等级）'!D102</f>
        <v>3037819231.872427</v>
      </c>
      <c r="E102" s="30">
        <f>'[2]实力验证（按等级）'!E102</f>
        <v>3116838157.9920993</v>
      </c>
      <c r="F102" s="30">
        <f>'[2]实力验证（按等级）'!F102</f>
        <v>3127745366.5217333</v>
      </c>
      <c r="G102" s="30">
        <f>'[2]实力验证（按等级）'!G102</f>
        <v>3143948387.0866694</v>
      </c>
      <c r="H102" s="30">
        <f>'[2]实力验证（按等级）'!H102</f>
        <v>3271294259.7725654</v>
      </c>
      <c r="I102" s="30">
        <f>'[2]实力验证（按等级）'!I102</f>
        <v>4356502647.5221624</v>
      </c>
      <c r="J102" s="30">
        <f>'[2]实力验证（按等级）'!J102</f>
        <v>4635144196.129611</v>
      </c>
      <c r="K102" s="30">
        <f>'[2]实力验证（按等级）'!K102</f>
        <v>5111743004.8943272</v>
      </c>
      <c r="L102" s="30">
        <f>'[2]实力验证（按等级）'!L102</f>
        <v>5624247607.7727194</v>
      </c>
      <c r="M102" s="30">
        <f>'[2]实力验证（按等级）'!M102</f>
        <v>6680108999.0961142</v>
      </c>
      <c r="N102" s="30">
        <f>'[2]实力验证（按等级）'!N102</f>
        <v>1.4790548451239238</v>
      </c>
      <c r="O102" s="30">
        <f>'[2]实力验证（按等级）'!O102</f>
        <v>1.5972768418135235</v>
      </c>
      <c r="P102" s="30">
        <f>'[2]实力验证（按等级）'!P102</f>
        <v>1.681099558511618</v>
      </c>
      <c r="Q102" s="30">
        <f>'[2]实力验证（按等级）'!Q102</f>
        <v>1.7119822101778248</v>
      </c>
      <c r="R102" s="30">
        <f>'[2]实力验证（按等级）'!R102</f>
        <v>1.7119822101778248</v>
      </c>
      <c r="S102" s="30">
        <f>'[2]实力验证（按等级）'!S102</f>
        <v>1.451077971548292</v>
      </c>
      <c r="T102" s="30">
        <f>'[2]实力验证（按等级）'!T102</f>
        <v>1.5385345725321304</v>
      </c>
      <c r="U102" s="30">
        <f>'[2]实力验证（按等级）'!U102</f>
        <v>1.6025762183482073</v>
      </c>
      <c r="V102" s="30">
        <f>'[2]实力验证（按等级）'!V102</f>
        <v>1.6303499002234836</v>
      </c>
      <c r="W102" s="30">
        <f>'[2]实力验证（按等级）'!W102</f>
        <v>1.637189096245425</v>
      </c>
      <c r="X102" s="30">
        <f>'[2]实力验证（按等级）'!X102</f>
        <v>8130.2848669690393</v>
      </c>
      <c r="Y102" s="30">
        <f>'[2]实力验证（按等级）'!Y102</f>
        <v>8281.783032186444</v>
      </c>
      <c r="Z102" s="30">
        <f>'[2]实力验证（按等级）'!Z102</f>
        <v>8479.1803445146979</v>
      </c>
      <c r="AA102" s="30">
        <f>'[2]实力验证（按等级）'!AA102</f>
        <v>8757.4356514320898</v>
      </c>
      <c r="AB102" s="30">
        <f>'[2]实力验证（按等级）'!AB102</f>
        <v>9230.6598460717851</v>
      </c>
      <c r="AF102" s="15">
        <v>98</v>
      </c>
      <c r="AG102" s="2">
        <f t="shared" si="6"/>
        <v>76103873387.355865</v>
      </c>
      <c r="AH102" s="2">
        <f t="shared" si="7"/>
        <v>86336240941.595261</v>
      </c>
      <c r="AI102" s="2">
        <f t="shared" si="8"/>
        <v>96564735690.219894</v>
      </c>
      <c r="AJ102" s="2">
        <f t="shared" si="9"/>
        <v>104457398677.20029</v>
      </c>
      <c r="AK102" s="2">
        <f t="shared" si="10"/>
        <v>117800342073.85826</v>
      </c>
    </row>
    <row r="103" spans="3:37" x14ac:dyDescent="0.15">
      <c r="C103" s="15">
        <v>99</v>
      </c>
      <c r="D103" s="30">
        <f>'[2]实力验证（按等级）'!D103</f>
        <v>3102482189.7650056</v>
      </c>
      <c r="E103" s="30">
        <f>'[2]实力验证（按等级）'!E103</f>
        <v>3177326874.1854177</v>
      </c>
      <c r="F103" s="30">
        <f>'[2]实力验证（按等级）'!F103</f>
        <v>3188925877.6295223</v>
      </c>
      <c r="G103" s="30">
        <f>'[2]实力验证（按等级）'!G103</f>
        <v>3204965288.2520204</v>
      </c>
      <c r="H103" s="30">
        <f>'[2]实力验证（按等级）'!H103</f>
        <v>3349726362.1963892</v>
      </c>
      <c r="I103" s="30">
        <f>'[2]实力验证（按等级）'!I103</f>
        <v>4546423866.7346392</v>
      </c>
      <c r="J103" s="30">
        <f>'[2]实力验证（按等级）'!J103</f>
        <v>4826267664.8700075</v>
      </c>
      <c r="K103" s="30">
        <f>'[2]实力验证（按等级）'!K103</f>
        <v>5317476525.3623676</v>
      </c>
      <c r="L103" s="30">
        <f>'[2]实力验证（按等级）'!L103</f>
        <v>5843586959.2889948</v>
      </c>
      <c r="M103" s="30">
        <f>'[2]实力验证（按等级）'!M103</f>
        <v>6963958712.8798723</v>
      </c>
      <c r="N103" s="30">
        <f>'[2]实力验证（按等级）'!N103</f>
        <v>1.4844876685989861</v>
      </c>
      <c r="O103" s="30">
        <f>'[2]实力验证（按等级）'!O103</f>
        <v>1.598124108377811</v>
      </c>
      <c r="P103" s="30">
        <f>'[2]实力验证（按等级）'!P103</f>
        <v>1.6819912883670063</v>
      </c>
      <c r="Q103" s="30">
        <f>'[2]实力验证（按等级）'!Q103</f>
        <v>1.7128903215630069</v>
      </c>
      <c r="R103" s="30">
        <f>'[2]实力验证（按等级）'!R103</f>
        <v>1.7128903215630069</v>
      </c>
      <c r="S103" s="30">
        <f>'[2]实力验证（按等级）'!S103</f>
        <v>1.4588955135104329</v>
      </c>
      <c r="T103" s="30">
        <f>'[2]实力验证（按等级）'!T103</f>
        <v>1.5430261007670307</v>
      </c>
      <c r="U103" s="30">
        <f>'[2]实力验证（按等级）'!U103</f>
        <v>1.6069676290804691</v>
      </c>
      <c r="V103" s="30">
        <f>'[2]实力验证（按等级）'!V103</f>
        <v>1.6346517385615429</v>
      </c>
      <c r="W103" s="30">
        <f>'[2]实力验证（按等级）'!W103</f>
        <v>1.641408821467631</v>
      </c>
      <c r="X103" s="30">
        <f>'[2]实力验证（按等级）'!X103</f>
        <v>8197.0754516970574</v>
      </c>
      <c r="Y103" s="30">
        <f>'[2]实力验证（按等级）'!Y103</f>
        <v>8350.1292788601368</v>
      </c>
      <c r="Z103" s="30">
        <f>'[2]实力验证（按等级）'!Z103</f>
        <v>8546.468953537058</v>
      </c>
      <c r="AA103" s="30">
        <f>'[2]实力验证（按等级）'!AA103</f>
        <v>8823.7876433807487</v>
      </c>
      <c r="AB103" s="30">
        <f>'[2]实力验证（按等级）'!AB103</f>
        <v>9297.9346979978836</v>
      </c>
      <c r="AF103" s="15">
        <v>99</v>
      </c>
      <c r="AG103" s="2">
        <f t="shared" si="6"/>
        <v>79086586626.450851</v>
      </c>
      <c r="AH103" s="2">
        <f t="shared" si="7"/>
        <v>89249127786.891525</v>
      </c>
      <c r="AI103" s="2">
        <f t="shared" si="8"/>
        <v>99794928647.750839</v>
      </c>
      <c r="AJ103" s="2">
        <f t="shared" si="9"/>
        <v>107894774931.99866</v>
      </c>
      <c r="AK103" s="2">
        <f t="shared" si="10"/>
        <v>122186872023.64177</v>
      </c>
    </row>
    <row r="104" spans="3:37" x14ac:dyDescent="0.15">
      <c r="C104" s="15">
        <v>100</v>
      </c>
      <c r="D104" s="30">
        <f>'[2]实力验证（按等级）'!D104</f>
        <v>3168005730.5921626</v>
      </c>
      <c r="E104" s="30">
        <f>'[2]实力验证（按等级）'!E104</f>
        <v>3238472777.1172891</v>
      </c>
      <c r="F104" s="30">
        <f>'[2]实力验证（按等级）'!F104</f>
        <v>3250524682.1216917</v>
      </c>
      <c r="G104" s="30">
        <f>'[2]实力验证（按等级）'!G104</f>
        <v>3267386379.9594202</v>
      </c>
      <c r="H104" s="30">
        <f>'[2]实力验证（按等级）'!H104</f>
        <v>3429457550.9062352</v>
      </c>
      <c r="I104" s="30">
        <f>'[2]实力验证（按等级）'!I104</f>
        <v>4743837824.4102917</v>
      </c>
      <c r="J104" s="30">
        <f>'[2]实力验证（按等级）'!J104</f>
        <v>5021341985.8946075</v>
      </c>
      <c r="K104" s="30">
        <f>'[2]实力验证（按等级）'!K104</f>
        <v>5529154162.315856</v>
      </c>
      <c r="L104" s="30">
        <f>'[2]实力验证（按等级）'!L104</f>
        <v>6073807370.220417</v>
      </c>
      <c r="M104" s="30">
        <f>'[2]实力验证（按等级）'!M104</f>
        <v>7258190750.959341</v>
      </c>
      <c r="N104" s="30">
        <f>'[2]实力验证（按等级）'!N104</f>
        <v>1.4899204920740488</v>
      </c>
      <c r="O104" s="30">
        <f>'[2]实力验证（按等级）'!O104</f>
        <v>1.5989660855374077</v>
      </c>
      <c r="P104" s="30">
        <f>'[2]实力验证（按等级）'!P104</f>
        <v>1.6828774512376001</v>
      </c>
      <c r="Q104" s="30">
        <f>'[2]实力验证（按等级）'!Q104</f>
        <v>1.7137927636950601</v>
      </c>
      <c r="R104" s="30">
        <f>'[2]实力验证（按等级）'!R104</f>
        <v>1.7137927636950601</v>
      </c>
      <c r="S104" s="30">
        <f>'[2]实力验证（按等级）'!S104</f>
        <v>1.466713055472574</v>
      </c>
      <c r="T104" s="30">
        <f>'[2]实力验证（按等级）'!T104</f>
        <v>1.5475235634559747</v>
      </c>
      <c r="U104" s="30">
        <f>'[2]实力验证（按等级）'!U104</f>
        <v>1.6113652856981098</v>
      </c>
      <c r="V104" s="30">
        <f>'[2]实力验证（按等级）'!V104</f>
        <v>1.638959937525065</v>
      </c>
      <c r="W104" s="30">
        <f>'[2]实力验证（按等级）'!W104</f>
        <v>1.6456349073152994</v>
      </c>
      <c r="X104" s="30">
        <f>'[2]实力验证（按等级）'!X104</f>
        <v>8264.3426622219631</v>
      </c>
      <c r="Y104" s="30">
        <f>'[2]实力验证（按等级）'!Y104</f>
        <v>8416.3213935685053</v>
      </c>
      <c r="Z104" s="30">
        <f>'[2]实力验证（按等级）'!Z104</f>
        <v>8613.3760022136776</v>
      </c>
      <c r="AA104" s="30">
        <f>'[2]实力验证（按等级）'!AA104</f>
        <v>8892.3834816657582</v>
      </c>
      <c r="AB104" s="30">
        <f>'[2]实力验证（按等级）'!AB104</f>
        <v>9365.5240780091335</v>
      </c>
      <c r="AF104" s="15">
        <v>100</v>
      </c>
      <c r="AG104" s="2">
        <f t="shared" si="6"/>
        <v>82178028797.232559</v>
      </c>
      <c r="AH104" s="2">
        <f t="shared" si="7"/>
        <v>92220979469.691559</v>
      </c>
      <c r="AI104" s="2">
        <f t="shared" si="8"/>
        <v>103105188163.29829</v>
      </c>
      <c r="AJ104" s="2">
        <f t="shared" si="9"/>
        <v>111480446084.63438</v>
      </c>
      <c r="AK104" s="2">
        <f t="shared" si="10"/>
        <v>126717744879.28552</v>
      </c>
    </row>
    <row r="105" spans="3:37" x14ac:dyDescent="0.15">
      <c r="C105" s="68">
        <v>101</v>
      </c>
      <c r="D105" s="70">
        <f>'[2]实力验证（按等级）'!D105</f>
        <v>3235051756.493094</v>
      </c>
      <c r="E105" s="70">
        <f>'[2]实力验证（按等级）'!E105</f>
        <v>3300277949.2327309</v>
      </c>
      <c r="F105" s="70">
        <f>'[2]实力验证（按等级）'!F105</f>
        <v>3312564687.4341521</v>
      </c>
      <c r="G105" s="70">
        <f>'[2]实力验证（按等级）'!G105</f>
        <v>3343168562.6412935</v>
      </c>
      <c r="H105" s="70">
        <f>'[2]实力验证（按等级）'!H105</f>
        <v>3509583014.0594678</v>
      </c>
      <c r="I105" s="70">
        <f>'[2]实力验证（按等级）'!I105</f>
        <v>4949773037.063386</v>
      </c>
      <c r="J105" s="70">
        <f>'[2]实力验证（按等级）'!J105</f>
        <v>5224269272.6426992</v>
      </c>
      <c r="K105" s="70">
        <f>'[2]实力验证（按等级）'!K105</f>
        <v>5747369340.2027893</v>
      </c>
      <c r="L105" s="70">
        <f>'[2]实力验证（按等级）'!L105</f>
        <v>6330204868.4981251</v>
      </c>
      <c r="M105" s="70">
        <f>'[2]实力验证（按等级）'!M105</f>
        <v>7560613828.4148178</v>
      </c>
      <c r="N105" s="70">
        <f>'[2]实力验证（按等级）'!N105</f>
        <v>1.4959995261482941</v>
      </c>
      <c r="O105" s="70">
        <f>'[2]实力验证（按等级）'!O105</f>
        <v>1.5999020024847652</v>
      </c>
      <c r="P105" s="70">
        <f>'[2]实力验证（按等级）'!P105</f>
        <v>1.6838624837165161</v>
      </c>
      <c r="Q105" s="70">
        <f>'[2]实力验证（按等级）'!Q105</f>
        <v>1.7147958917202941</v>
      </c>
      <c r="R105" s="70">
        <f>'[2]实力验证（按等级）'!R105</f>
        <v>1.7147958917202941</v>
      </c>
      <c r="S105" s="70">
        <f>'[2]实力验证（按等级）'!S105</f>
        <v>1.4748075448343649</v>
      </c>
      <c r="T105" s="70">
        <f>'[2]实力验证（按等级）'!T105</f>
        <v>1.5519156302854786</v>
      </c>
      <c r="U105" s="70">
        <f>'[2]实力验证（按等级）'!U105</f>
        <v>1.6156520154381204</v>
      </c>
      <c r="V105" s="70">
        <f>'[2]实力验证（按等级）'!V105</f>
        <v>1.6431551718279445</v>
      </c>
      <c r="W105" s="70">
        <f>'[2]实力验证（按等级）'!W105</f>
        <v>1.6497480285023254</v>
      </c>
      <c r="X105" s="70">
        <f>'[2]实力验证（按等级）'!X105</f>
        <v>8331.5939989486415</v>
      </c>
      <c r="Y105" s="70">
        <f>'[2]实力验证（按等级）'!Y105</f>
        <v>8483.5842551346268</v>
      </c>
      <c r="Z105" s="70">
        <f>'[2]实力验证（按等级）'!Z105</f>
        <v>8680.4773631466232</v>
      </c>
      <c r="AA105" s="70">
        <f>'[2]实力验证（按等级）'!AA105</f>
        <v>8957.6401669236366</v>
      </c>
      <c r="AB105" s="70">
        <f>'[2]实力验证（按等级）'!AB105</f>
        <v>9432.7965071430626</v>
      </c>
      <c r="AF105" s="68">
        <v>101</v>
      </c>
      <c r="AG105" s="2">
        <f t="shared" ref="AG105:AG163" si="11">部队战力(D105,N105,I105,S105)</f>
        <v>85427157404.173172</v>
      </c>
      <c r="AH105" s="2">
        <f t="shared" ref="AH105:AH163" si="12">部队战力(E105,O105,J105,T105)</f>
        <v>95290728593.413589</v>
      </c>
      <c r="AI105" s="2">
        <f t="shared" ref="AI105:AI163" si="13">部队战力(F105,P105,K105,U105)</f>
        <v>106500555078.8403</v>
      </c>
      <c r="AJ105" s="2">
        <f t="shared" ref="AJ105:AJ163" si="14">部队战力(G105,Q105,L105,V105)</f>
        <v>115547499376.40504</v>
      </c>
      <c r="AK105" s="2">
        <f t="shared" ref="AK105:AK163" si="15">部队战力(H105,R105,M105,W105)</f>
        <v>131354182901.01166</v>
      </c>
    </row>
    <row r="106" spans="3:37" x14ac:dyDescent="0.15">
      <c r="C106" s="68">
        <v>102</v>
      </c>
      <c r="D106" s="70">
        <f>'[2]实力验证（按等级）'!D106</f>
        <v>3303671151.8122606</v>
      </c>
      <c r="E106" s="70">
        <f>'[2]实力验证（按等级）'!E106</f>
        <v>3362744472.9767456</v>
      </c>
      <c r="F106" s="70">
        <f>'[2]实力验证（按等级）'!F106</f>
        <v>3375268674.7167082</v>
      </c>
      <c r="G106" s="70">
        <f>'[2]实力验证（按等级）'!G106</f>
        <v>3420153740.9836097</v>
      </c>
      <c r="H106" s="70">
        <f>'[2]实力验证（按等级）'!H106</f>
        <v>3590125843.0572367</v>
      </c>
      <c r="I106" s="70">
        <f>'[2]实力验证（按等级）'!I106</f>
        <v>5164198331.3043337</v>
      </c>
      <c r="J106" s="70">
        <f>'[2]实力验证（按等级）'!J106</f>
        <v>5434105372.5071669</v>
      </c>
      <c r="K106" s="70">
        <f>'[2]实力验证（按等级）'!K106</f>
        <v>5972941174.3570004</v>
      </c>
      <c r="L106" s="70">
        <f>'[2]实力验证（按等级）'!L106</f>
        <v>6601218296.2516403</v>
      </c>
      <c r="M106" s="70">
        <f>'[2]实力验证（按等级）'!M106</f>
        <v>7870719305.649478</v>
      </c>
      <c r="N106" s="70">
        <f>'[2]实力验证（按等级）'!N106</f>
        <v>1.5027336943570746</v>
      </c>
      <c r="O106" s="70">
        <f>'[2]实力验证（按等级）'!O106</f>
        <v>1.6009312058101761</v>
      </c>
      <c r="P106" s="70">
        <f>'[2]实力验证（按等级）'!P106</f>
        <v>1.6849456981040749</v>
      </c>
      <c r="Q106" s="70">
        <f>'[2]实力验证（按等级）'!Q106</f>
        <v>1.7158990053056375</v>
      </c>
      <c r="R106" s="70">
        <f>'[2]实力验证（按等级）'!R106</f>
        <v>1.7158990053056375</v>
      </c>
      <c r="S106" s="70">
        <f>'[2]实力验证（按等级）'!S106</f>
        <v>1.4831828059680996</v>
      </c>
      <c r="T106" s="70">
        <f>'[2]实力验证（按等级）'!T106</f>
        <v>1.5562030343493634</v>
      </c>
      <c r="U106" s="70">
        <f>'[2]实力验证（按等级）'!U106</f>
        <v>1.6198285898659961</v>
      </c>
      <c r="V106" s="70">
        <f>'[2]实力验证（按等级）'!V106</f>
        <v>1.6472382272097259</v>
      </c>
      <c r="W106" s="70">
        <f>'[2]实力验证（按等级）'!W106</f>
        <v>1.6537489707682533</v>
      </c>
      <c r="X106" s="70">
        <f>'[2]实力验证（按等级）'!X106</f>
        <v>8398.4879988131961</v>
      </c>
      <c r="Y106" s="70">
        <f>'[2]实力验证（按等级）'!Y106</f>
        <v>8550.9375667496461</v>
      </c>
      <c r="Z106" s="70">
        <f>'[2]实力验证（按等级）'!Z106</f>
        <v>8748.1065515141072</v>
      </c>
      <c r="AA106" s="70">
        <f>'[2]实力验证（按等级）'!AA106</f>
        <v>9026.5519799168706</v>
      </c>
      <c r="AB106" s="70">
        <f>'[2]实力验证（按等级）'!AB106</f>
        <v>9499.3303776844405</v>
      </c>
      <c r="AF106" s="68">
        <v>102</v>
      </c>
      <c r="AG106" s="2">
        <f t="shared" si="11"/>
        <v>88839227652.515625</v>
      </c>
      <c r="AH106" s="2">
        <f t="shared" si="12"/>
        <v>98448805300.561172</v>
      </c>
      <c r="AI106" s="2">
        <f t="shared" si="13"/>
        <v>109992825832.39674</v>
      </c>
      <c r="AJ106" s="2">
        <f t="shared" si="14"/>
        <v>119800067677.21777</v>
      </c>
      <c r="AK106" s="2">
        <f t="shared" si="15"/>
        <v>136091213080.74995</v>
      </c>
    </row>
    <row r="107" spans="3:37" x14ac:dyDescent="0.15">
      <c r="C107" s="68">
        <v>103</v>
      </c>
      <c r="D107" s="70">
        <f>'[2]实力验证（按等级）'!D107</f>
        <v>3373216149.1963964</v>
      </c>
      <c r="E107" s="70">
        <f>'[2]实力验证（按等级）'!E107</f>
        <v>3425874430.7943449</v>
      </c>
      <c r="F107" s="70">
        <f>'[2]实力验证（按等级）'!F107</f>
        <v>3438638736.3674803</v>
      </c>
      <c r="G107" s="70">
        <f>'[2]实力验证（按等级）'!G107</f>
        <v>3498353662.5398979</v>
      </c>
      <c r="H107" s="70">
        <f>'[2]实力验证（按等级）'!H107</f>
        <v>3671932479.2188172</v>
      </c>
      <c r="I107" s="70">
        <f>'[2]实力验证（按等级）'!I107</f>
        <v>5387464221.6842241</v>
      </c>
      <c r="J107" s="70">
        <f>'[2]实力验证（按等级）'!J107</f>
        <v>5650322017.3742275</v>
      </c>
      <c r="K107" s="70">
        <f>'[2]实力验证（按等级）'!K107</f>
        <v>6204602012.8546543</v>
      </c>
      <c r="L107" s="70">
        <f>'[2]实力验证（按等级）'!L107</f>
        <v>6876880349.0077124</v>
      </c>
      <c r="M107" s="70">
        <f>'[2]实力验证（按等级）'!M107</f>
        <v>8194582258.4989958</v>
      </c>
      <c r="N107" s="70">
        <f>'[2]实力验证（按等级）'!N107</f>
        <v>1.5094678625658546</v>
      </c>
      <c r="O107" s="70">
        <f>'[2]实力验证（按等级）'!O107</f>
        <v>1.6019525333136562</v>
      </c>
      <c r="P107" s="70">
        <f>'[2]实力验证（按等级）'!P107</f>
        <v>1.6860206233582633</v>
      </c>
      <c r="Q107" s="70">
        <f>'[2]实力验证（按等级）'!Q107</f>
        <v>1.7169936774820262</v>
      </c>
      <c r="R107" s="70">
        <f>'[2]实力验证（按等级）'!R107</f>
        <v>1.7169936774820262</v>
      </c>
      <c r="S107" s="70">
        <f>'[2]实力验证（按等级）'!S107</f>
        <v>1.491558067101834</v>
      </c>
      <c r="T107" s="70">
        <f>'[2]实力验证（按等级）'!T107</f>
        <v>1.5604992747012667</v>
      </c>
      <c r="U107" s="70">
        <f>'[2]实力验证（按等级）'!U107</f>
        <v>1.6240144642971643</v>
      </c>
      <c r="V107" s="70">
        <f>'[2]实力验证（按等级）'!V107</f>
        <v>1.6513307534405781</v>
      </c>
      <c r="W107" s="70">
        <f>'[2]实力验证（按等级）'!W107</f>
        <v>1.6577593838832523</v>
      </c>
      <c r="X107" s="70">
        <f>'[2]实力验证（按等级）'!X107</f>
        <v>8466.1930117011798</v>
      </c>
      <c r="Y107" s="70">
        <f>'[2]实力验证（按等级）'!Y107</f>
        <v>8617.833102675806</v>
      </c>
      <c r="Z107" s="70">
        <f>'[2]实力验证（按等级）'!Z107</f>
        <v>8814.84748172119</v>
      </c>
      <c r="AA107" s="70">
        <f>'[2]实力验证（按等级）'!AA107</f>
        <v>9091.9791570511097</v>
      </c>
      <c r="AB107" s="70">
        <f>'[2]实力验证（按等级）'!AB107</f>
        <v>9567.5275448432367</v>
      </c>
      <c r="AF107" s="68">
        <v>103</v>
      </c>
      <c r="AG107" s="2">
        <f t="shared" si="11"/>
        <v>92382063909.644852</v>
      </c>
      <c r="AH107" s="2">
        <f t="shared" si="12"/>
        <v>101691616678.70537</v>
      </c>
      <c r="AI107" s="2">
        <f t="shared" si="13"/>
        <v>113570841089.56898</v>
      </c>
      <c r="AJ107" s="2">
        <f t="shared" si="14"/>
        <v>124134808277.70955</v>
      </c>
      <c r="AK107" s="2">
        <f t="shared" si="15"/>
        <v>141008668180.7533</v>
      </c>
    </row>
    <row r="108" spans="3:37" x14ac:dyDescent="0.15">
      <c r="C108" s="68">
        <v>104</v>
      </c>
      <c r="D108" s="70">
        <f>'[2]实力验证（按等级）'!D108</f>
        <v>3443692575.9245291</v>
      </c>
      <c r="E108" s="70">
        <f>'[2]实力验证（按等级）'!E108</f>
        <v>3489670383.4564433</v>
      </c>
      <c r="F108" s="70">
        <f>'[2]实力验证（按等级）'!F108</f>
        <v>3502676964.7845902</v>
      </c>
      <c r="G108" s="70">
        <f>'[2]实力验证（按等级）'!G108</f>
        <v>3577780141.4323359</v>
      </c>
      <c r="H108" s="70">
        <f>'[2]实力验证（按等级）'!H108</f>
        <v>3755015100.5083919</v>
      </c>
      <c r="I108" s="70">
        <f>'[2]实力验证（按等级）'!I108</f>
        <v>5617288992.492918</v>
      </c>
      <c r="J108" s="70">
        <f>'[2]实力验证（按等级）'!J108</f>
        <v>5874886842.9488258</v>
      </c>
      <c r="K108" s="70">
        <f>'[2]实力验证（按等级）'!K108</f>
        <v>6445634705.1052446</v>
      </c>
      <c r="L108" s="70">
        <f>'[2]实力验证（按等级）'!L108</f>
        <v>7167248327.3165436</v>
      </c>
      <c r="M108" s="70">
        <f>'[2]实力验证（按等级）'!M108</f>
        <v>8527518756.5428104</v>
      </c>
      <c r="N108" s="70">
        <f>'[2]实力验证（按等级）'!N108</f>
        <v>1.5162020307746351</v>
      </c>
      <c r="O108" s="70">
        <f>'[2]实力验证（按等级）'!O108</f>
        <v>1.602966075053422</v>
      </c>
      <c r="P108" s="70">
        <f>'[2]实力验证（按等级）'!P108</f>
        <v>1.6870873542634199</v>
      </c>
      <c r="Q108" s="70">
        <f>'[2]实力验证（按等级）'!Q108</f>
        <v>1.7180800047750342</v>
      </c>
      <c r="R108" s="70">
        <f>'[2]实力验证（按等级）'!R108</f>
        <v>1.7180800047750342</v>
      </c>
      <c r="S108" s="70">
        <f>'[2]实力验证（按等级）'!S108</f>
        <v>1.4999333282355685</v>
      </c>
      <c r="T108" s="70">
        <f>'[2]实力验证（按等级）'!T108</f>
        <v>1.5648042503002648</v>
      </c>
      <c r="U108" s="70">
        <f>'[2]实力验证（按等级）'!U108</f>
        <v>1.6282095323882226</v>
      </c>
      <c r="V108" s="70">
        <f>'[2]实力验证（按等级）'!V108</f>
        <v>1.6554326422235164</v>
      </c>
      <c r="W108" s="70">
        <f>'[2]实力验证（按等级）'!W108</f>
        <v>1.6617791595503371</v>
      </c>
      <c r="X108" s="70">
        <f>'[2]实力验证（按等级）'!X108</f>
        <v>8532.7196747503149</v>
      </c>
      <c r="Y108" s="70">
        <f>'[2]实力验证（按等级）'!Y108</f>
        <v>8685.6306969316138</v>
      </c>
      <c r="Z108" s="70">
        <f>'[2]实力验证（按等级）'!Z108</f>
        <v>8882.9099991089497</v>
      </c>
      <c r="AA108" s="70">
        <f>'[2]实力验证（按等级）'!AA108</f>
        <v>9160.5009456092739</v>
      </c>
      <c r="AB108" s="70">
        <f>'[2]实力验证（按等级）'!AB108</f>
        <v>9634.3981165051155</v>
      </c>
      <c r="AF108" s="68">
        <v>104</v>
      </c>
      <c r="AG108" s="2">
        <f t="shared" si="11"/>
        <v>96035055008.860825</v>
      </c>
      <c r="AH108" s="2">
        <f t="shared" si="12"/>
        <v>105039695704.01163</v>
      </c>
      <c r="AI108" s="2">
        <f t="shared" si="13"/>
        <v>117269829785.25206</v>
      </c>
      <c r="AJ108" s="2">
        <f t="shared" si="14"/>
        <v>128659767933.44698</v>
      </c>
      <c r="AK108" s="2">
        <f t="shared" si="15"/>
        <v>146058333681.57544</v>
      </c>
    </row>
    <row r="109" spans="3:37" x14ac:dyDescent="0.15">
      <c r="C109" s="68">
        <v>105</v>
      </c>
      <c r="D109" s="70">
        <f>'[2]实力验证（按等级）'!D109</f>
        <v>3511735495.8981013</v>
      </c>
      <c r="E109" s="70">
        <f>'[2]实力验证（按等级）'!E109</f>
        <v>3554134816.2601438</v>
      </c>
      <c r="F109" s="70">
        <f>'[2]实力验证（按等级）'!F109</f>
        <v>3567385452.3661551</v>
      </c>
      <c r="G109" s="70">
        <f>'[2]实力验证（按等级）'!G109</f>
        <v>3658450149.6819859</v>
      </c>
      <c r="H109" s="70">
        <f>'[2]实力验证（按等级）'!H109</f>
        <v>3839387837.5910544</v>
      </c>
      <c r="I109" s="70">
        <f>'[2]实力验证（按等级）'!I109</f>
        <v>5852209597.3515301</v>
      </c>
      <c r="J109" s="70">
        <f>'[2]实力验证（按等级）'!J109</f>
        <v>6105086561.8455238</v>
      </c>
      <c r="K109" s="70">
        <f>'[2]实力验证（按等级）'!K109</f>
        <v>6691923902.9693441</v>
      </c>
      <c r="L109" s="70">
        <f>'[2]实力验证（按等级）'!L109</f>
        <v>7465053593.1790123</v>
      </c>
      <c r="M109" s="70">
        <f>'[2]实力验证（按等级）'!M109</f>
        <v>8874176958.9909172</v>
      </c>
      <c r="N109" s="70">
        <f>'[2]实力验证（按等级）'!N109</f>
        <v>1.5207281705038249</v>
      </c>
      <c r="O109" s="70">
        <f>'[2]实力验证（按等级）'!O109</f>
        <v>1.6036429617124868</v>
      </c>
      <c r="P109" s="70">
        <f>'[2]实力验证（按等级）'!P109</f>
        <v>1.6877997629291741</v>
      </c>
      <c r="Q109" s="70">
        <f>'[2]实力验证（按等级）'!Q109</f>
        <v>1.7188055007493637</v>
      </c>
      <c r="R109" s="70">
        <f>'[2]实力验证（按等级）'!R109</f>
        <v>1.7188055007493637</v>
      </c>
      <c r="S109" s="70">
        <f>'[2]实力验证（按等级）'!S109</f>
        <v>1.5073622914494784</v>
      </c>
      <c r="T109" s="70">
        <f>'[2]实力验证（按等级）'!T109</f>
        <v>1.5694869364776101</v>
      </c>
      <c r="U109" s="70">
        <f>'[2]实力验证（按等级）'!U109</f>
        <v>1.6328021327478788</v>
      </c>
      <c r="V109" s="70">
        <f>'[2]实力验证（按等级）'!V109</f>
        <v>1.6599393661444839</v>
      </c>
      <c r="W109" s="70">
        <f>'[2]实力验证（按等级）'!W109</f>
        <v>1.6662037703554509</v>
      </c>
      <c r="X109" s="70">
        <f>'[2]实力验证（按等级）'!X109</f>
        <v>8600.8713498260877</v>
      </c>
      <c r="Y109" s="70">
        <f>'[2]实力验证（按等级）'!Y109</f>
        <v>8752.1645926123947</v>
      </c>
      <c r="Z109" s="70">
        <f>'[2]实力验证（按等级）'!Z109</f>
        <v>8949.2959875864399</v>
      </c>
      <c r="AA109" s="70">
        <f>'[2]实力验证（按等级）'!AA109</f>
        <v>9227.1292849405691</v>
      </c>
      <c r="AB109" s="70">
        <f>'[2]实力验证（按等级）'!AB109</f>
        <v>9702.3251879488525</v>
      </c>
      <c r="AF109" s="68">
        <v>105</v>
      </c>
      <c r="AG109" s="2">
        <f t="shared" si="11"/>
        <v>99626756958.826309</v>
      </c>
      <c r="AH109" s="2">
        <f t="shared" si="12"/>
        <v>108471997657.02522</v>
      </c>
      <c r="AI109" s="2">
        <f t="shared" si="13"/>
        <v>121054625092.19653</v>
      </c>
      <c r="AJ109" s="2">
        <f t="shared" si="14"/>
        <v>133308044592.86263</v>
      </c>
      <c r="AK109" s="2">
        <f t="shared" si="15"/>
        <v>151302347641.38116</v>
      </c>
    </row>
    <row r="110" spans="3:37" x14ac:dyDescent="0.15">
      <c r="C110" s="68">
        <v>106</v>
      </c>
      <c r="D110" s="70">
        <f>'[2]实力验证（按等级）'!D110</f>
        <v>3580226746.0403671</v>
      </c>
      <c r="E110" s="70">
        <f>'[2]实力验证（按等级）'!E110</f>
        <v>3619268976.2924829</v>
      </c>
      <c r="F110" s="70">
        <f>'[2]实力验证（按等级）'!F110</f>
        <v>3635422478.1338034</v>
      </c>
      <c r="G110" s="70">
        <f>'[2]实力验证（按等级）'!G110</f>
        <v>3740371906.6936336</v>
      </c>
      <c r="H110" s="70">
        <f>'[2]实力验证（按等级）'!H110</f>
        <v>3925066002.517468</v>
      </c>
      <c r="I110" s="70">
        <f>'[2]实力验证（按等级）'!I110</f>
        <v>6091941713.2055149</v>
      </c>
      <c r="J110" s="70">
        <f>'[2]实力验证（按等级）'!J110</f>
        <v>6345215888.0644321</v>
      </c>
      <c r="K110" s="70">
        <f>'[2]实力验证（按等级）'!K110</f>
        <v>6954348155.6321783</v>
      </c>
      <c r="L110" s="70">
        <f>'[2]实力验证（按等级）'!L110</f>
        <v>7775859466.3682966</v>
      </c>
      <c r="M110" s="70">
        <f>'[2]实力验证（按等级）'!M110</f>
        <v>9231102026.5519199</v>
      </c>
      <c r="N110" s="70">
        <f>'[2]实力验证（按等级）'!N110</f>
        <v>1.5250054257482384</v>
      </c>
      <c r="O110" s="70">
        <f>'[2]实力验证（按等级）'!O110</f>
        <v>1.6042794560450178</v>
      </c>
      <c r="P110" s="70">
        <f>'[2]实力验证（按等级）'!P110</f>
        <v>1.6884696595390805</v>
      </c>
      <c r="Q110" s="70">
        <f>'[2]实力验证（按等级）'!Q110</f>
        <v>1.7194877036998144</v>
      </c>
      <c r="R110" s="70">
        <f>'[2]实力验证（按等级）'!R110</f>
        <v>1.7194877036998144</v>
      </c>
      <c r="S110" s="70">
        <f>'[2]实力验证（按等级）'!S110</f>
        <v>1.5146845898841985</v>
      </c>
      <c r="T110" s="70">
        <f>'[2]实力验证（按等级）'!T110</f>
        <v>1.5742149408749688</v>
      </c>
      <c r="U110" s="70">
        <f>'[2]实力验证（按等级）'!U110</f>
        <v>1.6374424295604368</v>
      </c>
      <c r="V110" s="70">
        <f>'[2]实力验证（按等级）'!V110</f>
        <v>1.6644946627263886</v>
      </c>
      <c r="W110" s="70">
        <f>'[2]实力验证（按等级）'!W110</f>
        <v>1.6706769538215021</v>
      </c>
      <c r="X110" s="70">
        <f>'[2]实力验证（按等级）'!X110</f>
        <v>8667.0364089495706</v>
      </c>
      <c r="Y110" s="70">
        <f>'[2]实力验证（按等级）'!Y110</f>
        <v>8820.3998290598083</v>
      </c>
      <c r="Z110" s="70">
        <f>'[2]实力验证（按等级）'!Z110</f>
        <v>9017.7856361657505</v>
      </c>
      <c r="AA110" s="70">
        <f>'[2]实力验证（按等级）'!AA110</f>
        <v>9295.1763913727282</v>
      </c>
      <c r="AB110" s="70">
        <f>'[2]实力验证（按等级）'!AB110</f>
        <v>9768.8371381530123</v>
      </c>
      <c r="AF110" s="68">
        <v>106</v>
      </c>
      <c r="AG110" s="2">
        <f t="shared" si="11"/>
        <v>103286191615.24492</v>
      </c>
      <c r="AH110" s="2">
        <f t="shared" si="12"/>
        <v>112027966685.19221</v>
      </c>
      <c r="AI110" s="2">
        <f t="shared" si="13"/>
        <v>125072206904.51239</v>
      </c>
      <c r="AJ110" s="2">
        <f t="shared" si="14"/>
        <v>138132098966.009</v>
      </c>
      <c r="AK110" s="2">
        <f t="shared" si="15"/>
        <v>156695612915.32156</v>
      </c>
    </row>
    <row r="111" spans="3:37" x14ac:dyDescent="0.15">
      <c r="C111" s="68">
        <v>107</v>
      </c>
      <c r="D111" s="70">
        <f>'[2]实力验证（按等级）'!D111</f>
        <v>3649545549.4853721</v>
      </c>
      <c r="E111" s="70">
        <f>'[2]实力验证（按等级）'!E111</f>
        <v>3685074946.5744576</v>
      </c>
      <c r="F111" s="70">
        <f>'[2]实力验证（按等级）'!F111</f>
        <v>3716464515.2128439</v>
      </c>
      <c r="G111" s="70">
        <f>'[2]实力验证（按等级）'!G111</f>
        <v>3823556330.4784727</v>
      </c>
      <c r="H111" s="70">
        <f>'[2]实力验证（按等级）'!H111</f>
        <v>4012057375.5622215</v>
      </c>
      <c r="I111" s="70">
        <f>'[2]实力验证（按等级）'!I111</f>
        <v>6343434561.3884573</v>
      </c>
      <c r="J111" s="70">
        <f>'[2]实力验证（按等级）'!J111</f>
        <v>6590122274.1054802</v>
      </c>
      <c r="K111" s="70">
        <f>'[2]实力验证（按等级）'!K111</f>
        <v>7245317345.1975517</v>
      </c>
      <c r="L111" s="70">
        <f>'[2]实力验证（按等级）'!L111</f>
        <v>8095788088.1491117</v>
      </c>
      <c r="M111" s="70">
        <f>'[2]实力验证（按等级）'!M111</f>
        <v>9601986509.8093414</v>
      </c>
      <c r="N111" s="70">
        <f>'[2]实力验证（按等级）'!N111</f>
        <v>1.5292826809926519</v>
      </c>
      <c r="O111" s="70">
        <f>'[2]实力验证（按等级）'!O111</f>
        <v>1.6049128911739703</v>
      </c>
      <c r="P111" s="70">
        <f>'[2]实力验证（按等级）'!P111</f>
        <v>1.6891363364029475</v>
      </c>
      <c r="Q111" s="70">
        <f>'[2]实力验证（按等级）'!Q111</f>
        <v>1.720166627755858</v>
      </c>
      <c r="R111" s="70">
        <f>'[2]实力验证（按等级）'!R111</f>
        <v>1.720166627755858</v>
      </c>
      <c r="S111" s="70">
        <f>'[2]实力验证（按等级）'!S111</f>
        <v>1.5220068883189186</v>
      </c>
      <c r="T111" s="70">
        <f>'[2]实力验证（按等级）'!T111</f>
        <v>1.5789463775495134</v>
      </c>
      <c r="U111" s="70">
        <f>'[2]实力验证（按等级）'!U111</f>
        <v>1.6420863387709903</v>
      </c>
      <c r="V111" s="70">
        <f>'[2]实力验证（按等级）'!V111</f>
        <v>1.6690536380678722</v>
      </c>
      <c r="W111" s="70">
        <f>'[2]实力验证（按等级）'!W111</f>
        <v>1.6750435245629891</v>
      </c>
      <c r="X111" s="70">
        <f>'[2]实力验证（按等级）'!X111</f>
        <v>8735.6278080669254</v>
      </c>
      <c r="Y111" s="70">
        <f>'[2]实力验证（按等级）'!Y111</f>
        <v>8886.5776363927107</v>
      </c>
      <c r="Z111" s="70">
        <f>'[2]实力验证（按等级）'!Z111</f>
        <v>9083.8220455981227</v>
      </c>
      <c r="AA111" s="70">
        <f>'[2]实力验证（按等级）'!AA111</f>
        <v>9361.6806812944633</v>
      </c>
      <c r="AB111" s="70">
        <f>'[2]实力验证（按等级）'!AB111</f>
        <v>9837.5090850290926</v>
      </c>
      <c r="AF111" s="68">
        <v>107</v>
      </c>
      <c r="AG111" s="2">
        <f t="shared" si="11"/>
        <v>107099716092.29562</v>
      </c>
      <c r="AH111" s="2">
        <f t="shared" si="12"/>
        <v>115654821692.08609</v>
      </c>
      <c r="AI111" s="2">
        <f t="shared" si="13"/>
        <v>129591951568.5341</v>
      </c>
      <c r="AJ111" s="2">
        <f t="shared" si="14"/>
        <v>143090468861.83624</v>
      </c>
      <c r="AK111" s="2">
        <f t="shared" si="15"/>
        <v>162268151053.17419</v>
      </c>
    </row>
    <row r="112" spans="3:37" x14ac:dyDescent="0.15">
      <c r="C112" s="68">
        <v>108</v>
      </c>
      <c r="D112" s="70">
        <f>'[2]实力验证（按等级）'!D112</f>
        <v>3715897715.9117193</v>
      </c>
      <c r="E112" s="70">
        <f>'[2]实力验证（按等级）'!E112</f>
        <v>3751554810.1270685</v>
      </c>
      <c r="F112" s="70">
        <f>'[2]实力验证（按等级）'!F112</f>
        <v>3798753229.8816419</v>
      </c>
      <c r="G112" s="70">
        <f>'[2]实力验证（按等级）'!G112</f>
        <v>3908015508.5321226</v>
      </c>
      <c r="H112" s="70">
        <f>'[2]实力验证（按等级）'!H112</f>
        <v>4100374413.7737565</v>
      </c>
      <c r="I112" s="70">
        <f>'[2]实力验证（按等级）'!I112</f>
        <v>6593444003.8918877</v>
      </c>
      <c r="J112" s="70">
        <f>'[2]实力验证（按等级）'!J112</f>
        <v>6846678854.537282</v>
      </c>
      <c r="K112" s="70">
        <f>'[2]实力验证（按等级）'!K112</f>
        <v>7551666867.6395493</v>
      </c>
      <c r="L112" s="70">
        <f>'[2]实力验证（按等级）'!L112</f>
        <v>8428901505.3620529</v>
      </c>
      <c r="M112" s="70">
        <f>'[2]实力验证（按等级）'!M112</f>
        <v>9967907980.96068</v>
      </c>
      <c r="N112" s="70">
        <f>'[2]实力验证（按等级）'!N112</f>
        <v>1.5313428446635682</v>
      </c>
      <c r="O112" s="70">
        <f>'[2]实力验证（按等级）'!O112</f>
        <v>1.6052169036169905</v>
      </c>
      <c r="P112" s="70">
        <f>'[2]实力验证（按等级）'!P112</f>
        <v>1.6894563029675183</v>
      </c>
      <c r="Q112" s="70">
        <f>'[2]实力验证（按等级）'!Q112</f>
        <v>1.7204924722685306</v>
      </c>
      <c r="R112" s="70">
        <f>'[2]实力验证（按等级）'!R112</f>
        <v>1.7204924722685306</v>
      </c>
      <c r="S112" s="70">
        <f>'[2]实力验证（按等级）'!S112</f>
        <v>1.5283790046507115</v>
      </c>
      <c r="T112" s="70">
        <f>'[2]实力验证（按等级）'!T112</f>
        <v>1.5840474104082747</v>
      </c>
      <c r="U112" s="70">
        <f>'[2]实力验证（按等级）'!U112</f>
        <v>1.647119240024657</v>
      </c>
      <c r="V112" s="70">
        <f>'[2]实力验证（按等级）'!V112</f>
        <v>1.6739870169101909</v>
      </c>
      <c r="W112" s="70">
        <f>'[2]实力验证（按等级）'!W112</f>
        <v>1.6793086777876807</v>
      </c>
      <c r="X112" s="70">
        <f>'[2]实力验证（按等级）'!X112</f>
        <v>8801.4368600997659</v>
      </c>
      <c r="Y112" s="70">
        <f>'[2]实力验证（按等级）'!Y112</f>
        <v>8955.243928515174</v>
      </c>
      <c r="Z112" s="70">
        <f>'[2]实力验证（按等级）'!Z112</f>
        <v>9152.7326511488645</v>
      </c>
      <c r="AA112" s="70">
        <f>'[2]实力验证（按等级）'!AA112</f>
        <v>9429.4968679856029</v>
      </c>
      <c r="AB112" s="70">
        <f>'[2]实力验证（按等级）'!AB112</f>
        <v>9903.3475915380495</v>
      </c>
      <c r="AF112" s="68">
        <v>108</v>
      </c>
      <c r="AG112" s="2">
        <f t="shared" si="11"/>
        <v>110762131152.31497</v>
      </c>
      <c r="AH112" s="2">
        <f t="shared" si="12"/>
        <v>119430572457.32567</v>
      </c>
      <c r="AI112" s="2">
        <f t="shared" si="13"/>
        <v>134318987120.45287</v>
      </c>
      <c r="AJ112" s="2">
        <f t="shared" si="14"/>
        <v>148237235297.24286</v>
      </c>
      <c r="AK112" s="2">
        <f t="shared" si="15"/>
        <v>167805835501.15295</v>
      </c>
    </row>
    <row r="113" spans="3:37" x14ac:dyDescent="0.15">
      <c r="C113" s="68">
        <v>109</v>
      </c>
      <c r="D113" s="70">
        <f>'[2]实力验证（按等级）'!D113</f>
        <v>3779381291.84478</v>
      </c>
      <c r="E113" s="70">
        <f>'[2]实力验证（按等级）'!E113</f>
        <v>3818710649.971312</v>
      </c>
      <c r="F113" s="70">
        <f>'[2]实力验证（按等级）'!F113</f>
        <v>3882300583.2068834</v>
      </c>
      <c r="G113" s="70">
        <f>'[2]实力验证（按等级）'!G113</f>
        <v>3993761595.8238373</v>
      </c>
      <c r="H113" s="70">
        <f>'[2]实力验证（按等级）'!H113</f>
        <v>4190029643.0443559</v>
      </c>
      <c r="I113" s="70">
        <f>'[2]实力验证（按等级）'!I113</f>
        <v>6850849027.0637312</v>
      </c>
      <c r="J113" s="70">
        <f>'[2]实力验证（按等级）'!J113</f>
        <v>7107043887.2181206</v>
      </c>
      <c r="K113" s="70">
        <f>'[2]实力验证（按等级）'!K113</f>
        <v>7863613442.6357555</v>
      </c>
      <c r="L113" s="70">
        <f>'[2]实力验证（按等级）'!L113</f>
        <v>8758218704.0058918</v>
      </c>
      <c r="M113" s="70">
        <f>'[2]实力验证（按等级）'!M113</f>
        <v>10351925237.583433</v>
      </c>
      <c r="N113" s="70">
        <f>'[2]实力验证（按等级）'!N113</f>
        <v>1.5313428446635682</v>
      </c>
      <c r="O113" s="70">
        <f>'[2]实力验证（按等级）'!O113</f>
        <v>1.6052169036169905</v>
      </c>
      <c r="P113" s="70">
        <f>'[2]实力验证（按等级）'!P113</f>
        <v>1.6894563029675183</v>
      </c>
      <c r="Q113" s="70">
        <f>'[2]实力验证（按等级）'!Q113</f>
        <v>1.7204924722685306</v>
      </c>
      <c r="R113" s="70">
        <f>'[2]实力验证（按等级）'!R113</f>
        <v>1.7204924722685306</v>
      </c>
      <c r="S113" s="70">
        <f>'[2]实力验证（按等级）'!S113</f>
        <v>1.5338681936949685</v>
      </c>
      <c r="T113" s="70">
        <f>'[2]实力验证（按等级）'!T113</f>
        <v>1.5894895303982293</v>
      </c>
      <c r="U113" s="70">
        <f>'[2]实力验证（按等级）'!U113</f>
        <v>1.652511128155647</v>
      </c>
      <c r="V113" s="70">
        <f>'[2]实力验证（按等级）'!V113</f>
        <v>1.6786315862645926</v>
      </c>
      <c r="W113" s="70">
        <f>'[2]实力验证（按等级）'!W113</f>
        <v>1.6839394126607361</v>
      </c>
      <c r="X113" s="70">
        <f>'[2]实力验证（按等级）'!X113</f>
        <v>8870.4611321594093</v>
      </c>
      <c r="Y113" s="70">
        <f>'[2]实力验证（按等级）'!Y113</f>
        <v>9021.0710703664336</v>
      </c>
      <c r="Z113" s="70">
        <f>'[2]实力验证（按等级）'!Z113</f>
        <v>9218.4247219924928</v>
      </c>
      <c r="AA113" s="70">
        <f>'[2]实力验证（按等级）'!AA113</f>
        <v>9496.4375555532351</v>
      </c>
      <c r="AB113" s="70">
        <f>'[2]实力验证（按等级）'!AB113</f>
        <v>9972.1190499616332</v>
      </c>
      <c r="AF113" s="68">
        <v>109</v>
      </c>
      <c r="AG113" s="2">
        <f t="shared" si="11"/>
        <v>114359387859.66284</v>
      </c>
      <c r="AH113" s="2">
        <f t="shared" si="12"/>
        <v>123276386918.40208</v>
      </c>
      <c r="AI113" s="2">
        <f t="shared" si="13"/>
        <v>139151551712.68744</v>
      </c>
      <c r="AJ113" s="2">
        <f t="shared" si="14"/>
        <v>153349060898.87546</v>
      </c>
      <c r="AK113" s="2">
        <f t="shared" si="15"/>
        <v>173588267630.90094</v>
      </c>
    </row>
    <row r="114" spans="3:37" x14ac:dyDescent="0.15">
      <c r="C114" s="68">
        <v>110</v>
      </c>
      <c r="D114" s="70">
        <f>'[2]实力验证（按等级）'!D114</f>
        <v>3843479756.6860485</v>
      </c>
      <c r="E114" s="70">
        <f>'[2]实力验证（按等级）'!E114</f>
        <v>3886604374.7740645</v>
      </c>
      <c r="F114" s="70">
        <f>'[2]实力验证（按等级）'!F114</f>
        <v>3967118603.2762861</v>
      </c>
      <c r="G114" s="70">
        <f>'[2]实力验证（按等级）'!G114</f>
        <v>4080806814.967164</v>
      </c>
      <c r="H114" s="70">
        <f>'[2]实力验证（按等级）'!H114</f>
        <v>4281035658.2826939</v>
      </c>
      <c r="I114" s="70">
        <f>'[2]实力验证（按等级）'!I114</f>
        <v>7111097607.4349079</v>
      </c>
      <c r="J114" s="70">
        <f>'[2]实力验证（按等级）'!J114</f>
        <v>7381245852.6870384</v>
      </c>
      <c r="K114" s="70">
        <f>'[2]实力验证（按等级）'!K114</f>
        <v>8178418214.6565285</v>
      </c>
      <c r="L114" s="70">
        <f>'[2]实力验证（按等级）'!L114</f>
        <v>9099304834.5718575</v>
      </c>
      <c r="M114" s="70">
        <f>'[2]实力验证（按等级）'!M114</f>
        <v>10742321572.233173</v>
      </c>
      <c r="N114" s="70">
        <f>'[2]实力验证（按等级）'!N114</f>
        <v>1.5313428446635682</v>
      </c>
      <c r="O114" s="70">
        <f>'[2]实力验证（按等级）'!O114</f>
        <v>1.6052169036169905</v>
      </c>
      <c r="P114" s="70">
        <f>'[2]实力验证（按等级）'!P114</f>
        <v>1.6894563029675183</v>
      </c>
      <c r="Q114" s="70">
        <f>'[2]实力验证（按等级）'!Q114</f>
        <v>1.7204924722685306</v>
      </c>
      <c r="R114" s="70">
        <f>'[2]实力验证（按等级）'!R114</f>
        <v>1.7204924722685306</v>
      </c>
      <c r="S114" s="70">
        <f>'[2]实力验证（按等级）'!S114</f>
        <v>1.5393573827392257</v>
      </c>
      <c r="T114" s="70">
        <f>'[2]实力验证（按等级）'!T114</f>
        <v>1.5949316503881836</v>
      </c>
      <c r="U114" s="70">
        <f>'[2]实力验证（按等级）'!U114</f>
        <v>1.6572000976877383</v>
      </c>
      <c r="V114" s="70">
        <f>'[2]实力验证（按等级）'!V114</f>
        <v>1.6832761556189946</v>
      </c>
      <c r="W114" s="70">
        <f>'[2]实力验证（按等级）'!W114</f>
        <v>1.6885701475337913</v>
      </c>
      <c r="X114" s="70">
        <f>'[2]实力验证（按等级）'!X114</f>
        <v>8935.9196425189639</v>
      </c>
      <c r="Y114" s="70">
        <f>'[2]实力验证（按等级）'!Y114</f>
        <v>9090.1618986184021</v>
      </c>
      <c r="Z114" s="70">
        <f>'[2]实力验证（按等级）'!Z114</f>
        <v>9287.3962709710213</v>
      </c>
      <c r="AA114" s="70">
        <f>'[2]实力验证（按等级）'!AA114</f>
        <v>9563.753323259014</v>
      </c>
      <c r="AB114" s="70">
        <f>'[2]实力验证（按等级）'!AB114</f>
        <v>10037.92895223272</v>
      </c>
      <c r="AF114" s="68">
        <v>110</v>
      </c>
      <c r="AG114" s="2">
        <f t="shared" si="11"/>
        <v>118007410907.61223</v>
      </c>
      <c r="AH114" s="2">
        <f t="shared" si="12"/>
        <v>127289508461.11073</v>
      </c>
      <c r="AI114" s="2">
        <f t="shared" si="13"/>
        <v>144007640913.29938</v>
      </c>
      <c r="AJ114" s="2">
        <f t="shared" si="14"/>
        <v>158624981203.33926</v>
      </c>
      <c r="AK114" s="2">
        <f t="shared" si="15"/>
        <v>179480907353.40707</v>
      </c>
    </row>
    <row r="115" spans="3:37" x14ac:dyDescent="0.15">
      <c r="C115" s="68">
        <v>111</v>
      </c>
      <c r="D115" s="70">
        <f>'[2]实力验证（按等级）'!D115</f>
        <v>3908194973.4770536</v>
      </c>
      <c r="E115" s="70">
        <f>'[2]实力验证（按等级）'!E115</f>
        <v>3971093241.2563205</v>
      </c>
      <c r="F115" s="70">
        <f>'[2]实力验证（按等级）'!F115</f>
        <v>4053228915.7486262</v>
      </c>
      <c r="G115" s="70">
        <f>'[2]实力验证（按等级）'!G115</f>
        <v>4169160574.2288179</v>
      </c>
      <c r="H115" s="70">
        <f>'[2]实力验证（按等级）'!H115</f>
        <v>4373405123.58634</v>
      </c>
      <c r="I115" s="70">
        <f>'[2]实力验证（按等级）'!I115</f>
        <v>7384758485.4970999</v>
      </c>
      <c r="J115" s="70">
        <f>'[2]实力验证（按等级）'!J115</f>
        <v>7688840999.0319986</v>
      </c>
      <c r="K115" s="70">
        <f>'[2]实力验证（按等级）'!K115</f>
        <v>8497695745.3782291</v>
      </c>
      <c r="L115" s="70">
        <f>'[2]实力验证（按等级）'!L115</f>
        <v>9451926477.0510998</v>
      </c>
      <c r="M115" s="70">
        <f>'[2]实力验证（按等级）'!M115</f>
        <v>11152655346.777874</v>
      </c>
      <c r="N115" s="70">
        <f>'[2]实力验证（按等级）'!N115</f>
        <v>1.5313428446635682</v>
      </c>
      <c r="O115" s="70">
        <f>'[2]实力验证（按等级）'!O115</f>
        <v>1.6052169036169905</v>
      </c>
      <c r="P115" s="70">
        <f>'[2]实力验证（按等级）'!P115</f>
        <v>1.6894563029675183</v>
      </c>
      <c r="Q115" s="70">
        <f>'[2]实力验证（按等级）'!Q115</f>
        <v>1.7204924722685306</v>
      </c>
      <c r="R115" s="70">
        <f>'[2]实力验证（按等级）'!R115</f>
        <v>1.7204924722685306</v>
      </c>
      <c r="S115" s="70">
        <f>'[2]实力验证（按等级）'!S115</f>
        <v>1.5448383650914677</v>
      </c>
      <c r="T115" s="70">
        <f>'[2]实力验证（按等级）'!T115</f>
        <v>1.5996722419635701</v>
      </c>
      <c r="U115" s="70">
        <f>'[2]实力验证（按等级）'!U115</f>
        <v>1.6618687337724412</v>
      </c>
      <c r="V115" s="70">
        <f>'[2]实力验证（按等级）'!V115</f>
        <v>1.6879207249733963</v>
      </c>
      <c r="W115" s="70">
        <f>'[2]实力验证（按等级）'!W115</f>
        <v>1.6932008824068467</v>
      </c>
      <c r="X115" s="70">
        <f>'[2]实力验证（按等级）'!X115</f>
        <v>9004.6408675687671</v>
      </c>
      <c r="Y115" s="70">
        <f>'[2]实力验证（按等级）'!Y115</f>
        <v>9155.643673064229</v>
      </c>
      <c r="Z115" s="70">
        <f>'[2]实力验证（按等级）'!Z115</f>
        <v>9353.1030043438786</v>
      </c>
      <c r="AA115" s="70">
        <f>'[2]实力验证（按等级）'!AA115</f>
        <v>9631.1346850190257</v>
      </c>
      <c r="AB115" s="70">
        <f>'[2]实力验证（按等级）'!AB115</f>
        <v>10107.026789808249</v>
      </c>
      <c r="AF115" s="68">
        <v>111</v>
      </c>
      <c r="AG115" s="2">
        <f t="shared" si="11"/>
        <v>121809798428.74072</v>
      </c>
      <c r="AH115" s="2">
        <f t="shared" si="12"/>
        <v>131841143012.6514</v>
      </c>
      <c r="AI115" s="2">
        <f t="shared" si="13"/>
        <v>148946419310.26416</v>
      </c>
      <c r="AJ115" s="2">
        <f t="shared" si="14"/>
        <v>164063430307.20541</v>
      </c>
      <c r="AK115" s="2">
        <f t="shared" si="15"/>
        <v>185627102600.68503</v>
      </c>
    </row>
    <row r="116" spans="3:37" x14ac:dyDescent="0.15">
      <c r="C116" s="68">
        <v>112</v>
      </c>
      <c r="D116" s="70">
        <f>'[2]实力验证（按等级）'!D116</f>
        <v>3971477605.9283524</v>
      </c>
      <c r="E116" s="70">
        <f>'[2]实力验证（按等级）'!E116</f>
        <v>4056856041.491817</v>
      </c>
      <c r="F116" s="70">
        <f>'[2]实力验证（按等级）'!F116</f>
        <v>4140635044.8256879</v>
      </c>
      <c r="G116" s="70">
        <f>'[2]实力验证（按等级）'!G116</f>
        <v>4258834848.1202207</v>
      </c>
      <c r="H116" s="70">
        <f>'[2]实力验证（按等级）'!H116</f>
        <v>4450914841.0538635</v>
      </c>
      <c r="I116" s="70">
        <f>'[2]实力验证（按等级）'!I116</f>
        <v>7648409217.7883825</v>
      </c>
      <c r="J116" s="70">
        <f>'[2]实力验证（按等级）'!J116</f>
        <v>7998581067.7701187</v>
      </c>
      <c r="K116" s="70">
        <f>'[2]实力验证（按等级）'!K116</f>
        <v>8833126140.3176479</v>
      </c>
      <c r="L116" s="70">
        <f>'[2]实力验证（按等级）'!L116</f>
        <v>9815417682.8871975</v>
      </c>
      <c r="M116" s="70">
        <f>'[2]实力验证（按等级）'!M116</f>
        <v>11526091873.858553</v>
      </c>
      <c r="N116" s="70">
        <f>'[2]实力验证（按等级）'!N116</f>
        <v>1.5313428446635682</v>
      </c>
      <c r="O116" s="70">
        <f>'[2]实力验证（按等级）'!O116</f>
        <v>1.6052169036169905</v>
      </c>
      <c r="P116" s="70">
        <f>'[2]实力验证（按等级）'!P116</f>
        <v>1.6894563029675183</v>
      </c>
      <c r="Q116" s="70">
        <f>'[2]实力验证（按等级）'!Q116</f>
        <v>1.7204924722685306</v>
      </c>
      <c r="R116" s="70">
        <f>'[2]实力验证（按等级）'!R116</f>
        <v>1.7204924722685306</v>
      </c>
      <c r="S116" s="70">
        <f>'[2]实力验证（按等级）'!S116</f>
        <v>1.5495727141028888</v>
      </c>
      <c r="T116" s="70">
        <f>'[2]实力验证（按等级）'!T116</f>
        <v>1.6043780365970588</v>
      </c>
      <c r="U116" s="70">
        <f>'[2]实力验证（按等级）'!U116</f>
        <v>1.6665373698571437</v>
      </c>
      <c r="V116" s="70">
        <f>'[2]实力验证（按等级）'!V116</f>
        <v>1.6925652943277982</v>
      </c>
      <c r="W116" s="70">
        <f>'[2]实力验证（按等级）'!W116</f>
        <v>1.6978316172799022</v>
      </c>
      <c r="X116" s="70">
        <f>'[2]实力验证（按等级）'!X116</f>
        <v>9070.4833394530542</v>
      </c>
      <c r="Y116" s="70">
        <f>'[2]实力验证（按等级）'!Y116</f>
        <v>9224.3898319443288</v>
      </c>
      <c r="Z116" s="70">
        <f>'[2]实力验证（按等级）'!Z116</f>
        <v>9421.7109901117346</v>
      </c>
      <c r="AA116" s="70">
        <f>'[2]实力验证（按等级）'!AA116</f>
        <v>9698.0880663621756</v>
      </c>
      <c r="AB116" s="70">
        <f>'[2]实力验证（按等级）'!AB116</f>
        <v>10172.918722034348</v>
      </c>
      <c r="AF116" s="68">
        <v>112</v>
      </c>
      <c r="AG116" s="2">
        <f t="shared" si="11"/>
        <v>125468266302.9435</v>
      </c>
      <c r="AH116" s="2">
        <f t="shared" si="12"/>
        <v>136446481396.02574</v>
      </c>
      <c r="AI116" s="2">
        <f t="shared" si="13"/>
        <v>154093529161.26361</v>
      </c>
      <c r="AJ116" s="2">
        <f t="shared" si="14"/>
        <v>169658291052.13071</v>
      </c>
      <c r="AK116" s="2">
        <f t="shared" si="15"/>
        <v>191175383093.09558</v>
      </c>
    </row>
    <row r="117" spans="3:37" x14ac:dyDescent="0.15">
      <c r="C117" s="68">
        <v>113</v>
      </c>
      <c r="D117" s="70">
        <f>'[2]实力验证（按等级）'!D117</f>
        <v>4035262503.4959745</v>
      </c>
      <c r="E117" s="70">
        <f>'[2]实力验证（按等级）'!E117</f>
        <v>4143904856.3036709</v>
      </c>
      <c r="F117" s="70">
        <f>'[2]实力验证（按等级）'!F117</f>
        <v>4229348741.146194</v>
      </c>
      <c r="G117" s="70">
        <f>'[2]实力验证（按等级）'!G117</f>
        <v>4349845092.6126528</v>
      </c>
      <c r="H117" s="70">
        <f>'[2]实力验证（按等级）'!H117</f>
        <v>4528227499.8163176</v>
      </c>
      <c r="I117" s="70">
        <f>'[2]实力验证（按等级）'!I117</f>
        <v>7924236924.0731487</v>
      </c>
      <c r="J117" s="70">
        <f>'[2]实力验证（按等级）'!J117</f>
        <v>8313931188.3201265</v>
      </c>
      <c r="K117" s="70">
        <f>'[2]实力验证（按等级）'!K117</f>
        <v>9175151709.1871147</v>
      </c>
      <c r="L117" s="70">
        <f>'[2]实力验证（按等级）'!L117</f>
        <v>10192588139.903809</v>
      </c>
      <c r="M117" s="70">
        <f>'[2]实力验证（按等级）'!M117</f>
        <v>11913733145.793913</v>
      </c>
      <c r="N117" s="70">
        <f>'[2]实力验证（按等级）'!N117</f>
        <v>1.5313428446635682</v>
      </c>
      <c r="O117" s="70">
        <f>'[2]实力验证（按等级）'!O117</f>
        <v>1.6052169036169905</v>
      </c>
      <c r="P117" s="70">
        <f>'[2]实力验证（按等级）'!P117</f>
        <v>1.6894563029675183</v>
      </c>
      <c r="Q117" s="70">
        <f>'[2]实力验证（按等级）'!Q117</f>
        <v>1.7204924722685306</v>
      </c>
      <c r="R117" s="70">
        <f>'[2]实力验证（按等级）'!R117</f>
        <v>1.7204924722685306</v>
      </c>
      <c r="S117" s="70">
        <f>'[2]实力验证（按等级）'!S117</f>
        <v>1.5543070631143099</v>
      </c>
      <c r="T117" s="70">
        <f>'[2]实力验证（按等级）'!T117</f>
        <v>1.6090838312305475</v>
      </c>
      <c r="U117" s="70">
        <f>'[2]实力验证（按等级）'!U117</f>
        <v>1.6712060059418463</v>
      </c>
      <c r="V117" s="70">
        <f>'[2]实力验证（按等级）'!V117</f>
        <v>1.6972098636821999</v>
      </c>
      <c r="W117" s="70">
        <f>'[2]实力验证（按等级）'!W117</f>
        <v>1.7024623521529576</v>
      </c>
      <c r="X117" s="70">
        <f>'[2]实力验证（按等级）'!X117</f>
        <v>9138.8345847910641</v>
      </c>
      <c r="Y117" s="70">
        <f>'[2]实力验证（按等级）'!Y117</f>
        <v>9290.294179774417</v>
      </c>
      <c r="Z117" s="70">
        <f>'[2]实力验证（按等级）'!Z117</f>
        <v>9487.8558184925205</v>
      </c>
      <c r="AA117" s="70">
        <f>'[2]实力验证（按等级）'!AA117</f>
        <v>9765.9038483156401</v>
      </c>
      <c r="AB117" s="70">
        <f>'[2]实力验证（按等级）'!AB117</f>
        <v>10241.672534616104</v>
      </c>
      <c r="AF117" s="68">
        <v>113</v>
      </c>
      <c r="AG117" s="2">
        <f t="shared" si="11"/>
        <v>129265817624.02667</v>
      </c>
      <c r="AH117" s="2">
        <f t="shared" si="12"/>
        <v>141143752115.28772</v>
      </c>
      <c r="AI117" s="2">
        <f t="shared" si="13"/>
        <v>159348755071.18582</v>
      </c>
      <c r="AJ117" s="2">
        <f t="shared" si="14"/>
        <v>175440581924.35602</v>
      </c>
      <c r="AK117" s="2">
        <f t="shared" si="15"/>
        <v>196891162603.9061</v>
      </c>
    </row>
    <row r="118" spans="3:37" x14ac:dyDescent="0.15">
      <c r="C118" s="68">
        <v>114</v>
      </c>
      <c r="D118" s="70">
        <f>'[2]实力验证（按等级）'!D118</f>
        <v>4112607921.69066</v>
      </c>
      <c r="E118" s="70">
        <f>'[2]实力验证（按等级）'!E118</f>
        <v>4232251833.6879959</v>
      </c>
      <c r="F118" s="70">
        <f>'[2]实力验证（按等级）'!F118</f>
        <v>4319382310.6841087</v>
      </c>
      <c r="G118" s="70">
        <f>'[2]实力验证（按等级）'!G118</f>
        <v>4442203798.2206125</v>
      </c>
      <c r="H118" s="70">
        <f>'[2]实力验证（按等级）'!H118</f>
        <v>4606300058.2115631</v>
      </c>
      <c r="I118" s="70">
        <f>'[2]实力验证（按等级）'!I118</f>
        <v>8230619909.7348614</v>
      </c>
      <c r="J118" s="70">
        <f>'[2]实力验证（按等级）'!J118</f>
        <v>8644539163.2198563</v>
      </c>
      <c r="K118" s="70">
        <f>'[2]实力验证（按等级）'!K118</f>
        <v>9532727778.298933</v>
      </c>
      <c r="L118" s="70">
        <f>'[2]实力验证（按等级）'!L118</f>
        <v>10579503994.152987</v>
      </c>
      <c r="M118" s="70">
        <f>'[2]实力验证（按等级）'!M118</f>
        <v>12306381279.035156</v>
      </c>
      <c r="N118" s="70">
        <f>'[2]实力验证（按等级）'!N118</f>
        <v>1.5313428446635682</v>
      </c>
      <c r="O118" s="70">
        <f>'[2]实力验证（按等级）'!O118</f>
        <v>1.6052169036169905</v>
      </c>
      <c r="P118" s="70">
        <f>'[2]实力验证（按等级）'!P118</f>
        <v>1.6894563029675183</v>
      </c>
      <c r="Q118" s="70">
        <f>'[2]实力验证（按等级）'!Q118</f>
        <v>1.7204924722685306</v>
      </c>
      <c r="R118" s="70">
        <f>'[2]实力验证（按等级）'!R118</f>
        <v>1.7204924722685306</v>
      </c>
      <c r="S118" s="70">
        <f>'[2]实力验证（按等级）'!S118</f>
        <v>1.5590414121257308</v>
      </c>
      <c r="T118" s="70">
        <f>'[2]实力验证（按等级）'!T118</f>
        <v>1.6137896258640363</v>
      </c>
      <c r="U118" s="70">
        <f>'[2]实力验证（按等级）'!U118</f>
        <v>1.6758746420265491</v>
      </c>
      <c r="V118" s="70">
        <f>'[2]实力验证（按等级）'!V118</f>
        <v>1.7018544330366017</v>
      </c>
      <c r="W118" s="70">
        <f>'[2]实力验证（按等级）'!W118</f>
        <v>1.707093087026013</v>
      </c>
      <c r="X118" s="70">
        <f>'[2]实力验证（按等级）'!X118</f>
        <v>9205.1265141991007</v>
      </c>
      <c r="Y118" s="70">
        <f>'[2]实力验证（按等级）'!Y118</f>
        <v>9358.6757319494645</v>
      </c>
      <c r="Z118" s="70">
        <f>'[2]实力验证（按等级）'!Z118</f>
        <v>9556.1056079471527</v>
      </c>
      <c r="AA118" s="70">
        <f>'[2]实力验证（按等级）'!AA118</f>
        <v>9832.5000749347128</v>
      </c>
      <c r="AB118" s="70">
        <f>'[2]实力验证（按等级）'!AB118</f>
        <v>10307.973361428634</v>
      </c>
      <c r="AF118" s="68">
        <v>114</v>
      </c>
      <c r="AG118" s="2">
        <f t="shared" si="11"/>
        <v>133551041788.46906</v>
      </c>
      <c r="AH118" s="2">
        <f t="shared" si="12"/>
        <v>146032237566.01508</v>
      </c>
      <c r="AI118" s="2">
        <f t="shared" si="13"/>
        <v>164807830988.9281</v>
      </c>
      <c r="AJ118" s="2">
        <f t="shared" si="14"/>
        <v>181369396351.24698</v>
      </c>
      <c r="AK118" s="2">
        <f t="shared" si="15"/>
        <v>202693518009.98499</v>
      </c>
    </row>
    <row r="119" spans="3:37" x14ac:dyDescent="0.15">
      <c r="C119" s="68">
        <v>115</v>
      </c>
      <c r="D119" s="70">
        <f>'[2]实力验证（按等级）'!D119</f>
        <v>4194391562.4414954</v>
      </c>
      <c r="E119" s="70">
        <f>'[2]实力验证（按等级）'!E119</f>
        <v>4321914397.7675066</v>
      </c>
      <c r="F119" s="70">
        <f>'[2]实力验证（按等级）'!F119</f>
        <v>4410748127.3632288</v>
      </c>
      <c r="G119" s="70">
        <f>'[2]实力验证（按等级）'!G119</f>
        <v>4535924000.5719147</v>
      </c>
      <c r="H119" s="70">
        <f>'[2]实力验证（按等级）'!H119</f>
        <v>4685134828.7848215</v>
      </c>
      <c r="I119" s="70">
        <f>'[2]实力验证（按等级）'!I119</f>
        <v>8557654377.4061432</v>
      </c>
      <c r="J119" s="70">
        <f>'[2]实力验证（按等级）'!J119</f>
        <v>8982555853.4639301</v>
      </c>
      <c r="K119" s="70">
        <f>'[2]实力验证（按等级）'!K119</f>
        <v>9898800263.7935162</v>
      </c>
      <c r="L119" s="70">
        <f>'[2]实力验证（按等级）'!L119</f>
        <v>10982712209.247561</v>
      </c>
      <c r="M119" s="70">
        <f>'[2]实力验证（按等级）'!M119</f>
        <v>12715011511.753155</v>
      </c>
      <c r="N119" s="70">
        <f>'[2]实力验证（按等级）'!N119</f>
        <v>1.5313428446635682</v>
      </c>
      <c r="O119" s="70">
        <f>'[2]实力验证（按等级）'!O119</f>
        <v>1.6052169036169905</v>
      </c>
      <c r="P119" s="70">
        <f>'[2]实力验证（按等级）'!P119</f>
        <v>1.6894563029675183</v>
      </c>
      <c r="Q119" s="70">
        <f>'[2]实力验证（按等级）'!Q119</f>
        <v>1.7204924722685306</v>
      </c>
      <c r="R119" s="70">
        <f>'[2]实力验证（按等级）'!R119</f>
        <v>1.7204924722685306</v>
      </c>
      <c r="S119" s="70">
        <f>'[2]实力验证（按等级）'!S119</f>
        <v>1.5637757611371517</v>
      </c>
      <c r="T119" s="70">
        <f>'[2]实力验证（按等级）'!T119</f>
        <v>1.618495420497525</v>
      </c>
      <c r="U119" s="70">
        <f>'[2]实力验证（按等级）'!U119</f>
        <v>1.6805432781112519</v>
      </c>
      <c r="V119" s="70">
        <f>'[2]实力验证（按等级）'!V119</f>
        <v>1.7064990023910034</v>
      </c>
      <c r="W119" s="70">
        <f>'[2]实力验证（按等级）'!W119</f>
        <v>1.7117238218990685</v>
      </c>
      <c r="X119" s="70">
        <f>'[2]实力验证（按等级）'!X119</f>
        <v>9273.11336971315</v>
      </c>
      <c r="Y119" s="70">
        <f>'[2]实力验证（按等级）'!Y119</f>
        <v>9425.0212948139069</v>
      </c>
      <c r="Z119" s="70">
        <f>'[2]实力验证（按等级）'!Z119</f>
        <v>9622.6820428805695</v>
      </c>
      <c r="AA119" s="70">
        <f>'[2]实力验证（按等级）'!AA119</f>
        <v>9900.7440777923912</v>
      </c>
      <c r="AB119" s="70">
        <f>'[2]实力验证（按等级）'!AB119</f>
        <v>10376.387939248401</v>
      </c>
      <c r="AF119" s="68">
        <v>115</v>
      </c>
      <c r="AG119" s="2">
        <f t="shared" si="11"/>
        <v>138112115950.05774</v>
      </c>
      <c r="AH119" s="2">
        <f t="shared" si="12"/>
        <v>151032841219.22464</v>
      </c>
      <c r="AI119" s="2">
        <f t="shared" si="13"/>
        <v>170397075197.98868</v>
      </c>
      <c r="AJ119" s="2">
        <f t="shared" si="14"/>
        <v>187515652164.15933</v>
      </c>
      <c r="AK119" s="2">
        <f t="shared" si="15"/>
        <v>208698589455.89444</v>
      </c>
    </row>
    <row r="120" spans="3:37" x14ac:dyDescent="0.15">
      <c r="C120" s="68">
        <v>116</v>
      </c>
      <c r="D120" s="70">
        <f>'[2]实力验证（按等级）'!D120</f>
        <v>4277104456.3118458</v>
      </c>
      <c r="E120" s="70">
        <f>'[2]实力验证（按等级）'!E120</f>
        <v>4412901311.489357</v>
      </c>
      <c r="F120" s="70">
        <f>'[2]实力验证（按等级）'!F120</f>
        <v>4503458633.2276554</v>
      </c>
      <c r="G120" s="70">
        <f>'[2]实力验证（按等级）'!G120</f>
        <v>4631019335.3692961</v>
      </c>
      <c r="H120" s="70">
        <f>'[2]实力验证（按等级）'!H120</f>
        <v>4764741793.0577078</v>
      </c>
      <c r="I120" s="70">
        <f>'[2]实力验证（按等级）'!I120</f>
        <v>8893452396.5261002</v>
      </c>
      <c r="J120" s="70">
        <f>'[2]实力验证（按等级）'!J120</f>
        <v>9335233665.1660061</v>
      </c>
      <c r="K120" s="70">
        <f>'[2]实力验证（按等级）'!K120</f>
        <v>10279759824.747566</v>
      </c>
      <c r="L120" s="70">
        <f>'[2]实力验证（按等级）'!L120</f>
        <v>11394560299.624439</v>
      </c>
      <c r="M120" s="70">
        <f>'[2]实力验证（按等级）'!M120</f>
        <v>13130675111.879099</v>
      </c>
      <c r="N120" s="70">
        <f>'[2]实力验证（按等级）'!N120</f>
        <v>1.5313428446635682</v>
      </c>
      <c r="O120" s="70">
        <f>'[2]实力验证（按等级）'!O120</f>
        <v>1.6052169036169905</v>
      </c>
      <c r="P120" s="70">
        <f>'[2]实力验证（按等级）'!P120</f>
        <v>1.6894563029675183</v>
      </c>
      <c r="Q120" s="70">
        <f>'[2]实力验证（按等级）'!Q120</f>
        <v>1.7204924722685306</v>
      </c>
      <c r="R120" s="70">
        <f>'[2]实力验证（按等级）'!R120</f>
        <v>1.7204924722685306</v>
      </c>
      <c r="S120" s="70">
        <f>'[2]实力验证（按等级）'!S120</f>
        <v>1.5685101101485728</v>
      </c>
      <c r="T120" s="70">
        <f>'[2]实力验证（按等级）'!T120</f>
        <v>1.6232012151310138</v>
      </c>
      <c r="U120" s="70">
        <f>'[2]实力验证（按等级）'!U120</f>
        <v>1.6852119141959547</v>
      </c>
      <c r="V120" s="70">
        <f>'[2]实力验证（按等级）'!V120</f>
        <v>1.7111435717454053</v>
      </c>
      <c r="W120" s="70">
        <f>'[2]实力验证（按等级）'!W120</f>
        <v>1.7163545567721239</v>
      </c>
      <c r="X120" s="70">
        <f>'[2]实力验证（按等级）'!X120</f>
        <v>9339.8477193800427</v>
      </c>
      <c r="Y120" s="70">
        <f>'[2]实力验证（按等级）'!Y120</f>
        <v>9493.0436638956489</v>
      </c>
      <c r="Z120" s="70">
        <f>'[2]实力验证（按等级）'!Z120</f>
        <v>9690.5788838655899</v>
      </c>
      <c r="AA120" s="70">
        <f>'[2]实力验证（按等级）'!AA120</f>
        <v>9966.9882680417631</v>
      </c>
      <c r="AB120" s="70">
        <f>'[2]实力验证（按等级）'!AB120</f>
        <v>10443.09215370838</v>
      </c>
      <c r="AF120" s="68">
        <v>116</v>
      </c>
      <c r="AG120" s="2">
        <f t="shared" si="11"/>
        <v>142788367169.16449</v>
      </c>
      <c r="AH120" s="2">
        <f t="shared" si="12"/>
        <v>156220427776.7449</v>
      </c>
      <c r="AI120" s="2">
        <f t="shared" si="13"/>
        <v>176185156183.84805</v>
      </c>
      <c r="AJ120" s="2">
        <f t="shared" si="14"/>
        <v>193798815958.57758</v>
      </c>
      <c r="AK120" s="2">
        <f t="shared" si="15"/>
        <v>214813192554.20181</v>
      </c>
    </row>
    <row r="121" spans="3:37" x14ac:dyDescent="0.15">
      <c r="C121" s="68">
        <v>117</v>
      </c>
      <c r="D121" s="70">
        <f>'[2]实力验证（按等级）'!D121</f>
        <v>4360971163.4174871</v>
      </c>
      <c r="E121" s="70">
        <f>'[2]实力验证（按等级）'!E121</f>
        <v>4505223503.3684893</v>
      </c>
      <c r="F121" s="70">
        <f>'[2]实力验证（按等级）'!F121</f>
        <v>4597537737.6966858</v>
      </c>
      <c r="G121" s="70">
        <f>'[2]实力验证（按等级）'!G121</f>
        <v>4727501090.3279953</v>
      </c>
      <c r="H121" s="70">
        <f>'[2]实力验证（按等级）'!H121</f>
        <v>4845118601.5715971</v>
      </c>
      <c r="I121" s="70">
        <f>'[2]实力验证（按等级）'!I121</f>
        <v>9242322785.3672981</v>
      </c>
      <c r="J121" s="70">
        <f>'[2]实力验证（按等级）'!J121</f>
        <v>9697280756.6555786</v>
      </c>
      <c r="K121" s="70">
        <f>'[2]实力验证（按等级）'!K121</f>
        <v>10671384146.672955</v>
      </c>
      <c r="L121" s="70">
        <f>'[2]实力验证（按等级）'!L121</f>
        <v>11825410649.681538</v>
      </c>
      <c r="M121" s="70">
        <f>'[2]实力验证（按等级）'!M121</f>
        <v>13561240236.212482</v>
      </c>
      <c r="N121" s="70">
        <f>'[2]实力验证（按等级）'!N121</f>
        <v>1.5313428446635682</v>
      </c>
      <c r="O121" s="70">
        <f>'[2]实力验证（按等级）'!O121</f>
        <v>1.6052169036169905</v>
      </c>
      <c r="P121" s="70">
        <f>'[2]实力验证（按等级）'!P121</f>
        <v>1.6894563029675183</v>
      </c>
      <c r="Q121" s="70">
        <f>'[2]实力验证（按等级）'!Q121</f>
        <v>1.7204924722685306</v>
      </c>
      <c r="R121" s="70">
        <f>'[2]实力验证（按等级）'!R121</f>
        <v>1.7204924722685306</v>
      </c>
      <c r="S121" s="70">
        <f>'[2]实力验证（按等级）'!S121</f>
        <v>1.5732444591599939</v>
      </c>
      <c r="T121" s="70">
        <f>'[2]实力验证（按等级）'!T121</f>
        <v>1.6279070097645025</v>
      </c>
      <c r="U121" s="70">
        <f>'[2]实力验证（按等级）'!U121</f>
        <v>1.6898805502806573</v>
      </c>
      <c r="V121" s="70">
        <f>'[2]实力验证（按等级）'!V121</f>
        <v>1.715788141099807</v>
      </c>
      <c r="W121" s="70">
        <f>'[2]实力验证（按等级）'!W121</f>
        <v>1.7209852916451793</v>
      </c>
      <c r="X121" s="70">
        <f>'[2]实力验证（按等级）'!X121</f>
        <v>9407.4756475513695</v>
      </c>
      <c r="Y121" s="70">
        <f>'[2]实力验证（按等级）'!Y121</f>
        <v>9559.8237018330892</v>
      </c>
      <c r="Z121" s="70">
        <f>'[2]实力验证（按等级）'!Z121</f>
        <v>9757.5805206715759</v>
      </c>
      <c r="AA121" s="70">
        <f>'[2]实力验证（按等级）'!AA121</f>
        <v>10035.654357457142</v>
      </c>
      <c r="AB121" s="70">
        <f>'[2]实力验证（按等级）'!AB121</f>
        <v>10511.172187300564</v>
      </c>
      <c r="AF121" s="68">
        <v>117</v>
      </c>
      <c r="AG121" s="2">
        <f t="shared" si="11"/>
        <v>147625563655.16888</v>
      </c>
      <c r="AH121" s="2">
        <f t="shared" si="12"/>
        <v>161541938607.89252</v>
      </c>
      <c r="AI121" s="2">
        <f t="shared" si="13"/>
        <v>182128578192.62704</v>
      </c>
      <c r="AJ121" s="2">
        <f t="shared" si="14"/>
        <v>200330606570.93948</v>
      </c>
      <c r="AK121" s="2">
        <f t="shared" si="15"/>
        <v>221120865850.6506</v>
      </c>
    </row>
    <row r="122" spans="3:37" x14ac:dyDescent="0.15">
      <c r="C122" s="68">
        <v>118</v>
      </c>
      <c r="D122" s="70">
        <f>'[2]实力验证（按等级）'!D122</f>
        <v>4446003522.0284691</v>
      </c>
      <c r="E122" s="70">
        <f>'[2]实力验证（按等级）'!E122</f>
        <v>4598893396.9296455</v>
      </c>
      <c r="F122" s="70">
        <f>'[2]实力验证（按等级）'!F122</f>
        <v>4692994115.006876</v>
      </c>
      <c r="G122" s="70">
        <f>'[2]实力验证（按等级）'!G122</f>
        <v>4825382032.2844992</v>
      </c>
      <c r="H122" s="70">
        <f>'[2]实力验证（按等级）'!H122</f>
        <v>4926264885.2807779</v>
      </c>
      <c r="I122" s="70">
        <f>'[2]实力验证（按等级）'!I122</f>
        <v>9602015625.9346924</v>
      </c>
      <c r="J122" s="70">
        <f>'[2]实力验证（按等级）'!J122</f>
        <v>10073254977.812654</v>
      </c>
      <c r="K122" s="70">
        <f>'[2]实力验证（按等级）'!K122</f>
        <v>11077088378.563477</v>
      </c>
      <c r="L122" s="70">
        <f>'[2]实力验证（按等级）'!L122</f>
        <v>12263542686.310244</v>
      </c>
      <c r="M122" s="70">
        <f>'[2]实力验证（按等级）'!M122</f>
        <v>14001560724.125</v>
      </c>
      <c r="N122" s="70">
        <f>'[2]实力验证（按等级）'!N122</f>
        <v>1.5313428446635682</v>
      </c>
      <c r="O122" s="70">
        <f>'[2]实力验证（按等级）'!O122</f>
        <v>1.6052169036169905</v>
      </c>
      <c r="P122" s="70">
        <f>'[2]实力验证（按等级）'!P122</f>
        <v>1.6894563029675183</v>
      </c>
      <c r="Q122" s="70">
        <f>'[2]实力验证（按等级）'!Q122</f>
        <v>1.7204924722685306</v>
      </c>
      <c r="R122" s="70">
        <f>'[2]实力验证（按等级）'!R122</f>
        <v>1.7204924722685306</v>
      </c>
      <c r="S122" s="70">
        <f>'[2]实力验证（按等级）'!S122</f>
        <v>1.5779788081714148</v>
      </c>
      <c r="T122" s="70">
        <f>'[2]实力验证（按等级）'!T122</f>
        <v>1.6326128043979913</v>
      </c>
      <c r="U122" s="70">
        <f>'[2]实力验证（按等级）'!U122</f>
        <v>1.6945491863653599</v>
      </c>
      <c r="V122" s="70">
        <f>'[2]实力验证（按等级）'!V122</f>
        <v>1.720432710454209</v>
      </c>
      <c r="W122" s="70">
        <f>'[2]实力验证（按等级）'!W122</f>
        <v>1.7256160265182345</v>
      </c>
      <c r="X122" s="70">
        <f>'[2]实力验证（按等级）'!X122</f>
        <v>9474.645504649312</v>
      </c>
      <c r="Y122" s="70">
        <f>'[2]实力验证（按等级）'!Y122</f>
        <v>9627.4921900599584</v>
      </c>
      <c r="Z122" s="70">
        <f>'[2]实力验证（按等级）'!Z122</f>
        <v>9825.1295456103817</v>
      </c>
      <c r="AA122" s="70">
        <f>'[2]实力验证（按等级）'!AA122</f>
        <v>10101.551519756149</v>
      </c>
      <c r="AB122" s="70">
        <f>'[2]实力验证（按等级）'!AB122</f>
        <v>10578.274320534516</v>
      </c>
      <c r="AF122" s="68">
        <v>118</v>
      </c>
      <c r="AG122" s="2">
        <f t="shared" si="11"/>
        <v>152602576267.16806</v>
      </c>
      <c r="AH122" s="2">
        <f t="shared" si="12"/>
        <v>167044863786.5929</v>
      </c>
      <c r="AI122" s="2">
        <f t="shared" si="13"/>
        <v>188264525471.64633</v>
      </c>
      <c r="AJ122" s="2">
        <f t="shared" si="14"/>
        <v>206987043581.28513</v>
      </c>
      <c r="AK122" s="2">
        <f t="shared" si="15"/>
        <v>227568235808.17328</v>
      </c>
    </row>
    <row r="123" spans="3:37" x14ac:dyDescent="0.15">
      <c r="C123" s="68">
        <v>119</v>
      </c>
      <c r="D123" s="70">
        <f>'[2]实力验证（按等级）'!D123</f>
        <v>4532322001.606801</v>
      </c>
      <c r="E123" s="70">
        <f>'[2]实力验证（按等级）'!E123</f>
        <v>4693923483.7672424</v>
      </c>
      <c r="F123" s="70">
        <f>'[2]实力验证（按等级）'!F123</f>
        <v>4789833616.5354309</v>
      </c>
      <c r="G123" s="70">
        <f>'[2]实力验证（按等级）'!G123</f>
        <v>4924674997.2315493</v>
      </c>
      <c r="H123" s="70">
        <f>'[2]实力验证（按等级）'!H123</f>
        <v>5008182960.4416466</v>
      </c>
      <c r="I123" s="70">
        <f>'[2]实力验证（按等级）'!I123</f>
        <v>9973952712.4230022</v>
      </c>
      <c r="J123" s="70">
        <f>'[2]实力验证（按等级）'!J123</f>
        <v>10460759050.702888</v>
      </c>
      <c r="K123" s="70">
        <f>'[2]实力验证（按等级）'!K123</f>
        <v>11495754901.227694</v>
      </c>
      <c r="L123" s="70">
        <f>'[2]实力验证（按等级）'!L123</f>
        <v>12723755625.34104</v>
      </c>
      <c r="M123" s="70">
        <f>'[2]实力验证（按等级）'!M123</f>
        <v>14457274946.863276</v>
      </c>
      <c r="N123" s="70">
        <f>'[2]实力验证（按等级）'!N123</f>
        <v>1.5313428446635682</v>
      </c>
      <c r="O123" s="70">
        <f>'[2]实力验证（按等级）'!O123</f>
        <v>1.6052169036169905</v>
      </c>
      <c r="P123" s="70">
        <f>'[2]实力验证（按等级）'!P123</f>
        <v>1.6894563029675183</v>
      </c>
      <c r="Q123" s="70">
        <f>'[2]实力验证（按等级）'!Q123</f>
        <v>1.7204924722685306</v>
      </c>
      <c r="R123" s="70">
        <f>'[2]实力验证（按等级）'!R123</f>
        <v>1.7204924722685306</v>
      </c>
      <c r="S123" s="70">
        <f>'[2]实力验证（按等级）'!S123</f>
        <v>1.5827131571828359</v>
      </c>
      <c r="T123" s="70">
        <f>'[2]实力验证（按等级）'!T123</f>
        <v>1.63731859903148</v>
      </c>
      <c r="U123" s="70">
        <f>'[2]实力验证（按等级）'!U123</f>
        <v>1.6992178224500627</v>
      </c>
      <c r="V123" s="70">
        <f>'[2]实力验证（按等级）'!V123</f>
        <v>1.7250772798086107</v>
      </c>
      <c r="W123" s="70">
        <f>'[2]实力验证（按等级）'!W123</f>
        <v>1.73024676139129</v>
      </c>
      <c r="X123" s="70">
        <f>'[2]实力验证（按等级）'!X123</f>
        <v>9541.9198446077917</v>
      </c>
      <c r="Y123" s="70">
        <f>'[2]实力验证（按等级）'!Y123</f>
        <v>9694.7000724450372</v>
      </c>
      <c r="Z123" s="70">
        <f>'[2]实力验证（按等级）'!Z123</f>
        <v>9892.5500699749664</v>
      </c>
      <c r="AA123" s="70">
        <f>'[2]实力验证（按等级）'!AA123</f>
        <v>10170.633634613849</v>
      </c>
      <c r="AB123" s="70">
        <f>'[2]实力验证（按等级）'!AB123</f>
        <v>10646.024403527044</v>
      </c>
      <c r="AF123" s="68">
        <v>119</v>
      </c>
      <c r="AG123" s="2">
        <f t="shared" si="11"/>
        <v>157735673121.97128</v>
      </c>
      <c r="AH123" s="2">
        <f t="shared" si="12"/>
        <v>172705746545.16052</v>
      </c>
      <c r="AI123" s="2">
        <f t="shared" si="13"/>
        <v>194582160838.58853</v>
      </c>
      <c r="AJ123" s="2">
        <f t="shared" si="14"/>
        <v>213927406180.14822</v>
      </c>
      <c r="AK123" s="2">
        <f t="shared" si="15"/>
        <v>234215583981.33545</v>
      </c>
    </row>
    <row r="124" spans="3:37" x14ac:dyDescent="0.15">
      <c r="C124" s="68">
        <v>120</v>
      </c>
      <c r="D124" s="70">
        <f>'[2]实力验证（按等级）'!D124</f>
        <v>4619835628.4647846</v>
      </c>
      <c r="E124" s="70">
        <f>'[2]实力验证（按等级）'!E124</f>
        <v>4790326323.7151155</v>
      </c>
      <c r="F124" s="70">
        <f>'[2]实力验证（按等级）'!F124</f>
        <v>4888068971.0322218</v>
      </c>
      <c r="G124" s="70">
        <f>'[2]实力验证（按等级）'!G124</f>
        <v>5025392890.4887304</v>
      </c>
      <c r="H124" s="70">
        <f>'[2]实力验证（按等级）'!H124</f>
        <v>5090875143.3105965</v>
      </c>
      <c r="I124" s="70">
        <f>'[2]实力验证（按等级）'!I124</f>
        <v>10358965077.485582</v>
      </c>
      <c r="J124" s="70">
        <f>'[2]实力验证（按等级）'!J124</f>
        <v>10861326149.193138</v>
      </c>
      <c r="K124" s="70">
        <f>'[2]实力验证（按等级）'!K124</f>
        <v>11927628341.934738</v>
      </c>
      <c r="L124" s="70">
        <f>'[2]实力验证（按等级）'!L124</f>
        <v>13190266103.206182</v>
      </c>
      <c r="M124" s="70">
        <f>'[2]实力验证（按等级）'!M124</f>
        <v>14924665215.715858</v>
      </c>
      <c r="N124" s="70">
        <f>'[2]实力验证（按等级）'!N124</f>
        <v>1.5313428446635682</v>
      </c>
      <c r="O124" s="70">
        <f>'[2]实力验证（按等级）'!O124</f>
        <v>1.6052169036169905</v>
      </c>
      <c r="P124" s="70">
        <f>'[2]实力验证（按等级）'!P124</f>
        <v>1.6894563029675183</v>
      </c>
      <c r="Q124" s="70">
        <f>'[2]实力验证（按等级）'!Q124</f>
        <v>1.7204924722685306</v>
      </c>
      <c r="R124" s="70">
        <f>'[2]实力验证（按等级）'!R124</f>
        <v>1.7204924722685306</v>
      </c>
      <c r="S124" s="70">
        <f>'[2]实力验证（按等级）'!S124</f>
        <v>1.5874475061942568</v>
      </c>
      <c r="T124" s="70">
        <f>'[2]实力验证（按等级）'!T124</f>
        <v>1.6420243936649688</v>
      </c>
      <c r="U124" s="70">
        <f>'[2]实力验证（按等级）'!U124</f>
        <v>1.7038864585347655</v>
      </c>
      <c r="V124" s="70">
        <f>'[2]实力验证（按等级）'!V124</f>
        <v>1.7297218491630124</v>
      </c>
      <c r="W124" s="70">
        <f>'[2]实力验证（按等级）'!W124</f>
        <v>1.7348774962643454</v>
      </c>
      <c r="X124" s="70">
        <f>'[2]实力验证（按等级）'!X124</f>
        <v>9609.5184230627638</v>
      </c>
      <c r="Y124" s="70">
        <f>'[2]实力验证（按等级）'!Y124</f>
        <v>9762.019864435948</v>
      </c>
      <c r="Z124" s="70">
        <f>'[2]实力验证（按等级）'!Z124</f>
        <v>9959.7562993494139</v>
      </c>
      <c r="AA124" s="70">
        <f>'[2]实力验证（按等级）'!AA124</f>
        <v>10236.188670660298</v>
      </c>
      <c r="AB124" s="70">
        <f>'[2]实力验证（按等级）'!AB124</f>
        <v>10713.51903456264</v>
      </c>
      <c r="AF124" s="68">
        <v>120</v>
      </c>
      <c r="AG124" s="2">
        <f t="shared" si="11"/>
        <v>163032582797.16693</v>
      </c>
      <c r="AH124" s="2">
        <f t="shared" si="12"/>
        <v>178541274121.00723</v>
      </c>
      <c r="AI124" s="2">
        <f t="shared" si="13"/>
        <v>201085205744.61398</v>
      </c>
      <c r="AJ124" s="2">
        <f t="shared" si="14"/>
        <v>220984270684.45578</v>
      </c>
      <c r="AK124" s="2">
        <f t="shared" si="15"/>
        <v>241024630534.09647</v>
      </c>
    </row>
    <row r="125" spans="3:37" x14ac:dyDescent="0.15">
      <c r="C125" s="68">
        <v>121</v>
      </c>
      <c r="D125" s="70">
        <f>'[2]实力验证（按等级）'!D125</f>
        <v>4708548156.439395</v>
      </c>
      <c r="E125" s="70">
        <f>'[2]实力验证（按等级）'!E125</f>
        <v>4888119924.7074566</v>
      </c>
      <c r="F125" s="70">
        <f>'[2]实力验证（按等级）'!F125</f>
        <v>4987714159.4758825</v>
      </c>
      <c r="G125" s="70">
        <f>'[2]实力验证（按等级）'!G125</f>
        <v>5127548686.8730822</v>
      </c>
      <c r="H125" s="70">
        <f>'[2]实力验证（按等级）'!H125</f>
        <v>5174343750.1440363</v>
      </c>
      <c r="I125" s="70">
        <f>'[2]实力验证（按等级）'!I125</f>
        <v>10755249453.251839</v>
      </c>
      <c r="J125" s="70">
        <f>'[2]实力验证（按等级）'!J125</f>
        <v>11275802718.343513</v>
      </c>
      <c r="K125" s="70">
        <f>'[2]实力验证（按等级）'!K125</f>
        <v>12375561090.025312</v>
      </c>
      <c r="L125" s="70">
        <f>'[2]实力验证（按等级）'!L125</f>
        <v>13680174549.558584</v>
      </c>
      <c r="M125" s="70">
        <f>'[2]实力验证（按等级）'!M125</f>
        <v>15404479112.343899</v>
      </c>
      <c r="N125" s="70">
        <f>'[2]实力验证（按等级）'!N125</f>
        <v>1.5313428446635682</v>
      </c>
      <c r="O125" s="70">
        <f>'[2]实力验证（按等级）'!O125</f>
        <v>1.6052169036169905</v>
      </c>
      <c r="P125" s="70">
        <f>'[2]实力验证（按等级）'!P125</f>
        <v>1.6894563029675183</v>
      </c>
      <c r="Q125" s="70">
        <f>'[2]实力验证（按等级）'!Q125</f>
        <v>1.7204924722685306</v>
      </c>
      <c r="R125" s="70">
        <f>'[2]实力验证（按等级）'!R125</f>
        <v>1.7204924722685306</v>
      </c>
      <c r="S125" s="70">
        <f>'[2]实力验证（按等级）'!S125</f>
        <v>1.5921818552056779</v>
      </c>
      <c r="T125" s="70">
        <f>'[2]实力验证（按等级）'!T125</f>
        <v>1.6467301882984575</v>
      </c>
      <c r="U125" s="70">
        <f>'[2]实力验证（按等级）'!U125</f>
        <v>1.7085550946194683</v>
      </c>
      <c r="V125" s="70">
        <f>'[2]实力验证（按等级）'!V125</f>
        <v>1.7343664185174141</v>
      </c>
      <c r="W125" s="70">
        <f>'[2]实力验证（按等级）'!W125</f>
        <v>1.7395082311374006</v>
      </c>
      <c r="X125" s="70">
        <f>'[2]实力验证（按等级）'!X125</f>
        <v>9676.4443944555514</v>
      </c>
      <c r="Y125" s="70">
        <f>'[2]实力验证（按等级）'!Y125</f>
        <v>9829.6490734272884</v>
      </c>
      <c r="Z125" s="70">
        <f>'[2]实力验证（按等级）'!Z125</f>
        <v>10027.589492451047</v>
      </c>
      <c r="AA125" s="70">
        <f>'[2]实力验证（按等级）'!AA125</f>
        <v>10305.003566546231</v>
      </c>
      <c r="AB125" s="70">
        <f>'[2]实力验证（按等级）'!AB125</f>
        <v>10780.943666365374</v>
      </c>
      <c r="AF125" s="68">
        <v>121</v>
      </c>
      <c r="AG125" s="2">
        <f t="shared" si="11"/>
        <v>168476517184.78256</v>
      </c>
      <c r="AH125" s="2">
        <f t="shared" si="12"/>
        <v>184561237792.65924</v>
      </c>
      <c r="AI125" s="2">
        <f t="shared" si="13"/>
        <v>207805089550.05908</v>
      </c>
      <c r="AJ125" s="2">
        <f t="shared" si="14"/>
        <v>228341707716.53616</v>
      </c>
      <c r="AK125" s="2">
        <f t="shared" si="15"/>
        <v>248004162361.60098</v>
      </c>
    </row>
    <row r="126" spans="3:37" x14ac:dyDescent="0.15">
      <c r="C126" s="68">
        <v>122</v>
      </c>
      <c r="D126" s="70">
        <f>'[2]实力验证（按等级）'!D126</f>
        <v>4798288705.8327103</v>
      </c>
      <c r="E126" s="70">
        <f>'[2]实力验证（按等级）'!E126</f>
        <v>4987318542.1666451</v>
      </c>
      <c r="F126" s="70">
        <f>'[2]实力验证（按等级）'!F126</f>
        <v>5088782702.0118303</v>
      </c>
      <c r="G126" s="70">
        <f>'[2]实力验证（按等级）'!G126</f>
        <v>5212931470.1339083</v>
      </c>
      <c r="H126" s="70">
        <f>'[2]实力验证（按等级）'!H126</f>
        <v>5258591097.1983585</v>
      </c>
      <c r="I126" s="70">
        <f>'[2]实力验证（按等级）'!I126</f>
        <v>11167075346.516069</v>
      </c>
      <c r="J126" s="70">
        <f>'[2]实力验证（按等级）'!J126</f>
        <v>11702349985.742046</v>
      </c>
      <c r="K126" s="70">
        <f>'[2]实力验证（按等级）'!K126</f>
        <v>12835515697.325842</v>
      </c>
      <c r="L126" s="70">
        <f>'[2]实力验证（按等级）'!L126</f>
        <v>14128363402.355377</v>
      </c>
      <c r="M126" s="70">
        <f>'[2]实力验证（按等级）'!M126</f>
        <v>15898522214.91901</v>
      </c>
      <c r="N126" s="70">
        <f>'[2]实力验证（按等级）'!N126</f>
        <v>1.5313428446635682</v>
      </c>
      <c r="O126" s="70">
        <f>'[2]实力验证（按等级）'!O126</f>
        <v>1.6052169036169905</v>
      </c>
      <c r="P126" s="70">
        <f>'[2]实力验证（按等级）'!P126</f>
        <v>1.6894563029675183</v>
      </c>
      <c r="Q126" s="70">
        <f>'[2]实力验证（按等级）'!Q126</f>
        <v>1.7204924722685306</v>
      </c>
      <c r="R126" s="70">
        <f>'[2]实力验证（按等级）'!R126</f>
        <v>1.7204924722685306</v>
      </c>
      <c r="S126" s="70">
        <f>'[2]实力验证（按等级）'!S126</f>
        <v>1.596916204217099</v>
      </c>
      <c r="T126" s="70">
        <f>'[2]实力验证（按等级）'!T126</f>
        <v>1.6514359829319463</v>
      </c>
      <c r="U126" s="70">
        <f>'[2]实力验证（按等级）'!U126</f>
        <v>1.7132237307041709</v>
      </c>
      <c r="V126" s="70">
        <f>'[2]实力验证（按等级）'!V126</f>
        <v>1.7390109878718161</v>
      </c>
      <c r="W126" s="70">
        <f>'[2]实力验证（按等级）'!W126</f>
        <v>1.744138966010456</v>
      </c>
      <c r="X126" s="70">
        <f>'[2]实力验证（按等级）'!X126</f>
        <v>9744.4650363204728</v>
      </c>
      <c r="Y126" s="70">
        <f>'[2]实力验证（按等级）'!Y126</f>
        <v>9896.625239771507</v>
      </c>
      <c r="Z126" s="70">
        <f>'[2]实力验证（按等级）'!Z126</f>
        <v>10094.457838135142</v>
      </c>
      <c r="AA126" s="70">
        <f>'[2]实力验证（按等级）'!AA126</f>
        <v>10370.898537566882</v>
      </c>
      <c r="AB126" s="70">
        <f>'[2]实力验证（按等级）'!AB126</f>
        <v>10848.825430193956</v>
      </c>
      <c r="AF126" s="68">
        <v>122</v>
      </c>
      <c r="AG126" s="2">
        <f t="shared" si="11"/>
        <v>174107802384.96054</v>
      </c>
      <c r="AH126" s="2">
        <f t="shared" si="12"/>
        <v>190747974913.20392</v>
      </c>
      <c r="AI126" s="2">
        <f t="shared" si="13"/>
        <v>214700202540.42804</v>
      </c>
      <c r="AJ126" s="2">
        <f t="shared" si="14"/>
        <v>235011255331.56885</v>
      </c>
      <c r="AK126" s="2">
        <f t="shared" si="15"/>
        <v>255174182567.03116</v>
      </c>
    </row>
    <row r="127" spans="3:37" x14ac:dyDescent="0.15">
      <c r="C127" s="68">
        <v>123</v>
      </c>
      <c r="D127" s="70">
        <f>'[2]实力验证（按等级）'!D127</f>
        <v>4889076052.3669891</v>
      </c>
      <c r="E127" s="70">
        <f>'[2]实力验证（按等级）'!E127</f>
        <v>5087928448.4911766</v>
      </c>
      <c r="F127" s="70">
        <f>'[2]实力验证（按等级）'!F127</f>
        <v>5191285811.7008419</v>
      </c>
      <c r="G127" s="70">
        <f>'[2]实力验证（按等级）'!G127</f>
        <v>5297195854.2059994</v>
      </c>
      <c r="H127" s="70">
        <f>'[2]实力验证（按等级）'!H127</f>
        <v>5343619500.7299614</v>
      </c>
      <c r="I127" s="70">
        <f>'[2]实力验证（按等级）'!I127</f>
        <v>11589054133.779987</v>
      </c>
      <c r="J127" s="70">
        <f>'[2]实力验证（按等级）'!J127</f>
        <v>12145383828.271259</v>
      </c>
      <c r="K127" s="70">
        <f>'[2]实力验证（按等级）'!K127</f>
        <v>13313781604.467474</v>
      </c>
      <c r="L127" s="70">
        <f>'[2]实力验证（按等级）'!L127</f>
        <v>14590636898.711561</v>
      </c>
      <c r="M127" s="70">
        <f>'[2]实力验证（按等级）'!M127</f>
        <v>16403464484.686897</v>
      </c>
      <c r="N127" s="70">
        <f>'[2]实力验证（按等级）'!N127</f>
        <v>1.5313428446635682</v>
      </c>
      <c r="O127" s="70">
        <f>'[2]实力验证（按等级）'!O127</f>
        <v>1.6052169036169905</v>
      </c>
      <c r="P127" s="70">
        <f>'[2]实力验证（按等级）'!P127</f>
        <v>1.6894563029675183</v>
      </c>
      <c r="Q127" s="70">
        <f>'[2]实力验证（按等级）'!Q127</f>
        <v>1.7204924722685306</v>
      </c>
      <c r="R127" s="70">
        <f>'[2]实力验证（按等级）'!R127</f>
        <v>1.7204924722685306</v>
      </c>
      <c r="S127" s="70">
        <f>'[2]实力验证（按等级）'!S127</f>
        <v>1.6016505532285199</v>
      </c>
      <c r="T127" s="70">
        <f>'[2]实力验证（按等级）'!T127</f>
        <v>1.656141777565435</v>
      </c>
      <c r="U127" s="70">
        <f>'[2]实力验证（按等级）'!U127</f>
        <v>1.7178923667888737</v>
      </c>
      <c r="V127" s="70">
        <f>'[2]实力验证（按等级）'!V127</f>
        <v>1.7436555572262178</v>
      </c>
      <c r="W127" s="70">
        <f>'[2]实力验证（按等级）'!W127</f>
        <v>1.7487697008835115</v>
      </c>
      <c r="X127" s="70">
        <f>'[2]实力验证（按等级）'!X127</f>
        <v>9811.0477430073333</v>
      </c>
      <c r="Y127" s="70">
        <f>'[2]实力验证（按等级）'!Y127</f>
        <v>9964.6693727084894</v>
      </c>
      <c r="Z127" s="70">
        <f>'[2]实力验证（按等级）'!Z127</f>
        <v>10162.69758053266</v>
      </c>
      <c r="AA127" s="70">
        <f>'[2]实力验证（按等级）'!AA127</f>
        <v>10439.351962904837</v>
      </c>
      <c r="AB127" s="70">
        <f>'[2]实力验证（按等级）'!AB127</f>
        <v>10915.929018589795</v>
      </c>
      <c r="AF127" s="68">
        <v>123</v>
      </c>
      <c r="AG127" s="2">
        <f t="shared" si="11"/>
        <v>179874758340.29626</v>
      </c>
      <c r="AH127" s="2">
        <f t="shared" si="12"/>
        <v>197147646858.02219</v>
      </c>
      <c r="AI127" s="2">
        <f t="shared" si="13"/>
        <v>221838477451.92102</v>
      </c>
      <c r="AJ127" s="2">
        <f t="shared" si="14"/>
        <v>241839027636.82608</v>
      </c>
      <c r="AK127" s="2">
        <f t="shared" si="15"/>
        <v>262500461618.43439</v>
      </c>
    </row>
    <row r="128" spans="3:37" x14ac:dyDescent="0.15">
      <c r="C128" s="68">
        <v>124</v>
      </c>
      <c r="D128" s="70">
        <f>'[2]实力验证（按等级）'!D128</f>
        <v>4981095273.3887072</v>
      </c>
      <c r="E128" s="70">
        <f>'[2]实力验证（按等级）'!E128</f>
        <v>5189962485.9885445</v>
      </c>
      <c r="F128" s="70">
        <f>'[2]实力验证（按等级）'!F128</f>
        <v>5295236496.7262297</v>
      </c>
      <c r="G128" s="70">
        <f>'[2]实力验证（按等级）'!G128</f>
        <v>5382236053.1622925</v>
      </c>
      <c r="H128" s="70">
        <f>'[2]实力验证（按等级）'!H128</f>
        <v>5429431276.9952497</v>
      </c>
      <c r="I128" s="70">
        <f>'[2]实力验证（按等级）'!I128</f>
        <v>12029284830.19352</v>
      </c>
      <c r="J128" s="70">
        <f>'[2]实力验证（按等级）'!J128</f>
        <v>12599306656.092754</v>
      </c>
      <c r="K128" s="70">
        <f>'[2]实力验证（按等级）'!K128</f>
        <v>13802780132.221416</v>
      </c>
      <c r="L128" s="70">
        <f>'[2]实力验证（按等级）'!L128</f>
        <v>15059427276.987787</v>
      </c>
      <c r="M128" s="70">
        <f>'[2]实力验证（按等级）'!M128</f>
        <v>16925388082.654013</v>
      </c>
      <c r="N128" s="70">
        <f>'[2]实力验证（按等级）'!N128</f>
        <v>1.5313428446635682</v>
      </c>
      <c r="O128" s="70">
        <f>'[2]实力验证（按等级）'!O128</f>
        <v>1.6052169036169905</v>
      </c>
      <c r="P128" s="70">
        <f>'[2]实力验证（按等级）'!P128</f>
        <v>1.6894563029675183</v>
      </c>
      <c r="Q128" s="70">
        <f>'[2]实力验证（按等级）'!Q128</f>
        <v>1.7204924722685306</v>
      </c>
      <c r="R128" s="70">
        <f>'[2]实力验证（按等级）'!R128</f>
        <v>1.7204924722685306</v>
      </c>
      <c r="S128" s="70">
        <f>'[2]实力验证（按等级）'!S128</f>
        <v>1.6063849022399408</v>
      </c>
      <c r="T128" s="70">
        <f>'[2]实力验证（按等级）'!T128</f>
        <v>1.6608475721989238</v>
      </c>
      <c r="U128" s="70">
        <f>'[2]实力验证（按等级）'!U128</f>
        <v>1.7225610028735763</v>
      </c>
      <c r="V128" s="70">
        <f>'[2]实力验证（按等级）'!V128</f>
        <v>1.7483001265806197</v>
      </c>
      <c r="W128" s="70">
        <f>'[2]实力验证（按等级）'!W128</f>
        <v>1.7534004357565669</v>
      </c>
      <c r="X128" s="70">
        <f>'[2]实力验证（按等级）'!X128</f>
        <v>9879.4839190509247</v>
      </c>
      <c r="Y128" s="70">
        <f>'[2]实力验证（按等级）'!Y128</f>
        <v>10031.306873402384</v>
      </c>
      <c r="Z128" s="70">
        <f>'[2]实力验证（按等级）'!Z128</f>
        <v>10229.232848990194</v>
      </c>
      <c r="AA128" s="70">
        <f>'[2]实力验证（按等级）'!AA128</f>
        <v>10505.679921714705</v>
      </c>
      <c r="AB128" s="70">
        <f>'[2]实力验证（按等级）'!AB128</f>
        <v>10984.192612715306</v>
      </c>
      <c r="AF128" s="68">
        <v>124</v>
      </c>
      <c r="AG128" s="2">
        <f t="shared" si="11"/>
        <v>185860076357.69672</v>
      </c>
      <c r="AH128" s="2">
        <f t="shared" si="12"/>
        <v>203704201524.69684</v>
      </c>
      <c r="AI128" s="2">
        <f t="shared" si="13"/>
        <v>229140744583.75458</v>
      </c>
      <c r="AJ128" s="2">
        <f t="shared" si="14"/>
        <v>248775116184.04004</v>
      </c>
      <c r="AK128" s="2">
        <f t="shared" si="15"/>
        <v>270048280483.78067</v>
      </c>
    </row>
    <row r="129" spans="3:37" x14ac:dyDescent="0.15">
      <c r="C129" s="68">
        <v>125</v>
      </c>
      <c r="D129" s="70">
        <f>'[2]实力验证（按等级）'!D129</f>
        <v>5074381557.6516438</v>
      </c>
      <c r="E129" s="70">
        <f>'[2]实力验证（按等级）'!E129</f>
        <v>5293435293.1260338</v>
      </c>
      <c r="F129" s="70">
        <f>'[2]实力验证（按等级）'!F129</f>
        <v>5400647835.0514183</v>
      </c>
      <c r="G129" s="70">
        <f>'[2]实力验证（按等级）'!G129</f>
        <v>5468054354.8796062</v>
      </c>
      <c r="H129" s="70">
        <f>'[2]实力验证（按等级）'!H129</f>
        <v>5516028742.2506132</v>
      </c>
      <c r="I129" s="70">
        <f>'[2]实力验证（按等级）'!I129</f>
        <v>12478467764.077745</v>
      </c>
      <c r="J129" s="70">
        <f>'[2]实力验证（按等级）'!J129</f>
        <v>13072536814.936457</v>
      </c>
      <c r="K129" s="70">
        <f>'[2]实力验证（按等级）'!K129</f>
        <v>14313102519.331343</v>
      </c>
      <c r="L129" s="70">
        <f>'[2]实力验证（按等级）'!L129</f>
        <v>15545996047.727776</v>
      </c>
      <c r="M129" s="70">
        <f>'[2]实力验证（按等级）'!M129</f>
        <v>17454985156.479824</v>
      </c>
      <c r="N129" s="70">
        <f>'[2]实力验证（按等级）'!N129</f>
        <v>1.5313428446635682</v>
      </c>
      <c r="O129" s="70">
        <f>'[2]实力验证（按等级）'!O129</f>
        <v>1.6052169036169905</v>
      </c>
      <c r="P129" s="70">
        <f>'[2]实力验证（按等级）'!P129</f>
        <v>1.6894563029675183</v>
      </c>
      <c r="Q129" s="70">
        <f>'[2]实力验证（按等级）'!Q129</f>
        <v>1.7204924722685306</v>
      </c>
      <c r="R129" s="70">
        <f>'[2]实力验证（按等级）'!R129</f>
        <v>1.7204924722685306</v>
      </c>
      <c r="S129" s="70">
        <f>'[2]实力验证（按等级）'!S129</f>
        <v>1.6111192512513619</v>
      </c>
      <c r="T129" s="70">
        <f>'[2]实力验证（按等级）'!T129</f>
        <v>1.6655533668324125</v>
      </c>
      <c r="U129" s="70">
        <f>'[2]实力验证（按等级）'!U129</f>
        <v>1.7272296389582791</v>
      </c>
      <c r="V129" s="70">
        <f>'[2]实力验证（按等级）'!V129</f>
        <v>1.7529446959350214</v>
      </c>
      <c r="W129" s="70">
        <f>'[2]实力验证（按等级）'!W129</f>
        <v>1.7580311706296223</v>
      </c>
      <c r="X129" s="70">
        <f>'[2]实力验证（按等级）'!X129</f>
        <v>9945.7283526381671</v>
      </c>
      <c r="Y129" s="70">
        <f>'[2]实力验证（按等级）'!Y129</f>
        <v>10099.759644321213</v>
      </c>
      <c r="Z129" s="70">
        <f>'[2]实力验证（按等级）'!Z129</f>
        <v>10297.873123465719</v>
      </c>
      <c r="AA129" s="70">
        <f>'[2]实力验证（按等级）'!AA129</f>
        <v>10573.776910047076</v>
      </c>
      <c r="AB129" s="70">
        <f>'[2]实力验证（按等级）'!AB129</f>
        <v>11050.979476358745</v>
      </c>
      <c r="AF129" s="68">
        <v>125</v>
      </c>
      <c r="AG129" s="2">
        <f t="shared" si="11"/>
        <v>191974077190.92401</v>
      </c>
      <c r="AH129" s="2">
        <f t="shared" si="12"/>
        <v>210504936739.57861</v>
      </c>
      <c r="AI129" s="2">
        <f t="shared" si="13"/>
        <v>236720759096.92303</v>
      </c>
      <c r="AJ129" s="2">
        <f t="shared" si="14"/>
        <v>255941039099.06287</v>
      </c>
      <c r="AK129" s="2">
        <f t="shared" si="15"/>
        <v>277720158267.45581</v>
      </c>
    </row>
    <row r="130" spans="3:37" x14ac:dyDescent="0.15">
      <c r="C130" s="68">
        <v>126</v>
      </c>
      <c r="D130" s="70">
        <f>'[2]实力验证（按等级）'!D130</f>
        <v>5168356316.0238562</v>
      </c>
      <c r="E130" s="70">
        <f>'[2]实力验证（按等级）'!E130</f>
        <v>5398364214.561573</v>
      </c>
      <c r="F130" s="70">
        <f>'[2]实力验证（按等级）'!F130</f>
        <v>5507532974.5908384</v>
      </c>
      <c r="G130" s="70">
        <f>'[2]实力验证（按等级）'!G130</f>
        <v>5554656466.507659</v>
      </c>
      <c r="H130" s="70">
        <f>'[2]实力验证（按等级）'!H130</f>
        <v>5603994596.7451382</v>
      </c>
      <c r="I130" s="70">
        <f>'[2]实力验证（按等级）'!I130</f>
        <v>12948813622.673109</v>
      </c>
      <c r="J130" s="70">
        <f>'[2]实力验证（按等级）'!J130</f>
        <v>13555337014.620668</v>
      </c>
      <c r="K130" s="70">
        <f>'[2]实力验证（按等级）'!K130</f>
        <v>14832695171.436598</v>
      </c>
      <c r="L130" s="70">
        <f>'[2]实力验证（按等级）'!L130</f>
        <v>16041162331.379414</v>
      </c>
      <c r="M130" s="70">
        <f>'[2]实力验证（按等级）'!M130</f>
        <v>18006092428.60957</v>
      </c>
      <c r="N130" s="70">
        <f>'[2]实力验证（按等级）'!N130</f>
        <v>1.5313428446635682</v>
      </c>
      <c r="O130" s="70">
        <f>'[2]实力验证（按等级）'!O130</f>
        <v>1.6052169036169905</v>
      </c>
      <c r="P130" s="70">
        <f>'[2]实力验证（按等级）'!P130</f>
        <v>1.6894563029675183</v>
      </c>
      <c r="Q130" s="70">
        <f>'[2]实力验证（按等级）'!Q130</f>
        <v>1.7204924722685306</v>
      </c>
      <c r="R130" s="70">
        <f>'[2]实力验证（按等级）'!R130</f>
        <v>1.7204924722685306</v>
      </c>
      <c r="S130" s="70">
        <f>'[2]实力验证（按等级）'!S130</f>
        <v>1.615853600262783</v>
      </c>
      <c r="T130" s="70">
        <f>'[2]实力验证（按等级）'!T130</f>
        <v>1.6702591614659013</v>
      </c>
      <c r="U130" s="70">
        <f>'[2]实力验证（按等级）'!U130</f>
        <v>1.7318982750429819</v>
      </c>
      <c r="V130" s="70">
        <f>'[2]实力验证（按等级）'!V130</f>
        <v>1.7575892652894232</v>
      </c>
      <c r="W130" s="70">
        <f>'[2]实力验证（按等级）'!W130</f>
        <v>1.7626619055026778</v>
      </c>
      <c r="X130" s="70">
        <f>'[2]实力验证（按等级）'!X130</f>
        <v>10014.573662284723</v>
      </c>
      <c r="Y130" s="70">
        <f>'[2]实力验证（按等级）'!Y130</f>
        <v>10166.063332061771</v>
      </c>
      <c r="Z130" s="70">
        <f>'[2]实力验证（按等级）'!Z130</f>
        <v>10364.080018820052</v>
      </c>
      <c r="AA130" s="70">
        <f>'[2]实力验证（按等级）'!AA130</f>
        <v>10640.531615660057</v>
      </c>
      <c r="AB130" s="70">
        <f>'[2]实力验证（按等级）'!AB130</f>
        <v>11119.619666055991</v>
      </c>
      <c r="AF130" s="68">
        <v>126</v>
      </c>
      <c r="AG130" s="2">
        <f t="shared" si="11"/>
        <v>198329358504.46176</v>
      </c>
      <c r="AH130" s="2">
        <f t="shared" si="12"/>
        <v>217451546978.73654</v>
      </c>
      <c r="AI130" s="2">
        <f t="shared" si="13"/>
        <v>244451822625.42282</v>
      </c>
      <c r="AJ130" s="2">
        <f t="shared" si="14"/>
        <v>263239397599.95044</v>
      </c>
      <c r="AK130" s="2">
        <f t="shared" si="15"/>
        <v>285673427274.34277</v>
      </c>
    </row>
    <row r="131" spans="3:37" x14ac:dyDescent="0.15">
      <c r="C131" s="68">
        <v>127</v>
      </c>
      <c r="D131" s="70">
        <f>'[2]实力验证（按等级）'!D131</f>
        <v>5263562828.3558569</v>
      </c>
      <c r="E131" s="70">
        <f>'[2]实力验证（按等级）'!E131</f>
        <v>5504756495.7373228</v>
      </c>
      <c r="F131" s="70">
        <f>'[2]实力验证（按等级）'!F131</f>
        <v>5614323171.9558086</v>
      </c>
      <c r="G131" s="70">
        <f>'[2]实力验证（按等级）'!G131</f>
        <v>5642042948.2442045</v>
      </c>
      <c r="H131" s="70">
        <f>'[2]实力验证（按等级）'!H131</f>
        <v>5694832503.6432505</v>
      </c>
      <c r="I131" s="70">
        <f>'[2]实力验证（按等级）'!I131</f>
        <v>13426579502.142727</v>
      </c>
      <c r="J131" s="70">
        <f>'[2]实力验证（按等级）'!J131</f>
        <v>14060506273.217442</v>
      </c>
      <c r="K131" s="70">
        <f>'[2]实力验证（按等级）'!K131</f>
        <v>15372178955.206488</v>
      </c>
      <c r="L131" s="70">
        <f>'[2]实力验证（按等级）'!L131</f>
        <v>16552456569.486166</v>
      </c>
      <c r="M131" s="70">
        <f>'[2]实力验证（按等级）'!M131</f>
        <v>18571291802.185944</v>
      </c>
      <c r="N131" s="70">
        <f>'[2]实力验证（按等级）'!N131</f>
        <v>1.5313428446635682</v>
      </c>
      <c r="O131" s="70">
        <f>'[2]实力验证（按等级）'!O131</f>
        <v>1.6052169036169905</v>
      </c>
      <c r="P131" s="70">
        <f>'[2]实力验证（按等级）'!P131</f>
        <v>1.6894563029675183</v>
      </c>
      <c r="Q131" s="70">
        <f>'[2]实力验证（按等级）'!Q131</f>
        <v>1.7204924722685306</v>
      </c>
      <c r="R131" s="70">
        <f>'[2]实力验证（按等级）'!R131</f>
        <v>1.7204924722685306</v>
      </c>
      <c r="S131" s="70">
        <f>'[2]实力验证（按等级）'!S131</f>
        <v>1.6205879492742041</v>
      </c>
      <c r="T131" s="70">
        <f>'[2]实力验证（按等级）'!T131</f>
        <v>1.67496495609939</v>
      </c>
      <c r="U131" s="70">
        <f>'[2]实力验证（按等级）'!U131</f>
        <v>1.7365669111276847</v>
      </c>
      <c r="V131" s="70">
        <f>'[2]实力验证（按等级）'!V131</f>
        <v>1.7622338346438249</v>
      </c>
      <c r="W131" s="70">
        <f>'[2]实力验证（按等级）'!W131</f>
        <v>1.7672926403757332</v>
      </c>
      <c r="X131" s="70">
        <f>'[2]实力验证（按等级）'!X131</f>
        <v>10080.484705508437</v>
      </c>
      <c r="Y131" s="70">
        <f>'[2]实力验证（按等级）'!Y131</f>
        <v>10234.918572476086</v>
      </c>
      <c r="Z131" s="70">
        <f>'[2]实力验证（按等级）'!Z131</f>
        <v>10433.114912341925</v>
      </c>
      <c r="AA131" s="70">
        <f>'[2]实力验证（按等级）'!AA131</f>
        <v>10708.277095716885</v>
      </c>
      <c r="AB131" s="70">
        <f>'[2]实力验证（按等级）'!AB131</f>
        <v>11186.094036883622</v>
      </c>
      <c r="AF131" s="68">
        <v>127</v>
      </c>
      <c r="AG131" s="2">
        <f t="shared" si="11"/>
        <v>204799640569.00977</v>
      </c>
      <c r="AH131" s="2">
        <f t="shared" si="12"/>
        <v>224676184457.40897</v>
      </c>
      <c r="AI131" s="2">
        <f t="shared" si="13"/>
        <v>252423079873.67526</v>
      </c>
      <c r="AJ131" s="2">
        <f t="shared" si="14"/>
        <v>270751847614.58237</v>
      </c>
      <c r="AK131" s="2">
        <f t="shared" si="15"/>
        <v>293856344538.08228</v>
      </c>
    </row>
    <row r="132" spans="3:37" x14ac:dyDescent="0.15">
      <c r="C132" s="68">
        <v>128</v>
      </c>
      <c r="D132" s="70">
        <f>'[2]实力验证（按等级）'!D132</f>
        <v>5360023240.3352852</v>
      </c>
      <c r="E132" s="70">
        <f>'[2]实力验证（按等级）'!E132</f>
        <v>5612625261.8206882</v>
      </c>
      <c r="F132" s="70">
        <f>'[2]实力验证（按等级）'!F132</f>
        <v>5702066161.582943</v>
      </c>
      <c r="G132" s="70">
        <f>'[2]实力验证（按等级）'!G132</f>
        <v>5730214541.1917067</v>
      </c>
      <c r="H132" s="70">
        <f>'[2]实力验证（按等级）'!H132</f>
        <v>5786538850.3390703</v>
      </c>
      <c r="I132" s="70">
        <f>'[2]实力验证（按等级）'!I132</f>
        <v>13928571453.865479</v>
      </c>
      <c r="J132" s="70">
        <f>'[2]实力验证（按等级）'!J132</f>
        <v>14573717130.149632</v>
      </c>
      <c r="K132" s="70">
        <f>'[2]实力验证（按等级）'!K132</f>
        <v>15861874711.362261</v>
      </c>
      <c r="L132" s="70">
        <f>'[2]实力验证（按等级）'!L132</f>
        <v>17075544403.549316</v>
      </c>
      <c r="M132" s="70">
        <f>'[2]实力验证（按等级）'!M132</f>
        <v>19160025320.472382</v>
      </c>
      <c r="N132" s="70">
        <f>'[2]实力验证（按等级）'!N132</f>
        <v>1.5313428446635682</v>
      </c>
      <c r="O132" s="70">
        <f>'[2]实力验证（按等级）'!O132</f>
        <v>1.6052169036169905</v>
      </c>
      <c r="P132" s="70">
        <f>'[2]实力验证（按等级）'!P132</f>
        <v>1.6894563029675183</v>
      </c>
      <c r="Q132" s="70">
        <f>'[2]实力验证（按等级）'!Q132</f>
        <v>1.7204924722685306</v>
      </c>
      <c r="R132" s="70">
        <f>'[2]实力验证（按等级）'!R132</f>
        <v>1.7204924722685306</v>
      </c>
      <c r="S132" s="70">
        <f>'[2]实力验证（按等级）'!S132</f>
        <v>1.625322298285625</v>
      </c>
      <c r="T132" s="70">
        <f>'[2]实力验证（按等级）'!T132</f>
        <v>1.679670750732879</v>
      </c>
      <c r="U132" s="70">
        <f>'[2]实力验证（按等级）'!U132</f>
        <v>1.7412355472123873</v>
      </c>
      <c r="V132" s="70">
        <f>'[2]实力验证（按等级）'!V132</f>
        <v>1.7668784039982268</v>
      </c>
      <c r="W132" s="70">
        <f>'[2]实力验证（按等级）'!W132</f>
        <v>1.7719233752487886</v>
      </c>
      <c r="X132" s="70">
        <f>'[2]实力验证（按等级）'!X132</f>
        <v>10149.690943272972</v>
      </c>
      <c r="Y132" s="70">
        <f>'[2]实力验证（按等级）'!Y132</f>
        <v>10300.893195820045</v>
      </c>
      <c r="Z132" s="70">
        <f>'[2]实力验证（按等级）'!Z132</f>
        <v>10498.998039325359</v>
      </c>
      <c r="AA132" s="70">
        <f>'[2]实力验证（按等级）'!AA132</f>
        <v>10775.452409052476</v>
      </c>
      <c r="AB132" s="70">
        <f>'[2]实力验证（按等级）'!AB132</f>
        <v>11255.105659357363</v>
      </c>
      <c r="AF132" s="68">
        <v>128</v>
      </c>
      <c r="AG132" s="2">
        <f t="shared" si="11"/>
        <v>211550992769.10745</v>
      </c>
      <c r="AH132" s="2">
        <f t="shared" si="12"/>
        <v>232033476119.43976</v>
      </c>
      <c r="AI132" s="2">
        <f t="shared" si="13"/>
        <v>259592128472.7034</v>
      </c>
      <c r="AJ132" s="2">
        <f t="shared" si="14"/>
        <v>278432845217.45215</v>
      </c>
      <c r="AK132" s="2">
        <f t="shared" si="15"/>
        <v>302336443792.73108</v>
      </c>
    </row>
    <row r="133" spans="3:37" x14ac:dyDescent="0.15">
      <c r="C133" s="68">
        <v>129</v>
      </c>
      <c r="D133" s="70">
        <f>'[2]实力验证（按等级）'!D133</f>
        <v>5457689998.7611074</v>
      </c>
      <c r="E133" s="70">
        <f>'[2]实力验证（按等级）'!E133</f>
        <v>5721983707.8595247</v>
      </c>
      <c r="F133" s="70">
        <f>'[2]实力验证（按等级）'!F133</f>
        <v>5790592813.3600855</v>
      </c>
      <c r="G133" s="70">
        <f>'[2]实力验证（按等级）'!G133</f>
        <v>5819173534.7622938</v>
      </c>
      <c r="H133" s="70">
        <f>'[2]实力验证（按等级）'!H133</f>
        <v>5879116758.0309401</v>
      </c>
      <c r="I133" s="70">
        <f>'[2]实力验证（按等级）'!I133</f>
        <v>14436967739.458199</v>
      </c>
      <c r="J133" s="70">
        <f>'[2]实力验证（按等级）'!J133</f>
        <v>15113000082.878363</v>
      </c>
      <c r="K133" s="70">
        <f>'[2]实力验证（按等级）'!K133</f>
        <v>16374798872.10354</v>
      </c>
      <c r="L133" s="70">
        <f>'[2]实力验证（按等级）'!L133</f>
        <v>17613160914.138893</v>
      </c>
      <c r="M133" s="70">
        <f>'[2]实力验证（按等级）'!M133</f>
        <v>19755627706.307148</v>
      </c>
      <c r="N133" s="70">
        <f>'[2]实力验证（按等级）'!N133</f>
        <v>1.5313428446635682</v>
      </c>
      <c r="O133" s="70">
        <f>'[2]实力验证（按等级）'!O133</f>
        <v>1.6052169036169905</v>
      </c>
      <c r="P133" s="70">
        <f>'[2]实力验证（按等级）'!P133</f>
        <v>1.6894563029675183</v>
      </c>
      <c r="Q133" s="70">
        <f>'[2]实力验证（按等级）'!Q133</f>
        <v>1.7204924722685306</v>
      </c>
      <c r="R133" s="70">
        <f>'[2]实力验证（按等级）'!R133</f>
        <v>1.7204924722685306</v>
      </c>
      <c r="S133" s="70">
        <f>'[2]实力验证（按等级）'!S133</f>
        <v>1.6300566472970459</v>
      </c>
      <c r="T133" s="70">
        <f>'[2]实力验证（按等级）'!T133</f>
        <v>1.6843765453663677</v>
      </c>
      <c r="U133" s="70">
        <f>'[2]实力验证（按等级）'!U133</f>
        <v>1.7459041832970899</v>
      </c>
      <c r="V133" s="70">
        <f>'[2]实力验证（按等级）'!V133</f>
        <v>1.7715229733526285</v>
      </c>
      <c r="W133" s="70">
        <f>'[2]实力验证（按等级）'!W133</f>
        <v>1.776580881498367</v>
      </c>
      <c r="X133" s="70">
        <f>'[2]实力验证（按等级）'!X133</f>
        <v>10215.315306211396</v>
      </c>
      <c r="Y133" s="70">
        <f>'[2]实力验证（按等级）'!Y133</f>
        <v>10370.144854889668</v>
      </c>
      <c r="Z133" s="70">
        <f>'[2]实力验证（按等级）'!Z133</f>
        <v>10568.174357204385</v>
      </c>
      <c r="AA133" s="70">
        <f>'[2]实力验证（按等级）'!AA133</f>
        <v>10842.851207692062</v>
      </c>
      <c r="AB133" s="70">
        <f>'[2]实力验证（按等级）'!AB133</f>
        <v>11321.271684914402</v>
      </c>
      <c r="AF133" s="68">
        <v>129</v>
      </c>
      <c r="AG133" s="2">
        <f t="shared" si="11"/>
        <v>218409029395.3866</v>
      </c>
      <c r="AH133" s="2">
        <f t="shared" si="12"/>
        <v>239709430631.80463</v>
      </c>
      <c r="AI133" s="2">
        <f t="shared" si="13"/>
        <v>267048646968.62509</v>
      </c>
      <c r="AJ133" s="2">
        <f t="shared" si="14"/>
        <v>286312741074.74646</v>
      </c>
      <c r="AK133" s="2">
        <f t="shared" si="15"/>
        <v>310942111343.56482</v>
      </c>
    </row>
    <row r="134" spans="3:37" x14ac:dyDescent="0.15">
      <c r="C134" s="68">
        <v>130</v>
      </c>
      <c r="D134" s="70">
        <f>'[2]实力验证（按等级）'!D134</f>
        <v>5556536627.2397861</v>
      </c>
      <c r="E134" s="70">
        <f>'[2]实力验证（按等级）'!E134</f>
        <v>5832845098.952239</v>
      </c>
      <c r="F134" s="70">
        <f>'[2]实力验证（按等级）'!F134</f>
        <v>5879905406.8240452</v>
      </c>
      <c r="G134" s="70">
        <f>'[2]实力验证（按等级）'!G134</f>
        <v>5908922218.3680973</v>
      </c>
      <c r="H134" s="70">
        <f>'[2]实力验证（按等级）'!H134</f>
        <v>5972569347.917201</v>
      </c>
      <c r="I134" s="70">
        <f>'[2]实力验证（按等级）'!I134</f>
        <v>14970761700.901047</v>
      </c>
      <c r="J134" s="70">
        <f>'[2]实力验证（按等级）'!J134</f>
        <v>15658644452.316317</v>
      </c>
      <c r="K134" s="70">
        <f>'[2]实力验证（按等级）'!K134</f>
        <v>16890852600.000467</v>
      </c>
      <c r="L134" s="70">
        <f>'[2]实力验证（按等级）'!L134</f>
        <v>18167052341.477543</v>
      </c>
      <c r="M134" s="70">
        <f>'[2]实力验证（按等级）'!M134</f>
        <v>20379104666.249596</v>
      </c>
      <c r="N134" s="70">
        <f>'[2]实力验证（按等级）'!N134</f>
        <v>1.5313428446635682</v>
      </c>
      <c r="O134" s="70">
        <f>'[2]实力验证（按等级）'!O134</f>
        <v>1.6052169036169905</v>
      </c>
      <c r="P134" s="70">
        <f>'[2]实力验证（按等级）'!P134</f>
        <v>1.6894563029675183</v>
      </c>
      <c r="Q134" s="70">
        <f>'[2]实力验证（按等级）'!Q134</f>
        <v>1.7204924722685306</v>
      </c>
      <c r="R134" s="70">
        <f>'[2]实力验证（按等级）'!R134</f>
        <v>1.7204924722685306</v>
      </c>
      <c r="S134" s="70">
        <f>'[2]实力验证（按等级）'!S134</f>
        <v>1.634790996308467</v>
      </c>
      <c r="T134" s="70">
        <f>'[2]实力验证（按等级）'!T134</f>
        <v>1.6890823399998565</v>
      </c>
      <c r="U134" s="70">
        <f>'[2]实力验证（按等级）'!U134</f>
        <v>1.7505728193817927</v>
      </c>
      <c r="V134" s="70">
        <f>'[2]实力验证（按等级）'!V134</f>
        <v>1.7762056352498972</v>
      </c>
      <c r="W134" s="70">
        <f>'[2]实力验证（按等级）'!W134</f>
        <v>1.7812572544680543</v>
      </c>
      <c r="X134" s="70">
        <f>'[2]实力验证（按等级）'!X134</f>
        <v>10284.169345009299</v>
      </c>
      <c r="Y134" s="70">
        <f>'[2]实力验证（按等级）'!Y134</f>
        <v>10435.795061286302</v>
      </c>
      <c r="Z134" s="70">
        <f>'[2]实力验证（按等级）'!Z134</f>
        <v>10633.985611061633</v>
      </c>
      <c r="AA134" s="70">
        <f>'[2]实力验证（按等级）'!AA134</f>
        <v>10910.441093456959</v>
      </c>
      <c r="AB134" s="70">
        <f>'[2]实力验证（按等级）'!AB134</f>
        <v>11390.649652523607</v>
      </c>
      <c r="AF134" s="68">
        <v>130</v>
      </c>
      <c r="AG134" s="2">
        <f t="shared" si="11"/>
        <v>225560756142.40561</v>
      </c>
      <c r="AH134" s="2">
        <f t="shared" si="12"/>
        <v>247503452813.6214</v>
      </c>
      <c r="AI134" s="2">
        <f t="shared" si="13"/>
        <v>274579688192.54642</v>
      </c>
      <c r="AJ134" s="2">
        <f t="shared" si="14"/>
        <v>294416707562.31903</v>
      </c>
      <c r="AK134" s="2">
        <f t="shared" si="15"/>
        <v>319896769138.87402</v>
      </c>
    </row>
    <row r="135" spans="3:37" x14ac:dyDescent="0.15">
      <c r="C135" s="68">
        <v>131</v>
      </c>
      <c r="D135" s="70">
        <f>'[2]实力验证（按等级）'!D135</f>
        <v>5656666512.5284595</v>
      </c>
      <c r="E135" s="70">
        <f>'[2]实力验证（按等级）'!E135</f>
        <v>5945222770.4179459</v>
      </c>
      <c r="F135" s="70">
        <f>'[2]实力验证（按等级）'!F135</f>
        <v>5970006221.5116377</v>
      </c>
      <c r="G135" s="70">
        <f>'[2]实力验证（按等级）'!G135</f>
        <v>5999462881.4212503</v>
      </c>
      <c r="H135" s="70">
        <f>'[2]实力验证（按等级）'!H135</f>
        <v>6066899741.1962013</v>
      </c>
      <c r="I135" s="70">
        <f>'[2]实力验证（按等级）'!I135</f>
        <v>15513126109.114996</v>
      </c>
      <c r="J135" s="70">
        <f>'[2]实力验证（按等级）'!J135</f>
        <v>16231402853.311361</v>
      </c>
      <c r="K135" s="70">
        <f>'[2]实力验证（按等级）'!K135</f>
        <v>17431780897.227875</v>
      </c>
      <c r="L135" s="70">
        <f>'[2]实力验证（按等级）'!L135</f>
        <v>18735203109.861217</v>
      </c>
      <c r="M135" s="70">
        <f>'[2]实力验证（按等级）'!M135</f>
        <v>21006861726.542339</v>
      </c>
      <c r="N135" s="70">
        <f>'[2]实力验证（按等级）'!N135</f>
        <v>1.5313428446635682</v>
      </c>
      <c r="O135" s="70">
        <f>'[2]实力验证（按等级）'!O135</f>
        <v>1.6052169036169905</v>
      </c>
      <c r="P135" s="70">
        <f>'[2]实力验证（按等级）'!P135</f>
        <v>1.6894563029675183</v>
      </c>
      <c r="Q135" s="70">
        <f>'[2]实力验证（按等级）'!Q135</f>
        <v>1.7204924722685306</v>
      </c>
      <c r="R135" s="70">
        <f>'[2]实力验证（按等级）'!R135</f>
        <v>1.7204924722685306</v>
      </c>
      <c r="S135" s="70">
        <f>'[2]实力验证（按等级）'!S135</f>
        <v>1.6395253453198881</v>
      </c>
      <c r="T135" s="70">
        <f>'[2]实力验证（按等级）'!T135</f>
        <v>1.6937881346333452</v>
      </c>
      <c r="U135" s="70">
        <f>'[2]实力验证（按等级）'!U135</f>
        <v>1.7552796124270063</v>
      </c>
      <c r="V135" s="70">
        <f>'[2]实力验证（按等级）'!V135</f>
        <v>1.7809261430025802</v>
      </c>
      <c r="W135" s="70">
        <f>'[2]实力验证（按等级）'!W135</f>
        <v>1.7859336274377418</v>
      </c>
      <c r="X135" s="70">
        <f>'[2]实力验证（按等级）'!X135</f>
        <v>10350.218683850997</v>
      </c>
      <c r="Y135" s="70">
        <f>'[2]实力验证（按等级）'!Y135</f>
        <v>10504.721741061521</v>
      </c>
      <c r="Z135" s="70">
        <f>'[2]实力验证（按等级）'!Z135</f>
        <v>10702.819754337119</v>
      </c>
      <c r="AA135" s="70">
        <f>'[2]实力验证（按等级）'!AA135</f>
        <v>10977.497938497676</v>
      </c>
      <c r="AB135" s="70">
        <f>'[2]实力验证（按等级）'!AB135</f>
        <v>11456.511398210354</v>
      </c>
      <c r="AF135" s="68">
        <v>131</v>
      </c>
      <c r="AG135" s="2">
        <f t="shared" si="11"/>
        <v>232843605962.23529</v>
      </c>
      <c r="AH135" s="2">
        <f t="shared" si="12"/>
        <v>255629700017.8959</v>
      </c>
      <c r="AI135" s="2">
        <f t="shared" si="13"/>
        <v>282422946410.64014</v>
      </c>
      <c r="AJ135" s="2">
        <f t="shared" si="14"/>
        <v>302724599376.03503</v>
      </c>
      <c r="AK135" s="2">
        <f t="shared" si="15"/>
        <v>328948133353.26526</v>
      </c>
    </row>
    <row r="136" spans="3:37" x14ac:dyDescent="0.15">
      <c r="C136" s="68">
        <v>132</v>
      </c>
      <c r="D136" s="70">
        <f>'[2]实力验证（按等级）'!D136</f>
        <v>5758090664.1816254</v>
      </c>
      <c r="E136" s="70">
        <f>'[2]实力验证（按等级）'!E136</f>
        <v>6038083956.763792</v>
      </c>
      <c r="F136" s="70">
        <f>'[2]实力验证（按等级）'!F136</f>
        <v>6060906756.9949141</v>
      </c>
      <c r="G136" s="70">
        <f>'[2]实力验证（按等级）'!G136</f>
        <v>6090797813.3338823</v>
      </c>
      <c r="H136" s="70">
        <f>'[2]实力验证（按等级）'!H136</f>
        <v>6162111059.0662804</v>
      </c>
      <c r="I136" s="70">
        <f>'[2]实力验证（按等级）'!I136</f>
        <v>16080012737.554127</v>
      </c>
      <c r="J136" s="70">
        <f>'[2]实力验证（按等级）'!J136</f>
        <v>16754631825.095692</v>
      </c>
      <c r="K136" s="70">
        <f>'[2]实力验证（按等级）'!K136</f>
        <v>17979658737.008625</v>
      </c>
      <c r="L136" s="70">
        <f>'[2]实力验证（按等级）'!L136</f>
        <v>19321875622.900909</v>
      </c>
      <c r="M136" s="70">
        <f>'[2]实力验证（按等级）'!M136</f>
        <v>21664206221.530544</v>
      </c>
      <c r="N136" s="70">
        <f>'[2]实力验证（按等级）'!N136</f>
        <v>1.5313428446635682</v>
      </c>
      <c r="O136" s="70">
        <f>'[2]实力验证（按等级）'!O136</f>
        <v>1.6052169036169905</v>
      </c>
      <c r="P136" s="70">
        <f>'[2]实力验证（按等级）'!P136</f>
        <v>1.6894563029675183</v>
      </c>
      <c r="Q136" s="70">
        <f>'[2]实力验证（按等级）'!Q136</f>
        <v>1.7204924722685306</v>
      </c>
      <c r="R136" s="70">
        <f>'[2]实力验证（按等级）'!R136</f>
        <v>1.7204924722685306</v>
      </c>
      <c r="S136" s="70">
        <f>'[2]实力验证（按等级）'!S136</f>
        <v>1.644259694331309</v>
      </c>
      <c r="T136" s="70">
        <f>'[2]实力验证（按等级）'!T136</f>
        <v>1.6985217551305714</v>
      </c>
      <c r="U136" s="70">
        <f>'[2]实力验证（按等级）'!U136</f>
        <v>1.7600173291276398</v>
      </c>
      <c r="V136" s="70">
        <f>'[2]实力验证（按等级）'!V136</f>
        <v>1.7856466507552633</v>
      </c>
      <c r="W136" s="70">
        <f>'[2]实力验证（按等级）'!W136</f>
        <v>1.7906100004074288</v>
      </c>
      <c r="X136" s="70">
        <f>'[2]实力验证（按等级）'!X136</f>
        <v>10418.725533783756</v>
      </c>
      <c r="Y136" s="70">
        <f>'[2]实力验证（按等级）'!Y136</f>
        <v>10570.767544184204</v>
      </c>
      <c r="Z136" s="70">
        <f>'[2]实力验证（按等级）'!Z136</f>
        <v>10769.041446773037</v>
      </c>
      <c r="AA136" s="70">
        <f>'[2]实力验证（按等级）'!AA136</f>
        <v>11045.496466361772</v>
      </c>
      <c r="AB136" s="70">
        <f>'[2]实力验证（按等级）'!AB136</f>
        <v>11525.664800182998</v>
      </c>
      <c r="AF136" s="68">
        <v>132</v>
      </c>
      <c r="AG136" s="2">
        <f t="shared" si="11"/>
        <v>240415490872.56235</v>
      </c>
      <c r="AH136" s="2">
        <f t="shared" si="12"/>
        <v>262989391484.51871</v>
      </c>
      <c r="AI136" s="2">
        <f t="shared" si="13"/>
        <v>290388095759.26904</v>
      </c>
      <c r="AJ136" s="2">
        <f t="shared" si="14"/>
        <v>311278240133.25464</v>
      </c>
      <c r="AK136" s="2">
        <f t="shared" si="15"/>
        <v>338366670331.37616</v>
      </c>
    </row>
    <row r="137" spans="3:37" x14ac:dyDescent="0.15">
      <c r="C137" s="68">
        <v>133</v>
      </c>
      <c r="D137" s="70">
        <f>'[2]实力验证（按等级）'!D137</f>
        <v>5861053813.3662767</v>
      </c>
      <c r="E137" s="70">
        <f>'[2]实力验证（按等级）'!E137</f>
        <v>6129416804.7298794</v>
      </c>
      <c r="F137" s="70">
        <f>'[2]实力验证（按等级）'!F137</f>
        <v>6152601813.0454512</v>
      </c>
      <c r="G137" s="70">
        <f>'[2]实力验证（按等级）'!G137</f>
        <v>6182929303.5181274</v>
      </c>
      <c r="H137" s="70">
        <f>'[2]实力验证（按等级）'!H137</f>
        <v>6256644081.9512148</v>
      </c>
      <c r="I137" s="70">
        <f>'[2]实力验证（按等级）'!I137</f>
        <v>16658815730.744385</v>
      </c>
      <c r="J137" s="70">
        <f>'[2]实力验证（按等级）'!J137</f>
        <v>17294107528.5578</v>
      </c>
      <c r="K137" s="70">
        <f>'[2]实力验证（按等级）'!K137</f>
        <v>18550002858.913601</v>
      </c>
      <c r="L137" s="70">
        <f>'[2]实力验证（按等级）'!L137</f>
        <v>19919880911.026814</v>
      </c>
      <c r="M137" s="70">
        <f>'[2]实力验证（按等级）'!M137</f>
        <v>22160916298.958946</v>
      </c>
      <c r="N137" s="70">
        <f>'[2]实力验证（按等级）'!N137</f>
        <v>1.5313428446635682</v>
      </c>
      <c r="O137" s="70">
        <f>'[2]实力验证（按等级）'!O137</f>
        <v>1.6052169036169905</v>
      </c>
      <c r="P137" s="70">
        <f>'[2]实力验证（按等级）'!P137</f>
        <v>1.6894563029675183</v>
      </c>
      <c r="Q137" s="70">
        <f>'[2]实力验证（按等级）'!Q137</f>
        <v>1.7204924722685306</v>
      </c>
      <c r="R137" s="70">
        <f>'[2]实力验证（按等级）'!R137</f>
        <v>1.7204924722685306</v>
      </c>
      <c r="S137" s="70">
        <f>'[2]实力验证（按等级）'!S137</f>
        <v>1.6490096258942346</v>
      </c>
      <c r="T137" s="70">
        <f>'[2]实力验证（按等级）'!T137</f>
        <v>1.7032671682014122</v>
      </c>
      <c r="U137" s="70">
        <f>'[2]实力验证（按等级）'!U137</f>
        <v>1.764755045828273</v>
      </c>
      <c r="V137" s="70">
        <f>'[2]实力验证（按等级）'!V137</f>
        <v>1.7903671585079466</v>
      </c>
      <c r="W137" s="70">
        <f>'[2]实力验证（按等级）'!W137</f>
        <v>1.7952863733771163</v>
      </c>
      <c r="X137" s="70">
        <f>'[2]实力验证（按等级）'!X137</f>
        <v>10485.193393640169</v>
      </c>
      <c r="Y137" s="70">
        <f>'[2]实力验证（按等级）'!Y137</f>
        <v>10639.351398255963</v>
      </c>
      <c r="Z137" s="70">
        <f>'[2]实力验证（按等级）'!Z137</f>
        <v>10837.538146628021</v>
      </c>
      <c r="AA137" s="70">
        <f>'[2]实力验证（按等级）'!AA137</f>
        <v>11112.215989310678</v>
      </c>
      <c r="AB137" s="70">
        <f>'[2]实力验证（按等级）'!AB137</f>
        <v>11550</v>
      </c>
      <c r="AF137" s="68">
        <v>133</v>
      </c>
      <c r="AG137" s="2">
        <f t="shared" si="11"/>
        <v>248159240989.35187</v>
      </c>
      <c r="AH137" s="2">
        <f t="shared" si="12"/>
        <v>270523761892.84619</v>
      </c>
      <c r="AI137" s="2">
        <f t="shared" si="13"/>
        <v>298637474214.33606</v>
      </c>
      <c r="AJ137" s="2">
        <f t="shared" si="14"/>
        <v>320001371625.5379</v>
      </c>
      <c r="AK137" s="2">
        <f t="shared" si="15"/>
        <v>346097929832.0144</v>
      </c>
    </row>
    <row r="138" spans="3:37" x14ac:dyDescent="0.15">
      <c r="C138" s="68">
        <v>134</v>
      </c>
      <c r="D138" s="70">
        <f>'[2]实力验证（按等级）'!D138</f>
        <v>5965358031.0388126</v>
      </c>
      <c r="E138" s="70">
        <f>'[2]实力验证（按等级）'!E138</f>
        <v>6221541551.735157</v>
      </c>
      <c r="F138" s="70">
        <f>'[2]实力验证（按等级）'!F138</f>
        <v>6245092226.3024836</v>
      </c>
      <c r="G138" s="70">
        <f>'[2]实力验证（按等级）'!G138</f>
        <v>6275859641.386116</v>
      </c>
      <c r="H138" s="70">
        <f>'[2]实力验证（按等级）'!H138</f>
        <v>6351879498.6128416</v>
      </c>
      <c r="I138" s="70">
        <f>'[2]实力验证（按等级）'!I138</f>
        <v>17261202098.615074</v>
      </c>
      <c r="J138" s="70">
        <f>'[2]实力验证（按等级）'!J138</f>
        <v>17841056097.11237</v>
      </c>
      <c r="K138" s="70">
        <f>'[2]实力验证（按等级）'!K138</f>
        <v>19129263402.252014</v>
      </c>
      <c r="L138" s="70">
        <f>'[2]实力验证（按等级）'!L138</f>
        <v>20539535946.886688</v>
      </c>
      <c r="M138" s="70">
        <f>'[2]实力验证（按等级）'!M138</f>
        <v>22649638570.694599</v>
      </c>
      <c r="N138" s="70">
        <f>'[2]实力验证（按等级）'!N138</f>
        <v>1.5313428446635682</v>
      </c>
      <c r="O138" s="70">
        <f>'[2]实力验证（按等级）'!O138</f>
        <v>1.6052169036169905</v>
      </c>
      <c r="P138" s="70">
        <f>'[2]实力验证（按等级）'!P138</f>
        <v>1.6894563029675183</v>
      </c>
      <c r="Q138" s="70">
        <f>'[2]实力验证（按等级）'!Q138</f>
        <v>1.7204924722685306</v>
      </c>
      <c r="R138" s="70">
        <f>'[2]实力验证（按等级）'!R138</f>
        <v>1.7204924722685306</v>
      </c>
      <c r="S138" s="70">
        <f>'[2]实力验证（按等级）'!S138</f>
        <v>1.6537615101083081</v>
      </c>
      <c r="T138" s="70">
        <f>'[2]实力验证（按等级）'!T138</f>
        <v>1.7080125812722529</v>
      </c>
      <c r="U138" s="70">
        <f>'[2]实力验证（按等级）'!U138</f>
        <v>1.7694927625289063</v>
      </c>
      <c r="V138" s="70">
        <f>'[2]实力验证（按等级）'!V138</f>
        <v>1.7950876662606297</v>
      </c>
      <c r="W138" s="70">
        <f>'[2]实力验证（按等级）'!W138</f>
        <v>1.7999627463468035</v>
      </c>
      <c r="X138" s="70">
        <f>'[2]实力验证（按等级）'!X138</f>
        <v>10553.357958132943</v>
      </c>
      <c r="Y138" s="70">
        <f>'[2]实力验证（按等级）'!Y138</f>
        <v>10705.809281398127</v>
      </c>
      <c r="Z138" s="70">
        <f>'[2]实力验证（按等级）'!Z138</f>
        <v>10904.164274108552</v>
      </c>
      <c r="AA138" s="70">
        <f>'[2]实力验证（按等级）'!AA138</f>
        <v>11180.617334491155</v>
      </c>
      <c r="AB138" s="70">
        <f>'[2]实力验证（按等级）'!AB138</f>
        <v>11570</v>
      </c>
      <c r="AF138" s="68">
        <v>134</v>
      </c>
      <c r="AG138" s="2">
        <f t="shared" si="11"/>
        <v>256186380907.22076</v>
      </c>
      <c r="AH138" s="2">
        <f t="shared" si="12"/>
        <v>278176962275.52661</v>
      </c>
      <c r="AI138" s="2">
        <f t="shared" si="13"/>
        <v>307027611817.49652</v>
      </c>
      <c r="AJ138" s="2">
        <f t="shared" si="14"/>
        <v>329006321325.00531</v>
      </c>
      <c r="AK138" s="2">
        <f t="shared" si="15"/>
        <v>353789328924.11371</v>
      </c>
    </row>
    <row r="139" spans="3:37" x14ac:dyDescent="0.15">
      <c r="C139" s="68">
        <v>135</v>
      </c>
      <c r="D139" s="70">
        <f>'[2]实力验证（按等级）'!D139</f>
        <v>6055086964.9802656</v>
      </c>
      <c r="E139" s="70">
        <f>'[2]实力验证（按等级）'!E139</f>
        <v>6314460467.0220766</v>
      </c>
      <c r="F139" s="70">
        <f>'[2]实力验证（按等级）'!F139</f>
        <v>6338380279.3253841</v>
      </c>
      <c r="G139" s="70">
        <f>'[2]实力验证（按等级）'!G139</f>
        <v>6369591116.3499775</v>
      </c>
      <c r="H139" s="70">
        <f>'[2]实力验证（按等级）'!H139</f>
        <v>6447958146.3298874</v>
      </c>
      <c r="I139" s="70">
        <f>'[2]实力验证（按等级）'!I139</f>
        <v>17831175664.087116</v>
      </c>
      <c r="J139" s="70">
        <f>'[2]实力验证（按等级）'!J139</f>
        <v>18408557673.052681</v>
      </c>
      <c r="K139" s="70">
        <f>'[2]实力验证（按等级）'!K139</f>
        <v>19729164689.950008</v>
      </c>
      <c r="L139" s="70">
        <f>'[2]实力验证（按等级）'!L139</f>
        <v>21167706271.742794</v>
      </c>
      <c r="M139" s="70">
        <f>'[2]实力验证（按等级）'!M139</f>
        <v>23147289130.966663</v>
      </c>
      <c r="N139" s="70">
        <f>'[2]实力验证（按等级）'!N139</f>
        <v>1.5313428446635682</v>
      </c>
      <c r="O139" s="70">
        <f>'[2]实力验证（按等级）'!O139</f>
        <v>1.6052169036169905</v>
      </c>
      <c r="P139" s="70">
        <f>'[2]实力验证（按等级）'!P139</f>
        <v>1.6894563029675183</v>
      </c>
      <c r="Q139" s="70">
        <f>'[2]实力验证（按等级）'!Q139</f>
        <v>1.7204924722685306</v>
      </c>
      <c r="R139" s="70">
        <f>'[2]实力验证（按等级）'!R139</f>
        <v>1.7204924722685306</v>
      </c>
      <c r="S139" s="70">
        <f>'[2]实力验证（按等级）'!S139</f>
        <v>1.6585133943223815</v>
      </c>
      <c r="T139" s="70">
        <f>'[2]实力验证（按等级）'!T139</f>
        <v>1.7127579943430935</v>
      </c>
      <c r="U139" s="70">
        <f>'[2]实力验证（按等级）'!U139</f>
        <v>1.7742304792295398</v>
      </c>
      <c r="V139" s="70">
        <f>'[2]实力验证（按等级）'!V139</f>
        <v>1.7998081740133127</v>
      </c>
      <c r="W139" s="70">
        <f>'[2]实力验证（按等级）'!W139</f>
        <v>1.8046391193164908</v>
      </c>
      <c r="X139" s="70">
        <f>'[2]实力验证（按等级）'!X139</f>
        <v>10620.238018096192</v>
      </c>
      <c r="Y139" s="70">
        <f>'[2]实力验证（按等级）'!Y139</f>
        <v>10774.055083299199</v>
      </c>
      <c r="Z139" s="70">
        <f>'[2]实力验证（按等级）'!Z139</f>
        <v>10972.328163979788</v>
      </c>
      <c r="AA139" s="70">
        <f>'[2]实力验证（按等级）'!AA139</f>
        <v>11247.004073174508</v>
      </c>
      <c r="AB139" s="70">
        <f>'[2]实力验证（按等级）'!AB139</f>
        <v>11590</v>
      </c>
      <c r="AF139" s="68">
        <v>135</v>
      </c>
      <c r="AG139" s="2">
        <f t="shared" si="11"/>
        <v>263715041705.67068</v>
      </c>
      <c r="AH139" s="2">
        <f t="shared" si="12"/>
        <v>286084436364.81812</v>
      </c>
      <c r="AI139" s="2">
        <f t="shared" si="13"/>
        <v>315684786984.79926</v>
      </c>
      <c r="AJ139" s="2">
        <f t="shared" si="14"/>
        <v>338152663169.08539</v>
      </c>
      <c r="AK139" s="2">
        <f t="shared" si="15"/>
        <v>361624321784.59332</v>
      </c>
    </row>
    <row r="140" spans="3:37" x14ac:dyDescent="0.15">
      <c r="C140" s="68">
        <v>136</v>
      </c>
      <c r="D140" s="70">
        <f>'[2]实力验证（按等级）'!D140</f>
        <v>6137688522.4728289</v>
      </c>
      <c r="E140" s="70">
        <f>'[2]实力验证（按等级）'!E140</f>
        <v>6408180193.8734121</v>
      </c>
      <c r="F140" s="70">
        <f>'[2]实力验证（按等级）'!F140</f>
        <v>6432468254.6735153</v>
      </c>
      <c r="G140" s="70">
        <f>'[2]实力验证（按等级）'!G140</f>
        <v>6464531291.4270248</v>
      </c>
      <c r="H140" s="70">
        <f>'[2]实力验证（按等级）'!H140</f>
        <v>6544882671.3092957</v>
      </c>
      <c r="I140" s="70">
        <f>'[2]实力验证（按等级）'!I140</f>
        <v>18397346565.389484</v>
      </c>
      <c r="J140" s="70">
        <f>'[2]实力验证（按等级）'!J140</f>
        <v>18986290699.979256</v>
      </c>
      <c r="K140" s="70">
        <f>'[2]实力验证（按等级）'!K140</f>
        <v>20340571691.048851</v>
      </c>
      <c r="L140" s="70">
        <f>'[2]实力验证（按等级）'!L140</f>
        <v>21822611571.910549</v>
      </c>
      <c r="M140" s="70">
        <f>'[2]实力验证（按等级）'!M140</f>
        <v>23653998959.609051</v>
      </c>
      <c r="N140" s="70">
        <f>'[2]实力验证（按等级）'!N140</f>
        <v>1.5313428446635682</v>
      </c>
      <c r="O140" s="70">
        <f>'[2]实力验证（按等级）'!O140</f>
        <v>1.6052169036169905</v>
      </c>
      <c r="P140" s="70">
        <f>'[2]实力验证（按等级）'!P140</f>
        <v>1.6894563029675183</v>
      </c>
      <c r="Q140" s="70">
        <f>'[2]实力验证（按等级）'!Q140</f>
        <v>1.7204924722685306</v>
      </c>
      <c r="R140" s="70">
        <f>'[2]实力验证（按等级）'!R140</f>
        <v>1.7204924722685306</v>
      </c>
      <c r="S140" s="70">
        <f>'[2]实力验证（按等级）'!S140</f>
        <v>1.6632652785364552</v>
      </c>
      <c r="T140" s="70">
        <f>'[2]实力验证（按等级）'!T140</f>
        <v>1.7175034074139341</v>
      </c>
      <c r="U140" s="70">
        <f>'[2]实力验证（按等级）'!U140</f>
        <v>1.7789681959301731</v>
      </c>
      <c r="V140" s="70">
        <f>'[2]实力验证（按等级）'!V140</f>
        <v>1.804528681765996</v>
      </c>
      <c r="W140" s="70">
        <f>'[2]实力验证（按等级）'!W140</f>
        <v>1.8093154922861783</v>
      </c>
      <c r="X140" s="70">
        <f>'[2]实力验证（按等级）'!X140</f>
        <v>10688.065096972121</v>
      </c>
      <c r="Y140" s="70">
        <f>'[2]实力验证（按等级）'!Y140</f>
        <v>10840.918932571658</v>
      </c>
      <c r="Z140" s="70">
        <f>'[2]实力验证（按等级）'!Z140</f>
        <v>11039.352837813363</v>
      </c>
      <c r="AA140" s="70">
        <f>'[2]实力验证（按等级）'!AA140</f>
        <v>11315.802516525197</v>
      </c>
      <c r="AB140" s="70">
        <f>'[2]实力验证（按等级）'!AB140</f>
        <v>11610</v>
      </c>
      <c r="AF140" s="68">
        <v>136</v>
      </c>
      <c r="AG140" s="2">
        <f t="shared" si="11"/>
        <v>271132381660.08978</v>
      </c>
      <c r="AH140" s="2">
        <f t="shared" si="12"/>
        <v>294141201210.28448</v>
      </c>
      <c r="AI140" s="2">
        <f t="shared" si="13"/>
        <v>324512571190.36127</v>
      </c>
      <c r="AJ140" s="2">
        <f t="shared" si="14"/>
        <v>347645244830.74243</v>
      </c>
      <c r="AK140" s="2">
        <f t="shared" si="15"/>
        <v>369605203007.0047</v>
      </c>
    </row>
    <row r="141" spans="3:37" x14ac:dyDescent="0.15">
      <c r="C141" s="68">
        <v>137</v>
      </c>
      <c r="D141" s="70">
        <f>'[2]实力验证（按等级）'!D141</f>
        <v>6220546305.4264374</v>
      </c>
      <c r="E141" s="70">
        <f>'[2]实力验证（按等级）'!E141</f>
        <v>6502700721.0780945</v>
      </c>
      <c r="F141" s="70">
        <f>'[2]实力验证（按等级）'!F141</f>
        <v>6527358434.9062319</v>
      </c>
      <c r="G141" s="70">
        <f>'[2]实力验证（按等级）'!G141</f>
        <v>6562919699.8176155</v>
      </c>
      <c r="H141" s="70">
        <f>'[2]实力验证（按等级）'!H141</f>
        <v>6642655719.7579937</v>
      </c>
      <c r="I141" s="70">
        <f>'[2]实力验证（按等级）'!I141</f>
        <v>18976602857.965328</v>
      </c>
      <c r="J141" s="70">
        <f>'[2]实力验证（按等级）'!J141</f>
        <v>19582936232.717674</v>
      </c>
      <c r="K141" s="70">
        <f>'[2]实力验证（按等级）'!K141</f>
        <v>20970870226.076744</v>
      </c>
      <c r="L141" s="70">
        <f>'[2]实力验证（按等级）'!L141</f>
        <v>22492642912.733147</v>
      </c>
      <c r="M141" s="70">
        <f>'[2]实力验证（按等级）'!M141</f>
        <v>24169897362.82988</v>
      </c>
      <c r="N141" s="70">
        <f>'[2]实力验证（按等级）'!N141</f>
        <v>1.5313428446635682</v>
      </c>
      <c r="O141" s="70">
        <f>'[2]实力验证（按等级）'!O141</f>
        <v>1.6052169036169905</v>
      </c>
      <c r="P141" s="70">
        <f>'[2]实力验证（按等级）'!P141</f>
        <v>1.6894563029675183</v>
      </c>
      <c r="Q141" s="70">
        <f>'[2]实力验证（按等级）'!Q141</f>
        <v>1.7204924722685306</v>
      </c>
      <c r="R141" s="70">
        <f>'[2]实力验证（按等级）'!R141</f>
        <v>1.7204924722685306</v>
      </c>
      <c r="S141" s="70">
        <f>'[2]实力验证（按等级）'!S141</f>
        <v>1.6680171627505285</v>
      </c>
      <c r="T141" s="70">
        <f>'[2]实力验证（按等级）'!T141</f>
        <v>1.7222488204847748</v>
      </c>
      <c r="U141" s="70">
        <f>'[2]实力验证（按等级）'!U141</f>
        <v>1.7837059126308064</v>
      </c>
      <c r="V141" s="70">
        <f>'[2]实力验证（按等级）'!V141</f>
        <v>1.8092491895186791</v>
      </c>
      <c r="W141" s="70">
        <f>'[2]实力验证（按等级）'!W141</f>
        <v>1.8139918652558655</v>
      </c>
      <c r="X141" s="70">
        <f>'[2]实力验证（按等级）'!X141</f>
        <v>10755.35116789837</v>
      </c>
      <c r="Y141" s="70">
        <f>'[2]实力验证（按等级）'!Y141</f>
        <v>10908.831356484985</v>
      </c>
      <c r="Z141" s="70">
        <f>'[2]实力验证（按等级）'!Z141</f>
        <v>11107.188456103035</v>
      </c>
      <c r="AA141" s="70">
        <f>'[2]实力验证（按等级）'!AA141</f>
        <v>11381.860917625741</v>
      </c>
      <c r="AB141" s="70">
        <f>'[2]实力验证（按等级）'!AB141</f>
        <v>11630</v>
      </c>
      <c r="AF141" s="68">
        <v>137</v>
      </c>
      <c r="AG141" s="2">
        <f t="shared" si="11"/>
        <v>278712318875.50897</v>
      </c>
      <c r="AH141" s="2">
        <f t="shared" si="12"/>
        <v>302437632644.9574</v>
      </c>
      <c r="AI141" s="2">
        <f t="shared" si="13"/>
        <v>333591087483.62189</v>
      </c>
      <c r="AJ141" s="2">
        <f t="shared" si="14"/>
        <v>357399140300.4137</v>
      </c>
      <c r="AK141" s="2">
        <f t="shared" si="15"/>
        <v>377734264979.06268</v>
      </c>
    </row>
    <row r="142" spans="3:37" x14ac:dyDescent="0.15">
      <c r="C142" s="68">
        <v>138</v>
      </c>
      <c r="D142" s="70">
        <f>'[2]实力验证（按等级）'!D142</f>
        <v>6304053693.2427492</v>
      </c>
      <c r="E142" s="70">
        <f>'[2]实力验证（按等级）'!E142</f>
        <v>6598022395.4211054</v>
      </c>
      <c r="F142" s="70">
        <f>'[2]实力验证（按等级）'!F142</f>
        <v>6623053102.5829105</v>
      </c>
      <c r="G142" s="70">
        <f>'[2]实力验证（按等级）'!G142</f>
        <v>6662197199.8371639</v>
      </c>
      <c r="H142" s="70">
        <f>'[2]实力验证（按等级）'!H142</f>
        <v>6741279937.882926</v>
      </c>
      <c r="I142" s="70">
        <f>'[2]实力验证（按等级）'!I142</f>
        <v>19571832490.907803</v>
      </c>
      <c r="J142" s="70">
        <f>'[2]实力验证（按等级）'!J142</f>
        <v>20192845766.321064</v>
      </c>
      <c r="K142" s="70">
        <f>'[2]实力验证（按等级）'!K142</f>
        <v>21615862423.380249</v>
      </c>
      <c r="L142" s="70">
        <f>'[2]实力验证（按等级）'!L142</f>
        <v>23192629019.592731</v>
      </c>
      <c r="M142" s="70">
        <f>'[2]实力验证（按等级）'!M142</f>
        <v>24695003112.487034</v>
      </c>
      <c r="N142" s="70">
        <f>'[2]实力验证（按等级）'!N142</f>
        <v>1.5313428446635682</v>
      </c>
      <c r="O142" s="70">
        <f>'[2]实力验证（按等级）'!O142</f>
        <v>1.6052169036169905</v>
      </c>
      <c r="P142" s="70">
        <f>'[2]实力验证（按等级）'!P142</f>
        <v>1.6894563029675183</v>
      </c>
      <c r="Q142" s="70">
        <f>'[2]实力验证（按等级）'!Q142</f>
        <v>1.7204924722685306</v>
      </c>
      <c r="R142" s="70">
        <f>'[2]实力验证（按等级）'!R142</f>
        <v>1.7204924722685306</v>
      </c>
      <c r="S142" s="70">
        <f>'[2]实力验证（按等级）'!S142</f>
        <v>1.6727690469646022</v>
      </c>
      <c r="T142" s="70">
        <f>'[2]实力验证（按等级）'!T142</f>
        <v>1.7269942335556157</v>
      </c>
      <c r="U142" s="70">
        <f>'[2]实力验证（按等级）'!U142</f>
        <v>1.7884436293314399</v>
      </c>
      <c r="V142" s="70">
        <f>'[2]实力验证（按等级）'!V142</f>
        <v>1.8139696972713621</v>
      </c>
      <c r="W142" s="70">
        <f>'[2]实力验证（按等级）'!W142</f>
        <v>1.8186682382255528</v>
      </c>
      <c r="X142" s="70">
        <f>'[2]实力验证（按等级）'!X142</f>
        <v>10822.845460334433</v>
      </c>
      <c r="Y142" s="70">
        <f>'[2]实力验证（按等级）'!Y142</f>
        <v>10976.095181328375</v>
      </c>
      <c r="Z142" s="70">
        <f>'[2]实力验证（按等级）'!Z142</f>
        <v>11174.605901474903</v>
      </c>
      <c r="AA142" s="70">
        <f>'[2]实力验证（按等级）'!AA142</f>
        <v>11451.050845314774</v>
      </c>
      <c r="AB142" s="70">
        <f>'[2]实力验证（按等级）'!AB142</f>
        <v>11650</v>
      </c>
      <c r="AF142" s="68">
        <v>138</v>
      </c>
      <c r="AG142" s="2">
        <f t="shared" si="11"/>
        <v>286490032933.57062</v>
      </c>
      <c r="AH142" s="2">
        <f t="shared" si="12"/>
        <v>310916678478.85284</v>
      </c>
      <c r="AI142" s="2">
        <f t="shared" si="13"/>
        <v>342876646420.18054</v>
      </c>
      <c r="AJ142" s="2">
        <f t="shared" si="14"/>
        <v>367531952469.86969</v>
      </c>
      <c r="AK142" s="2">
        <f t="shared" si="15"/>
        <v>386012624495.90588</v>
      </c>
    </row>
    <row r="143" spans="3:37" x14ac:dyDescent="0.15">
      <c r="C143" s="68">
        <v>139</v>
      </c>
      <c r="D143" s="70">
        <f>'[2]实力验证（按等级）'!D143</f>
        <v>6388213248.8013058</v>
      </c>
      <c r="E143" s="70">
        <f>'[2]实力验证（按等级）'!E143</f>
        <v>6694147487.8393555</v>
      </c>
      <c r="F143" s="70">
        <f>'[2]实力验证（按等级）'!F143</f>
        <v>6719554540.262908</v>
      </c>
      <c r="G143" s="70">
        <f>'[2]实力验证（按等级）'!G143</f>
        <v>6762366885.2572699</v>
      </c>
      <c r="H143" s="70">
        <f>'[2]实力验证（按等级）'!H143</f>
        <v>6840757971.8910255</v>
      </c>
      <c r="I143" s="70">
        <f>'[2]实力验证（按等级）'!I143</f>
        <v>20183356239.284309</v>
      </c>
      <c r="J143" s="70">
        <f>'[2]实力验证（按等级）'!J143</f>
        <v>20819825561.944469</v>
      </c>
      <c r="K143" s="70">
        <f>'[2]实力验证（按等级）'!K143</f>
        <v>22277803035.709877</v>
      </c>
      <c r="L143" s="70">
        <f>'[2]实力验证（按等级）'!L143</f>
        <v>23896333001.4212</v>
      </c>
      <c r="M143" s="70">
        <f>'[2]实力验证（按等级）'!M143</f>
        <v>25229565543.495396</v>
      </c>
      <c r="N143" s="70">
        <f>'[2]实力验证（按等级）'!N143</f>
        <v>1.5313428446635682</v>
      </c>
      <c r="O143" s="70">
        <f>'[2]实力验证（按等级）'!O143</f>
        <v>1.6052169036169905</v>
      </c>
      <c r="P143" s="70">
        <f>'[2]实力验证（按等级）'!P143</f>
        <v>1.6894563029675183</v>
      </c>
      <c r="Q143" s="70">
        <f>'[2]实力验证（按等级）'!Q143</f>
        <v>1.7204924722685306</v>
      </c>
      <c r="R143" s="70">
        <f>'[2]实力验证（按等级）'!R143</f>
        <v>1.7204924722685306</v>
      </c>
      <c r="S143" s="70">
        <f>'[2]实力验证（按等级）'!S143</f>
        <v>1.6775209311786754</v>
      </c>
      <c r="T143" s="70">
        <f>'[2]实力验证（按等级）'!T143</f>
        <v>1.7317396466264561</v>
      </c>
      <c r="U143" s="70">
        <f>'[2]实力验证（按等级）'!U143</f>
        <v>1.7931813460320734</v>
      </c>
      <c r="V143" s="70">
        <f>'[2]实力验证（按等级）'!V143</f>
        <v>1.8186902050240454</v>
      </c>
      <c r="W143" s="70">
        <f>'[2]实力验证（按等级）'!W143</f>
        <v>1.8233446111952401</v>
      </c>
      <c r="X143" s="70">
        <f>'[2]实力验证（按等级）'!X143</f>
        <v>10890.531482463473</v>
      </c>
      <c r="Y143" s="70">
        <f>'[2]实力验证（按等级）'!Y143</f>
        <v>11043.678804868243</v>
      </c>
      <c r="Z143" s="70">
        <f>'[2]实力验证（按等级）'!Z143</f>
        <v>11242.117694164186</v>
      </c>
      <c r="AA143" s="70">
        <f>'[2]实力验证（按等级）'!AA143</f>
        <v>11516.785266820167</v>
      </c>
      <c r="AB143" s="70">
        <f>'[2]实力验证（按等级）'!AB143</f>
        <v>11670</v>
      </c>
      <c r="AF143" s="68">
        <v>139</v>
      </c>
      <c r="AG143" s="2">
        <f t="shared" si="11"/>
        <v>294469775742.62903</v>
      </c>
      <c r="AH143" s="2">
        <f t="shared" si="12"/>
        <v>319618698827.09106</v>
      </c>
      <c r="AI143" s="2">
        <f t="shared" si="13"/>
        <v>352394608608.08081</v>
      </c>
      <c r="AJ143" s="2">
        <f t="shared" si="14"/>
        <v>377761269568.4837</v>
      </c>
      <c r="AK143" s="2">
        <f t="shared" si="15"/>
        <v>394443894592.96173</v>
      </c>
    </row>
    <row r="144" spans="3:37" x14ac:dyDescent="0.15">
      <c r="C144" s="68">
        <v>140</v>
      </c>
      <c r="D144" s="70">
        <f>'[2]实力验证（按等级）'!D144</f>
        <v>6472447210.0748835</v>
      </c>
      <c r="E144" s="70">
        <f>'[2]实力验证（按等级）'!E144</f>
        <v>6791078269.2697401</v>
      </c>
      <c r="F144" s="70">
        <f>'[2]实力验证（按等级）'!F144</f>
        <v>6816865030.5055857</v>
      </c>
      <c r="G144" s="70">
        <f>'[2]实力验证（按等级）'!G144</f>
        <v>6863431849.8495245</v>
      </c>
      <c r="H144" s="70">
        <f>'[2]实力验证（按等级）'!H144</f>
        <v>6941092467.9892282</v>
      </c>
      <c r="I144" s="70">
        <f>'[2]实力验证（按等级）'!I144</f>
        <v>20808854261.454311</v>
      </c>
      <c r="J144" s="70">
        <f>'[2]实力验证（按等级）'!J144</f>
        <v>21463350217.469772</v>
      </c>
      <c r="K144" s="70">
        <f>'[2]实力验证（按等级）'!K144</f>
        <v>22957874177.956848</v>
      </c>
      <c r="L144" s="70">
        <f>'[2]实力验证（按等级）'!L144</f>
        <v>24631891695.742817</v>
      </c>
      <c r="M144" s="70">
        <f>'[2]实力验证（按等级）'!M144</f>
        <v>25773721521.360172</v>
      </c>
      <c r="N144" s="70">
        <f>'[2]实力验证（按等级）'!N144</f>
        <v>1.5313428446635682</v>
      </c>
      <c r="O144" s="70">
        <f>'[2]实力验证（按等级）'!O144</f>
        <v>1.6052169036169905</v>
      </c>
      <c r="P144" s="70">
        <f>'[2]实力验证（按等级）'!P144</f>
        <v>1.6894563029675183</v>
      </c>
      <c r="Q144" s="70">
        <f>'[2]实力验证（按等级）'!Q144</f>
        <v>1.7204924722685306</v>
      </c>
      <c r="R144" s="70">
        <f>'[2]实力验证（按等级）'!R144</f>
        <v>1.7204924722685306</v>
      </c>
      <c r="S144" s="70">
        <f>'[2]实力验证（按等级）'!S144</f>
        <v>1.6822728153927491</v>
      </c>
      <c r="T144" s="70">
        <f>'[2]实力验证（按等级）'!T144</f>
        <v>1.7364850596972969</v>
      </c>
      <c r="U144" s="70">
        <f>'[2]实力验证（按等级）'!U144</f>
        <v>1.7979190627327066</v>
      </c>
      <c r="V144" s="70">
        <f>'[2]实力验证（按等级）'!V144</f>
        <v>1.8234107127767285</v>
      </c>
      <c r="W144" s="70">
        <f>'[2]实力验证（按等级）'!W144</f>
        <v>1.8280209841649273</v>
      </c>
      <c r="X144" s="70">
        <f>'[2]实力验证（按等级）'!X144</f>
        <v>10957.697589834352</v>
      </c>
      <c r="Y144" s="70">
        <f>'[2]实力验证（按等级）'!Y144</f>
        <v>11111.336736174631</v>
      </c>
      <c r="Z144" s="70">
        <f>'[2]实力验证（按等级）'!Z144</f>
        <v>11309.922248891493</v>
      </c>
      <c r="AA144" s="70">
        <f>'[2]实力验证（按等级）'!AA144</f>
        <v>11585.792348991024</v>
      </c>
      <c r="AB144" s="70">
        <f>'[2]实力验证（按等级）'!AB144</f>
        <v>11690</v>
      </c>
      <c r="AF144" s="68">
        <v>140</v>
      </c>
      <c r="AG144" s="2">
        <f t="shared" si="11"/>
        <v>302621047285.40881</v>
      </c>
      <c r="AH144" s="2">
        <f t="shared" si="12"/>
        <v>328539473898.80035</v>
      </c>
      <c r="AI144" s="2">
        <f t="shared" si="13"/>
        <v>362158924573.82617</v>
      </c>
      <c r="AJ144" s="2">
        <f t="shared" si="14"/>
        <v>388393061529.34027</v>
      </c>
      <c r="AK144" s="2">
        <f t="shared" si="15"/>
        <v>403030497492.98798</v>
      </c>
    </row>
    <row r="145" spans="3:37" x14ac:dyDescent="0.15">
      <c r="C145" s="68">
        <v>141</v>
      </c>
      <c r="D145" s="70">
        <f>'[2]实力验证（按等级）'!D145</f>
        <v>6557297475.7070913</v>
      </c>
      <c r="E145" s="70">
        <f>'[2]实力验证（按等级）'!E145</f>
        <v>6888817010.6491642</v>
      </c>
      <c r="F145" s="70">
        <f>'[2]实力验证（按等级）'!F145</f>
        <v>6914986855.8703127</v>
      </c>
      <c r="G145" s="70">
        <f>'[2]实力验证（按等级）'!G145</f>
        <v>6965395187.3855267</v>
      </c>
      <c r="H145" s="70">
        <f>'[2]实力验证（按等级）'!H145</f>
        <v>7042286072.3844681</v>
      </c>
      <c r="I145" s="70">
        <f>'[2]实力验证（按等级）'!I145</f>
        <v>21454093780.709911</v>
      </c>
      <c r="J145" s="70">
        <f>'[2]实力验证（按等级）'!J145</f>
        <v>22121909637.365047</v>
      </c>
      <c r="K145" s="70">
        <f>'[2]实力验证（按等级）'!K145</f>
        <v>23652745398.280079</v>
      </c>
      <c r="L145" s="70">
        <f>'[2]实力验证（按等级）'!L145</f>
        <v>25373273033.778118</v>
      </c>
      <c r="M145" s="70">
        <f>'[2]实力验证（按等级）'!M145</f>
        <v>26327609436.022614</v>
      </c>
      <c r="N145" s="70">
        <f>'[2]实力验证（按等级）'!N145</f>
        <v>1.5313428446635682</v>
      </c>
      <c r="O145" s="70">
        <f>'[2]实力验证（按等级）'!O145</f>
        <v>1.6052169036169905</v>
      </c>
      <c r="P145" s="70">
        <f>'[2]实力验证（按等级）'!P145</f>
        <v>1.6894563029675183</v>
      </c>
      <c r="Q145" s="70">
        <f>'[2]实力验证（按等级）'!Q145</f>
        <v>1.7204924722685306</v>
      </c>
      <c r="R145" s="70">
        <f>'[2]实力验证（按等级）'!R145</f>
        <v>1.7204924722685306</v>
      </c>
      <c r="S145" s="70">
        <f>'[2]实力验证（按等级）'!S145</f>
        <v>1.6870246996068226</v>
      </c>
      <c r="T145" s="70">
        <f>'[2]实力验证（按等级）'!T145</f>
        <v>1.7412304727681376</v>
      </c>
      <c r="U145" s="70">
        <f>'[2]实力验证（按等级）'!U145</f>
        <v>1.8026567794333399</v>
      </c>
      <c r="V145" s="70">
        <f>'[2]实力验证（按等级）'!V145</f>
        <v>1.8281312205294116</v>
      </c>
      <c r="W145" s="70">
        <f>'[2]实力验证（按等级）'!W145</f>
        <v>1.8326973571346148</v>
      </c>
      <c r="X145" s="70">
        <f>'[2]实力验证（按等级）'!X145</f>
        <v>11025.777630285997</v>
      </c>
      <c r="Y145" s="70">
        <f>'[2]实力验证（按等级）'!Y145</f>
        <v>11178.596043065703</v>
      </c>
      <c r="Z145" s="70">
        <f>'[2]实力验证（按等级）'!Z145</f>
        <v>11377.114572060767</v>
      </c>
      <c r="AA145" s="70">
        <f>'[2]实力验证（按等级）'!AA145</f>
        <v>11651.775883233233</v>
      </c>
      <c r="AB145" s="70">
        <f>'[2]实力验证（按等级）'!AB145</f>
        <v>11710</v>
      </c>
      <c r="AF145" s="68">
        <v>141</v>
      </c>
      <c r="AG145" s="2">
        <f t="shared" si="11"/>
        <v>311009902882.6333</v>
      </c>
      <c r="AH145" s="2">
        <f t="shared" si="12"/>
        <v>337664614613.51886</v>
      </c>
      <c r="AI145" s="2">
        <f t="shared" si="13"/>
        <v>372135158506.2691</v>
      </c>
      <c r="AJ145" s="2">
        <f t="shared" si="14"/>
        <v>399146745878.55756</v>
      </c>
      <c r="AK145" s="2">
        <f t="shared" si="15"/>
        <v>411774888571.07843</v>
      </c>
    </row>
    <row r="146" spans="3:37" x14ac:dyDescent="0.15">
      <c r="C146" s="68">
        <v>142</v>
      </c>
      <c r="D146" s="70">
        <f>'[2]实力验证（按等级）'!D146</f>
        <v>6642795704.9130983</v>
      </c>
      <c r="E146" s="70">
        <f>'[2]实力验证（按等级）'!E146</f>
        <v>6987365982.9145346</v>
      </c>
      <c r="F146" s="70">
        <f>'[2]实力验证（按等级）'!F146</f>
        <v>7015057078.0822296</v>
      </c>
      <c r="G146" s="70">
        <f>'[2]实力验证（按等级）'!G146</f>
        <v>7068259991.6368799</v>
      </c>
      <c r="H146" s="70">
        <f>'[2]实力验证（按等级）'!H146</f>
        <v>7144341431.2836828</v>
      </c>
      <c r="I146" s="70">
        <f>'[2]实力验证（按等级）'!I146</f>
        <v>22111096685.437607</v>
      </c>
      <c r="J146" s="70">
        <f>'[2]实力验证（按等级）'!J146</f>
        <v>22800542091.721462</v>
      </c>
      <c r="K146" s="70">
        <f>'[2]实力验证（按等级）'!K146</f>
        <v>24373372408.474354</v>
      </c>
      <c r="L146" s="70">
        <f>'[2]实力验证（按等级）'!L146</f>
        <v>26145366267.841686</v>
      </c>
      <c r="M146" s="70">
        <f>'[2]实力验证（按等级）'!M146</f>
        <v>26891369214.093086</v>
      </c>
      <c r="N146" s="70">
        <f>'[2]实力验证（按等级）'!N146</f>
        <v>1.5313428446635682</v>
      </c>
      <c r="O146" s="70">
        <f>'[2]实力验证（按等级）'!O146</f>
        <v>1.6052169036169905</v>
      </c>
      <c r="P146" s="70">
        <f>'[2]实力验证（按等级）'!P146</f>
        <v>1.6894563029675183</v>
      </c>
      <c r="Q146" s="70">
        <f>'[2]实力验证（按等级）'!Q146</f>
        <v>1.7204924722685306</v>
      </c>
      <c r="R146" s="70">
        <f>'[2]实力验证（按等级）'!R146</f>
        <v>1.7204924722685306</v>
      </c>
      <c r="S146" s="70">
        <f>'[2]实力验证（按等级）'!S146</f>
        <v>1.691776583820896</v>
      </c>
      <c r="T146" s="70">
        <f>'[2]实力验证（按等级）'!T146</f>
        <v>1.7459758858389782</v>
      </c>
      <c r="U146" s="70">
        <f>'[2]实力验证（按等级）'!U146</f>
        <v>1.8073944961339734</v>
      </c>
      <c r="V146" s="70">
        <f>'[2]实力验证（按等级）'!V146</f>
        <v>1.8328517282820949</v>
      </c>
      <c r="W146" s="70">
        <f>'[2]实力验证（按等级）'!W146</f>
        <v>1.837373730104302</v>
      </c>
      <c r="X146" s="70">
        <f>'[2]实力验证（按等级）'!X146</f>
        <v>11092.620058901943</v>
      </c>
      <c r="Y146" s="70">
        <f>'[2]实力验证（按等级）'!Y146</f>
        <v>11246.642331135248</v>
      </c>
      <c r="Z146" s="70">
        <f>'[2]实力验证（按等级）'!Z146</f>
        <v>11445.300685121751</v>
      </c>
      <c r="AA146" s="70">
        <f>'[2]实力验证（按等级）'!AA146</f>
        <v>11720.440375970624</v>
      </c>
      <c r="AB146" s="70">
        <f>'[2]实力验证（按等级）'!AB146</f>
        <v>11730</v>
      </c>
      <c r="AF146" s="68">
        <v>142</v>
      </c>
      <c r="AG146" s="2">
        <f t="shared" si="11"/>
        <v>319559131825.7865</v>
      </c>
      <c r="AH146" s="2">
        <f t="shared" si="12"/>
        <v>347047416881.41882</v>
      </c>
      <c r="AI146" s="2">
        <f t="shared" si="13"/>
        <v>382461793193.48596</v>
      </c>
      <c r="AJ146" s="2">
        <f t="shared" si="14"/>
        <v>410293674453.95856</v>
      </c>
      <c r="AK146" s="2">
        <f t="shared" si="15"/>
        <v>420679556735.05737</v>
      </c>
    </row>
    <row r="147" spans="3:37" x14ac:dyDescent="0.15">
      <c r="C147" s="68">
        <v>143</v>
      </c>
      <c r="D147" s="70">
        <f>'[2]实力验证（按等级）'!D147</f>
        <v>6729185469.9483414</v>
      </c>
      <c r="E147" s="70">
        <f>'[2]实力验证（按等级）'!E147</f>
        <v>7086727457.0027485</v>
      </c>
      <c r="F147" s="70">
        <f>'[2]实力验证（按等级）'!F147</f>
        <v>7118108698.5784626</v>
      </c>
      <c r="G147" s="70">
        <f>'[2]实力验证（按等级）'!G147</f>
        <v>7170093825.0460129</v>
      </c>
      <c r="H147" s="70">
        <f>'[2]实力验证（按等级）'!H147</f>
        <v>7247261190.8938093</v>
      </c>
      <c r="I147" s="70">
        <f>'[2]实力验证（按等级）'!I147</f>
        <v>22791546664.193306</v>
      </c>
      <c r="J147" s="70">
        <f>'[2]实力验证（按等级）'!J147</f>
        <v>23491966017.886662</v>
      </c>
      <c r="K147" s="70">
        <f>'[2]实力验证（按等级）'!K147</f>
        <v>25114198656.36092</v>
      </c>
      <c r="L147" s="70">
        <f>'[2]实力验证（按等级）'!L147</f>
        <v>26751548446.008255</v>
      </c>
      <c r="M147" s="70">
        <f>'[2]实力验证（按等级）'!M147</f>
        <v>27465142331.147163</v>
      </c>
      <c r="N147" s="70">
        <f>'[2]实力验证（按等级）'!N147</f>
        <v>1.5313428446635682</v>
      </c>
      <c r="O147" s="70">
        <f>'[2]实力验证（按等级）'!O147</f>
        <v>1.6052169036169905</v>
      </c>
      <c r="P147" s="70">
        <f>'[2]实力验证（按等级）'!P147</f>
        <v>1.6894563029675183</v>
      </c>
      <c r="Q147" s="70">
        <f>'[2]实力验证（按等级）'!Q147</f>
        <v>1.7204924722685306</v>
      </c>
      <c r="R147" s="70">
        <f>'[2]实力验证（按等级）'!R147</f>
        <v>1.7204924722685306</v>
      </c>
      <c r="S147" s="70">
        <f>'[2]实力验证（按等级）'!S147</f>
        <v>1.6965284680349695</v>
      </c>
      <c r="T147" s="70">
        <f>'[2]实力验证（按等级）'!T147</f>
        <v>1.7507212989098189</v>
      </c>
      <c r="U147" s="70">
        <f>'[2]实力验证（按等级）'!U147</f>
        <v>1.8121322128346067</v>
      </c>
      <c r="V147" s="70">
        <f>'[2]实力验证（按等级）'!V147</f>
        <v>1.8375722360347779</v>
      </c>
      <c r="W147" s="70">
        <f>'[2]实力验证（按等级）'!W147</f>
        <v>1.8420501030739893</v>
      </c>
      <c r="X147" s="70">
        <f>'[2]实力验证（按等级）'!X147</f>
        <v>11161.088309083296</v>
      </c>
      <c r="Y147" s="70">
        <f>'[2]实力验证（按等级）'!Y147</f>
        <v>11313.581713794647</v>
      </c>
      <c r="Z147" s="70">
        <f>'[2]实力验证（按等级）'!Z147</f>
        <v>11512.177807381981</v>
      </c>
      <c r="AA147" s="70">
        <f>'[2]实力验证（按等级）'!AA147</f>
        <v>11750</v>
      </c>
      <c r="AB147" s="70">
        <f>'[2]实力验证（按等级）'!AB147</f>
        <v>11750</v>
      </c>
      <c r="AF147" s="68">
        <v>143</v>
      </c>
      <c r="AG147" s="2">
        <f t="shared" si="11"/>
        <v>328389094232.97992</v>
      </c>
      <c r="AH147" s="2">
        <f t="shared" si="12"/>
        <v>356613867330.01147</v>
      </c>
      <c r="AI147" s="2">
        <f t="shared" si="13"/>
        <v>393098776927.50299</v>
      </c>
      <c r="AJ147" s="2">
        <f t="shared" si="14"/>
        <v>419663084191.79028</v>
      </c>
      <c r="AK147" s="2">
        <f t="shared" si="15"/>
        <v>429747024809.38147</v>
      </c>
    </row>
    <row r="148" spans="3:37" x14ac:dyDescent="0.15">
      <c r="C148" s="68">
        <v>144</v>
      </c>
      <c r="D148" s="70">
        <f>'[2]实力验证（按等级）'!D148</f>
        <v>6816508725.1911411</v>
      </c>
      <c r="E148" s="70">
        <f>'[2]实力验证（按等级）'!E148</f>
        <v>7186903703.8507128</v>
      </c>
      <c r="F148" s="70">
        <f>'[2]实力验证（按等级）'!F148</f>
        <v>7222062763.7108631</v>
      </c>
      <c r="G148" s="70">
        <f>'[2]实力验证（按等级）'!G148</f>
        <v>7272345693.2669687</v>
      </c>
      <c r="H148" s="70">
        <f>'[2]实力验证（按等级）'!H148</f>
        <v>7351047997.4217844</v>
      </c>
      <c r="I148" s="70">
        <f>'[2]实力验证（按等级）'!I148</f>
        <v>23481337862.421299</v>
      </c>
      <c r="J148" s="70">
        <f>'[2]实力验证（按等级）'!J148</f>
        <v>24207252769.430637</v>
      </c>
      <c r="K148" s="70">
        <f>'[2]实力验证（按等级）'!K148</f>
        <v>25881462219.15802</v>
      </c>
      <c r="L148" s="70">
        <f>'[2]实力验证（按等级）'!L148</f>
        <v>27323461399.407627</v>
      </c>
      <c r="M148" s="70">
        <f>'[2]实力验证（按等级）'!M148</f>
        <v>28049007785.414356</v>
      </c>
      <c r="N148" s="70">
        <f>'[2]实力验证（按等级）'!N148</f>
        <v>1.5313428446635682</v>
      </c>
      <c r="O148" s="70">
        <f>'[2]实力验证（按等级）'!O148</f>
        <v>1.6052169036169905</v>
      </c>
      <c r="P148" s="70">
        <f>'[2]实力验证（按等级）'!P148</f>
        <v>1.6894563029675183</v>
      </c>
      <c r="Q148" s="70">
        <f>'[2]实力验证（按等级）'!Q148</f>
        <v>1.7204924722685306</v>
      </c>
      <c r="R148" s="70">
        <f>'[2]实力验证（按等级）'!R148</f>
        <v>1.7204924722685306</v>
      </c>
      <c r="S148" s="70">
        <f>'[2]实力验证（按等级）'!S148</f>
        <v>1.7012803522490429</v>
      </c>
      <c r="T148" s="70">
        <f>'[2]实力验证（按等级）'!T148</f>
        <v>1.7554667119806595</v>
      </c>
      <c r="U148" s="70">
        <f>'[2]实力验证（按等级）'!U148</f>
        <v>1.81686992953524</v>
      </c>
      <c r="V148" s="70">
        <f>'[2]实力验证（按等级）'!V148</f>
        <v>1.842292743787461</v>
      </c>
      <c r="W148" s="70">
        <f>'[2]实力验证（按等级）'!W148</f>
        <v>1.8467264760436768</v>
      </c>
      <c r="X148" s="70">
        <f>'[2]实力验证（按等级）'!X148</f>
        <v>11227.611472827422</v>
      </c>
      <c r="Y148" s="70">
        <f>'[2]实力验证（按等级）'!Y148</f>
        <v>11382.010726165479</v>
      </c>
      <c r="Z148" s="70">
        <f>'[2]实力验证（按等级）'!Z148</f>
        <v>11580.740037264444</v>
      </c>
      <c r="AA148" s="70">
        <f>'[2]实力验证（按等级）'!AA148</f>
        <v>11770</v>
      </c>
      <c r="AB148" s="70">
        <f>'[2]实力验证（按等级）'!AB148</f>
        <v>11770</v>
      </c>
      <c r="AF148" s="68">
        <v>144</v>
      </c>
      <c r="AG148" s="2">
        <f t="shared" si="11"/>
        <v>337362154136.03326</v>
      </c>
      <c r="AH148" s="2">
        <f t="shared" si="12"/>
        <v>366479825569.01215</v>
      </c>
      <c r="AI148" s="2">
        <f t="shared" si="13"/>
        <v>404079172547.22748</v>
      </c>
      <c r="AJ148" s="2">
        <f t="shared" si="14"/>
        <v>428706775267.95319</v>
      </c>
      <c r="AK148" s="2">
        <f t="shared" si="15"/>
        <v>438979151433.02679</v>
      </c>
    </row>
    <row r="149" spans="3:37" x14ac:dyDescent="0.15">
      <c r="C149" s="68">
        <v>145</v>
      </c>
      <c r="D149" s="70">
        <f>'[2]实力验证（按等级）'!D149</f>
        <v>6904492609.2101755</v>
      </c>
      <c r="E149" s="70">
        <f>'[2]实力验证（按等级）'!E149</f>
        <v>7287896994.3953295</v>
      </c>
      <c r="F149" s="70">
        <f>'[2]实力验证（按等级）'!F149</f>
        <v>7326922359.4495592</v>
      </c>
      <c r="G149" s="70">
        <f>'[2]实力验证（按等级）'!G149</f>
        <v>7375447053.2597599</v>
      </c>
      <c r="H149" s="70">
        <f>'[2]实力验证（按等级）'!H149</f>
        <v>7455704497.0745401</v>
      </c>
      <c r="I149" s="70">
        <f>'[2]实力验证（按等级）'!I149</f>
        <v>24198548227.463062</v>
      </c>
      <c r="J149" s="70">
        <f>'[2]实力验证（按等级）'!J149</f>
        <v>24932867879.956707</v>
      </c>
      <c r="K149" s="70">
        <f>'[2]实力验证（按等级）'!K149</f>
        <v>26659251792.753288</v>
      </c>
      <c r="L149" s="70">
        <f>'[2]实力验证（按等级）'!L149</f>
        <v>27906115724.702118</v>
      </c>
      <c r="M149" s="70">
        <f>'[2]实力验证（按等级）'!M149</f>
        <v>28643133583.979721</v>
      </c>
      <c r="N149" s="70">
        <f>'[2]实力验证（按等级）'!N149</f>
        <v>1.5313428446635682</v>
      </c>
      <c r="O149" s="70">
        <f>'[2]实力验证（按等级）'!O149</f>
        <v>1.6052169036169905</v>
      </c>
      <c r="P149" s="70">
        <f>'[2]实力验证（按等级）'!P149</f>
        <v>1.6894563029675183</v>
      </c>
      <c r="Q149" s="70">
        <f>'[2]实力验证（按等级）'!Q149</f>
        <v>1.7204924722685306</v>
      </c>
      <c r="R149" s="70">
        <f>'[2]实力验证（按等级）'!R149</f>
        <v>1.7204924722685306</v>
      </c>
      <c r="S149" s="70">
        <f>'[2]实力验证（按等级）'!S149</f>
        <v>1.7060322364631164</v>
      </c>
      <c r="T149" s="70">
        <f>'[2]实力验证（按等级）'!T149</f>
        <v>1.7602121250515002</v>
      </c>
      <c r="U149" s="70">
        <f>'[2]实力验证（按等级）'!U149</f>
        <v>1.8216076462358735</v>
      </c>
      <c r="V149" s="70">
        <f>'[2]实力验证（按等级）'!V149</f>
        <v>1.8470132515401443</v>
      </c>
      <c r="W149" s="70">
        <f>'[2]实力验证（按等级）'!W149</f>
        <v>1.8514028490133638</v>
      </c>
      <c r="X149" s="70">
        <f>'[2]实力验证（按等级）'!X149</f>
        <v>11296.46224577941</v>
      </c>
      <c r="Y149" s="70">
        <f>'[2]实力验证（按等级）'!Y149</f>
        <v>11448.634488192634</v>
      </c>
      <c r="Z149" s="70">
        <f>'[2]实力验证（按等级）'!Z149</f>
        <v>11647.30614210388</v>
      </c>
      <c r="AA149" s="70">
        <f>'[2]实力验证（按等级）'!AA149</f>
        <v>11790</v>
      </c>
      <c r="AB149" s="70">
        <f>'[2]实力验证（按等级）'!AB149</f>
        <v>11790</v>
      </c>
      <c r="AF149" s="68">
        <v>145</v>
      </c>
      <c r="AG149" s="2">
        <f t="shared" si="11"/>
        <v>346654334742.56311</v>
      </c>
      <c r="AH149" s="2">
        <f t="shared" si="12"/>
        <v>376506467858.44574</v>
      </c>
      <c r="AI149" s="2">
        <f t="shared" si="13"/>
        <v>415233248946.57526</v>
      </c>
      <c r="AJ149" s="2">
        <f t="shared" si="14"/>
        <v>437922161491.02209</v>
      </c>
      <c r="AK149" s="2">
        <f t="shared" si="15"/>
        <v>448378779963.10931</v>
      </c>
    </row>
    <row r="150" spans="3:37" x14ac:dyDescent="0.15">
      <c r="C150" s="68">
        <v>146</v>
      </c>
      <c r="D150" s="70">
        <f>'[2]实力验证（按等级）'!D150</f>
        <v>6993138904.8019009</v>
      </c>
      <c r="E150" s="70">
        <f>'[2]实力验证（按等级）'!E150</f>
        <v>7390299078.1901016</v>
      </c>
      <c r="F150" s="70">
        <f>'[2]实力验证（按等级）'!F150</f>
        <v>7432690571.7646961</v>
      </c>
      <c r="G150" s="70">
        <f>'[2]实力验证（按等级）'!G150</f>
        <v>7479400419.2798824</v>
      </c>
      <c r="H150" s="70">
        <f>'[2]实力验证（按等级）'!H150</f>
        <v>7561233336.0590162</v>
      </c>
      <c r="I150" s="70">
        <f>'[2]实力验证（按等级）'!I150</f>
        <v>24922450206.454586</v>
      </c>
      <c r="J150" s="70">
        <f>'[2]实力验证（按等级）'!J150</f>
        <v>25688455521.043571</v>
      </c>
      <c r="K150" s="70">
        <f>'[2]实力验证（按等级）'!K150</f>
        <v>27468823907.571323</v>
      </c>
      <c r="L150" s="70">
        <f>'[2]实力验证（按等级）'!L150</f>
        <v>28499384686.938457</v>
      </c>
      <c r="M150" s="70">
        <f>'[2]实力验证（按等级）'!M150</f>
        <v>29247702861.252071</v>
      </c>
      <c r="N150" s="70">
        <f>'[2]实力验证（按等级）'!N150</f>
        <v>1.5313428446635682</v>
      </c>
      <c r="O150" s="70">
        <f>'[2]实力验证（按等级）'!O150</f>
        <v>1.6052169036169905</v>
      </c>
      <c r="P150" s="70">
        <f>'[2]实力验证（按等级）'!P150</f>
        <v>1.6894563029675183</v>
      </c>
      <c r="Q150" s="70">
        <f>'[2]实力验证（按等级）'!Q150</f>
        <v>1.7204924722685306</v>
      </c>
      <c r="R150" s="70">
        <f>'[2]实力验证（按等级）'!R150</f>
        <v>1.7204924722685306</v>
      </c>
      <c r="S150" s="70">
        <f>'[2]实力验证（按等级）'!S150</f>
        <v>1.7107841206771899</v>
      </c>
      <c r="T150" s="70">
        <f>'[2]实力验证（按等级）'!T150</f>
        <v>1.7649575381223408</v>
      </c>
      <c r="U150" s="70">
        <f>'[2]实力验证（按等级）'!U150</f>
        <v>1.8263453629365067</v>
      </c>
      <c r="V150" s="70">
        <f>'[2]实力验证（按等级）'!V150</f>
        <v>1.8517337592928274</v>
      </c>
      <c r="W150" s="70">
        <f>'[2]实力验证（按等级）'!W150</f>
        <v>1.8560792219830513</v>
      </c>
      <c r="X150" s="70">
        <f>'[2]实力验证（按等级）'!X150</f>
        <v>11362.670468649558</v>
      </c>
      <c r="Y150" s="70">
        <f>'[2]实力验证（按等级）'!Y150</f>
        <v>11517.440707376232</v>
      </c>
      <c r="Z150" s="70">
        <f>'[2]实力验证（按等级）'!Z150</f>
        <v>11716.239155011328</v>
      </c>
      <c r="AA150" s="70">
        <f>'[2]实力验证（按等级）'!AA150</f>
        <v>11810</v>
      </c>
      <c r="AB150" s="70">
        <f>'[2]实力验证（按等级）'!AB150</f>
        <v>11810</v>
      </c>
      <c r="AF150" s="68">
        <v>146</v>
      </c>
      <c r="AG150" s="2">
        <f t="shared" si="11"/>
        <v>356061560931.57007</v>
      </c>
      <c r="AH150" s="2">
        <f t="shared" si="12"/>
        <v>386908388001.66223</v>
      </c>
      <c r="AI150" s="2">
        <f t="shared" si="13"/>
        <v>426791505599.8974</v>
      </c>
      <c r="AJ150" s="2">
        <f t="shared" si="14"/>
        <v>447308908448.49377</v>
      </c>
      <c r="AK150" s="2">
        <f t="shared" si="15"/>
        <v>457948939150.6676</v>
      </c>
    </row>
    <row r="151" spans="3:37" x14ac:dyDescent="0.15">
      <c r="C151" s="68">
        <v>147</v>
      </c>
      <c r="D151" s="70">
        <f>'[2]实力验证（按等级）'!D151</f>
        <v>7083016101.5001411</v>
      </c>
      <c r="E151" s="70">
        <f>'[2]实力验证（按等级）'!E151</f>
        <v>7496407019.67138</v>
      </c>
      <c r="F151" s="70">
        <f>'[2]实力验证（按等级）'!F151</f>
        <v>7538598570.1689692</v>
      </c>
      <c r="G151" s="70">
        <f>'[2]实力验证（按等级）'!G151</f>
        <v>7583516020.7773371</v>
      </c>
      <c r="H151" s="70">
        <f>'[2]实力验证（按等级）'!H151</f>
        <v>7667637160.5821476</v>
      </c>
      <c r="I151" s="70">
        <f>'[2]实力验证（按等级）'!I151</f>
        <v>25678044721.722515</v>
      </c>
      <c r="J151" s="70">
        <f>'[2]实力验证（按等级）'!J151</f>
        <v>26461945861.223061</v>
      </c>
      <c r="K151" s="70">
        <f>'[2]实力验证（按等级）'!K151</f>
        <v>28285239562.255466</v>
      </c>
      <c r="L151" s="70">
        <f>'[2]实力验证（按等级）'!L151</f>
        <v>29101899011.260834</v>
      </c>
      <c r="M151" s="70">
        <f>'[2]实力验证（按等级）'!M151</f>
        <v>29862863334.426521</v>
      </c>
      <c r="N151" s="70">
        <f>'[2]实力验证（按等级）'!N151</f>
        <v>1.5313428446635682</v>
      </c>
      <c r="O151" s="70">
        <f>'[2]实力验证（按等级）'!O151</f>
        <v>1.6052169036169905</v>
      </c>
      <c r="P151" s="70">
        <f>'[2]实力验证（按等级）'!P151</f>
        <v>1.6894563029675183</v>
      </c>
      <c r="Q151" s="70">
        <f>'[2]实力验证（按等级）'!Q151</f>
        <v>1.7204924722685306</v>
      </c>
      <c r="R151" s="70">
        <f>'[2]实力验证（按等级）'!R151</f>
        <v>1.7204924722685306</v>
      </c>
      <c r="S151" s="70">
        <f>'[2]实力验证（按等级）'!S151</f>
        <v>1.7155360048912636</v>
      </c>
      <c r="T151" s="70">
        <f>'[2]实力验证（按等级）'!T151</f>
        <v>1.7697029511931817</v>
      </c>
      <c r="U151" s="70">
        <f>'[2]实力验证（按等级）'!U151</f>
        <v>1.83108307963714</v>
      </c>
      <c r="V151" s="70">
        <f>'[2]实力验证（按等级）'!V151</f>
        <v>1.8564542670455104</v>
      </c>
      <c r="W151" s="70">
        <f>'[2]实力验证（按等级）'!W151</f>
        <v>1.8607555949527386</v>
      </c>
      <c r="X151" s="70">
        <f>'[2]实力验证（按等级）'!X151</f>
        <v>11431.898196356453</v>
      </c>
      <c r="Y151" s="70">
        <f>'[2]实力验证（按等级）'!Y151</f>
        <v>11583.753065954959</v>
      </c>
      <c r="Z151" s="70">
        <f>'[2]实力验证（按等级）'!Z151</f>
        <v>11782.222863491646</v>
      </c>
      <c r="AA151" s="70">
        <f>'[2]实力验证（按等级）'!AA151</f>
        <v>11829.754400475224</v>
      </c>
      <c r="AB151" s="70">
        <f>'[2]实力验证（按等级）'!AB151</f>
        <v>11830</v>
      </c>
      <c r="AF151" s="68">
        <v>147</v>
      </c>
      <c r="AG151" s="2">
        <f t="shared" si="11"/>
        <v>365841903026.47083</v>
      </c>
      <c r="AH151" s="2">
        <f t="shared" si="12"/>
        <v>397599679931.82928</v>
      </c>
      <c r="AI151" s="2">
        <f t="shared" si="13"/>
        <v>438473027108.3924</v>
      </c>
      <c r="AJ151" s="2">
        <f t="shared" si="14"/>
        <v>456840476955.03601</v>
      </c>
      <c r="AK151" s="2">
        <f t="shared" si="15"/>
        <v>467692290283.25171</v>
      </c>
    </row>
    <row r="152" spans="3:37" x14ac:dyDescent="0.15">
      <c r="C152" s="68">
        <v>148</v>
      </c>
      <c r="D152" s="70">
        <f>'[2]实力验证（按等级）'!D152</f>
        <v>7173582841.9667072</v>
      </c>
      <c r="E152" s="70">
        <f>'[2]实力验证（按等级）'!E152</f>
        <v>7603425443.0229721</v>
      </c>
      <c r="F152" s="70">
        <f>'[2]实力验证（按等级）'!F152</f>
        <v>7643790081.4159727</v>
      </c>
      <c r="G152" s="70">
        <f>'[2]实力验证（按等级）'!G152</f>
        <v>7685405979.3488188</v>
      </c>
      <c r="H152" s="70">
        <f>'[2]实力验证（按等级）'!H152</f>
        <v>7769238411.3040667</v>
      </c>
      <c r="I152" s="70">
        <f>'[2]实力验证（按等级）'!I152</f>
        <v>26437936181.99102</v>
      </c>
      <c r="J152" s="70">
        <f>'[2]实力验证（按等级）'!J152</f>
        <v>27268916528.889252</v>
      </c>
      <c r="K152" s="70">
        <f>'[2]实力验证（按等级）'!K152</f>
        <v>29125101103.177265</v>
      </c>
      <c r="L152" s="70">
        <f>'[2]实力验证（按等级）'!L152</f>
        <v>29709542973.302242</v>
      </c>
      <c r="M152" s="70">
        <f>'[2]实力验证（按等级）'!M152</f>
        <v>30478585430.183716</v>
      </c>
      <c r="N152" s="70">
        <f>'[2]实力验证（按等级）'!N152</f>
        <v>1.5313428446635682</v>
      </c>
      <c r="O152" s="70">
        <f>'[2]实力验证（按等级）'!O152</f>
        <v>1.6052169036169905</v>
      </c>
      <c r="P152" s="70">
        <f>'[2]实力验证（按等级）'!P152</f>
        <v>1.6894563029675183</v>
      </c>
      <c r="Q152" s="70">
        <f>'[2]实力验证（按等级）'!Q152</f>
        <v>1.7204924722685306</v>
      </c>
      <c r="R152" s="70">
        <f>'[2]实力验证（按等级）'!R152</f>
        <v>1.7204924722685306</v>
      </c>
      <c r="S152" s="70">
        <f>'[2]实力验证（按等级）'!S152</f>
        <v>1.7202878891053368</v>
      </c>
      <c r="T152" s="70">
        <f>'[2]实力验证（按等级）'!T152</f>
        <v>1.7744483642640221</v>
      </c>
      <c r="U152" s="70">
        <f>'[2]实力验证（按等级）'!U152</f>
        <v>1.8358207963377735</v>
      </c>
      <c r="V152" s="70">
        <f>'[2]实力验证（按等级）'!V152</f>
        <v>1.8611747747981937</v>
      </c>
      <c r="W152" s="70">
        <f>'[2]实力验证（按等级）'!W152</f>
        <v>1.8654319679224258</v>
      </c>
      <c r="X152" s="70">
        <f>'[2]实力验证（按等级）'!X152</f>
        <v>11497.795714916256</v>
      </c>
      <c r="Y152" s="70">
        <f>'[2]实力验证（按等级）'!Y152</f>
        <v>11652.931087103962</v>
      </c>
      <c r="Z152" s="70">
        <f>'[2]实力验证（按等级）'!Z152</f>
        <v>11848.917020671122</v>
      </c>
      <c r="AA152" s="70">
        <f>'[2]实力验证（按等级）'!AA152</f>
        <v>11848.427024342067</v>
      </c>
      <c r="AB152" s="70">
        <f>'[2]实力验证（按等级）'!AB152</f>
        <v>11848.021729543623</v>
      </c>
      <c r="AF152" s="68">
        <v>148</v>
      </c>
      <c r="AG152" s="2">
        <f t="shared" si="11"/>
        <v>375716441926.43811</v>
      </c>
      <c r="AH152" s="2">
        <f t="shared" si="12"/>
        <v>408698431748.30237</v>
      </c>
      <c r="AI152" s="2">
        <f t="shared" si="13"/>
        <v>450442896939.44275</v>
      </c>
      <c r="AJ152" s="2">
        <f t="shared" si="14"/>
        <v>466428943561.14368</v>
      </c>
      <c r="AK152" s="2">
        <f t="shared" si="15"/>
        <v>477395575611.50665</v>
      </c>
    </row>
    <row r="153" spans="3:37" x14ac:dyDescent="0.15">
      <c r="C153" s="68">
        <v>149</v>
      </c>
      <c r="D153" s="70">
        <f>'[2]实力验证（按等级）'!D153</f>
        <v>7264825527.427433</v>
      </c>
      <c r="E153" s="70">
        <f>'[2]实力验证（按等级）'!E153</f>
        <v>7711357425.0920839</v>
      </c>
      <c r="F153" s="70">
        <f>'[2]实力验证（按等级）'!F153</f>
        <v>7747165564.757925</v>
      </c>
      <c r="G153" s="70">
        <f>'[2]实力验证（按等级）'!G153</f>
        <v>7788098949.750701</v>
      </c>
      <c r="H153" s="70">
        <f>'[2]实力验证（按等级）'!H153</f>
        <v>7870395614.6200361</v>
      </c>
      <c r="I153" s="70">
        <f>'[2]实力验证（按等级）'!I153</f>
        <v>27232149443.78587</v>
      </c>
      <c r="J153" s="70">
        <f>'[2]实力验证（按等级）'!J153</f>
        <v>28081320098.972881</v>
      </c>
      <c r="K153" s="70">
        <f>'[2]实力验证（按等级）'!K153</f>
        <v>29736970396.744438</v>
      </c>
      <c r="L153" s="70">
        <f>'[2]实力验证（按等级）'!L153</f>
        <v>30327681537.255753</v>
      </c>
      <c r="M153" s="70">
        <f>'[2]实力验证（按等级）'!M153</f>
        <v>31104495633.071369</v>
      </c>
      <c r="N153" s="70">
        <f>'[2]实力验证（按等级）'!N153</f>
        <v>1.5313428446635682</v>
      </c>
      <c r="O153" s="70">
        <f>'[2]实力验证（按等级）'!O153</f>
        <v>1.6052169036169905</v>
      </c>
      <c r="P153" s="70">
        <f>'[2]实力验证（按等级）'!P153</f>
        <v>1.6894563029675183</v>
      </c>
      <c r="Q153" s="70">
        <f>'[2]实力验证（按等级）'!Q153</f>
        <v>1.7204924722685306</v>
      </c>
      <c r="R153" s="70">
        <f>'[2]实力验证（按等级）'!R153</f>
        <v>1.7204924722685306</v>
      </c>
      <c r="S153" s="70">
        <f>'[2]实力验证（按等级）'!S153</f>
        <v>1.7250397733194105</v>
      </c>
      <c r="T153" s="70">
        <f>'[2]实力验证（按等级）'!T153</f>
        <v>1.7791937773348629</v>
      </c>
      <c r="U153" s="70">
        <f>'[2]实力验证（按等级）'!U153</f>
        <v>1.840558513038407</v>
      </c>
      <c r="V153" s="70">
        <f>'[2]实力验证（按等级）'!V153</f>
        <v>1.8658952825508768</v>
      </c>
      <c r="W153" s="70">
        <f>'[2]实力验证（按等级）'!W153</f>
        <v>1.8701083408921133</v>
      </c>
      <c r="X153" s="70">
        <f>'[2]实力验证（按等级）'!X153</f>
        <v>11566.98745730492</v>
      </c>
      <c r="Y153" s="70">
        <f>'[2]实力验证（按等级）'!Y153</f>
        <v>11718.936175320912</v>
      </c>
      <c r="Z153" s="70">
        <f>'[2]实力验证（按等级）'!Z153</f>
        <v>11868.109520912021</v>
      </c>
      <c r="AA153" s="70">
        <f>'[2]实力验证（按等级）'!AA153</f>
        <v>11867.099648208909</v>
      </c>
      <c r="AB153" s="70">
        <f>'[2]实力验证（按等级）'!AB153</f>
        <v>11865.302602581443</v>
      </c>
      <c r="AF153" s="68">
        <v>149</v>
      </c>
      <c r="AG153" s="2">
        <f t="shared" si="11"/>
        <v>385984517013.034</v>
      </c>
      <c r="AH153" s="2">
        <f t="shared" si="12"/>
        <v>419914703249.49664</v>
      </c>
      <c r="AI153" s="2">
        <f t="shared" si="13"/>
        <v>459962038716.94324</v>
      </c>
      <c r="AJ153" s="2">
        <f t="shared" si="14"/>
        <v>476188855609.56842</v>
      </c>
      <c r="AK153" s="2">
        <f t="shared" si="15"/>
        <v>487244319406.02435</v>
      </c>
    </row>
    <row r="154" spans="3:37" x14ac:dyDescent="0.15">
      <c r="C154" s="68">
        <v>150</v>
      </c>
      <c r="D154" s="70">
        <f>'[2]实力验证（按等级）'!D154</f>
        <v>7338596000.9387169</v>
      </c>
      <c r="E154" s="70">
        <f>'[2]实力验证（按等级）'!E154</f>
        <v>7801189581.4305172</v>
      </c>
      <c r="F154" s="70">
        <f>'[2]实力验证（按等级）'!F154</f>
        <v>7851358151.6185331</v>
      </c>
      <c r="G154" s="70">
        <f>'[2]实力验证（按等级）'!G154</f>
        <v>7891597250.9227839</v>
      </c>
      <c r="H154" s="70">
        <f>'[2]实力验证（按等级）'!H154</f>
        <v>7972568200.6730433</v>
      </c>
      <c r="I154" s="70">
        <f>'[2]实力验证（按等级）'!I154</f>
        <v>28003424118.203354</v>
      </c>
      <c r="J154" s="70">
        <f>'[2]实力验证（按等级）'!J154</f>
        <v>28897544760.202141</v>
      </c>
      <c r="K154" s="70">
        <f>'[2]实力验证（按等级）'!K154</f>
        <v>30359476216.823265</v>
      </c>
      <c r="L154" s="70">
        <f>'[2]实力验证（按等级）'!L154</f>
        <v>30956459965.005795</v>
      </c>
      <c r="M154" s="70">
        <f>'[2]实力验证（按等级）'!M154</f>
        <v>32025397030.012428</v>
      </c>
      <c r="N154" s="70">
        <f>'[2]实力验证（按等级）'!N154</f>
        <v>1.5313428446635682</v>
      </c>
      <c r="O154" s="70">
        <f>'[2]实力验证（按等级）'!O154</f>
        <v>1.6052169036169905</v>
      </c>
      <c r="P154" s="70">
        <f>'[2]实力验证（按等级）'!P154</f>
        <v>1.6894563029675183</v>
      </c>
      <c r="Q154" s="70">
        <f>'[2]实力验证（按等级）'!Q154</f>
        <v>1.7204924722685306</v>
      </c>
      <c r="R154" s="70">
        <f>'[2]实力验证（按等级）'!R154</f>
        <v>1.7204924722685306</v>
      </c>
      <c r="S154" s="70">
        <f>'[2]实力验证（按等级）'!S154</f>
        <v>1.7297916575334837</v>
      </c>
      <c r="T154" s="70">
        <f>'[2]实力验证（按等级）'!T154</f>
        <v>1.7839391904057036</v>
      </c>
      <c r="U154" s="70">
        <f>'[2]实力验证（按等级）'!U154</f>
        <v>1.8452962297390403</v>
      </c>
      <c r="V154" s="70">
        <f>'[2]实力验证（按等级）'!V154</f>
        <v>1.8706157903035598</v>
      </c>
      <c r="W154" s="70">
        <f>'[2]实力验证（按等级）'!W154</f>
        <v>1.8800798050998</v>
      </c>
      <c r="X154" s="70">
        <f>'[2]实力验证（按等级）'!X154</f>
        <v>11624.742579711263</v>
      </c>
      <c r="Y154" s="70">
        <f>'[2]实力验证（按等级）'!Y154</f>
        <v>11781.574305859587</v>
      </c>
      <c r="Z154" s="70">
        <f>'[2]实力验证（按等级）'!Z154</f>
        <v>11887.302021152922</v>
      </c>
      <c r="AA154" s="70">
        <f>'[2]实力验证（按等级）'!AA154</f>
        <v>11885.77227207575</v>
      </c>
      <c r="AB154" s="70">
        <f>'[2]实力验证（按等级）'!AB154</f>
        <v>11882.583475619262</v>
      </c>
      <c r="AF154" s="68">
        <v>150</v>
      </c>
      <c r="AG154" s="2">
        <f t="shared" si="11"/>
        <v>395788489111.78479</v>
      </c>
      <c r="AH154" s="2">
        <f t="shared" si="12"/>
        <v>430916147882.52295</v>
      </c>
      <c r="AI154" s="2">
        <f t="shared" si="13"/>
        <v>469652569863.31909</v>
      </c>
      <c r="AJ154" s="2">
        <f t="shared" si="14"/>
        <v>486122856237.28973</v>
      </c>
      <c r="AK154" s="2">
        <f t="shared" si="15"/>
        <v>501708918513.28131</v>
      </c>
    </row>
    <row r="155" spans="3:37" x14ac:dyDescent="0.15">
      <c r="C155" s="68">
        <v>151</v>
      </c>
      <c r="D155" s="70">
        <f>'[2]实力验证（按等级）'!D155</f>
        <v>7389511690.7378416</v>
      </c>
      <c r="E155" s="70">
        <f>'[2]实力验证（按等级）'!E155</f>
        <v>7859922160.3439045</v>
      </c>
      <c r="F155" s="70">
        <f>'[2]实力验证（按等级）'!F155</f>
        <v>7908819560.859046</v>
      </c>
      <c r="G155" s="70">
        <f>'[2]实力验证（按等级）'!G155</f>
        <v>7954031024.5420942</v>
      </c>
      <c r="H155" s="70">
        <f>'[2]实力验证（按等级）'!H155</f>
        <v>8046620280.290452</v>
      </c>
      <c r="I155" s="70">
        <f>'[2]实力验证（按等级）'!I155</f>
        <v>28763480719.429077</v>
      </c>
      <c r="J155" s="70">
        <f>'[2]实力验证（按等级）'!J155</f>
        <v>29661269012.504059</v>
      </c>
      <c r="K155" s="70">
        <f>'[2]实力验证（按等级）'!K155</f>
        <v>30906955360.729992</v>
      </c>
      <c r="L155" s="70">
        <f>'[2]实力验证（按等级）'!L155</f>
        <v>31942873688.823448</v>
      </c>
      <c r="M155" s="70">
        <f>'[2]实力验证（按等级）'!M155</f>
        <v>34083427799.209713</v>
      </c>
      <c r="N155" s="70">
        <f>'[2]实力验证（按等级）'!N155</f>
        <v>1.5313428446635682</v>
      </c>
      <c r="O155" s="70">
        <f>'[2]实力验证（按等级）'!O155</f>
        <v>1.6052169036169905</v>
      </c>
      <c r="P155" s="70">
        <f>'[2]实力验证（按等级）'!P155</f>
        <v>1.6894563029675183</v>
      </c>
      <c r="Q155" s="70">
        <f>'[2]实力验证（按等级）'!Q155</f>
        <v>1.7204924722685306</v>
      </c>
      <c r="R155" s="70">
        <f>'[2]实力验证（按等级）'!R155</f>
        <v>1.7204924722685306</v>
      </c>
      <c r="S155" s="70">
        <f>'[2]实力验证（按等级）'!S155</f>
        <v>1.7345435417475574</v>
      </c>
      <c r="T155" s="70">
        <f>'[2]实力验证（按等级）'!T155</f>
        <v>1.7886846034765442</v>
      </c>
      <c r="U155" s="70">
        <f>'[2]实力验证（按等级）'!U155</f>
        <v>1.8500339464396736</v>
      </c>
      <c r="V155" s="70">
        <f>'[2]实力验证（按等级）'!V155</f>
        <v>1.8832157404972985</v>
      </c>
      <c r="W155" s="70">
        <f>'[2]实力验证（按等级）'!W155</f>
        <v>1.9109038298136911</v>
      </c>
      <c r="X155" s="70">
        <f>'[2]实力验证（按等级）'!X155</f>
        <v>11676.328822995258</v>
      </c>
      <c r="Y155" s="70">
        <f>'[2]实力验证（按等级）'!Y155</f>
        <v>11829.768695134862</v>
      </c>
      <c r="Z155" s="70">
        <f>'[2]实力验证（按等级）'!Z155</f>
        <v>11890</v>
      </c>
      <c r="AA155" s="70">
        <f>'[2]实力验证（按等级）'!AA155</f>
        <v>11890</v>
      </c>
      <c r="AB155" s="70">
        <f>'[2]实力验证（按等级）'!AB155</f>
        <v>11890</v>
      </c>
      <c r="AF155" s="68">
        <v>151</v>
      </c>
      <c r="AG155" s="2">
        <f t="shared" si="11"/>
        <v>405153458583.62335</v>
      </c>
      <c r="AH155" s="2">
        <f t="shared" si="12"/>
        <v>440893217047.57471</v>
      </c>
      <c r="AI155" s="2">
        <f t="shared" si="13"/>
        <v>477731657067.32373</v>
      </c>
      <c r="AJ155" s="2">
        <f t="shared" si="14"/>
        <v>501222869278.44586</v>
      </c>
      <c r="AK155" s="2">
        <f t="shared" si="15"/>
        <v>533822772965.83813</v>
      </c>
    </row>
    <row r="156" spans="3:37" x14ac:dyDescent="0.15">
      <c r="C156" s="68">
        <v>152</v>
      </c>
      <c r="D156" s="70">
        <f>'[2]实力验证（按等级）'!D156</f>
        <v>7440659026.0082502</v>
      </c>
      <c r="E156" s="70">
        <f>'[2]实力验证（按等级）'!E156</f>
        <v>7918942230.4267321</v>
      </c>
      <c r="F156" s="70">
        <f>'[2]实力验证（按等级）'!F156</f>
        <v>7958749868.1132593</v>
      </c>
      <c r="G156" s="70">
        <f>'[2]实力验证（按等级）'!G156</f>
        <v>8005254483.5407066</v>
      </c>
      <c r="H156" s="70">
        <f>'[2]实力验证（按等级）'!H156</f>
        <v>8099280022.1196384</v>
      </c>
      <c r="I156" s="70">
        <f>'[2]实力验证（按等级）'!I156</f>
        <v>29528519257.725769</v>
      </c>
      <c r="J156" s="70">
        <f>'[2]实力验证（按等级）'!J156</f>
        <v>30457663815.322956</v>
      </c>
      <c r="K156" s="70">
        <f>'[2]实力验证（按等级）'!K156</f>
        <v>32007122165.814205</v>
      </c>
      <c r="L156" s="70">
        <f>'[2]实力验证（按等级）'!L156</f>
        <v>33861074126.182182</v>
      </c>
      <c r="M156" s="70">
        <f>'[2]实力验证（按等级）'!M156</f>
        <v>36166328141.338821</v>
      </c>
      <c r="N156" s="70">
        <f>'[2]实力验证（按等级）'!N156</f>
        <v>1.5313428446635682</v>
      </c>
      <c r="O156" s="70">
        <f>'[2]实力验证（按等级）'!O156</f>
        <v>1.6052169036169905</v>
      </c>
      <c r="P156" s="70">
        <f>'[2]实力验证（按等级）'!P156</f>
        <v>1.6894563029675183</v>
      </c>
      <c r="Q156" s="70">
        <f>'[2]实力验证（按等级）'!Q156</f>
        <v>1.7204924722685306</v>
      </c>
      <c r="R156" s="70">
        <f>'[2]实力验证（按等级）'!R156</f>
        <v>1.7204924722685306</v>
      </c>
      <c r="S156" s="70">
        <f>'[2]实力验证（按等级）'!S156</f>
        <v>1.7392954259616309</v>
      </c>
      <c r="T156" s="70">
        <f>'[2]实力验证（按等级）'!T156</f>
        <v>1.7934300165473849</v>
      </c>
      <c r="U156" s="70">
        <f>'[2]实力验证（按等级）'!U156</f>
        <v>1.8652874101880668</v>
      </c>
      <c r="V156" s="70">
        <f>'[2]实力验证（按等级）'!V156</f>
        <v>1.9127563242225518</v>
      </c>
      <c r="W156" s="70">
        <f>'[2]实力验证（按等级）'!W156</f>
        <v>1.9417278545275822</v>
      </c>
      <c r="X156" s="70">
        <f>'[2]实力验证（按等级）'!X156</f>
        <v>11725.442568885095</v>
      </c>
      <c r="Y156" s="70">
        <f>'[2]实力验证（按等级）'!Y156</f>
        <v>11881.005769960067</v>
      </c>
      <c r="Z156" s="70">
        <f>'[2]实力验证（按等级）'!Z156</f>
        <v>11890</v>
      </c>
      <c r="AA156" s="70">
        <f>'[2]实力验证（按等级）'!AA156</f>
        <v>11890</v>
      </c>
      <c r="AB156" s="70">
        <f>'[2]实力验证（按等级）'!AB156</f>
        <v>11890</v>
      </c>
      <c r="AF156" s="68">
        <v>152</v>
      </c>
      <c r="AG156" s="2">
        <f t="shared" si="11"/>
        <v>414607268649.79315</v>
      </c>
      <c r="AH156" s="2">
        <f t="shared" si="12"/>
        <v>451253350132.08185</v>
      </c>
      <c r="AI156" s="2">
        <f t="shared" si="13"/>
        <v>494278986451.60797</v>
      </c>
      <c r="AJ156" s="2">
        <f t="shared" si="14"/>
        <v>531033438319.37451</v>
      </c>
      <c r="AK156" s="2">
        <f t="shared" si="15"/>
        <v>566623061218.50635</v>
      </c>
    </row>
    <row r="157" spans="3:37" x14ac:dyDescent="0.15">
      <c r="C157" s="68">
        <v>153</v>
      </c>
      <c r="D157" s="70">
        <f>'[2]实力验证（按等级）'!D157</f>
        <v>7492038522.9945965</v>
      </c>
      <c r="E157" s="70">
        <f>'[2]实力验证（按等级）'!E157</f>
        <v>7975302226.859931</v>
      </c>
      <c r="F157" s="70">
        <f>'[2]实力验证（按等级）'!F157</f>
        <v>8009018988.0734415</v>
      </c>
      <c r="G157" s="70">
        <f>'[2]实力验证（按等级）'!G157</f>
        <v>8057056752.8688545</v>
      </c>
      <c r="H157" s="70">
        <f>'[2]实力验证（按等级）'!H157</f>
        <v>8152165233.7609415</v>
      </c>
      <c r="I157" s="70">
        <f>'[2]实力验证（按等级）'!I157</f>
        <v>30321828070.095032</v>
      </c>
      <c r="J157" s="70">
        <f>'[2]实力验证（按等级）'!J157</f>
        <v>31040714687.029209</v>
      </c>
      <c r="K157" s="70">
        <f>'[2]实力验证（按等级）'!K157</f>
        <v>33843850989.379349</v>
      </c>
      <c r="L157" s="70">
        <f>'[2]实力验证（按等级）'!L157</f>
        <v>35839731617.073135</v>
      </c>
      <c r="M157" s="70">
        <f>'[2]实力验证（按等级）'!M157</f>
        <v>38314371375.348053</v>
      </c>
      <c r="N157" s="70">
        <f>'[2]实力验证（按等级）'!N157</f>
        <v>1.5313428446635682</v>
      </c>
      <c r="O157" s="70">
        <f>'[2]实力验证（按等级）'!O157</f>
        <v>1.6052169036169905</v>
      </c>
      <c r="P157" s="70">
        <f>'[2]实力验证（按等级）'!P157</f>
        <v>1.6894563029675183</v>
      </c>
      <c r="Q157" s="70">
        <f>'[2]实力验证（按等级）'!Q157</f>
        <v>1.7204924722685306</v>
      </c>
      <c r="R157" s="70">
        <f>'[2]实力验证（按等级）'!R157</f>
        <v>1.7204924722685306</v>
      </c>
      <c r="S157" s="70">
        <f>'[2]实力验证（按等级）'!S157</f>
        <v>1.7440473101757044</v>
      </c>
      <c r="T157" s="70">
        <f>'[2]实力验证（按等级）'!T157</f>
        <v>1.8119572770032923</v>
      </c>
      <c r="U157" s="70">
        <f>'[2]实力验证（按等级）'!U157</f>
        <v>1.8936485793948779</v>
      </c>
      <c r="V157" s="70">
        <f>'[2]实力验证（按等级）'!V157</f>
        <v>1.9422969079478052</v>
      </c>
      <c r="W157" s="70">
        <f>'[2]实力验证（按等级）'!W157</f>
        <v>1.9725518792414731</v>
      </c>
      <c r="X157" s="70">
        <f>'[2]实力验证（按等级）'!X157</f>
        <v>11776.704617727821</v>
      </c>
      <c r="Y157" s="70">
        <f>'[2]实力验证（按等级）'!Y157</f>
        <v>11890</v>
      </c>
      <c r="Z157" s="70">
        <f>'[2]实力验证（按等级）'!Z157</f>
        <v>11890</v>
      </c>
      <c r="AA157" s="70">
        <f>'[2]实力验证（按等级）'!AA157</f>
        <v>11890</v>
      </c>
      <c r="AB157" s="70">
        <f>'[2]实力验证（按等级）'!AB157</f>
        <v>11890</v>
      </c>
      <c r="AF157" s="68">
        <v>153</v>
      </c>
      <c r="AG157" s="2">
        <f t="shared" si="11"/>
        <v>424383029271.87402</v>
      </c>
      <c r="AH157" s="2">
        <f t="shared" si="12"/>
        <v>462579056658.8717</v>
      </c>
      <c r="AI157" s="2">
        <f t="shared" si="13"/>
        <v>522510636805.422</v>
      </c>
      <c r="AJ157" s="2">
        <f t="shared" si="14"/>
        <v>562261597476.58472</v>
      </c>
      <c r="AK157" s="2">
        <f t="shared" si="15"/>
        <v>601003093518.85474</v>
      </c>
    </row>
    <row r="158" spans="3:37" x14ac:dyDescent="0.15">
      <c r="C158" s="68">
        <v>154</v>
      </c>
      <c r="D158" s="70">
        <f>'[2]实力验证（按等级）'!D158</f>
        <v>7536091819.6940489</v>
      </c>
      <c r="E158" s="70">
        <f>'[2]实力验证（按等级）'!E158</f>
        <v>8025255360.5703382</v>
      </c>
      <c r="F158" s="70">
        <f>'[2]实力验证（按等级）'!F158</f>
        <v>8060489364.4228716</v>
      </c>
      <c r="G158" s="70">
        <f>'[2]实力验证（按等级）'!G158</f>
        <v>8109077749.5202312</v>
      </c>
      <c r="H158" s="70">
        <f>'[2]实力验证（按等级）'!H158</f>
        <v>8205276386.4737024</v>
      </c>
      <c r="I158" s="70">
        <f>'[2]实力验证（按等级）'!I158</f>
        <v>31941823238.304779</v>
      </c>
      <c r="J158" s="70">
        <f>'[2]实力验证（按等级）'!J158</f>
        <v>32427934218.842926</v>
      </c>
      <c r="K158" s="70">
        <f>'[2]实力验证（按等级）'!K158</f>
        <v>35738816173.531723</v>
      </c>
      <c r="L158" s="70">
        <f>'[2]实力验证（按等级）'!L158</f>
        <v>37877646348.538582</v>
      </c>
      <c r="M158" s="70">
        <f>'[2]实力验证（按等级）'!M158</f>
        <v>38464748976.841164</v>
      </c>
      <c r="N158" s="70">
        <f>'[2]实力验证（按等级）'!N158</f>
        <v>1.5313428446635682</v>
      </c>
      <c r="O158" s="70">
        <f>'[2]实力验证（按等级）'!O158</f>
        <v>1.6052169036169905</v>
      </c>
      <c r="P158" s="70">
        <f>'[2]实力验证（按等级）'!P158</f>
        <v>1.6894563029675183</v>
      </c>
      <c r="Q158" s="70">
        <f>'[2]实力验证（按等级）'!Q158</f>
        <v>1.7204924722685306</v>
      </c>
      <c r="R158" s="70">
        <f>'[2]实力验证（按等级）'!R158</f>
        <v>1.7204924722685306</v>
      </c>
      <c r="S158" s="70">
        <f>'[2]实力验证（按等级）'!S158</f>
        <v>1.7649050367073422</v>
      </c>
      <c r="T158" s="70">
        <f>'[2]实力验证（按等级）'!T158</f>
        <v>1.8386007027523423</v>
      </c>
      <c r="U158" s="70">
        <f>'[2]实力验证（按等级）'!U158</f>
        <v>1.9220097486016889</v>
      </c>
      <c r="V158" s="70">
        <f>'[2]实力验证（按等级）'!V158</f>
        <v>1.9718374916730586</v>
      </c>
      <c r="W158" s="70">
        <f>'[2]实力验证（按等级）'!W158</f>
        <v>1.9738377140401857</v>
      </c>
      <c r="X158" s="70">
        <f>'[2]实力验证（按等级）'!X158</f>
        <v>11823.556106724936</v>
      </c>
      <c r="Y158" s="70">
        <f>'[2]实力验证（按等级）'!Y158</f>
        <v>11890</v>
      </c>
      <c r="Z158" s="70">
        <f>'[2]实力验证（按等级）'!Z158</f>
        <v>11890</v>
      </c>
      <c r="AA158" s="70">
        <f>'[2]实力验证（按等级）'!AA158</f>
        <v>11890</v>
      </c>
      <c r="AB158" s="70">
        <f>'[2]实力验证（按等级）'!AB158</f>
        <v>11890</v>
      </c>
      <c r="AF158" s="68">
        <v>154</v>
      </c>
      <c r="AG158" s="2">
        <f t="shared" si="11"/>
        <v>446042076122.26343</v>
      </c>
      <c r="AH158" s="2">
        <f t="shared" si="12"/>
        <v>484476168423.02228</v>
      </c>
      <c r="AI158" s="2">
        <f t="shared" si="13"/>
        <v>552076491500.98242</v>
      </c>
      <c r="AJ158" s="2">
        <f t="shared" si="14"/>
        <v>594929224306.87817</v>
      </c>
      <c r="AK158" s="2">
        <f t="shared" si="15"/>
        <v>604161789820.82324</v>
      </c>
    </row>
    <row r="159" spans="3:37" x14ac:dyDescent="0.15">
      <c r="C159" s="68">
        <v>155</v>
      </c>
      <c r="D159" s="70">
        <f>'[2]实力验证（按等级）'!D159</f>
        <v>7580104606.6124916</v>
      </c>
      <c r="E159" s="70">
        <f>'[2]实力验证（按等级）'!E159</f>
        <v>8076040800.3794956</v>
      </c>
      <c r="F159" s="70">
        <f>'[2]实力验证（按等级）'!F159</f>
        <v>8112175262.2714491</v>
      </c>
      <c r="G159" s="70">
        <f>'[2]实力验证（按等级）'!G159</f>
        <v>8161317922.4729309</v>
      </c>
      <c r="H159" s="70">
        <f>'[2]实力验证（按等级）'!H159</f>
        <v>8258613951.5172644</v>
      </c>
      <c r="I159" s="70">
        <f>'[2]实力验证（按等级）'!I159</f>
        <v>33759850099.760521</v>
      </c>
      <c r="J159" s="70">
        <f>'[2]实力验证（按等级）'!J159</f>
        <v>33985318034.689194</v>
      </c>
      <c r="K159" s="70">
        <f>'[2]实力验证（按等级）'!K159</f>
        <v>37688274616.661598</v>
      </c>
      <c r="L159" s="70">
        <f>'[2]实力验证（按等级）'!L159</f>
        <v>38072795343.665878</v>
      </c>
      <c r="M159" s="70">
        <f>'[2]实力验证（按等级）'!M159</f>
        <v>38526684266.600258</v>
      </c>
      <c r="N159" s="70">
        <f>'[2]实力验证（按等级）'!N159</f>
        <v>1.5313428446635682</v>
      </c>
      <c r="O159" s="70">
        <f>'[2]实力验证（按等级）'!O159</f>
        <v>1.6052169036169905</v>
      </c>
      <c r="P159" s="70">
        <f>'[2]实力验证（按等级）'!P159</f>
        <v>1.6894563029675183</v>
      </c>
      <c r="Q159" s="70">
        <f>'[2]实力验证（按等级）'!Q159</f>
        <v>1.7204924722685306</v>
      </c>
      <c r="R159" s="70">
        <f>'[2]实力验证（按等级）'!R159</f>
        <v>1.7204924722685306</v>
      </c>
      <c r="S159" s="70">
        <f>'[2]实力验证（按等级）'!S159</f>
        <v>1.7887315333851215</v>
      </c>
      <c r="T159" s="70">
        <f>'[2]实力验证（按等级）'!T159</f>
        <v>1.8652441285013921</v>
      </c>
      <c r="U159" s="70">
        <f>'[2]实力验证（按等级）'!U159</f>
        <v>1.9503709178085</v>
      </c>
      <c r="V159" s="70">
        <f>'[2]实力验证（按等级）'!V159</f>
        <v>1.9738377140401857</v>
      </c>
      <c r="W159" s="70">
        <f>'[2]实力验证（按等级）'!W159</f>
        <v>1.9738377140401857</v>
      </c>
      <c r="X159" s="70">
        <f>'[2]实力验证（按等级）'!X159</f>
        <v>11871.775179422561</v>
      </c>
      <c r="Y159" s="70">
        <f>'[2]实力验证（按等级）'!Y159</f>
        <v>11890</v>
      </c>
      <c r="Z159" s="70">
        <f>'[2]实力验证（按等级）'!Z159</f>
        <v>11890</v>
      </c>
      <c r="AA159" s="70">
        <f>'[2]实力验证（按等级）'!AA159</f>
        <v>11890</v>
      </c>
      <c r="AB159" s="70">
        <f>'[2]实力验证（按等级）'!AB159</f>
        <v>11890</v>
      </c>
      <c r="AF159" s="68">
        <v>155</v>
      </c>
      <c r="AG159" s="2">
        <f t="shared" si="11"/>
        <v>470824224460.77374</v>
      </c>
      <c r="AH159" s="2">
        <f t="shared" si="12"/>
        <v>508710206624.1189</v>
      </c>
      <c r="AI159" s="2">
        <f t="shared" si="13"/>
        <v>582954532336.61206</v>
      </c>
      <c r="AJ159" s="2">
        <f t="shared" si="14"/>
        <v>598789435022.43359</v>
      </c>
      <c r="AK159" s="2">
        <f t="shared" si="15"/>
        <v>605927967648.51343</v>
      </c>
    </row>
    <row r="160" spans="3:37" x14ac:dyDescent="0.15">
      <c r="C160" s="68">
        <v>156</v>
      </c>
      <c r="D160" s="70">
        <f>'[2]实力验证（按等级）'!D160</f>
        <v>7622306271.7083101</v>
      </c>
      <c r="E160" s="70">
        <f>'[2]实力验证（按等级）'!E160</f>
        <v>8127532404.862134</v>
      </c>
      <c r="F160" s="70">
        <f>'[2]实力验证（按等级）'!F160</f>
        <v>8164077119.3433523</v>
      </c>
      <c r="G160" s="70">
        <f>'[2]实力验证（按等级）'!G160</f>
        <v>8213777720.7050352</v>
      </c>
      <c r="H160" s="70">
        <f>'[2]实力验证（按等级）'!H160</f>
        <v>8312178400.1509743</v>
      </c>
      <c r="I160" s="70">
        <f>'[2]实力验证（按等级）'!I160</f>
        <v>35455644241.339043</v>
      </c>
      <c r="J160" s="70">
        <f>'[2]实力验证（按等级）'!J160</f>
        <v>35583616706.819191</v>
      </c>
      <c r="K160" s="70">
        <f>'[2]实力验证（按等级）'!K160</f>
        <v>37901071274.095444</v>
      </c>
      <c r="L160" s="70">
        <f>'[2]实力验证（按等级）'!L160</f>
        <v>38131802317.793137</v>
      </c>
      <c r="M160" s="70">
        <f>'[2]实力验证（按等级）'!M160</f>
        <v>38588619556.359337</v>
      </c>
      <c r="N160" s="70">
        <f>'[2]实力验证（按等级）'!N160</f>
        <v>1.5313428446635682</v>
      </c>
      <c r="O160" s="70">
        <f>'[2]实力验证（按等级）'!O160</f>
        <v>1.6052169036169905</v>
      </c>
      <c r="P160" s="70">
        <f>'[2]实力验证（按等级）'!P160</f>
        <v>1.6894563029675183</v>
      </c>
      <c r="Q160" s="70">
        <f>'[2]实力验证（按等级）'!Q160</f>
        <v>1.7204924722685306</v>
      </c>
      <c r="R160" s="70">
        <f>'[2]实力验证（按等级）'!R160</f>
        <v>1.7204924722685306</v>
      </c>
      <c r="S160" s="70">
        <f>'[2]实力验证（按等级）'!S160</f>
        <v>1.8125580300629007</v>
      </c>
      <c r="T160" s="70">
        <f>'[2]实力验证（按等级）'!T160</f>
        <v>1.8918875542504419</v>
      </c>
      <c r="U160" s="70">
        <f>'[2]实力验证（按等级）'!U160</f>
        <v>1.9526627152464808</v>
      </c>
      <c r="V160" s="70">
        <f>'[2]实力验证（按等级）'!V160</f>
        <v>1.9738377140401857</v>
      </c>
      <c r="W160" s="70">
        <f>'[2]实力验证（按等级）'!W160</f>
        <v>1.9738377140401857</v>
      </c>
      <c r="X160" s="70">
        <f>'[2]实力验证（按等级）'!X160</f>
        <v>11890</v>
      </c>
      <c r="Y160" s="70">
        <f>'[2]实力验证（按等级）'!Y160</f>
        <v>11890</v>
      </c>
      <c r="Z160" s="70">
        <f>'[2]实力验证（按等级）'!Z160</f>
        <v>11890</v>
      </c>
      <c r="AA160" s="70">
        <f>'[2]实力验证（按等级）'!AA160</f>
        <v>11890</v>
      </c>
      <c r="AB160" s="70">
        <f>'[2]实力验证（按等级）'!AB160</f>
        <v>11890</v>
      </c>
      <c r="AF160" s="68">
        <v>156</v>
      </c>
      <c r="AG160" s="2">
        <f t="shared" si="11"/>
        <v>494833779198.06018</v>
      </c>
      <c r="AH160" s="2">
        <f t="shared" si="12"/>
        <v>533943458989.1203</v>
      </c>
      <c r="AI160" s="2">
        <f t="shared" si="13"/>
        <v>587029961496.19922</v>
      </c>
      <c r="AJ160" s="2">
        <f t="shared" si="14"/>
        <v>600503417330.8844</v>
      </c>
      <c r="AK160" s="2">
        <f t="shared" si="15"/>
        <v>607697420660.92517</v>
      </c>
    </row>
    <row r="161" spans="3:37" x14ac:dyDescent="0.15">
      <c r="C161" s="68">
        <v>157</v>
      </c>
      <c r="D161" s="70">
        <f>'[2]实力验证（按等级）'!D161</f>
        <v>7664145552.5721464</v>
      </c>
      <c r="E161" s="70">
        <f>'[2]实力验证（按等级）'!E161</f>
        <v>8179237702.376442</v>
      </c>
      <c r="F161" s="70">
        <f>'[2]实力验证（按等级）'!F161</f>
        <v>8216195373.3627653</v>
      </c>
      <c r="G161" s="70">
        <f>'[2]实力验证（按等级）'!G161</f>
        <v>8266457593.1946259</v>
      </c>
      <c r="H161" s="70">
        <f>'[2]实力验证（按等级）'!H161</f>
        <v>8365970203.6341763</v>
      </c>
      <c r="I161" s="70">
        <f>'[2]实力验证（按等级）'!I161</f>
        <v>37086474938.950188</v>
      </c>
      <c r="J161" s="70">
        <f>'[2]实力验证（按等级）'!J161</f>
        <v>37220992909.149063</v>
      </c>
      <c r="K161" s="70">
        <f>'[2]实力验证（按等级）'!K161</f>
        <v>37958599203.070778</v>
      </c>
      <c r="L161" s="70">
        <f>'[2]实力验证（按等级）'!L161</f>
        <v>38190809291.920372</v>
      </c>
      <c r="M161" s="70">
        <f>'[2]实力验证（按等级）'!M161</f>
        <v>38650554846.118439</v>
      </c>
      <c r="N161" s="70">
        <f>'[2]实力验证（按等级）'!N161</f>
        <v>1.5313428446635682</v>
      </c>
      <c r="O161" s="70">
        <f>'[2]实力验证（按等级）'!O161</f>
        <v>1.6052169036169905</v>
      </c>
      <c r="P161" s="70">
        <f>'[2]实力验证（按等级）'!P161</f>
        <v>1.6894563029675183</v>
      </c>
      <c r="Q161" s="70">
        <f>'[2]实力验证（按等级）'!Q161</f>
        <v>1.7204924722685306</v>
      </c>
      <c r="R161" s="70">
        <f>'[2]实力验证（按等级）'!R161</f>
        <v>1.7204924722685306</v>
      </c>
      <c r="S161" s="70">
        <f>'[2]实力验证（按等级）'!S161</f>
        <v>1.8363845267406802</v>
      </c>
      <c r="T161" s="70">
        <f>'[2]实力验证（按等级）'!T161</f>
        <v>1.8951888317162842</v>
      </c>
      <c r="U161" s="70">
        <f>'[2]实力验证（按等级）'!U161</f>
        <v>1.9526627152464808</v>
      </c>
      <c r="V161" s="70">
        <f>'[2]实力验证（按等级）'!V161</f>
        <v>1.9738377140401857</v>
      </c>
      <c r="W161" s="70">
        <f>'[2]实力验证（按等级）'!W161</f>
        <v>1.9738377140401857</v>
      </c>
      <c r="X161" s="70">
        <f>'[2]实力验证（按等级）'!X161</f>
        <v>11890</v>
      </c>
      <c r="Y161" s="70">
        <f>'[2]实力验证（按等级）'!Y161</f>
        <v>11890</v>
      </c>
      <c r="Z161" s="70">
        <f>'[2]实力验证（按等级）'!Z161</f>
        <v>11890</v>
      </c>
      <c r="AA161" s="70">
        <f>'[2]实力验证（按等级）'!AA161</f>
        <v>11890</v>
      </c>
      <c r="AB161" s="70">
        <f>'[2]实力验证（按等级）'!AB161</f>
        <v>11890</v>
      </c>
      <c r="AF161" s="68">
        <v>157</v>
      </c>
      <c r="AG161" s="2">
        <f t="shared" si="11"/>
        <v>518660050647.87085</v>
      </c>
      <c r="AH161" s="2">
        <f t="shared" si="12"/>
        <v>553621578491.09619</v>
      </c>
      <c r="AI161" s="2">
        <f t="shared" si="13"/>
        <v>588688382601.52039</v>
      </c>
      <c r="AJ161" s="2">
        <f t="shared" si="14"/>
        <v>602220548968.31519</v>
      </c>
      <c r="AK161" s="2">
        <f t="shared" si="15"/>
        <v>609470152345.88684</v>
      </c>
    </row>
    <row r="162" spans="3:37" x14ac:dyDescent="0.15">
      <c r="C162" s="68">
        <v>158</v>
      </c>
      <c r="D162" s="70">
        <f>'[2]实力验证（按等级）'!D162</f>
        <v>7705601707.2601471</v>
      </c>
      <c r="E162" s="70">
        <f>'[2]实力验证（按等级）'!E162</f>
        <v>8231157122.3716393</v>
      </c>
      <c r="F162" s="70">
        <f>'[2]实力验证（按等级）'!F162</f>
        <v>8268530462.0538769</v>
      </c>
      <c r="G162" s="70">
        <f>'[2]实力验证（按等级）'!G162</f>
        <v>8319357988.9197998</v>
      </c>
      <c r="H162" s="70">
        <f>'[2]实力验证（按等级）'!H162</f>
        <v>8419989833.2262096</v>
      </c>
      <c r="I162" s="70">
        <f>'[2]实力验证（按等级）'!I162</f>
        <v>37706859675.712547</v>
      </c>
      <c r="J162" s="70">
        <f>'[2]实力验证（按等级）'!J162</f>
        <v>37844296159.271774</v>
      </c>
      <c r="K162" s="70">
        <f>'[2]实力验证（按等级）'!K162</f>
        <v>38016127132.046127</v>
      </c>
      <c r="L162" s="70">
        <f>'[2]实力验证（按等级）'!L162</f>
        <v>38249816266.04763</v>
      </c>
      <c r="M162" s="70">
        <f>'[2]实力验证（按等级）'!M162</f>
        <v>38712490135.877518</v>
      </c>
      <c r="N162" s="70">
        <f>'[2]实力验证（按等级）'!N162</f>
        <v>1.5313428446635682</v>
      </c>
      <c r="O162" s="70">
        <f>'[2]实力验证（按等级）'!O162</f>
        <v>1.6052169036169905</v>
      </c>
      <c r="P162" s="70">
        <f>'[2]实力验证（按等级）'!P162</f>
        <v>1.6894563029675183</v>
      </c>
      <c r="Q162" s="70">
        <f>'[2]实力验证（按等级）'!Q162</f>
        <v>1.7204924722685306</v>
      </c>
      <c r="R162" s="70">
        <f>'[2]实力验证（按等级）'!R162</f>
        <v>1.7204924722685306</v>
      </c>
      <c r="S162" s="70">
        <f>'[2]实力验证（按等级）'!S162</f>
        <v>1.8447868928025863</v>
      </c>
      <c r="T162" s="70">
        <f>'[2]实力验证（按等级）'!T162</f>
        <v>1.8951888317162842</v>
      </c>
      <c r="U162" s="70">
        <f>'[2]实力验证（按等级）'!U162</f>
        <v>1.9526627152464808</v>
      </c>
      <c r="V162" s="70">
        <f>'[2]实力验证（按等级）'!V162</f>
        <v>1.9738377140401857</v>
      </c>
      <c r="W162" s="70">
        <f>'[2]实力验证（按等级）'!W162</f>
        <v>1.9738377140401857</v>
      </c>
      <c r="X162" s="70">
        <f>'[2]实力验证（按等级）'!X162</f>
        <v>11890</v>
      </c>
      <c r="Y162" s="70">
        <f>'[2]实力验证（按等级）'!Y162</f>
        <v>11890</v>
      </c>
      <c r="Z162" s="70">
        <f>'[2]实力验证（按等级）'!Z162</f>
        <v>11890</v>
      </c>
      <c r="AA162" s="70">
        <f>'[2]实力验证（按等级）'!AA162</f>
        <v>11890</v>
      </c>
      <c r="AB162" s="70">
        <f>'[2]实力验证（按等级）'!AB162</f>
        <v>11890</v>
      </c>
      <c r="AF162" s="68">
        <v>158</v>
      </c>
      <c r="AG162" s="2">
        <f t="shared" si="11"/>
        <v>528121486086.89752</v>
      </c>
      <c r="AH162" s="2">
        <f t="shared" si="12"/>
        <v>561345146290.1814</v>
      </c>
      <c r="AI162" s="2">
        <f t="shared" si="13"/>
        <v>590349827191.58459</v>
      </c>
      <c r="AJ162" s="2">
        <f t="shared" si="14"/>
        <v>603940833257.64893</v>
      </c>
      <c r="AK162" s="2">
        <f t="shared" si="15"/>
        <v>611246166191.22534</v>
      </c>
    </row>
    <row r="163" spans="3:37" x14ac:dyDescent="0.15">
      <c r="C163" s="68">
        <v>159</v>
      </c>
      <c r="D163" s="70">
        <f>'[2]实力验证（按等级）'!D163</f>
        <v>7747205878.214325</v>
      </c>
      <c r="E163" s="70">
        <f>'[2]实力验证（按等级）'!E163</f>
        <v>8283291094.2969408</v>
      </c>
      <c r="F163" s="70">
        <f>'[2]实力验证（按等级）'!F163</f>
        <v>8321082823.1408606</v>
      </c>
      <c r="G163" s="70">
        <f>'[2]实力验证（按等级）'!G163</f>
        <v>8372479356.8586407</v>
      </c>
      <c r="H163" s="70">
        <f>'[2]实力验证（按等级）'!H163</f>
        <v>8474237760.1864214</v>
      </c>
      <c r="I163" s="70">
        <f>'[2]实力验证（按等级）'!I163</f>
        <v>37762430215.723755</v>
      </c>
      <c r="J163" s="70">
        <f>'[2]实力验证（按等级）'!J163</f>
        <v>37900736550.444763</v>
      </c>
      <c r="K163" s="70">
        <f>'[2]实力验证（按等级）'!K163</f>
        <v>38073655061.021469</v>
      </c>
      <c r="L163" s="70">
        <f>'[2]实力验证（按等级）'!L163</f>
        <v>38308823240.174904</v>
      </c>
      <c r="M163" s="70">
        <f>'[2]实力验证（按等级）'!M163</f>
        <v>38774425425.636612</v>
      </c>
      <c r="N163" s="70">
        <f>'[2]实力验证（按等级）'!N163</f>
        <v>1.5313428446635682</v>
      </c>
      <c r="O163" s="70">
        <f>'[2]实力验证（按等级）'!O163</f>
        <v>1.6052169036169905</v>
      </c>
      <c r="P163" s="70">
        <f>'[2]实力验证（按等级）'!P163</f>
        <v>1.6894563029675183</v>
      </c>
      <c r="Q163" s="70">
        <f>'[2]实力验证（按等级）'!Q163</f>
        <v>1.7204924722685306</v>
      </c>
      <c r="R163" s="70">
        <f>'[2]实力验证（按等级）'!R163</f>
        <v>1.7204924722685306</v>
      </c>
      <c r="S163" s="70">
        <f>'[2]实力验证（按等级）'!S163</f>
        <v>1.8447868928025863</v>
      </c>
      <c r="T163" s="70">
        <f>'[2]实力验证（按等级）'!T163</f>
        <v>1.8951888317162842</v>
      </c>
      <c r="U163" s="70">
        <f>'[2]实力验证（按等级）'!U163</f>
        <v>1.9526627152464808</v>
      </c>
      <c r="V163" s="70">
        <f>'[2]实力验证（按等级）'!V163</f>
        <v>1.9738377140401857</v>
      </c>
      <c r="W163" s="70">
        <f>'[2]实力验证（按等级）'!W163</f>
        <v>1.9738377140401857</v>
      </c>
      <c r="X163" s="70">
        <f>'[2]实力验证（按等级）'!X163</f>
        <v>11890</v>
      </c>
      <c r="Y163" s="70">
        <f>'[2]实力验证（按等级）'!Y163</f>
        <v>11890</v>
      </c>
      <c r="Z163" s="70">
        <f>'[2]实力验证（按等级）'!Z163</f>
        <v>11890</v>
      </c>
      <c r="AA163" s="70">
        <f>'[2]实力验证（按等级）'!AA163</f>
        <v>11890</v>
      </c>
      <c r="AB163" s="70">
        <f>'[2]实力验证（按等级）'!AB163</f>
        <v>11890</v>
      </c>
      <c r="AF163" s="68">
        <v>159</v>
      </c>
      <c r="AG163" s="2">
        <f t="shared" si="11"/>
        <v>529434006656.45319</v>
      </c>
      <c r="AH163" s="2">
        <f t="shared" si="12"/>
        <v>562908120780.99426</v>
      </c>
      <c r="AI163" s="2">
        <f t="shared" si="13"/>
        <v>592014298432.5271</v>
      </c>
      <c r="AJ163" s="2">
        <f t="shared" si="14"/>
        <v>605664273521.80823</v>
      </c>
      <c r="AK163" s="2">
        <f t="shared" si="15"/>
        <v>613025465684.76904</v>
      </c>
    </row>
    <row r="164" spans="3:37" x14ac:dyDescent="0.15">
      <c r="C164" s="68">
        <v>160</v>
      </c>
      <c r="D164" s="70">
        <f>'[2]实力验证（按等级）'!D164</f>
        <v>7789024307.0269117</v>
      </c>
      <c r="E164" s="70">
        <f>'[2]实力验证（按等级）'!E164</f>
        <v>8335640047.6015654</v>
      </c>
      <c r="F164" s="70">
        <f>'[2]实力验证（按等级）'!F164</f>
        <v>8373852894.3479023</v>
      </c>
      <c r="G164" s="70">
        <f>'[2]实力验证（按等级）'!G164</f>
        <v>8425822145.9892244</v>
      </c>
      <c r="H164" s="70">
        <f>'[2]实力验证（按等级）'!H164</f>
        <v>8528714455.7741508</v>
      </c>
      <c r="I164" s="70">
        <f>'[2]实力验证（按等级）'!I164</f>
        <v>37818000755.734962</v>
      </c>
      <c r="J164" s="70">
        <f>'[2]实力验证（按等级）'!J164</f>
        <v>37957176941.617737</v>
      </c>
      <c r="K164" s="70">
        <f>'[2]实力验证（按等级）'!K164</f>
        <v>38131182989.996803</v>
      </c>
      <c r="L164" s="70">
        <f>'[2]实力验证（按等级）'!L164</f>
        <v>38367830214.302124</v>
      </c>
      <c r="M164" s="70">
        <f>'[2]实力验证（按等级）'!M164</f>
        <v>38836360715.395683</v>
      </c>
      <c r="N164" s="70">
        <f>'[2]实力验证（按等级）'!N164</f>
        <v>1.5313428446635682</v>
      </c>
      <c r="O164" s="70">
        <f>'[2]实力验证（按等级）'!O164</f>
        <v>1.6052169036169905</v>
      </c>
      <c r="P164" s="70">
        <f>'[2]实力验证（按等级）'!P164</f>
        <v>1.6894563029675183</v>
      </c>
      <c r="Q164" s="70">
        <f>'[2]实力验证（按等级）'!Q164</f>
        <v>1.7204924722685306</v>
      </c>
      <c r="R164" s="70">
        <f>'[2]实力验证（按等级）'!R164</f>
        <v>1.7204924722685306</v>
      </c>
      <c r="S164" s="70">
        <f>'[2]实力验证（按等级）'!S164</f>
        <v>1.8447868928025863</v>
      </c>
      <c r="T164" s="70">
        <f>'[2]实力验证（按等级）'!T164</f>
        <v>1.8951888317162842</v>
      </c>
      <c r="U164" s="70">
        <f>'[2]实力验证（按等级）'!U164</f>
        <v>1.9526627152464808</v>
      </c>
      <c r="V164" s="70">
        <f>'[2]实力验证（按等级）'!V164</f>
        <v>1.9738377140401857</v>
      </c>
      <c r="W164" s="70">
        <f>'[2]实力验证（按等级）'!W164</f>
        <v>1.9738377140401857</v>
      </c>
      <c r="X164" s="70">
        <f>'[2]实力验证（按等级）'!X164</f>
        <v>11890</v>
      </c>
      <c r="Y164" s="70">
        <f>'[2]实力验证（按等级）'!Y164</f>
        <v>11890</v>
      </c>
      <c r="Z164" s="70">
        <f>'[2]实力验证（按等级）'!Z164</f>
        <v>11890</v>
      </c>
      <c r="AA164" s="70">
        <f>'[2]实力验证（按等级）'!AA164</f>
        <v>11890</v>
      </c>
      <c r="AB164" s="70">
        <f>'[2]实力验证（按等级）'!AB164</f>
        <v>11890</v>
      </c>
      <c r="AF164" s="68">
        <v>160</v>
      </c>
      <c r="AG164" s="2">
        <f t="shared" ref="AG164" si="16">部队战力(D164,N164,I164,S164)</f>
        <v>530749642224.2561</v>
      </c>
      <c r="AH164" s="2">
        <f t="shared" ref="AH164" si="17">部队战力(E164,O164,J164,T164)</f>
        <v>564473910325.6272</v>
      </c>
      <c r="AI164" s="2">
        <f t="shared" ref="AI164" si="18">部队战力(F164,P164,K164,U164)</f>
        <v>593681799490.48376</v>
      </c>
      <c r="AJ164" s="2">
        <f t="shared" ref="AJ164" si="19">部队战力(G164,Q164,L164,V164)</f>
        <v>607390873083.71411</v>
      </c>
      <c r="AK164" s="2">
        <f t="shared" ref="AK164" si="20">部队战力(H164,R164,M164,W164)</f>
        <v>614808054314.34534</v>
      </c>
    </row>
  </sheetData>
  <mergeCells count="6">
    <mergeCell ref="AG3:AK3"/>
    <mergeCell ref="D3:H3"/>
    <mergeCell ref="I3:M3"/>
    <mergeCell ref="N3:R3"/>
    <mergeCell ref="S3:W3"/>
    <mergeCell ref="X3:AB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HR105"/>
  <sheetViews>
    <sheetView topLeftCell="FZ27" zoomScaleNormal="100" workbookViewId="0">
      <selection activeCell="GM72" sqref="GM72:GM73"/>
    </sheetView>
  </sheetViews>
  <sheetFormatPr defaultColWidth="8.5" defaultRowHeight="11.25" x14ac:dyDescent="0.15"/>
  <cols>
    <col min="1" max="3" width="8.5" style="7"/>
    <col min="4" max="4" width="7.875" style="7" customWidth="1"/>
    <col min="5" max="7" width="8.5" style="7"/>
    <col min="8" max="8" width="9.75" style="7" bestFit="1" customWidth="1"/>
    <col min="9" max="9" width="8.5" style="7"/>
    <col min="10" max="14" width="8.5" style="9"/>
    <col min="15" max="15" width="8.5" style="15"/>
    <col min="16" max="20" width="8.5" style="7"/>
    <col min="21" max="21" width="8.5" style="15"/>
    <col min="22" max="22" width="9.75" style="7" bestFit="1" customWidth="1"/>
    <col min="23" max="26" width="8.5" style="7"/>
    <col min="27" max="27" width="8.5" style="15"/>
    <col min="28" max="28" width="9.75" style="15" bestFit="1" customWidth="1"/>
    <col min="29" max="32" width="8.5" style="15"/>
    <col min="33" max="33" width="8.5" style="19"/>
    <col min="34" max="36" width="8.5" style="47"/>
    <col min="37" max="37" width="8.5" style="15"/>
    <col min="38" max="38" width="7.75" style="7" customWidth="1"/>
    <col min="39" max="49" width="3.75" style="7" customWidth="1"/>
    <col min="50" max="50" width="4.5" style="7" customWidth="1"/>
    <col min="51" max="85" width="3.75" style="7" customWidth="1"/>
    <col min="86" max="86" width="6.375" style="7" customWidth="1"/>
    <col min="87" max="87" width="8.5" style="7"/>
    <col min="88" max="137" width="3.625" style="49" customWidth="1"/>
    <col min="138" max="148" width="3.625" style="62" customWidth="1"/>
    <col min="149" max="149" width="3.625" style="49" customWidth="1"/>
    <col min="150" max="150" width="8.5" style="7"/>
    <col min="151" max="151" width="4.125" style="1" customWidth="1"/>
    <col min="152" max="152" width="8.5" style="7"/>
    <col min="153" max="153" width="8.5" style="23"/>
    <col min="154" max="156" width="8.5" style="7"/>
    <col min="157" max="157" width="8.5" style="23"/>
    <col min="158" max="166" width="8.5" style="7"/>
    <col min="167" max="214" width="4.625" style="7" customWidth="1"/>
    <col min="215" max="226" width="4.625" style="62" customWidth="1"/>
    <col min="227" max="16384" width="8.5" style="7"/>
  </cols>
  <sheetData>
    <row r="1" spans="2:226" x14ac:dyDescent="0.15">
      <c r="D1" s="3"/>
      <c r="X1" s="19"/>
      <c r="AL1" s="7" t="s">
        <v>37</v>
      </c>
      <c r="CL1" s="22" t="s">
        <v>209</v>
      </c>
      <c r="CQ1" s="3">
        <v>1</v>
      </c>
      <c r="CR1" s="22"/>
      <c r="CS1" s="22" t="s">
        <v>210</v>
      </c>
      <c r="CT1" s="50"/>
      <c r="CU1" s="50"/>
      <c r="CV1" s="50"/>
      <c r="CW1" s="50"/>
      <c r="CX1" s="3">
        <v>0.5</v>
      </c>
      <c r="CY1" s="22"/>
      <c r="CZ1" s="22" t="s">
        <v>211</v>
      </c>
      <c r="DA1" s="50"/>
      <c r="DB1" s="50"/>
      <c r="DC1" s="50"/>
      <c r="DD1" s="50"/>
      <c r="DE1" s="3">
        <v>0.3</v>
      </c>
      <c r="DG1" s="22" t="s">
        <v>214</v>
      </c>
      <c r="DJ1" s="3">
        <v>0.2</v>
      </c>
      <c r="EW1" s="23" t="s">
        <v>62</v>
      </c>
      <c r="EX1" s="7">
        <v>60</v>
      </c>
    </row>
    <row r="2" spans="2:226" x14ac:dyDescent="0.15">
      <c r="N2" s="9" t="s">
        <v>53</v>
      </c>
      <c r="O2" s="7">
        <v>0</v>
      </c>
      <c r="P2" s="15">
        <v>12</v>
      </c>
      <c r="Q2" s="7">
        <v>24</v>
      </c>
      <c r="R2" s="7">
        <v>36</v>
      </c>
      <c r="S2" s="7">
        <v>48</v>
      </c>
      <c r="V2" s="19"/>
      <c r="CL2" s="22" t="s">
        <v>212</v>
      </c>
      <c r="CQ2" s="3"/>
      <c r="CR2" s="51">
        <f>1+CQ1+CX1+DE1+DJ1</f>
        <v>3</v>
      </c>
      <c r="EH2" s="62">
        <v>0.08</v>
      </c>
      <c r="EI2" s="62">
        <v>0.09</v>
      </c>
      <c r="EJ2" s="65">
        <v>0.1</v>
      </c>
      <c r="EK2" s="65">
        <v>0.12</v>
      </c>
      <c r="EL2" s="65">
        <v>0.14000000000000001</v>
      </c>
      <c r="EM2" s="65">
        <v>0.16</v>
      </c>
      <c r="EN2" s="65">
        <v>0.18</v>
      </c>
      <c r="EO2" s="65">
        <v>0.2</v>
      </c>
      <c r="EP2" s="65">
        <v>0.22</v>
      </c>
      <c r="EQ2" s="65">
        <v>0.24</v>
      </c>
      <c r="ER2" s="65">
        <v>0.26</v>
      </c>
      <c r="ES2" s="65">
        <v>0.28000000000000003</v>
      </c>
      <c r="EW2" s="23" t="s">
        <v>61</v>
      </c>
      <c r="EX2" s="7">
        <f>0.55+(0.5+0)/2</f>
        <v>0.8</v>
      </c>
      <c r="HG2" s="62">
        <v>1.05</v>
      </c>
      <c r="HH2" s="62">
        <v>1.07</v>
      </c>
      <c r="HI2" s="67">
        <v>1.0900000000000001</v>
      </c>
      <c r="HJ2" s="67">
        <v>1.1100000000000001</v>
      </c>
      <c r="HK2" s="67">
        <v>1.1299999999999999</v>
      </c>
      <c r="HL2" s="67">
        <v>1.1499999999999999</v>
      </c>
      <c r="HM2" s="67">
        <v>1.17</v>
      </c>
      <c r="HN2" s="67">
        <v>1.19</v>
      </c>
      <c r="HO2" s="67">
        <v>1.21</v>
      </c>
      <c r="HP2" s="67">
        <v>1.23</v>
      </c>
      <c r="HQ2" s="67">
        <v>1.25</v>
      </c>
      <c r="HR2" s="67">
        <v>1.27</v>
      </c>
    </row>
    <row r="3" spans="2:226" x14ac:dyDescent="0.15">
      <c r="B3" s="14" t="s">
        <v>220</v>
      </c>
      <c r="U3" s="19"/>
      <c r="V3" s="19"/>
      <c r="AF3" s="19"/>
      <c r="CL3" s="22"/>
      <c r="CQ3" s="3"/>
      <c r="EH3" s="71" t="s">
        <v>231</v>
      </c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W3" s="23" t="s">
        <v>224</v>
      </c>
      <c r="EX3" s="7">
        <v>0.1</v>
      </c>
      <c r="HG3" s="71" t="s">
        <v>230</v>
      </c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</row>
    <row r="4" spans="2:226" ht="13.5" customHeight="1" x14ac:dyDescent="0.15">
      <c r="B4" s="14" t="s">
        <v>39</v>
      </c>
      <c r="J4" s="71" t="s">
        <v>41</v>
      </c>
      <c r="K4" s="71"/>
      <c r="L4" s="71"/>
      <c r="M4" s="71"/>
      <c r="N4" s="71"/>
      <c r="O4" s="71" t="s">
        <v>38</v>
      </c>
      <c r="P4" s="71"/>
      <c r="Q4" s="71"/>
      <c r="R4" s="71"/>
      <c r="S4" s="71"/>
      <c r="T4" s="71"/>
      <c r="U4" s="71" t="s">
        <v>48</v>
      </c>
      <c r="V4" s="71"/>
      <c r="W4" s="71"/>
      <c r="X4" s="71"/>
      <c r="Y4" s="71"/>
      <c r="Z4" s="71"/>
      <c r="AA4" s="71" t="s">
        <v>54</v>
      </c>
      <c r="AB4" s="71"/>
      <c r="AC4" s="71"/>
      <c r="AD4" s="71"/>
      <c r="AE4" s="71"/>
      <c r="AF4" s="71"/>
      <c r="AM4" s="71" t="s">
        <v>213</v>
      </c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  <c r="BL4" s="71"/>
      <c r="BM4" s="71"/>
      <c r="BN4" s="71"/>
      <c r="BO4" s="71"/>
      <c r="BP4" s="71"/>
      <c r="BQ4" s="71"/>
      <c r="BR4" s="71"/>
      <c r="BS4" s="71"/>
      <c r="BT4" s="71"/>
      <c r="BU4" s="71"/>
      <c r="BV4" s="71"/>
      <c r="BW4" s="71"/>
      <c r="BX4" s="71"/>
      <c r="BY4" s="71"/>
      <c r="BZ4" s="71"/>
      <c r="CA4" s="71"/>
      <c r="CB4" s="71"/>
      <c r="CC4" s="71"/>
      <c r="CD4" s="71"/>
      <c r="CE4" s="71"/>
      <c r="CF4" s="71"/>
      <c r="CG4" s="71"/>
      <c r="CH4" s="71"/>
      <c r="CL4" s="71" t="s">
        <v>222</v>
      </c>
      <c r="CM4" s="71"/>
      <c r="CN4" s="71"/>
      <c r="CO4" s="71"/>
      <c r="CP4" s="71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49"/>
      <c r="EV4" s="49"/>
      <c r="EW4" s="49"/>
      <c r="EX4" s="71" t="s">
        <v>57</v>
      </c>
      <c r="EY4" s="71"/>
      <c r="EZ4" s="71"/>
      <c r="FA4" s="71"/>
      <c r="FK4" s="71" t="s">
        <v>208</v>
      </c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</row>
    <row r="5" spans="2:226" x14ac:dyDescent="0.15">
      <c r="B5" s="14"/>
      <c r="I5" s="18" t="s">
        <v>221</v>
      </c>
      <c r="J5" s="10" t="s">
        <v>0</v>
      </c>
      <c r="K5" s="10" t="s">
        <v>3</v>
      </c>
      <c r="L5" s="10" t="s">
        <v>1</v>
      </c>
      <c r="M5" s="10" t="s">
        <v>4</v>
      </c>
      <c r="N5" s="10" t="s">
        <v>2</v>
      </c>
      <c r="O5" s="17" t="s">
        <v>49</v>
      </c>
      <c r="P5" s="8" t="s">
        <v>0</v>
      </c>
      <c r="Q5" s="8" t="s">
        <v>3</v>
      </c>
      <c r="R5" s="8" t="s">
        <v>1</v>
      </c>
      <c r="S5" s="8" t="s">
        <v>4</v>
      </c>
      <c r="T5" s="8" t="s">
        <v>2</v>
      </c>
      <c r="U5" s="17" t="s">
        <v>49</v>
      </c>
      <c r="V5" s="8" t="s">
        <v>0</v>
      </c>
      <c r="W5" s="8" t="s">
        <v>3</v>
      </c>
      <c r="X5" s="8" t="s">
        <v>1</v>
      </c>
      <c r="Y5" s="8" t="s">
        <v>4</v>
      </c>
      <c r="Z5" s="8" t="s">
        <v>2</v>
      </c>
      <c r="AA5" s="17" t="s">
        <v>49</v>
      </c>
      <c r="AB5" s="17" t="s">
        <v>0</v>
      </c>
      <c r="AC5" s="17" t="s">
        <v>3</v>
      </c>
      <c r="AD5" s="17" t="s">
        <v>1</v>
      </c>
      <c r="AE5" s="17" t="s">
        <v>4</v>
      </c>
      <c r="AF5" s="17" t="s">
        <v>2</v>
      </c>
      <c r="AG5" s="20"/>
      <c r="AH5" s="48"/>
      <c r="AI5" s="48"/>
      <c r="AJ5" s="48"/>
      <c r="AK5" s="17"/>
      <c r="AM5" s="7">
        <v>1</v>
      </c>
      <c r="AN5" s="7">
        <v>2</v>
      </c>
      <c r="AO5" s="7">
        <v>3</v>
      </c>
      <c r="AP5" s="7">
        <v>4</v>
      </c>
      <c r="AQ5" s="7">
        <v>5</v>
      </c>
      <c r="AR5" s="7">
        <v>6</v>
      </c>
      <c r="AS5" s="7">
        <v>7</v>
      </c>
      <c r="AT5" s="7">
        <v>8</v>
      </c>
      <c r="AU5" s="7">
        <v>9</v>
      </c>
      <c r="AV5" s="7">
        <v>10</v>
      </c>
      <c r="AW5" s="7">
        <v>11</v>
      </c>
      <c r="AX5" s="7">
        <v>12</v>
      </c>
      <c r="AY5" s="7">
        <v>13</v>
      </c>
      <c r="AZ5" s="7">
        <v>14</v>
      </c>
      <c r="BA5" s="7">
        <v>15</v>
      </c>
      <c r="BB5" s="7">
        <v>16</v>
      </c>
      <c r="BC5" s="7">
        <v>17</v>
      </c>
      <c r="BD5" s="7">
        <v>18</v>
      </c>
      <c r="BE5" s="7">
        <v>19</v>
      </c>
      <c r="BF5" s="7">
        <v>20</v>
      </c>
      <c r="BG5" s="7">
        <v>21</v>
      </c>
      <c r="BH5" s="7">
        <v>22</v>
      </c>
      <c r="BI5" s="7">
        <v>23</v>
      </c>
      <c r="BJ5" s="7">
        <v>24</v>
      </c>
      <c r="BK5" s="7">
        <v>25</v>
      </c>
      <c r="BL5" s="7">
        <v>26</v>
      </c>
      <c r="BM5" s="7">
        <v>27</v>
      </c>
      <c r="BN5" s="7">
        <v>28</v>
      </c>
      <c r="BO5" s="7">
        <v>29</v>
      </c>
      <c r="BP5" s="7">
        <v>30</v>
      </c>
      <c r="BQ5" s="7">
        <v>31</v>
      </c>
      <c r="BR5" s="7">
        <v>32</v>
      </c>
      <c r="BS5" s="7">
        <v>33</v>
      </c>
      <c r="BT5" s="7">
        <v>34</v>
      </c>
      <c r="BU5" s="7">
        <v>35</v>
      </c>
      <c r="BV5" s="7">
        <v>36</v>
      </c>
      <c r="BW5" s="7">
        <v>37</v>
      </c>
      <c r="BX5" s="7">
        <v>38</v>
      </c>
      <c r="BY5" s="7">
        <v>39</v>
      </c>
      <c r="BZ5" s="7">
        <v>40</v>
      </c>
      <c r="CA5" s="7">
        <v>41</v>
      </c>
      <c r="CB5" s="7">
        <v>42</v>
      </c>
      <c r="CC5" s="7">
        <v>43</v>
      </c>
      <c r="CD5" s="7">
        <v>44</v>
      </c>
      <c r="CE5" s="7">
        <v>45</v>
      </c>
      <c r="CF5" s="7">
        <v>46</v>
      </c>
      <c r="CG5" s="7">
        <v>47</v>
      </c>
      <c r="CH5" s="7">
        <v>48</v>
      </c>
      <c r="CL5" s="49">
        <v>1</v>
      </c>
      <c r="CM5" s="49">
        <v>2</v>
      </c>
      <c r="CN5" s="49">
        <v>3</v>
      </c>
      <c r="CO5" s="49">
        <v>4</v>
      </c>
      <c r="CP5" s="49">
        <v>5</v>
      </c>
      <c r="CQ5" s="49">
        <v>6</v>
      </c>
      <c r="CR5" s="49">
        <v>7</v>
      </c>
      <c r="CS5" s="49">
        <v>8</v>
      </c>
      <c r="CT5" s="49">
        <v>9</v>
      </c>
      <c r="CU5" s="49">
        <v>10</v>
      </c>
      <c r="CV5" s="49">
        <v>11</v>
      </c>
      <c r="CW5" s="49">
        <v>12</v>
      </c>
      <c r="CX5" s="49">
        <v>13</v>
      </c>
      <c r="CY5" s="49">
        <v>14</v>
      </c>
      <c r="CZ5" s="49">
        <v>15</v>
      </c>
      <c r="DA5" s="49">
        <v>16</v>
      </c>
      <c r="DB5" s="49">
        <v>17</v>
      </c>
      <c r="DC5" s="49">
        <v>18</v>
      </c>
      <c r="DD5" s="49">
        <v>19</v>
      </c>
      <c r="DE5" s="49">
        <v>20</v>
      </c>
      <c r="DF5" s="49">
        <v>21</v>
      </c>
      <c r="DG5" s="49">
        <v>22</v>
      </c>
      <c r="DH5" s="49">
        <v>23</v>
      </c>
      <c r="DI5" s="49">
        <v>24</v>
      </c>
      <c r="DJ5" s="49">
        <v>25</v>
      </c>
      <c r="DK5" s="49">
        <v>26</v>
      </c>
      <c r="DL5" s="49">
        <v>27</v>
      </c>
      <c r="DM5" s="49">
        <v>28</v>
      </c>
      <c r="DN5" s="49">
        <v>29</v>
      </c>
      <c r="DO5" s="49">
        <v>30</v>
      </c>
      <c r="DP5" s="49">
        <v>31</v>
      </c>
      <c r="DQ5" s="49">
        <v>32</v>
      </c>
      <c r="DR5" s="49">
        <v>33</v>
      </c>
      <c r="DS5" s="49">
        <v>34</v>
      </c>
      <c r="DT5" s="49">
        <v>35</v>
      </c>
      <c r="DU5" s="49">
        <v>36</v>
      </c>
      <c r="DV5" s="49">
        <v>37</v>
      </c>
      <c r="DW5" s="49">
        <v>38</v>
      </c>
      <c r="DX5" s="49">
        <v>39</v>
      </c>
      <c r="DY5" s="49">
        <v>40</v>
      </c>
      <c r="DZ5" s="49">
        <v>41</v>
      </c>
      <c r="EA5" s="49">
        <v>42</v>
      </c>
      <c r="EB5" s="49">
        <v>43</v>
      </c>
      <c r="EC5" s="49">
        <v>44</v>
      </c>
      <c r="ED5" s="49">
        <v>45</v>
      </c>
      <c r="EE5" s="49">
        <v>46</v>
      </c>
      <c r="EF5" s="49">
        <v>47</v>
      </c>
      <c r="EG5" s="49">
        <v>48</v>
      </c>
      <c r="EH5" s="62">
        <v>49</v>
      </c>
      <c r="EI5" s="62">
        <v>50</v>
      </c>
      <c r="EJ5" s="62">
        <v>51</v>
      </c>
      <c r="EK5" s="62">
        <v>52</v>
      </c>
      <c r="EL5" s="62">
        <v>53</v>
      </c>
      <c r="EM5" s="62">
        <v>54</v>
      </c>
      <c r="EN5" s="62">
        <v>55</v>
      </c>
      <c r="EO5" s="62">
        <v>56</v>
      </c>
      <c r="EP5" s="62">
        <v>57</v>
      </c>
      <c r="EQ5" s="62">
        <v>58</v>
      </c>
      <c r="ER5" s="62">
        <v>59</v>
      </c>
      <c r="ES5" s="62">
        <v>60</v>
      </c>
      <c r="ET5" s="49"/>
      <c r="EV5" s="49"/>
      <c r="EW5" s="49" t="s">
        <v>215</v>
      </c>
      <c r="EX5" s="49" t="s">
        <v>56</v>
      </c>
      <c r="EY5" s="49" t="s">
        <v>58</v>
      </c>
      <c r="EZ5" s="49" t="s">
        <v>59</v>
      </c>
      <c r="FA5" s="49" t="s">
        <v>60</v>
      </c>
      <c r="FB5" s="7" t="s">
        <v>64</v>
      </c>
      <c r="FC5" s="7" t="s">
        <v>63</v>
      </c>
      <c r="FK5" s="46">
        <v>1</v>
      </c>
      <c r="FL5" s="46">
        <v>2</v>
      </c>
      <c r="FM5" s="46">
        <v>3</v>
      </c>
      <c r="FN5" s="46">
        <v>4</v>
      </c>
      <c r="FO5" s="46">
        <v>5</v>
      </c>
      <c r="FP5" s="46">
        <v>6</v>
      </c>
      <c r="FQ5" s="46">
        <v>7</v>
      </c>
      <c r="FR5" s="46">
        <v>8</v>
      </c>
      <c r="FS5" s="46">
        <v>9</v>
      </c>
      <c r="FT5" s="46">
        <v>10</v>
      </c>
      <c r="FU5" s="46">
        <v>11</v>
      </c>
      <c r="FV5" s="46">
        <v>12</v>
      </c>
      <c r="FW5" s="46">
        <v>13</v>
      </c>
      <c r="FX5" s="46">
        <v>14</v>
      </c>
      <c r="FY5" s="46">
        <v>15</v>
      </c>
      <c r="FZ5" s="46">
        <v>16</v>
      </c>
      <c r="GA5" s="46">
        <v>17</v>
      </c>
      <c r="GB5" s="46">
        <v>18</v>
      </c>
      <c r="GC5" s="46">
        <v>19</v>
      </c>
      <c r="GD5" s="46">
        <v>20</v>
      </c>
      <c r="GE5" s="46">
        <v>21</v>
      </c>
      <c r="GF5" s="46">
        <v>22</v>
      </c>
      <c r="GG5" s="46">
        <v>23</v>
      </c>
      <c r="GH5" s="46">
        <v>24</v>
      </c>
      <c r="GI5" s="46">
        <v>25</v>
      </c>
      <c r="GJ5" s="46">
        <v>26</v>
      </c>
      <c r="GK5" s="46">
        <v>27</v>
      </c>
      <c r="GL5" s="46">
        <v>28</v>
      </c>
      <c r="GM5" s="46">
        <v>29</v>
      </c>
      <c r="GN5" s="46">
        <v>30</v>
      </c>
      <c r="GO5" s="46">
        <v>31</v>
      </c>
      <c r="GP5" s="46">
        <v>32</v>
      </c>
      <c r="GQ5" s="46">
        <v>33</v>
      </c>
      <c r="GR5" s="46">
        <v>34</v>
      </c>
      <c r="GS5" s="46">
        <v>35</v>
      </c>
      <c r="GT5" s="46">
        <v>36</v>
      </c>
      <c r="GU5" s="46">
        <v>37</v>
      </c>
      <c r="GV5" s="46">
        <v>38</v>
      </c>
      <c r="GW5" s="46">
        <v>39</v>
      </c>
      <c r="GX5" s="46">
        <v>40</v>
      </c>
      <c r="GY5" s="46">
        <v>41</v>
      </c>
      <c r="GZ5" s="46">
        <v>42</v>
      </c>
      <c r="HA5" s="46">
        <v>43</v>
      </c>
      <c r="HB5" s="46">
        <v>44</v>
      </c>
      <c r="HC5" s="46">
        <v>45</v>
      </c>
      <c r="HD5" s="46">
        <v>46</v>
      </c>
      <c r="HE5" s="46">
        <v>47</v>
      </c>
      <c r="HF5" s="46">
        <v>48</v>
      </c>
      <c r="HG5" s="62">
        <v>49</v>
      </c>
      <c r="HH5" s="62">
        <v>50</v>
      </c>
      <c r="HI5" s="62">
        <v>51</v>
      </c>
      <c r="HJ5" s="62">
        <v>52</v>
      </c>
      <c r="HK5" s="62">
        <v>53</v>
      </c>
      <c r="HL5" s="62">
        <v>54</v>
      </c>
      <c r="HM5" s="62">
        <v>55</v>
      </c>
      <c r="HN5" s="62">
        <v>56</v>
      </c>
      <c r="HO5" s="62">
        <v>57</v>
      </c>
      <c r="HP5" s="62">
        <v>58</v>
      </c>
      <c r="HQ5" s="62">
        <v>59</v>
      </c>
      <c r="HR5" s="62">
        <v>60</v>
      </c>
    </row>
    <row r="6" spans="2:226" x14ac:dyDescent="0.15">
      <c r="F6" s="9"/>
      <c r="H6" s="9"/>
      <c r="I6" s="7">
        <v>1</v>
      </c>
      <c r="J6" s="9">
        <f>ROUNDUP(求节点(节奏总纲!P$4:P$113,节奏总纲!$O$4:$O$113,节奏总纲!P4+1),0)</f>
        <v>11</v>
      </c>
      <c r="K6" s="15">
        <f>ROUNDUP(求节点(节奏总纲!Q$4:Q$113,节奏总纲!$O$4:$O$113,节奏总纲!Q4+1),0)</f>
        <v>12</v>
      </c>
      <c r="L6" s="15">
        <f>ROUNDUP(求节点(节奏总纲!R$4:R$113,节奏总纲!$O$4:$O$113,节奏总纲!R4+1),0)</f>
        <v>14</v>
      </c>
      <c r="M6" s="15">
        <f>ROUNDUP(求节点(节奏总纲!S$4:S$113,节奏总纲!$O$4:$O$113,节奏总纲!S4+1),0)</f>
        <v>16</v>
      </c>
      <c r="N6" s="15">
        <f>ROUNDUP(求节点(节奏总纲!T$4:T$113,节奏总纲!$O$4:$O$113,节奏总纲!T4+1),0)</f>
        <v>22</v>
      </c>
      <c r="O6" s="15">
        <f>P6*0.5</f>
        <v>0.19139590009678198</v>
      </c>
      <c r="P6" s="7">
        <v>0.38279180019356396</v>
      </c>
      <c r="Q6" s="7">
        <f>P6+1.5</f>
        <v>1.882791800193564</v>
      </c>
      <c r="R6" s="23">
        <f t="shared" ref="R6:T6" si="0">Q6+1.5</f>
        <v>3.382791800193564</v>
      </c>
      <c r="S6" s="23">
        <f t="shared" si="0"/>
        <v>4.882791800193564</v>
      </c>
      <c r="T6" s="23">
        <f t="shared" si="0"/>
        <v>6.382791800193564</v>
      </c>
      <c r="U6" s="15">
        <f>其他调用!AG5</f>
        <v>2500941.9488106277</v>
      </c>
      <c r="V6" s="7">
        <f>IFERROR(部队战力(INDEX(其他调用!D$5:D$104,J6,1),INDEX(其他调用!N$5:N$104,J6,1),INDEX(其他调用!I$5:I$104,J6,1),INDEX(其他调用!S$5:S$104,J6,1)),V5)</f>
        <v>31336178.3156402</v>
      </c>
      <c r="W6" s="54">
        <f>IFERROR(部队战力(INDEX(其他调用!E$5:E$104,K6,1),INDEX(其他调用!O$5:O$104,K6,1),INDEX(其他调用!J$5:J$104,K6,1),INDEX(其他调用!T$5:T$104,K6,1)),W5)</f>
        <v>38729883.325327396</v>
      </c>
      <c r="X6" s="54">
        <f>IFERROR(部队战力(INDEX(其他调用!F$5:F$104,L6,1),INDEX(其他调用!P$5:P$104,L6,1),INDEX(其他调用!K$5:K$104,L6,1),INDEX(其他调用!U$5:U$104,L6,1)),X5)</f>
        <v>57316774.328178495</v>
      </c>
      <c r="Y6" s="54">
        <f>IFERROR(部队战力(INDEX(其他调用!G$5:G$104,M6,1),INDEX(其他调用!Q$5:Q$104,M6,1),INDEX(其他调用!L$5:L$104,M6,1),INDEX(其他调用!V$5:V$104,M6,1)),Y5)</f>
        <v>87686978.401390001</v>
      </c>
      <c r="Z6" s="54">
        <f>IFERROR(部队战力(INDEX(其他调用!H$5:H$104,N6,1),INDEX(其他调用!R$5:R$104,N6,1),INDEX(其他调用!M$5:M$104,N6,1),INDEX(其他调用!W$5:W$104,N6,1)),Z5)</f>
        <v>207816320.51538408</v>
      </c>
      <c r="AA6" s="15">
        <f>U6/$U6</f>
        <v>1</v>
      </c>
      <c r="AB6" s="15">
        <f t="shared" ref="AB6:AF6" si="1">V6/$U6</f>
        <v>12.529750372871606</v>
      </c>
      <c r="AC6" s="15">
        <f t="shared" si="1"/>
        <v>15.486118477778405</v>
      </c>
      <c r="AD6" s="15">
        <f t="shared" si="1"/>
        <v>22.918074670000486</v>
      </c>
      <c r="AE6" s="15">
        <f t="shared" si="1"/>
        <v>35.061580874794508</v>
      </c>
      <c r="AF6" s="15">
        <f t="shared" si="1"/>
        <v>83.095219628834343</v>
      </c>
      <c r="AL6" s="7">
        <v>1</v>
      </c>
      <c r="AM6" s="26">
        <f t="shared" ref="AM6:AV15" si="2">(IF(AM$5&lt;$O6,0.9^($O6-AM$5),IF(AM$5&gt;$T6,1.1^(AM$5-$T6),1))*横向求跳跃节点($O6:$T6,$AA6:$AF6,AM$5,$O$2:$S$2))^0.5*(1+INDEX($D$8:$D$55,AM$5,1))</f>
        <v>3.8929680635149122</v>
      </c>
      <c r="AN6" s="26">
        <f t="shared" si="2"/>
        <v>4.2087639495941938</v>
      </c>
      <c r="AO6" s="26">
        <f t="shared" si="2"/>
        <v>4.8141647026962993</v>
      </c>
      <c r="AP6" s="26">
        <f t="shared" si="2"/>
        <v>5.5476170517272507</v>
      </c>
      <c r="AQ6" s="26">
        <f t="shared" si="2"/>
        <v>6.8531740697409003</v>
      </c>
      <c r="AR6" s="26">
        <f t="shared" si="2"/>
        <v>9.2581385867657655</v>
      </c>
      <c r="AS6" s="26">
        <f t="shared" si="2"/>
        <v>10.32653586037762</v>
      </c>
      <c r="AT6" s="26">
        <f t="shared" si="2"/>
        <v>10.830562181310416</v>
      </c>
      <c r="AU6" s="26">
        <f t="shared" si="2"/>
        <v>11.875516239434262</v>
      </c>
      <c r="AV6" s="26">
        <f t="shared" si="2"/>
        <v>12.455146508506978</v>
      </c>
      <c r="AW6" s="26">
        <f t="shared" ref="AW6:BF15" si="3">(IF(AW$5&lt;$O6,0.9^($O6-AW$5),IF(AW$5&gt;$T6,1.1^(AW$5-$T6),1))*横向求跳跃节点($O6:$T6,$AA6:$AF6,AW$5,$O$2:$S$2))^0.5*(1+INDEX($D$8:$D$55,AW$5,1))</f>
        <v>13.06306786337769</v>
      </c>
      <c r="AX6" s="26">
        <f t="shared" si="3"/>
        <v>13.700661159357679</v>
      </c>
      <c r="AY6" s="26">
        <f t="shared" si="3"/>
        <v>13.119863810609768</v>
      </c>
      <c r="AZ6" s="26">
        <f t="shared" si="3"/>
        <v>13.760229251354886</v>
      </c>
      <c r="BA6" s="26">
        <f t="shared" si="3"/>
        <v>14.431850191670746</v>
      </c>
      <c r="BB6" s="26">
        <f t="shared" si="3"/>
        <v>15.136252176490377</v>
      </c>
      <c r="BC6" s="26">
        <f t="shared" si="3"/>
        <v>16.630989268496769</v>
      </c>
      <c r="BD6" s="26">
        <f t="shared" si="3"/>
        <v>17.442728698622247</v>
      </c>
      <c r="BE6" s="26">
        <f t="shared" si="3"/>
        <v>18.294088195346443</v>
      </c>
      <c r="BF6" s="26">
        <f t="shared" si="3"/>
        <v>19.187001568484472</v>
      </c>
      <c r="BG6" s="26">
        <f t="shared" ref="BG6:BP15" si="4">(IF(BG$5&lt;$O6,0.9^($O6-BG$5),IF(BG$5&gt;$T6,1.1^(BG$5-$T6),1))*横向求跳跃节点($O6:$T6,$AA6:$AF6,BG$5,$O$2:$S$2))^0.5*(1+INDEX($D$8:$D$55,BG$5,1))</f>
        <v>21.038201424648413</v>
      </c>
      <c r="BH6" s="26">
        <f t="shared" si="4"/>
        <v>22.065051803757143</v>
      </c>
      <c r="BI6" s="26">
        <f t="shared" si="4"/>
        <v>23.14202156711325</v>
      </c>
      <c r="BJ6" s="26">
        <f t="shared" si="4"/>
        <v>24.271556984132854</v>
      </c>
      <c r="BK6" s="26">
        <f t="shared" si="4"/>
        <v>23.242639052187663</v>
      </c>
      <c r="BL6" s="26">
        <f t="shared" si="4"/>
        <v>24.377085492759527</v>
      </c>
      <c r="BM6" s="26">
        <f t="shared" si="4"/>
        <v>25.566902957406427</v>
      </c>
      <c r="BN6" s="26">
        <f t="shared" si="4"/>
        <v>26.814794042035484</v>
      </c>
      <c r="BO6" s="26">
        <f t="shared" si="4"/>
        <v>29.462811979487412</v>
      </c>
      <c r="BP6" s="26">
        <f t="shared" si="4"/>
        <v>30.900857896059936</v>
      </c>
      <c r="BQ6" s="26">
        <f t="shared" ref="BQ6:BZ15" si="5">(IF(BQ$5&lt;$O6,0.9^($O6-BQ$5),IF(BQ$5&gt;$T6,1.1^(BQ$5-$T6),1))*横向求跳跃节点($O6:$T6,$AA6:$AF6,BQ$5,$O$2:$S$2))^0.5*(1+INDEX($D$8:$D$55,BQ$5,1))</f>
        <v>32.409093177436162</v>
      </c>
      <c r="BR6" s="26">
        <f t="shared" si="5"/>
        <v>33.990943685665933</v>
      </c>
      <c r="BS6" s="26">
        <f t="shared" si="5"/>
        <v>37.270457154051577</v>
      </c>
      <c r="BT6" s="26">
        <f t="shared" si="5"/>
        <v>39.089585238515816</v>
      </c>
      <c r="BU6" s="26">
        <f t="shared" si="5"/>
        <v>40.997502869456731</v>
      </c>
      <c r="BV6" s="26">
        <f t="shared" si="5"/>
        <v>42.998543762367412</v>
      </c>
      <c r="BW6" s="26">
        <f t="shared" si="5"/>
        <v>41.175752881932645</v>
      </c>
      <c r="BX6" s="26">
        <f t="shared" si="5"/>
        <v>43.185493952638573</v>
      </c>
      <c r="BY6" s="26">
        <f t="shared" si="5"/>
        <v>45.293328170125911</v>
      </c>
      <c r="BZ6" s="26">
        <f t="shared" si="5"/>
        <v>47.504043347902439</v>
      </c>
      <c r="CA6" s="26">
        <f t="shared" ref="CA6:CH15" si="6">(IF(CA$5&lt;$O6,0.9^($O6-CA$5),IF(CA$5&gt;$T6,1.1^(CA$5-$T6),1))*横向求跳跃节点($O6:$T6,$AA6:$AF6,CA$5,$O$2:$S$2))^0.5*(1+INDEX($D$8:$D$55,CA$5,1))</f>
        <v>52.195168653192709</v>
      </c>
      <c r="CB6" s="26">
        <f t="shared" si="6"/>
        <v>54.742754715201862</v>
      </c>
      <c r="CC6" s="26">
        <f t="shared" si="6"/>
        <v>57.414685518511995</v>
      </c>
      <c r="CD6" s="26">
        <f t="shared" si="6"/>
        <v>60.217030186722056</v>
      </c>
      <c r="CE6" s="26">
        <f t="shared" si="6"/>
        <v>66.0268883462888</v>
      </c>
      <c r="CF6" s="26">
        <f t="shared" si="6"/>
        <v>69.249584714730346</v>
      </c>
      <c r="CG6" s="26">
        <f t="shared" si="6"/>
        <v>72.629577180917678</v>
      </c>
      <c r="CH6" s="26">
        <f t="shared" si="6"/>
        <v>76.174543186203408</v>
      </c>
      <c r="CI6" s="19"/>
      <c r="CK6" s="49">
        <v>1</v>
      </c>
      <c r="CL6" s="50">
        <f>IF(AND(MIN(IFERROR(IF(INDEX($P$6:$P$105,MATCH($CK6,$J$6:$J$105,0))&lt;CL$5,AM6,IF(INT((CL$5-1)/12)+1=INT((INDEX($P$6:$P$105,MATCH($CK6,$J$6:$J$105,0))-1)/12+1),(MOD(CL$5-1,12)+1)/((1+MOD(INT(INDEX($P$6:$P$105,MATCH($CK6,$J$6:$J$105,0)))-1,12)+1)*(MOD(INT(INDEX($P$6:$P$105,MATCH($CK6,$J$6:$J$105,0)))-1,12)+1)/2)*$CR$2,(MOD(CL$5-1,12)+1)/(12*13/2)*$CR$2*(4-INT((INDEX($P$6:$P$105,MATCH($CK6,$J$6:$J$105,0))-1)/12)+INT((CL$5-1)/12))/4)),1),1)=1,CL$5&lt;&gt;1),CK6+0.05,MIN(IFERROR(IF(INDEX($P$6:$P$105,MATCH($CK6,$J$6:$J$105,0))&lt;CL$5,AM6,IF(INT((CL$5-1)/12)+1=INT((INDEX($P$6:$P$105,MATCH($CK6,$J$6:$J$105,0))-1)/12+1),(MOD(CL$5-1,12)+1)/((1+MOD(INT(INDEX($P$6:$P$105,MATCH($CK6,$J$6:$J$105,0)))-1,12)+1)*(MOD(INT(INDEX($P$6:$P$105,MATCH($CK6,$J$6:$J$105,0)))-1,12)+1)/2)*$CR$2,(MOD(CL$5-1,12)+1)/(12*13/2)*$CR$2*(4-INT((INDEX($P$6:$P$105,MATCH($CK6,$J$6:$J$105,0))-1)/12)+INT((CL$5-1)/12))/4)),1),1))</f>
        <v>1</v>
      </c>
      <c r="CM6" s="54">
        <f t="shared" ref="CM6:EG6" si="7">IF(AND(MIN(IFERROR(IF(INDEX($P$6:$P$105,MATCH($CK6,$J$6:$J$105,0))&lt;CM$5,AN6,IF(INT((CM$5-1)/12)+1=INT((INDEX($P$6:$P$105,MATCH($CK6,$J$6:$J$105,0))-1)/12+1),(MOD(CM$5-1,12)+1)/((1+MOD(INT(INDEX($P$6:$P$105,MATCH($CK6,$J$6:$J$105,0)))-1,12)+1)*(MOD(INT(INDEX($P$6:$P$105,MATCH($CK6,$J$6:$J$105,0)))-1,12)+1)/2)*$CR$2,(MOD(CM$5-1,12)+1)/(12*13/2)*$CR$2*(4-INT((INDEX($P$6:$P$105,MATCH($CK6,$J$6:$J$105,0))-1)/12)+INT((CM$5-1)/12))/4)),1),1)=1,CM$5&lt;&gt;1),CL6+0.05,MIN(IFERROR(IF(INDEX($P$6:$P$105,MATCH($CK6,$J$6:$J$105,0))&lt;CM$5,AN6,IF(INT((CM$5-1)/12)+1=INT((INDEX($P$6:$P$105,MATCH($CK6,$J$6:$J$105,0))-1)/12+1),(MOD(CM$5-1,12)+1)/((1+MOD(INT(INDEX($P$6:$P$105,MATCH($CK6,$J$6:$J$105,0)))-1,12)+1)*(MOD(INT(INDEX($P$6:$P$105,MATCH($CK6,$J$6:$J$105,0)))-1,12)+1)/2)*$CR$2,(MOD(CM$5-1,12)+1)/(12*13/2)*$CR$2*(4-INT((INDEX($P$6:$P$105,MATCH($CK6,$J$6:$J$105,0))-1)/12)+INT((CM$5-1)/12))/4)),1),1))</f>
        <v>1.05</v>
      </c>
      <c r="CN6" s="54">
        <f t="shared" si="7"/>
        <v>1.1000000000000001</v>
      </c>
      <c r="CO6" s="54">
        <f t="shared" si="7"/>
        <v>1.1500000000000001</v>
      </c>
      <c r="CP6" s="54">
        <f t="shared" si="7"/>
        <v>1.2000000000000002</v>
      </c>
      <c r="CQ6" s="54">
        <f t="shared" si="7"/>
        <v>1.2500000000000002</v>
      </c>
      <c r="CR6" s="54">
        <f t="shared" si="7"/>
        <v>1.3000000000000003</v>
      </c>
      <c r="CS6" s="54">
        <f t="shared" si="7"/>
        <v>1.3500000000000003</v>
      </c>
      <c r="CT6" s="54">
        <f t="shared" si="7"/>
        <v>1.4000000000000004</v>
      </c>
      <c r="CU6" s="54">
        <f t="shared" si="7"/>
        <v>1.4500000000000004</v>
      </c>
      <c r="CV6" s="54">
        <f t="shared" si="7"/>
        <v>1.5000000000000004</v>
      </c>
      <c r="CW6" s="54">
        <f t="shared" si="7"/>
        <v>1.5500000000000005</v>
      </c>
      <c r="CX6" s="54">
        <f t="shared" si="7"/>
        <v>1.6000000000000005</v>
      </c>
      <c r="CY6" s="54">
        <f t="shared" si="7"/>
        <v>1.6500000000000006</v>
      </c>
      <c r="CZ6" s="54">
        <f t="shared" si="7"/>
        <v>1.7000000000000006</v>
      </c>
      <c r="DA6" s="54">
        <f t="shared" si="7"/>
        <v>1.7500000000000007</v>
      </c>
      <c r="DB6" s="54">
        <f t="shared" si="7"/>
        <v>1.8000000000000007</v>
      </c>
      <c r="DC6" s="54">
        <f t="shared" si="7"/>
        <v>1.8500000000000008</v>
      </c>
      <c r="DD6" s="54">
        <f t="shared" si="7"/>
        <v>1.9000000000000008</v>
      </c>
      <c r="DE6" s="54">
        <f t="shared" si="7"/>
        <v>1.9500000000000008</v>
      </c>
      <c r="DF6" s="54">
        <f t="shared" si="7"/>
        <v>2.0000000000000009</v>
      </c>
      <c r="DG6" s="54">
        <f t="shared" si="7"/>
        <v>2.0500000000000007</v>
      </c>
      <c r="DH6" s="54">
        <f t="shared" si="7"/>
        <v>2.1000000000000005</v>
      </c>
      <c r="DI6" s="54">
        <f t="shared" si="7"/>
        <v>2.1500000000000004</v>
      </c>
      <c r="DJ6" s="54">
        <f t="shared" si="7"/>
        <v>2.2000000000000002</v>
      </c>
      <c r="DK6" s="54">
        <f t="shared" si="7"/>
        <v>2.25</v>
      </c>
      <c r="DL6" s="54">
        <f t="shared" si="7"/>
        <v>2.2999999999999998</v>
      </c>
      <c r="DM6" s="54">
        <f t="shared" si="7"/>
        <v>2.3499999999999996</v>
      </c>
      <c r="DN6" s="54">
        <f t="shared" si="7"/>
        <v>2.3999999999999995</v>
      </c>
      <c r="DO6" s="54">
        <f t="shared" si="7"/>
        <v>2.4499999999999993</v>
      </c>
      <c r="DP6" s="54">
        <f t="shared" si="7"/>
        <v>2.4999999999999991</v>
      </c>
      <c r="DQ6" s="54">
        <f t="shared" si="7"/>
        <v>2.5499999999999989</v>
      </c>
      <c r="DR6" s="54">
        <f t="shared" si="7"/>
        <v>2.5999999999999988</v>
      </c>
      <c r="DS6" s="54">
        <f t="shared" si="7"/>
        <v>2.6499999999999986</v>
      </c>
      <c r="DT6" s="54">
        <f t="shared" si="7"/>
        <v>2.6999999999999984</v>
      </c>
      <c r="DU6" s="54">
        <f t="shared" si="7"/>
        <v>2.7499999999999982</v>
      </c>
      <c r="DV6" s="54">
        <f t="shared" si="7"/>
        <v>2.799999999999998</v>
      </c>
      <c r="DW6" s="54">
        <f t="shared" si="7"/>
        <v>2.8499999999999979</v>
      </c>
      <c r="DX6" s="54">
        <f t="shared" si="7"/>
        <v>2.8999999999999977</v>
      </c>
      <c r="DY6" s="54">
        <f t="shared" si="7"/>
        <v>2.9499999999999975</v>
      </c>
      <c r="DZ6" s="54">
        <f t="shared" si="7"/>
        <v>2.9999999999999973</v>
      </c>
      <c r="EA6" s="54">
        <f t="shared" si="7"/>
        <v>3.0499999999999972</v>
      </c>
      <c r="EB6" s="54">
        <f t="shared" si="7"/>
        <v>3.099999999999997</v>
      </c>
      <c r="EC6" s="54">
        <f t="shared" si="7"/>
        <v>3.1499999999999968</v>
      </c>
      <c r="ED6" s="54">
        <f t="shared" si="7"/>
        <v>3.1999999999999966</v>
      </c>
      <c r="EE6" s="54">
        <f t="shared" si="7"/>
        <v>3.2499999999999964</v>
      </c>
      <c r="EF6" s="54">
        <f t="shared" si="7"/>
        <v>3.2999999999999963</v>
      </c>
      <c r="EG6" s="54">
        <f t="shared" si="7"/>
        <v>3.3499999999999961</v>
      </c>
      <c r="EH6" s="66">
        <f>EG6+EH$2</f>
        <v>3.4299999999999962</v>
      </c>
      <c r="EI6" s="66">
        <f t="shared" ref="EI6:ES6" si="8">EH6+EI$2</f>
        <v>3.519999999999996</v>
      </c>
      <c r="EJ6" s="66">
        <f t="shared" si="8"/>
        <v>3.6199999999999961</v>
      </c>
      <c r="EK6" s="66">
        <f t="shared" si="8"/>
        <v>3.7399999999999962</v>
      </c>
      <c r="EL6" s="66">
        <f t="shared" si="8"/>
        <v>3.8799999999999963</v>
      </c>
      <c r="EM6" s="66">
        <f t="shared" si="8"/>
        <v>4.0399999999999965</v>
      </c>
      <c r="EN6" s="66">
        <f t="shared" si="8"/>
        <v>4.2199999999999962</v>
      </c>
      <c r="EO6" s="66">
        <f t="shared" si="8"/>
        <v>4.4199999999999964</v>
      </c>
      <c r="EP6" s="66">
        <f t="shared" si="8"/>
        <v>4.6399999999999961</v>
      </c>
      <c r="EQ6" s="66">
        <f t="shared" si="8"/>
        <v>4.8799999999999963</v>
      </c>
      <c r="ER6" s="66">
        <f t="shared" si="8"/>
        <v>5.1399999999999961</v>
      </c>
      <c r="ES6" s="66">
        <f t="shared" si="8"/>
        <v>5.4199999999999964</v>
      </c>
      <c r="EW6" s="23">
        <v>1</v>
      </c>
      <c r="EX6" s="7">
        <f>INT([2]攻城值!$AC5)</f>
        <v>3</v>
      </c>
      <c r="EY6" s="7">
        <f>INT([2]攻城值!$AJ5)</f>
        <v>400</v>
      </c>
      <c r="EZ6" s="7">
        <f>EY6*$EX$2</f>
        <v>320</v>
      </c>
      <c r="FA6" s="23">
        <f>[3]其他调用!AS5+[3]其他调用!$AZ5*[3]攻城基础信息!$D$28*[3]攻城基础信息!$D$29</f>
        <v>323.5</v>
      </c>
      <c r="FB6" s="7">
        <f>[3]攻城基础信息!$X5*EZ6/FA6*$EX$1*6</f>
        <v>10422.245618176621</v>
      </c>
      <c r="FC6" s="26">
        <f>ROUND(FB6*$EX$3/500,0)*500</f>
        <v>1000</v>
      </c>
      <c r="FE6" s="23"/>
      <c r="FF6" s="23" t="s">
        <v>28</v>
      </c>
      <c r="FG6" s="7" t="s">
        <v>65</v>
      </c>
      <c r="FJ6" s="46">
        <v>1</v>
      </c>
      <c r="FK6" s="7">
        <f>IF(FK$5&lt;$P6,FL6*0.99,IF(FK$5&lt;=$T6,1,FJ6*1.05))</f>
        <v>1</v>
      </c>
      <c r="FL6" s="46">
        <f t="shared" ref="FL6:HF21" si="9">IF(FL$5&lt;$P6,FM6*0.99,IF(FL$5&lt;=$T6,1,FK6*1.05))</f>
        <v>1</v>
      </c>
      <c r="FM6" s="46">
        <f t="shared" si="9"/>
        <v>1</v>
      </c>
      <c r="FN6" s="46">
        <f t="shared" si="9"/>
        <v>1</v>
      </c>
      <c r="FO6" s="46">
        <f t="shared" si="9"/>
        <v>1</v>
      </c>
      <c r="FP6" s="46">
        <f t="shared" si="9"/>
        <v>1</v>
      </c>
      <c r="FQ6" s="46">
        <f t="shared" si="9"/>
        <v>1.05</v>
      </c>
      <c r="FR6" s="46">
        <f t="shared" si="9"/>
        <v>1.1025</v>
      </c>
      <c r="FS6" s="46">
        <f t="shared" si="9"/>
        <v>1.1576250000000001</v>
      </c>
      <c r="FT6" s="46">
        <f t="shared" si="9"/>
        <v>1.2155062500000002</v>
      </c>
      <c r="FU6" s="46">
        <f t="shared" si="9"/>
        <v>1.2762815625000004</v>
      </c>
      <c r="FV6" s="46">
        <f t="shared" si="9"/>
        <v>1.3400956406250004</v>
      </c>
      <c r="FW6" s="46">
        <f t="shared" si="9"/>
        <v>1.4071004226562505</v>
      </c>
      <c r="FX6" s="46">
        <f t="shared" si="9"/>
        <v>1.477455443789063</v>
      </c>
      <c r="FY6" s="46">
        <f t="shared" si="9"/>
        <v>1.5513282159785162</v>
      </c>
      <c r="FZ6" s="46">
        <f t="shared" si="9"/>
        <v>1.628894626777442</v>
      </c>
      <c r="GA6" s="46">
        <f t="shared" si="9"/>
        <v>1.7103393581163142</v>
      </c>
      <c r="GB6" s="46">
        <f t="shared" si="9"/>
        <v>1.7958563260221301</v>
      </c>
      <c r="GC6" s="46">
        <f t="shared" si="9"/>
        <v>1.8856491423232367</v>
      </c>
      <c r="GD6" s="46">
        <f t="shared" si="9"/>
        <v>1.9799315994393987</v>
      </c>
      <c r="GE6" s="46">
        <f t="shared" si="9"/>
        <v>2.0789281794113688</v>
      </c>
      <c r="GF6" s="46">
        <f t="shared" si="9"/>
        <v>2.1828745883819374</v>
      </c>
      <c r="GG6" s="46">
        <f t="shared" si="9"/>
        <v>2.2920183178010345</v>
      </c>
      <c r="GH6" s="46">
        <f t="shared" si="9"/>
        <v>2.4066192336910861</v>
      </c>
      <c r="GI6" s="46">
        <f t="shared" si="9"/>
        <v>2.5269501953756404</v>
      </c>
      <c r="GJ6" s="46">
        <f t="shared" si="9"/>
        <v>2.6532977051444226</v>
      </c>
      <c r="GK6" s="46">
        <f t="shared" si="9"/>
        <v>2.7859625904016441</v>
      </c>
      <c r="GL6" s="46">
        <f t="shared" si="9"/>
        <v>2.9252607199217264</v>
      </c>
      <c r="GM6" s="46">
        <f t="shared" si="9"/>
        <v>3.0715237559178128</v>
      </c>
      <c r="GN6" s="46">
        <f t="shared" si="9"/>
        <v>3.2250999437137038</v>
      </c>
      <c r="GO6" s="46">
        <f t="shared" si="9"/>
        <v>3.3863549408993889</v>
      </c>
      <c r="GP6" s="46">
        <f t="shared" si="9"/>
        <v>3.5556726879443583</v>
      </c>
      <c r="GQ6" s="46">
        <f t="shared" si="9"/>
        <v>3.7334563223415764</v>
      </c>
      <c r="GR6" s="46">
        <f t="shared" si="9"/>
        <v>3.9201291384586554</v>
      </c>
      <c r="GS6" s="46">
        <f t="shared" si="9"/>
        <v>4.1161355953815884</v>
      </c>
      <c r="GT6" s="46">
        <f t="shared" si="9"/>
        <v>4.3219423751506678</v>
      </c>
      <c r="GU6" s="46">
        <f t="shared" si="9"/>
        <v>4.5380394939082018</v>
      </c>
      <c r="GV6" s="46">
        <f t="shared" si="9"/>
        <v>4.7649414686036122</v>
      </c>
      <c r="GW6" s="46">
        <f t="shared" si="9"/>
        <v>5.0031885420337927</v>
      </c>
      <c r="GX6" s="46">
        <f t="shared" si="9"/>
        <v>5.2533479691354827</v>
      </c>
      <c r="GY6" s="46">
        <f t="shared" si="9"/>
        <v>5.5160153675922574</v>
      </c>
      <c r="GZ6" s="46">
        <f t="shared" si="9"/>
        <v>5.7918161359718709</v>
      </c>
      <c r="HA6" s="46">
        <f t="shared" si="9"/>
        <v>6.0814069427704647</v>
      </c>
      <c r="HB6" s="46">
        <f t="shared" si="9"/>
        <v>6.3854772899089882</v>
      </c>
      <c r="HC6" s="46">
        <f t="shared" si="9"/>
        <v>6.7047511544044376</v>
      </c>
      <c r="HD6" s="46">
        <f t="shared" si="9"/>
        <v>7.0399887121246598</v>
      </c>
      <c r="HE6" s="46">
        <f t="shared" si="9"/>
        <v>7.3919881477308929</v>
      </c>
      <c r="HF6" s="67">
        <f t="shared" si="9"/>
        <v>7.7615875551174378</v>
      </c>
      <c r="HG6" s="66">
        <f>IF(HG$5&lt;$P6,HH6*0.99,IF(HG$5&lt;=$T6,1,HF6*HG$2))</f>
        <v>8.1496669328733109</v>
      </c>
      <c r="HH6" s="66">
        <f t="shared" ref="HH6:HR6" si="10">IF(HH$5&lt;$P6,HI6*0.99,IF(HH$5&lt;=$T6,1,HG6*HH$2))</f>
        <v>8.7201436181744434</v>
      </c>
      <c r="HI6" s="66">
        <f t="shared" si="10"/>
        <v>9.5049565438101435</v>
      </c>
      <c r="HJ6" s="66">
        <f t="shared" si="10"/>
        <v>10.55050176362926</v>
      </c>
      <c r="HK6" s="66">
        <f t="shared" si="10"/>
        <v>11.922066992901062</v>
      </c>
      <c r="HL6" s="66">
        <f t="shared" si="10"/>
        <v>13.710377041836221</v>
      </c>
      <c r="HM6" s="66">
        <f t="shared" si="10"/>
        <v>16.041141138948376</v>
      </c>
      <c r="HN6" s="66">
        <f t="shared" si="10"/>
        <v>19.088957955348565</v>
      </c>
      <c r="HO6" s="66">
        <f t="shared" si="10"/>
        <v>23.097639125971764</v>
      </c>
      <c r="HP6" s="66">
        <f t="shared" si="10"/>
        <v>28.410096124945269</v>
      </c>
      <c r="HQ6" s="66">
        <f t="shared" si="10"/>
        <v>35.512620156181583</v>
      </c>
      <c r="HR6" s="66">
        <f t="shared" si="10"/>
        <v>45.101027598350612</v>
      </c>
    </row>
    <row r="7" spans="2:226" x14ac:dyDescent="0.15">
      <c r="C7" s="7" t="s">
        <v>40</v>
      </c>
      <c r="D7" s="14" t="s">
        <v>55</v>
      </c>
      <c r="E7" s="9"/>
      <c r="F7" s="9"/>
      <c r="G7" s="9"/>
      <c r="H7" s="15"/>
      <c r="I7" s="7">
        <v>2</v>
      </c>
      <c r="J7" s="15">
        <f>ROUNDUP(求节点(节奏总纲!P$4:P$113,节奏总纲!$O$4:$O$113,节奏总纲!P5+1),0)</f>
        <v>12</v>
      </c>
      <c r="K7" s="15">
        <f>ROUNDUP(求节点(节奏总纲!Q$4:Q$113,节奏总纲!$O$4:$O$113,节奏总纲!Q5+1),0)</f>
        <v>13</v>
      </c>
      <c r="L7" s="15">
        <f>ROUNDUP(求节点(节奏总纲!R$4:R$113,节奏总纲!$O$4:$O$113,节奏总纲!R5+1),0)</f>
        <v>14</v>
      </c>
      <c r="M7" s="15">
        <f>ROUNDUP(求节点(节奏总纲!S$4:S$113,节奏总纲!$O$4:$O$113,节奏总纲!S5+1),0)</f>
        <v>17</v>
      </c>
      <c r="N7" s="15">
        <f>ROUNDUP(求节点(节奏总纲!T$4:T$113,节奏总纲!$O$4:$O$113,节奏总纲!T5+1),0)</f>
        <v>22</v>
      </c>
      <c r="O7" s="15">
        <f t="shared" ref="O7:O70" si="11">P7*0.5</f>
        <v>0.39652894665876026</v>
      </c>
      <c r="P7" s="7">
        <v>0.79305789331752052</v>
      </c>
      <c r="Q7" s="23">
        <f t="shared" ref="Q7:T7" si="12">P7+1.5</f>
        <v>2.2930578933175205</v>
      </c>
      <c r="R7" s="23">
        <f t="shared" si="12"/>
        <v>3.7930578933175205</v>
      </c>
      <c r="S7" s="23">
        <f t="shared" si="12"/>
        <v>5.2930578933175205</v>
      </c>
      <c r="T7" s="23">
        <f t="shared" si="12"/>
        <v>6.7930578933175205</v>
      </c>
      <c r="U7" s="15">
        <f>其他调用!AG6</f>
        <v>3519223.8347072229</v>
      </c>
      <c r="V7" s="54">
        <f>IFERROR(部队战力(INDEX(其他调用!D$5:D$104,J7,1),INDEX(其他调用!N$5:N$104,J7,1),INDEX(其他调用!I$5:I$104,J7,1),INDEX(其他调用!S$5:S$104,J7,1)),V6)</f>
        <v>36738483.88723626</v>
      </c>
      <c r="W7" s="54">
        <f>IFERROR(部队战力(INDEX(其他调用!E$5:E$104,K7,1),INDEX(其他调用!O$5:O$104,K7,1),INDEX(其他调用!J$5:J$104,K7,1),INDEX(其他调用!T$5:T$104,K7,1)),W6)</f>
        <v>45206151.031788692</v>
      </c>
      <c r="X7" s="54">
        <f>IFERROR(部队战力(INDEX(其他调用!F$5:F$104,L7,1),INDEX(其他调用!P$5:P$104,L7,1),INDEX(其他调用!K$5:K$104,L7,1),INDEX(其他调用!U$5:U$104,L7,1)),X6)</f>
        <v>57316774.328178495</v>
      </c>
      <c r="Y7" s="54">
        <f>IFERROR(部队战力(INDEX(其他调用!G$5:G$104,M7,1),INDEX(其他调用!Q$5:Q$104,M7,1),INDEX(其他调用!L$5:L$104,M7,1),INDEX(其他调用!V$5:V$104,M7,1)),Y6)</f>
        <v>100334247.71582799</v>
      </c>
      <c r="Z7" s="54">
        <f>IFERROR(部队战力(INDEX(其他调用!H$5:H$104,N7,1),INDEX(其他调用!R$5:R$104,N7,1),INDEX(其他调用!M$5:M$104,N7,1),INDEX(其他调用!W$5:W$104,N7,1)),Z6)</f>
        <v>207816320.51538408</v>
      </c>
      <c r="AA7" s="15">
        <f t="shared" ref="AA7:AA70" si="13">U7/$U7</f>
        <v>1</v>
      </c>
      <c r="AB7" s="15">
        <f t="shared" ref="AB7:AB70" si="14">V7/$U7</f>
        <v>10.439371183189508</v>
      </c>
      <c r="AC7" s="15">
        <f t="shared" ref="AC7:AC70" si="15">W7/$U7</f>
        <v>12.845488992759552</v>
      </c>
      <c r="AD7" s="15">
        <f t="shared" ref="AD7:AD70" si="16">X7/$U7</f>
        <v>16.286765781394774</v>
      </c>
      <c r="AE7" s="15">
        <f t="shared" ref="AE7:AE70" si="17">Y7/$U7</f>
        <v>28.510334218106124</v>
      </c>
      <c r="AF7" s="15">
        <f t="shared" ref="AF7:AF70" si="18">Z7/$U7</f>
        <v>59.05174841846145</v>
      </c>
      <c r="AK7" s="23"/>
      <c r="AL7" s="15">
        <v>2</v>
      </c>
      <c r="AM7" s="26">
        <f t="shared" si="2"/>
        <v>3.4460677792911802</v>
      </c>
      <c r="AN7" s="26">
        <f t="shared" si="2"/>
        <v>3.6937622730087583</v>
      </c>
      <c r="AO7" s="26">
        <f t="shared" si="2"/>
        <v>3.9937760903128194</v>
      </c>
      <c r="AP7" s="26">
        <f t="shared" si="2"/>
        <v>4.4514485239681889</v>
      </c>
      <c r="AQ7" s="26">
        <f t="shared" si="2"/>
        <v>5.6220861262139792</v>
      </c>
      <c r="AR7" s="26">
        <f t="shared" si="2"/>
        <v>7.2051546713842267</v>
      </c>
      <c r="AS7" s="26">
        <f t="shared" si="2"/>
        <v>8.5367391315054189</v>
      </c>
      <c r="AT7" s="26">
        <f t="shared" si="2"/>
        <v>8.9534075356432581</v>
      </c>
      <c r="AU7" s="26">
        <f t="shared" si="2"/>
        <v>9.8172500012312316</v>
      </c>
      <c r="AV7" s="26">
        <f t="shared" si="2"/>
        <v>10.296418665989746</v>
      </c>
      <c r="AW7" s="26">
        <f t="shared" si="3"/>
        <v>10.798975001354355</v>
      </c>
      <c r="AX7" s="26">
        <f t="shared" si="3"/>
        <v>11.326060532588722</v>
      </c>
      <c r="AY7" s="26">
        <f t="shared" si="3"/>
        <v>10.845927066577636</v>
      </c>
      <c r="AZ7" s="26">
        <f t="shared" si="3"/>
        <v>11.375304274034761</v>
      </c>
      <c r="BA7" s="26">
        <f t="shared" si="3"/>
        <v>11.930519773235401</v>
      </c>
      <c r="BB7" s="26">
        <f t="shared" si="3"/>
        <v>12.512834701438237</v>
      </c>
      <c r="BC7" s="26">
        <f t="shared" si="3"/>
        <v>13.748503738680796</v>
      </c>
      <c r="BD7" s="26">
        <f t="shared" si="3"/>
        <v>14.419552370228828</v>
      </c>
      <c r="BE7" s="26">
        <f t="shared" si="3"/>
        <v>15.12335411254888</v>
      </c>
      <c r="BF7" s="26">
        <f t="shared" si="3"/>
        <v>15.861507607251713</v>
      </c>
      <c r="BG7" s="26">
        <f t="shared" si="4"/>
        <v>17.391857229431206</v>
      </c>
      <c r="BH7" s="26">
        <f t="shared" si="4"/>
        <v>18.240733748339469</v>
      </c>
      <c r="BI7" s="26">
        <f t="shared" si="4"/>
        <v>19.13104295237433</v>
      </c>
      <c r="BJ7" s="26">
        <f t="shared" si="4"/>
        <v>20.064807123173416</v>
      </c>
      <c r="BK7" s="26">
        <f t="shared" si="4"/>
        <v>19.214221399993356</v>
      </c>
      <c r="BL7" s="26">
        <f t="shared" si="4"/>
        <v>20.152045415013305</v>
      </c>
      <c r="BM7" s="26">
        <f t="shared" si="4"/>
        <v>21.135643539992692</v>
      </c>
      <c r="BN7" s="26">
        <f t="shared" si="4"/>
        <v>22.167249956514638</v>
      </c>
      <c r="BO7" s="26">
        <f t="shared" si="4"/>
        <v>24.356313031801108</v>
      </c>
      <c r="BP7" s="26">
        <f t="shared" si="4"/>
        <v>25.545116616554967</v>
      </c>
      <c r="BQ7" s="26">
        <f t="shared" si="5"/>
        <v>26.791944334981213</v>
      </c>
      <c r="BR7" s="26">
        <f t="shared" si="5"/>
        <v>28.099628278210467</v>
      </c>
      <c r="BS7" s="26">
        <f t="shared" si="5"/>
        <v>30.810735985228394</v>
      </c>
      <c r="BT7" s="26">
        <f t="shared" si="5"/>
        <v>32.314572519942033</v>
      </c>
      <c r="BU7" s="26">
        <f t="shared" si="5"/>
        <v>33.89180958375124</v>
      </c>
      <c r="BV7" s="26">
        <f t="shared" si="5"/>
        <v>35.54602977193624</v>
      </c>
      <c r="BW7" s="26">
        <f t="shared" si="5"/>
        <v>34.039165277593646</v>
      </c>
      <c r="BX7" s="26">
        <f t="shared" si="5"/>
        <v>35.700577727466403</v>
      </c>
      <c r="BY7" s="26">
        <f t="shared" si="5"/>
        <v>37.443081805353003</v>
      </c>
      <c r="BZ7" s="26">
        <f t="shared" si="5"/>
        <v>39.270635500213032</v>
      </c>
      <c r="CA7" s="26">
        <f t="shared" si="6"/>
        <v>43.148694270930598</v>
      </c>
      <c r="CB7" s="26">
        <f t="shared" si="6"/>
        <v>45.254732338340752</v>
      </c>
      <c r="CC7" s="26">
        <f t="shared" si="6"/>
        <v>47.46356369802367</v>
      </c>
      <c r="CD7" s="26">
        <f t="shared" si="6"/>
        <v>49.780205572174815</v>
      </c>
      <c r="CE7" s="26">
        <f t="shared" si="6"/>
        <v>54.583098252727218</v>
      </c>
      <c r="CF7" s="26">
        <f t="shared" si="6"/>
        <v>57.247236408001044</v>
      </c>
      <c r="CG7" s="26">
        <f t="shared" si="6"/>
        <v>60.04140807799994</v>
      </c>
      <c r="CH7" s="26">
        <f t="shared" si="6"/>
        <v>62.971960048801158</v>
      </c>
      <c r="CK7" s="49">
        <v>2</v>
      </c>
      <c r="CL7" s="54">
        <f t="shared" ref="CL7:CL70" si="19">IF(AND(MIN(IFERROR(IF(INDEX($P$6:$P$105,MATCH($CK7,$J$6:$J$105,0))&lt;CL$5,AM7,IF(INT((CL$5-1)/12)+1=INT((INDEX($P$6:$P$105,MATCH($CK7,$J$6:$J$105,0))-1)/12+1),(MOD(CL$5-1,12)+1)/((1+MOD(INT(INDEX($P$6:$P$105,MATCH($CK7,$J$6:$J$105,0)))-1,12)+1)*(MOD(INT(INDEX($P$6:$P$105,MATCH($CK7,$J$6:$J$105,0)))-1,12)+1)/2)*$CR$2,(MOD(CL$5-1,12)+1)/(12*13/2)*$CR$2*(4-INT((INDEX($P$6:$P$105,MATCH($CK7,$J$6:$J$105,0))-1)/12)+INT((CL$5-1)/12))/4)),1),1)=1,CL$5&lt;&gt;1),CK7+0.05,MIN(IFERROR(IF(INDEX($P$6:$P$105,MATCH($CK7,$J$6:$J$105,0))&lt;CL$5,AM7,IF(INT((CL$5-1)/12)+1=INT((INDEX($P$6:$P$105,MATCH($CK7,$J$6:$J$105,0))-1)/12+1),(MOD(CL$5-1,12)+1)/((1+MOD(INT(INDEX($P$6:$P$105,MATCH($CK7,$J$6:$J$105,0)))-1,12)+1)*(MOD(INT(INDEX($P$6:$P$105,MATCH($CK7,$J$6:$J$105,0)))-1,12)+1)/2)*$CR$2,(MOD(CL$5-1,12)+1)/(12*13/2)*$CR$2*(4-INT((INDEX($P$6:$P$105,MATCH($CK7,$J$6:$J$105,0))-1)/12)+INT((CL$5-1)/12))/4)),1),1))</f>
        <v>1</v>
      </c>
      <c r="CM7" s="54">
        <f t="shared" ref="CM7:CM70" si="20">IF(AND(MIN(IFERROR(IF(INDEX($P$6:$P$105,MATCH($CK7,$J$6:$J$105,0))&lt;CM$5,AN7,IF(INT((CM$5-1)/12)+1=INT((INDEX($P$6:$P$105,MATCH($CK7,$J$6:$J$105,0))-1)/12+1),(MOD(CM$5-1,12)+1)/((1+MOD(INT(INDEX($P$6:$P$105,MATCH($CK7,$J$6:$J$105,0)))-1,12)+1)*(MOD(INT(INDEX($P$6:$P$105,MATCH($CK7,$J$6:$J$105,0)))-1,12)+1)/2)*$CR$2,(MOD(CM$5-1,12)+1)/(12*13/2)*$CR$2*(4-INT((INDEX($P$6:$P$105,MATCH($CK7,$J$6:$J$105,0))-1)/12)+INT((CM$5-1)/12))/4)),1),1)=1,CM$5&lt;&gt;1),CL7+0.05,MIN(IFERROR(IF(INDEX($P$6:$P$105,MATCH($CK7,$J$6:$J$105,0))&lt;CM$5,AN7,IF(INT((CM$5-1)/12)+1=INT((INDEX($P$6:$P$105,MATCH($CK7,$J$6:$J$105,0))-1)/12+1),(MOD(CM$5-1,12)+1)/((1+MOD(INT(INDEX($P$6:$P$105,MATCH($CK7,$J$6:$J$105,0)))-1,12)+1)*(MOD(INT(INDEX($P$6:$P$105,MATCH($CK7,$J$6:$J$105,0)))-1,12)+1)/2)*$CR$2,(MOD(CM$5-1,12)+1)/(12*13/2)*$CR$2*(4-INT((INDEX($P$6:$P$105,MATCH($CK7,$J$6:$J$105,0))-1)/12)+INT((CM$5-1)/12))/4)),1),1))</f>
        <v>1.05</v>
      </c>
      <c r="CN7" s="54">
        <f t="shared" ref="CN7:CN70" si="21">IF(AND(MIN(IFERROR(IF(INDEX($P$6:$P$105,MATCH($CK7,$J$6:$J$105,0))&lt;CN$5,AO7,IF(INT((CN$5-1)/12)+1=INT((INDEX($P$6:$P$105,MATCH($CK7,$J$6:$J$105,0))-1)/12+1),(MOD(CN$5-1,12)+1)/((1+MOD(INT(INDEX($P$6:$P$105,MATCH($CK7,$J$6:$J$105,0)))-1,12)+1)*(MOD(INT(INDEX($P$6:$P$105,MATCH($CK7,$J$6:$J$105,0)))-1,12)+1)/2)*$CR$2,(MOD(CN$5-1,12)+1)/(12*13/2)*$CR$2*(4-INT((INDEX($P$6:$P$105,MATCH($CK7,$J$6:$J$105,0))-1)/12)+INT((CN$5-1)/12))/4)),1),1)=1,CN$5&lt;&gt;1),CM7+0.05,MIN(IFERROR(IF(INDEX($P$6:$P$105,MATCH($CK7,$J$6:$J$105,0))&lt;CN$5,AO7,IF(INT((CN$5-1)/12)+1=INT((INDEX($P$6:$P$105,MATCH($CK7,$J$6:$J$105,0))-1)/12+1),(MOD(CN$5-1,12)+1)/((1+MOD(INT(INDEX($P$6:$P$105,MATCH($CK7,$J$6:$J$105,0)))-1,12)+1)*(MOD(INT(INDEX($P$6:$P$105,MATCH($CK7,$J$6:$J$105,0)))-1,12)+1)/2)*$CR$2,(MOD(CN$5-1,12)+1)/(12*13/2)*$CR$2*(4-INT((INDEX($P$6:$P$105,MATCH($CK7,$J$6:$J$105,0))-1)/12)+INT((CN$5-1)/12))/4)),1),1))</f>
        <v>1.1000000000000001</v>
      </c>
      <c r="CO7" s="54">
        <f t="shared" ref="CO7:CO70" si="22">IF(AND(MIN(IFERROR(IF(INDEX($P$6:$P$105,MATCH($CK7,$J$6:$J$105,0))&lt;CO$5,AP7,IF(INT((CO$5-1)/12)+1=INT((INDEX($P$6:$P$105,MATCH($CK7,$J$6:$J$105,0))-1)/12+1),(MOD(CO$5-1,12)+1)/((1+MOD(INT(INDEX($P$6:$P$105,MATCH($CK7,$J$6:$J$105,0)))-1,12)+1)*(MOD(INT(INDEX($P$6:$P$105,MATCH($CK7,$J$6:$J$105,0)))-1,12)+1)/2)*$CR$2,(MOD(CO$5-1,12)+1)/(12*13/2)*$CR$2*(4-INT((INDEX($P$6:$P$105,MATCH($CK7,$J$6:$J$105,0))-1)/12)+INT((CO$5-1)/12))/4)),1),1)=1,CO$5&lt;&gt;1),CN7+0.05,MIN(IFERROR(IF(INDEX($P$6:$P$105,MATCH($CK7,$J$6:$J$105,0))&lt;CO$5,AP7,IF(INT((CO$5-1)/12)+1=INT((INDEX($P$6:$P$105,MATCH($CK7,$J$6:$J$105,0))-1)/12+1),(MOD(CO$5-1,12)+1)/((1+MOD(INT(INDEX($P$6:$P$105,MATCH($CK7,$J$6:$J$105,0)))-1,12)+1)*(MOD(INT(INDEX($P$6:$P$105,MATCH($CK7,$J$6:$J$105,0)))-1,12)+1)/2)*$CR$2,(MOD(CO$5-1,12)+1)/(12*13/2)*$CR$2*(4-INT((INDEX($P$6:$P$105,MATCH($CK7,$J$6:$J$105,0))-1)/12)+INT((CO$5-1)/12))/4)),1),1))</f>
        <v>1.1500000000000001</v>
      </c>
      <c r="CP7" s="54">
        <f t="shared" ref="CP7:CP70" si="23">IF(AND(MIN(IFERROR(IF(INDEX($P$6:$P$105,MATCH($CK7,$J$6:$J$105,0))&lt;CP$5,AQ7,IF(INT((CP$5-1)/12)+1=INT((INDEX($P$6:$P$105,MATCH($CK7,$J$6:$J$105,0))-1)/12+1),(MOD(CP$5-1,12)+1)/((1+MOD(INT(INDEX($P$6:$P$105,MATCH($CK7,$J$6:$J$105,0)))-1,12)+1)*(MOD(INT(INDEX($P$6:$P$105,MATCH($CK7,$J$6:$J$105,0)))-1,12)+1)/2)*$CR$2,(MOD(CP$5-1,12)+1)/(12*13/2)*$CR$2*(4-INT((INDEX($P$6:$P$105,MATCH($CK7,$J$6:$J$105,0))-1)/12)+INT((CP$5-1)/12))/4)),1),1)=1,CP$5&lt;&gt;1),CO7+0.05,MIN(IFERROR(IF(INDEX($P$6:$P$105,MATCH($CK7,$J$6:$J$105,0))&lt;CP$5,AQ7,IF(INT((CP$5-1)/12)+1=INT((INDEX($P$6:$P$105,MATCH($CK7,$J$6:$J$105,0))-1)/12+1),(MOD(CP$5-1,12)+1)/((1+MOD(INT(INDEX($P$6:$P$105,MATCH($CK7,$J$6:$J$105,0)))-1,12)+1)*(MOD(INT(INDEX($P$6:$P$105,MATCH($CK7,$J$6:$J$105,0)))-1,12)+1)/2)*$CR$2,(MOD(CP$5-1,12)+1)/(12*13/2)*$CR$2*(4-INT((INDEX($P$6:$P$105,MATCH($CK7,$J$6:$J$105,0))-1)/12)+INT((CP$5-1)/12))/4)),1),1))</f>
        <v>1.2000000000000002</v>
      </c>
      <c r="CQ7" s="54">
        <f t="shared" ref="CQ7:CQ70" si="24">IF(AND(MIN(IFERROR(IF(INDEX($P$6:$P$105,MATCH($CK7,$J$6:$J$105,0))&lt;CQ$5,AR7,IF(INT((CQ$5-1)/12)+1=INT((INDEX($P$6:$P$105,MATCH($CK7,$J$6:$J$105,0))-1)/12+1),(MOD(CQ$5-1,12)+1)/((1+MOD(INT(INDEX($P$6:$P$105,MATCH($CK7,$J$6:$J$105,0)))-1,12)+1)*(MOD(INT(INDEX($P$6:$P$105,MATCH($CK7,$J$6:$J$105,0)))-1,12)+1)/2)*$CR$2,(MOD(CQ$5-1,12)+1)/(12*13/2)*$CR$2*(4-INT((INDEX($P$6:$P$105,MATCH($CK7,$J$6:$J$105,0))-1)/12)+INT((CQ$5-1)/12))/4)),1),1)=1,CQ$5&lt;&gt;1),CP7+0.05,MIN(IFERROR(IF(INDEX($P$6:$P$105,MATCH($CK7,$J$6:$J$105,0))&lt;CQ$5,AR7,IF(INT((CQ$5-1)/12)+1=INT((INDEX($P$6:$P$105,MATCH($CK7,$J$6:$J$105,0))-1)/12+1),(MOD(CQ$5-1,12)+1)/((1+MOD(INT(INDEX($P$6:$P$105,MATCH($CK7,$J$6:$J$105,0)))-1,12)+1)*(MOD(INT(INDEX($P$6:$P$105,MATCH($CK7,$J$6:$J$105,0)))-1,12)+1)/2)*$CR$2,(MOD(CQ$5-1,12)+1)/(12*13/2)*$CR$2*(4-INT((INDEX($P$6:$P$105,MATCH($CK7,$J$6:$J$105,0))-1)/12)+INT((CQ$5-1)/12))/4)),1),1))</f>
        <v>1.2500000000000002</v>
      </c>
      <c r="CR7" s="54">
        <f t="shared" ref="CR7:CR70" si="25">IF(AND(MIN(IFERROR(IF(INDEX($P$6:$P$105,MATCH($CK7,$J$6:$J$105,0))&lt;CR$5,AS7,IF(INT((CR$5-1)/12)+1=INT((INDEX($P$6:$P$105,MATCH($CK7,$J$6:$J$105,0))-1)/12+1),(MOD(CR$5-1,12)+1)/((1+MOD(INT(INDEX($P$6:$P$105,MATCH($CK7,$J$6:$J$105,0)))-1,12)+1)*(MOD(INT(INDEX($P$6:$P$105,MATCH($CK7,$J$6:$J$105,0)))-1,12)+1)/2)*$CR$2,(MOD(CR$5-1,12)+1)/(12*13/2)*$CR$2*(4-INT((INDEX($P$6:$P$105,MATCH($CK7,$J$6:$J$105,0))-1)/12)+INT((CR$5-1)/12))/4)),1),1)=1,CR$5&lt;&gt;1),CQ7+0.05,MIN(IFERROR(IF(INDEX($P$6:$P$105,MATCH($CK7,$J$6:$J$105,0))&lt;CR$5,AS7,IF(INT((CR$5-1)/12)+1=INT((INDEX($P$6:$P$105,MATCH($CK7,$J$6:$J$105,0))-1)/12+1),(MOD(CR$5-1,12)+1)/((1+MOD(INT(INDEX($P$6:$P$105,MATCH($CK7,$J$6:$J$105,0)))-1,12)+1)*(MOD(INT(INDEX($P$6:$P$105,MATCH($CK7,$J$6:$J$105,0)))-1,12)+1)/2)*$CR$2,(MOD(CR$5-1,12)+1)/(12*13/2)*$CR$2*(4-INT((INDEX($P$6:$P$105,MATCH($CK7,$J$6:$J$105,0))-1)/12)+INT((CR$5-1)/12))/4)),1),1))</f>
        <v>1.3000000000000003</v>
      </c>
      <c r="CS7" s="54">
        <f t="shared" ref="CS7:CS70" si="26">IF(AND(MIN(IFERROR(IF(INDEX($P$6:$P$105,MATCH($CK7,$J$6:$J$105,0))&lt;CS$5,AT7,IF(INT((CS$5-1)/12)+1=INT((INDEX($P$6:$P$105,MATCH($CK7,$J$6:$J$105,0))-1)/12+1),(MOD(CS$5-1,12)+1)/((1+MOD(INT(INDEX($P$6:$P$105,MATCH($CK7,$J$6:$J$105,0)))-1,12)+1)*(MOD(INT(INDEX($P$6:$P$105,MATCH($CK7,$J$6:$J$105,0)))-1,12)+1)/2)*$CR$2,(MOD(CS$5-1,12)+1)/(12*13/2)*$CR$2*(4-INT((INDEX($P$6:$P$105,MATCH($CK7,$J$6:$J$105,0))-1)/12)+INT((CS$5-1)/12))/4)),1),1)=1,CS$5&lt;&gt;1),CR7+0.05,MIN(IFERROR(IF(INDEX($P$6:$P$105,MATCH($CK7,$J$6:$J$105,0))&lt;CS$5,AT7,IF(INT((CS$5-1)/12)+1=INT((INDEX($P$6:$P$105,MATCH($CK7,$J$6:$J$105,0))-1)/12+1),(MOD(CS$5-1,12)+1)/((1+MOD(INT(INDEX($P$6:$P$105,MATCH($CK7,$J$6:$J$105,0)))-1,12)+1)*(MOD(INT(INDEX($P$6:$P$105,MATCH($CK7,$J$6:$J$105,0)))-1,12)+1)/2)*$CR$2,(MOD(CS$5-1,12)+1)/(12*13/2)*$CR$2*(4-INT((INDEX($P$6:$P$105,MATCH($CK7,$J$6:$J$105,0))-1)/12)+INT((CS$5-1)/12))/4)),1),1))</f>
        <v>1.3500000000000003</v>
      </c>
      <c r="CT7" s="54">
        <f t="shared" ref="CT7:CT70" si="27">IF(AND(MIN(IFERROR(IF(INDEX($P$6:$P$105,MATCH($CK7,$J$6:$J$105,0))&lt;CT$5,AU7,IF(INT((CT$5-1)/12)+1=INT((INDEX($P$6:$P$105,MATCH($CK7,$J$6:$J$105,0))-1)/12+1),(MOD(CT$5-1,12)+1)/((1+MOD(INT(INDEX($P$6:$P$105,MATCH($CK7,$J$6:$J$105,0)))-1,12)+1)*(MOD(INT(INDEX($P$6:$P$105,MATCH($CK7,$J$6:$J$105,0)))-1,12)+1)/2)*$CR$2,(MOD(CT$5-1,12)+1)/(12*13/2)*$CR$2*(4-INT((INDEX($P$6:$P$105,MATCH($CK7,$J$6:$J$105,0))-1)/12)+INT((CT$5-1)/12))/4)),1),1)=1,CT$5&lt;&gt;1),CS7+0.05,MIN(IFERROR(IF(INDEX($P$6:$P$105,MATCH($CK7,$J$6:$J$105,0))&lt;CT$5,AU7,IF(INT((CT$5-1)/12)+1=INT((INDEX($P$6:$P$105,MATCH($CK7,$J$6:$J$105,0))-1)/12+1),(MOD(CT$5-1,12)+1)/((1+MOD(INT(INDEX($P$6:$P$105,MATCH($CK7,$J$6:$J$105,0)))-1,12)+1)*(MOD(INT(INDEX($P$6:$P$105,MATCH($CK7,$J$6:$J$105,0)))-1,12)+1)/2)*$CR$2,(MOD(CT$5-1,12)+1)/(12*13/2)*$CR$2*(4-INT((INDEX($P$6:$P$105,MATCH($CK7,$J$6:$J$105,0))-1)/12)+INT((CT$5-1)/12))/4)),1),1))</f>
        <v>1.4000000000000004</v>
      </c>
      <c r="CU7" s="54">
        <f t="shared" ref="CU7:CU70" si="28">IF(AND(MIN(IFERROR(IF(INDEX($P$6:$P$105,MATCH($CK7,$J$6:$J$105,0))&lt;CU$5,AV7,IF(INT((CU$5-1)/12)+1=INT((INDEX($P$6:$P$105,MATCH($CK7,$J$6:$J$105,0))-1)/12+1),(MOD(CU$5-1,12)+1)/((1+MOD(INT(INDEX($P$6:$P$105,MATCH($CK7,$J$6:$J$105,0)))-1,12)+1)*(MOD(INT(INDEX($P$6:$P$105,MATCH($CK7,$J$6:$J$105,0)))-1,12)+1)/2)*$CR$2,(MOD(CU$5-1,12)+1)/(12*13/2)*$CR$2*(4-INT((INDEX($P$6:$P$105,MATCH($CK7,$J$6:$J$105,0))-1)/12)+INT((CU$5-1)/12))/4)),1),1)=1,CU$5&lt;&gt;1),CT7+0.05,MIN(IFERROR(IF(INDEX($P$6:$P$105,MATCH($CK7,$J$6:$J$105,0))&lt;CU$5,AV7,IF(INT((CU$5-1)/12)+1=INT((INDEX($P$6:$P$105,MATCH($CK7,$J$6:$J$105,0))-1)/12+1),(MOD(CU$5-1,12)+1)/((1+MOD(INT(INDEX($P$6:$P$105,MATCH($CK7,$J$6:$J$105,0)))-1,12)+1)*(MOD(INT(INDEX($P$6:$P$105,MATCH($CK7,$J$6:$J$105,0)))-1,12)+1)/2)*$CR$2,(MOD(CU$5-1,12)+1)/(12*13/2)*$CR$2*(4-INT((INDEX($P$6:$P$105,MATCH($CK7,$J$6:$J$105,0))-1)/12)+INT((CU$5-1)/12))/4)),1),1))</f>
        <v>1.4500000000000004</v>
      </c>
      <c r="CV7" s="54">
        <f t="shared" ref="CV7:CV70" si="29">IF(AND(MIN(IFERROR(IF(INDEX($P$6:$P$105,MATCH($CK7,$J$6:$J$105,0))&lt;CV$5,AW7,IF(INT((CV$5-1)/12)+1=INT((INDEX($P$6:$P$105,MATCH($CK7,$J$6:$J$105,0))-1)/12+1),(MOD(CV$5-1,12)+1)/((1+MOD(INT(INDEX($P$6:$P$105,MATCH($CK7,$J$6:$J$105,0)))-1,12)+1)*(MOD(INT(INDEX($P$6:$P$105,MATCH($CK7,$J$6:$J$105,0)))-1,12)+1)/2)*$CR$2,(MOD(CV$5-1,12)+1)/(12*13/2)*$CR$2*(4-INT((INDEX($P$6:$P$105,MATCH($CK7,$J$6:$J$105,0))-1)/12)+INT((CV$5-1)/12))/4)),1),1)=1,CV$5&lt;&gt;1),CU7+0.05,MIN(IFERROR(IF(INDEX($P$6:$P$105,MATCH($CK7,$J$6:$J$105,0))&lt;CV$5,AW7,IF(INT((CV$5-1)/12)+1=INT((INDEX($P$6:$P$105,MATCH($CK7,$J$6:$J$105,0))-1)/12+1),(MOD(CV$5-1,12)+1)/((1+MOD(INT(INDEX($P$6:$P$105,MATCH($CK7,$J$6:$J$105,0)))-1,12)+1)*(MOD(INT(INDEX($P$6:$P$105,MATCH($CK7,$J$6:$J$105,0)))-1,12)+1)/2)*$CR$2,(MOD(CV$5-1,12)+1)/(12*13/2)*$CR$2*(4-INT((INDEX($P$6:$P$105,MATCH($CK7,$J$6:$J$105,0))-1)/12)+INT((CV$5-1)/12))/4)),1),1))</f>
        <v>1.5000000000000004</v>
      </c>
      <c r="CW7" s="54">
        <f t="shared" ref="CW7:CW70" si="30">IF(AND(MIN(IFERROR(IF(INDEX($P$6:$P$105,MATCH($CK7,$J$6:$J$105,0))&lt;CW$5,AX7,IF(INT((CW$5-1)/12)+1=INT((INDEX($P$6:$P$105,MATCH($CK7,$J$6:$J$105,0))-1)/12+1),(MOD(CW$5-1,12)+1)/((1+MOD(INT(INDEX($P$6:$P$105,MATCH($CK7,$J$6:$J$105,0)))-1,12)+1)*(MOD(INT(INDEX($P$6:$P$105,MATCH($CK7,$J$6:$J$105,0)))-1,12)+1)/2)*$CR$2,(MOD(CW$5-1,12)+1)/(12*13/2)*$CR$2*(4-INT((INDEX($P$6:$P$105,MATCH($CK7,$J$6:$J$105,0))-1)/12)+INT((CW$5-1)/12))/4)),1),1)=1,CW$5&lt;&gt;1),CV7+0.05,MIN(IFERROR(IF(INDEX($P$6:$P$105,MATCH($CK7,$J$6:$J$105,0))&lt;CW$5,AX7,IF(INT((CW$5-1)/12)+1=INT((INDEX($P$6:$P$105,MATCH($CK7,$J$6:$J$105,0))-1)/12+1),(MOD(CW$5-1,12)+1)/((1+MOD(INT(INDEX($P$6:$P$105,MATCH($CK7,$J$6:$J$105,0)))-1,12)+1)*(MOD(INT(INDEX($P$6:$P$105,MATCH($CK7,$J$6:$J$105,0)))-1,12)+1)/2)*$CR$2,(MOD(CW$5-1,12)+1)/(12*13/2)*$CR$2*(4-INT((INDEX($P$6:$P$105,MATCH($CK7,$J$6:$J$105,0))-1)/12)+INT((CW$5-1)/12))/4)),1),1))</f>
        <v>1.5500000000000005</v>
      </c>
      <c r="CX7" s="54">
        <f t="shared" ref="CX7:CX70" si="31">IF(AND(MIN(IFERROR(IF(INDEX($P$6:$P$105,MATCH($CK7,$J$6:$J$105,0))&lt;CX$5,AY7,IF(INT((CX$5-1)/12)+1=INT((INDEX($P$6:$P$105,MATCH($CK7,$J$6:$J$105,0))-1)/12+1),(MOD(CX$5-1,12)+1)/((1+MOD(INT(INDEX($P$6:$P$105,MATCH($CK7,$J$6:$J$105,0)))-1,12)+1)*(MOD(INT(INDEX($P$6:$P$105,MATCH($CK7,$J$6:$J$105,0)))-1,12)+1)/2)*$CR$2,(MOD(CX$5-1,12)+1)/(12*13/2)*$CR$2*(4-INT((INDEX($P$6:$P$105,MATCH($CK7,$J$6:$J$105,0))-1)/12)+INT((CX$5-1)/12))/4)),1),1)=1,CX$5&lt;&gt;1),CW7+0.05,MIN(IFERROR(IF(INDEX($P$6:$P$105,MATCH($CK7,$J$6:$J$105,0))&lt;CX$5,AY7,IF(INT((CX$5-1)/12)+1=INT((INDEX($P$6:$P$105,MATCH($CK7,$J$6:$J$105,0))-1)/12+1),(MOD(CX$5-1,12)+1)/((1+MOD(INT(INDEX($P$6:$P$105,MATCH($CK7,$J$6:$J$105,0)))-1,12)+1)*(MOD(INT(INDEX($P$6:$P$105,MATCH($CK7,$J$6:$J$105,0)))-1,12)+1)/2)*$CR$2,(MOD(CX$5-1,12)+1)/(12*13/2)*$CR$2*(4-INT((INDEX($P$6:$P$105,MATCH($CK7,$J$6:$J$105,0))-1)/12)+INT((CX$5-1)/12))/4)),1),1))</f>
        <v>1.6000000000000005</v>
      </c>
      <c r="CY7" s="54">
        <f t="shared" ref="CY7:CY70" si="32">IF(AND(MIN(IFERROR(IF(INDEX($P$6:$P$105,MATCH($CK7,$J$6:$J$105,0))&lt;CY$5,AZ7,IF(INT((CY$5-1)/12)+1=INT((INDEX($P$6:$P$105,MATCH($CK7,$J$6:$J$105,0))-1)/12+1),(MOD(CY$5-1,12)+1)/((1+MOD(INT(INDEX($P$6:$P$105,MATCH($CK7,$J$6:$J$105,0)))-1,12)+1)*(MOD(INT(INDEX($P$6:$P$105,MATCH($CK7,$J$6:$J$105,0)))-1,12)+1)/2)*$CR$2,(MOD(CY$5-1,12)+1)/(12*13/2)*$CR$2*(4-INT((INDEX($P$6:$P$105,MATCH($CK7,$J$6:$J$105,0))-1)/12)+INT((CY$5-1)/12))/4)),1),1)=1,CY$5&lt;&gt;1),CX7+0.05,MIN(IFERROR(IF(INDEX($P$6:$P$105,MATCH($CK7,$J$6:$J$105,0))&lt;CY$5,AZ7,IF(INT((CY$5-1)/12)+1=INT((INDEX($P$6:$P$105,MATCH($CK7,$J$6:$J$105,0))-1)/12+1),(MOD(CY$5-1,12)+1)/((1+MOD(INT(INDEX($P$6:$P$105,MATCH($CK7,$J$6:$J$105,0)))-1,12)+1)*(MOD(INT(INDEX($P$6:$P$105,MATCH($CK7,$J$6:$J$105,0)))-1,12)+1)/2)*$CR$2,(MOD(CY$5-1,12)+1)/(12*13/2)*$CR$2*(4-INT((INDEX($P$6:$P$105,MATCH($CK7,$J$6:$J$105,0))-1)/12)+INT((CY$5-1)/12))/4)),1),1))</f>
        <v>1.6500000000000006</v>
      </c>
      <c r="CZ7" s="54">
        <f t="shared" ref="CZ7:CZ70" si="33">IF(AND(MIN(IFERROR(IF(INDEX($P$6:$P$105,MATCH($CK7,$J$6:$J$105,0))&lt;CZ$5,BA7,IF(INT((CZ$5-1)/12)+1=INT((INDEX($P$6:$P$105,MATCH($CK7,$J$6:$J$105,0))-1)/12+1),(MOD(CZ$5-1,12)+1)/((1+MOD(INT(INDEX($P$6:$P$105,MATCH($CK7,$J$6:$J$105,0)))-1,12)+1)*(MOD(INT(INDEX($P$6:$P$105,MATCH($CK7,$J$6:$J$105,0)))-1,12)+1)/2)*$CR$2,(MOD(CZ$5-1,12)+1)/(12*13/2)*$CR$2*(4-INT((INDEX($P$6:$P$105,MATCH($CK7,$J$6:$J$105,0))-1)/12)+INT((CZ$5-1)/12))/4)),1),1)=1,CZ$5&lt;&gt;1),CY7+0.05,MIN(IFERROR(IF(INDEX($P$6:$P$105,MATCH($CK7,$J$6:$J$105,0))&lt;CZ$5,BA7,IF(INT((CZ$5-1)/12)+1=INT((INDEX($P$6:$P$105,MATCH($CK7,$J$6:$J$105,0))-1)/12+1),(MOD(CZ$5-1,12)+1)/((1+MOD(INT(INDEX($P$6:$P$105,MATCH($CK7,$J$6:$J$105,0)))-1,12)+1)*(MOD(INT(INDEX($P$6:$P$105,MATCH($CK7,$J$6:$J$105,0)))-1,12)+1)/2)*$CR$2,(MOD(CZ$5-1,12)+1)/(12*13/2)*$CR$2*(4-INT((INDEX($P$6:$P$105,MATCH($CK7,$J$6:$J$105,0))-1)/12)+INT((CZ$5-1)/12))/4)),1),1))</f>
        <v>1.7000000000000006</v>
      </c>
      <c r="DA7" s="54">
        <f t="shared" ref="DA7:DA70" si="34">IF(AND(MIN(IFERROR(IF(INDEX($P$6:$P$105,MATCH($CK7,$J$6:$J$105,0))&lt;DA$5,BB7,IF(INT((DA$5-1)/12)+1=INT((INDEX($P$6:$P$105,MATCH($CK7,$J$6:$J$105,0))-1)/12+1),(MOD(DA$5-1,12)+1)/((1+MOD(INT(INDEX($P$6:$P$105,MATCH($CK7,$J$6:$J$105,0)))-1,12)+1)*(MOD(INT(INDEX($P$6:$P$105,MATCH($CK7,$J$6:$J$105,0)))-1,12)+1)/2)*$CR$2,(MOD(DA$5-1,12)+1)/(12*13/2)*$CR$2*(4-INT((INDEX($P$6:$P$105,MATCH($CK7,$J$6:$J$105,0))-1)/12)+INT((DA$5-1)/12))/4)),1),1)=1,DA$5&lt;&gt;1),CZ7+0.05,MIN(IFERROR(IF(INDEX($P$6:$P$105,MATCH($CK7,$J$6:$J$105,0))&lt;DA$5,BB7,IF(INT((DA$5-1)/12)+1=INT((INDEX($P$6:$P$105,MATCH($CK7,$J$6:$J$105,0))-1)/12+1),(MOD(DA$5-1,12)+1)/((1+MOD(INT(INDEX($P$6:$P$105,MATCH($CK7,$J$6:$J$105,0)))-1,12)+1)*(MOD(INT(INDEX($P$6:$P$105,MATCH($CK7,$J$6:$J$105,0)))-1,12)+1)/2)*$CR$2,(MOD(DA$5-1,12)+1)/(12*13/2)*$CR$2*(4-INT((INDEX($P$6:$P$105,MATCH($CK7,$J$6:$J$105,0))-1)/12)+INT((DA$5-1)/12))/4)),1),1))</f>
        <v>1.7500000000000007</v>
      </c>
      <c r="DB7" s="54">
        <f t="shared" ref="DB7:DB70" si="35">IF(AND(MIN(IFERROR(IF(INDEX($P$6:$P$105,MATCH($CK7,$J$6:$J$105,0))&lt;DB$5,BC7,IF(INT((DB$5-1)/12)+1=INT((INDEX($P$6:$P$105,MATCH($CK7,$J$6:$J$105,0))-1)/12+1),(MOD(DB$5-1,12)+1)/((1+MOD(INT(INDEX($P$6:$P$105,MATCH($CK7,$J$6:$J$105,0)))-1,12)+1)*(MOD(INT(INDEX($P$6:$P$105,MATCH($CK7,$J$6:$J$105,0)))-1,12)+1)/2)*$CR$2,(MOD(DB$5-1,12)+1)/(12*13/2)*$CR$2*(4-INT((INDEX($P$6:$P$105,MATCH($CK7,$J$6:$J$105,0))-1)/12)+INT((DB$5-1)/12))/4)),1),1)=1,DB$5&lt;&gt;1),DA7+0.05,MIN(IFERROR(IF(INDEX($P$6:$P$105,MATCH($CK7,$J$6:$J$105,0))&lt;DB$5,BC7,IF(INT((DB$5-1)/12)+1=INT((INDEX($P$6:$P$105,MATCH($CK7,$J$6:$J$105,0))-1)/12+1),(MOD(DB$5-1,12)+1)/((1+MOD(INT(INDEX($P$6:$P$105,MATCH($CK7,$J$6:$J$105,0)))-1,12)+1)*(MOD(INT(INDEX($P$6:$P$105,MATCH($CK7,$J$6:$J$105,0)))-1,12)+1)/2)*$CR$2,(MOD(DB$5-1,12)+1)/(12*13/2)*$CR$2*(4-INT((INDEX($P$6:$P$105,MATCH($CK7,$J$6:$J$105,0))-1)/12)+INT((DB$5-1)/12))/4)),1),1))</f>
        <v>1.8000000000000007</v>
      </c>
      <c r="DC7" s="54">
        <f t="shared" ref="DC7:DC70" si="36">IF(AND(MIN(IFERROR(IF(INDEX($P$6:$P$105,MATCH($CK7,$J$6:$J$105,0))&lt;DC$5,BD7,IF(INT((DC$5-1)/12)+1=INT((INDEX($P$6:$P$105,MATCH($CK7,$J$6:$J$105,0))-1)/12+1),(MOD(DC$5-1,12)+1)/((1+MOD(INT(INDEX($P$6:$P$105,MATCH($CK7,$J$6:$J$105,0)))-1,12)+1)*(MOD(INT(INDEX($P$6:$P$105,MATCH($CK7,$J$6:$J$105,0)))-1,12)+1)/2)*$CR$2,(MOD(DC$5-1,12)+1)/(12*13/2)*$CR$2*(4-INT((INDEX($P$6:$P$105,MATCH($CK7,$J$6:$J$105,0))-1)/12)+INT((DC$5-1)/12))/4)),1),1)=1,DC$5&lt;&gt;1),DB7+0.05,MIN(IFERROR(IF(INDEX($P$6:$P$105,MATCH($CK7,$J$6:$J$105,0))&lt;DC$5,BD7,IF(INT((DC$5-1)/12)+1=INT((INDEX($P$6:$P$105,MATCH($CK7,$J$6:$J$105,0))-1)/12+1),(MOD(DC$5-1,12)+1)/((1+MOD(INT(INDEX($P$6:$P$105,MATCH($CK7,$J$6:$J$105,0)))-1,12)+1)*(MOD(INT(INDEX($P$6:$P$105,MATCH($CK7,$J$6:$J$105,0)))-1,12)+1)/2)*$CR$2,(MOD(DC$5-1,12)+1)/(12*13/2)*$CR$2*(4-INT((INDEX($P$6:$P$105,MATCH($CK7,$J$6:$J$105,0))-1)/12)+INT((DC$5-1)/12))/4)),1),1))</f>
        <v>1.8500000000000008</v>
      </c>
      <c r="DD7" s="54">
        <f t="shared" ref="DD7:DD70" si="37">IF(AND(MIN(IFERROR(IF(INDEX($P$6:$P$105,MATCH($CK7,$J$6:$J$105,0))&lt;DD$5,BE7,IF(INT((DD$5-1)/12)+1=INT((INDEX($P$6:$P$105,MATCH($CK7,$J$6:$J$105,0))-1)/12+1),(MOD(DD$5-1,12)+1)/((1+MOD(INT(INDEX($P$6:$P$105,MATCH($CK7,$J$6:$J$105,0)))-1,12)+1)*(MOD(INT(INDEX($P$6:$P$105,MATCH($CK7,$J$6:$J$105,0)))-1,12)+1)/2)*$CR$2,(MOD(DD$5-1,12)+1)/(12*13/2)*$CR$2*(4-INT((INDEX($P$6:$P$105,MATCH($CK7,$J$6:$J$105,0))-1)/12)+INT((DD$5-1)/12))/4)),1),1)=1,DD$5&lt;&gt;1),DC7+0.05,MIN(IFERROR(IF(INDEX($P$6:$P$105,MATCH($CK7,$J$6:$J$105,0))&lt;DD$5,BE7,IF(INT((DD$5-1)/12)+1=INT((INDEX($P$6:$P$105,MATCH($CK7,$J$6:$J$105,0))-1)/12+1),(MOD(DD$5-1,12)+1)/((1+MOD(INT(INDEX($P$6:$P$105,MATCH($CK7,$J$6:$J$105,0)))-1,12)+1)*(MOD(INT(INDEX($P$6:$P$105,MATCH($CK7,$J$6:$J$105,0)))-1,12)+1)/2)*$CR$2,(MOD(DD$5-1,12)+1)/(12*13/2)*$CR$2*(4-INT((INDEX($P$6:$P$105,MATCH($CK7,$J$6:$J$105,0))-1)/12)+INT((DD$5-1)/12))/4)),1),1))</f>
        <v>1.9000000000000008</v>
      </c>
      <c r="DE7" s="54">
        <f t="shared" ref="DE7:DE70" si="38">IF(AND(MIN(IFERROR(IF(INDEX($P$6:$P$105,MATCH($CK7,$J$6:$J$105,0))&lt;DE$5,BF7,IF(INT((DE$5-1)/12)+1=INT((INDEX($P$6:$P$105,MATCH($CK7,$J$6:$J$105,0))-1)/12+1),(MOD(DE$5-1,12)+1)/((1+MOD(INT(INDEX($P$6:$P$105,MATCH($CK7,$J$6:$J$105,0)))-1,12)+1)*(MOD(INT(INDEX($P$6:$P$105,MATCH($CK7,$J$6:$J$105,0)))-1,12)+1)/2)*$CR$2,(MOD(DE$5-1,12)+1)/(12*13/2)*$CR$2*(4-INT((INDEX($P$6:$P$105,MATCH($CK7,$J$6:$J$105,0))-1)/12)+INT((DE$5-1)/12))/4)),1),1)=1,DE$5&lt;&gt;1),DD7+0.05,MIN(IFERROR(IF(INDEX($P$6:$P$105,MATCH($CK7,$J$6:$J$105,0))&lt;DE$5,BF7,IF(INT((DE$5-1)/12)+1=INT((INDEX($P$6:$P$105,MATCH($CK7,$J$6:$J$105,0))-1)/12+1),(MOD(DE$5-1,12)+1)/((1+MOD(INT(INDEX($P$6:$P$105,MATCH($CK7,$J$6:$J$105,0)))-1,12)+1)*(MOD(INT(INDEX($P$6:$P$105,MATCH($CK7,$J$6:$J$105,0)))-1,12)+1)/2)*$CR$2,(MOD(DE$5-1,12)+1)/(12*13/2)*$CR$2*(4-INT((INDEX($P$6:$P$105,MATCH($CK7,$J$6:$J$105,0))-1)/12)+INT((DE$5-1)/12))/4)),1),1))</f>
        <v>1.9500000000000008</v>
      </c>
      <c r="DF7" s="54">
        <f t="shared" ref="DF7:DF70" si="39">IF(AND(MIN(IFERROR(IF(INDEX($P$6:$P$105,MATCH($CK7,$J$6:$J$105,0))&lt;DF$5,BG7,IF(INT((DF$5-1)/12)+1=INT((INDEX($P$6:$P$105,MATCH($CK7,$J$6:$J$105,0))-1)/12+1),(MOD(DF$5-1,12)+1)/((1+MOD(INT(INDEX($P$6:$P$105,MATCH($CK7,$J$6:$J$105,0)))-1,12)+1)*(MOD(INT(INDEX($P$6:$P$105,MATCH($CK7,$J$6:$J$105,0)))-1,12)+1)/2)*$CR$2,(MOD(DF$5-1,12)+1)/(12*13/2)*$CR$2*(4-INT((INDEX($P$6:$P$105,MATCH($CK7,$J$6:$J$105,0))-1)/12)+INT((DF$5-1)/12))/4)),1),1)=1,DF$5&lt;&gt;1),DE7+0.05,MIN(IFERROR(IF(INDEX($P$6:$P$105,MATCH($CK7,$J$6:$J$105,0))&lt;DF$5,BG7,IF(INT((DF$5-1)/12)+1=INT((INDEX($P$6:$P$105,MATCH($CK7,$J$6:$J$105,0))-1)/12+1),(MOD(DF$5-1,12)+1)/((1+MOD(INT(INDEX($P$6:$P$105,MATCH($CK7,$J$6:$J$105,0)))-1,12)+1)*(MOD(INT(INDEX($P$6:$P$105,MATCH($CK7,$J$6:$J$105,0)))-1,12)+1)/2)*$CR$2,(MOD(DF$5-1,12)+1)/(12*13/2)*$CR$2*(4-INT((INDEX($P$6:$P$105,MATCH($CK7,$J$6:$J$105,0))-1)/12)+INT((DF$5-1)/12))/4)),1),1))</f>
        <v>2.0000000000000009</v>
      </c>
      <c r="DG7" s="54">
        <f t="shared" ref="DG7:DG70" si="40">IF(AND(MIN(IFERROR(IF(INDEX($P$6:$P$105,MATCH($CK7,$J$6:$J$105,0))&lt;DG$5,BH7,IF(INT((DG$5-1)/12)+1=INT((INDEX($P$6:$P$105,MATCH($CK7,$J$6:$J$105,0))-1)/12+1),(MOD(DG$5-1,12)+1)/((1+MOD(INT(INDEX($P$6:$P$105,MATCH($CK7,$J$6:$J$105,0)))-1,12)+1)*(MOD(INT(INDEX($P$6:$P$105,MATCH($CK7,$J$6:$J$105,0)))-1,12)+1)/2)*$CR$2,(MOD(DG$5-1,12)+1)/(12*13/2)*$CR$2*(4-INT((INDEX($P$6:$P$105,MATCH($CK7,$J$6:$J$105,0))-1)/12)+INT((DG$5-1)/12))/4)),1),1)=1,DG$5&lt;&gt;1),DF7+0.05,MIN(IFERROR(IF(INDEX($P$6:$P$105,MATCH($CK7,$J$6:$J$105,0))&lt;DG$5,BH7,IF(INT((DG$5-1)/12)+1=INT((INDEX($P$6:$P$105,MATCH($CK7,$J$6:$J$105,0))-1)/12+1),(MOD(DG$5-1,12)+1)/((1+MOD(INT(INDEX($P$6:$P$105,MATCH($CK7,$J$6:$J$105,0)))-1,12)+1)*(MOD(INT(INDEX($P$6:$P$105,MATCH($CK7,$J$6:$J$105,0)))-1,12)+1)/2)*$CR$2,(MOD(DG$5-1,12)+1)/(12*13/2)*$CR$2*(4-INT((INDEX($P$6:$P$105,MATCH($CK7,$J$6:$J$105,0))-1)/12)+INT((DG$5-1)/12))/4)),1),1))</f>
        <v>2.0500000000000007</v>
      </c>
      <c r="DH7" s="54">
        <f t="shared" ref="DH7:DH70" si="41">IF(AND(MIN(IFERROR(IF(INDEX($P$6:$P$105,MATCH($CK7,$J$6:$J$105,0))&lt;DH$5,BI7,IF(INT((DH$5-1)/12)+1=INT((INDEX($P$6:$P$105,MATCH($CK7,$J$6:$J$105,0))-1)/12+1),(MOD(DH$5-1,12)+1)/((1+MOD(INT(INDEX($P$6:$P$105,MATCH($CK7,$J$6:$J$105,0)))-1,12)+1)*(MOD(INT(INDEX($P$6:$P$105,MATCH($CK7,$J$6:$J$105,0)))-1,12)+1)/2)*$CR$2,(MOD(DH$5-1,12)+1)/(12*13/2)*$CR$2*(4-INT((INDEX($P$6:$P$105,MATCH($CK7,$J$6:$J$105,0))-1)/12)+INT((DH$5-1)/12))/4)),1),1)=1,DH$5&lt;&gt;1),DG7+0.05,MIN(IFERROR(IF(INDEX($P$6:$P$105,MATCH($CK7,$J$6:$J$105,0))&lt;DH$5,BI7,IF(INT((DH$5-1)/12)+1=INT((INDEX($P$6:$P$105,MATCH($CK7,$J$6:$J$105,0))-1)/12+1),(MOD(DH$5-1,12)+1)/((1+MOD(INT(INDEX($P$6:$P$105,MATCH($CK7,$J$6:$J$105,0)))-1,12)+1)*(MOD(INT(INDEX($P$6:$P$105,MATCH($CK7,$J$6:$J$105,0)))-1,12)+1)/2)*$CR$2,(MOD(DH$5-1,12)+1)/(12*13/2)*$CR$2*(4-INT((INDEX($P$6:$P$105,MATCH($CK7,$J$6:$J$105,0))-1)/12)+INT((DH$5-1)/12))/4)),1),1))</f>
        <v>2.1000000000000005</v>
      </c>
      <c r="DI7" s="54">
        <f t="shared" ref="DI7:DI70" si="42">IF(AND(MIN(IFERROR(IF(INDEX($P$6:$P$105,MATCH($CK7,$J$6:$J$105,0))&lt;DI$5,BJ7,IF(INT((DI$5-1)/12)+1=INT((INDEX($P$6:$P$105,MATCH($CK7,$J$6:$J$105,0))-1)/12+1),(MOD(DI$5-1,12)+1)/((1+MOD(INT(INDEX($P$6:$P$105,MATCH($CK7,$J$6:$J$105,0)))-1,12)+1)*(MOD(INT(INDEX($P$6:$P$105,MATCH($CK7,$J$6:$J$105,0)))-1,12)+1)/2)*$CR$2,(MOD(DI$5-1,12)+1)/(12*13/2)*$CR$2*(4-INT((INDEX($P$6:$P$105,MATCH($CK7,$J$6:$J$105,0))-1)/12)+INT((DI$5-1)/12))/4)),1),1)=1,DI$5&lt;&gt;1),DH7+0.05,MIN(IFERROR(IF(INDEX($P$6:$P$105,MATCH($CK7,$J$6:$J$105,0))&lt;DI$5,BJ7,IF(INT((DI$5-1)/12)+1=INT((INDEX($P$6:$P$105,MATCH($CK7,$J$6:$J$105,0))-1)/12+1),(MOD(DI$5-1,12)+1)/((1+MOD(INT(INDEX($P$6:$P$105,MATCH($CK7,$J$6:$J$105,0)))-1,12)+1)*(MOD(INT(INDEX($P$6:$P$105,MATCH($CK7,$J$6:$J$105,0)))-1,12)+1)/2)*$CR$2,(MOD(DI$5-1,12)+1)/(12*13/2)*$CR$2*(4-INT((INDEX($P$6:$P$105,MATCH($CK7,$J$6:$J$105,0))-1)/12)+INT((DI$5-1)/12))/4)),1),1))</f>
        <v>2.1500000000000004</v>
      </c>
      <c r="DJ7" s="54">
        <f t="shared" ref="DJ7:DJ70" si="43">IF(AND(MIN(IFERROR(IF(INDEX($P$6:$P$105,MATCH($CK7,$J$6:$J$105,0))&lt;DJ$5,BK7,IF(INT((DJ$5-1)/12)+1=INT((INDEX($P$6:$P$105,MATCH($CK7,$J$6:$J$105,0))-1)/12+1),(MOD(DJ$5-1,12)+1)/((1+MOD(INT(INDEX($P$6:$P$105,MATCH($CK7,$J$6:$J$105,0)))-1,12)+1)*(MOD(INT(INDEX($P$6:$P$105,MATCH($CK7,$J$6:$J$105,0)))-1,12)+1)/2)*$CR$2,(MOD(DJ$5-1,12)+1)/(12*13/2)*$CR$2*(4-INT((INDEX($P$6:$P$105,MATCH($CK7,$J$6:$J$105,0))-1)/12)+INT((DJ$5-1)/12))/4)),1),1)=1,DJ$5&lt;&gt;1),DI7+0.05,MIN(IFERROR(IF(INDEX($P$6:$P$105,MATCH($CK7,$J$6:$J$105,0))&lt;DJ$5,BK7,IF(INT((DJ$5-1)/12)+1=INT((INDEX($P$6:$P$105,MATCH($CK7,$J$6:$J$105,0))-1)/12+1),(MOD(DJ$5-1,12)+1)/((1+MOD(INT(INDEX($P$6:$P$105,MATCH($CK7,$J$6:$J$105,0)))-1,12)+1)*(MOD(INT(INDEX($P$6:$P$105,MATCH($CK7,$J$6:$J$105,0)))-1,12)+1)/2)*$CR$2,(MOD(DJ$5-1,12)+1)/(12*13/2)*$CR$2*(4-INT((INDEX($P$6:$P$105,MATCH($CK7,$J$6:$J$105,0))-1)/12)+INT((DJ$5-1)/12))/4)),1),1))</f>
        <v>2.2000000000000002</v>
      </c>
      <c r="DK7" s="54">
        <f t="shared" ref="DK7:DK70" si="44">IF(AND(MIN(IFERROR(IF(INDEX($P$6:$P$105,MATCH($CK7,$J$6:$J$105,0))&lt;DK$5,BL7,IF(INT((DK$5-1)/12)+1=INT((INDEX($P$6:$P$105,MATCH($CK7,$J$6:$J$105,0))-1)/12+1),(MOD(DK$5-1,12)+1)/((1+MOD(INT(INDEX($P$6:$P$105,MATCH($CK7,$J$6:$J$105,0)))-1,12)+1)*(MOD(INT(INDEX($P$6:$P$105,MATCH($CK7,$J$6:$J$105,0)))-1,12)+1)/2)*$CR$2,(MOD(DK$5-1,12)+1)/(12*13/2)*$CR$2*(4-INT((INDEX($P$6:$P$105,MATCH($CK7,$J$6:$J$105,0))-1)/12)+INT((DK$5-1)/12))/4)),1),1)=1,DK$5&lt;&gt;1),DJ7+0.05,MIN(IFERROR(IF(INDEX($P$6:$P$105,MATCH($CK7,$J$6:$J$105,0))&lt;DK$5,BL7,IF(INT((DK$5-1)/12)+1=INT((INDEX($P$6:$P$105,MATCH($CK7,$J$6:$J$105,0))-1)/12+1),(MOD(DK$5-1,12)+1)/((1+MOD(INT(INDEX($P$6:$P$105,MATCH($CK7,$J$6:$J$105,0)))-1,12)+1)*(MOD(INT(INDEX($P$6:$P$105,MATCH($CK7,$J$6:$J$105,0)))-1,12)+1)/2)*$CR$2,(MOD(DK$5-1,12)+1)/(12*13/2)*$CR$2*(4-INT((INDEX($P$6:$P$105,MATCH($CK7,$J$6:$J$105,0))-1)/12)+INT((DK$5-1)/12))/4)),1),1))</f>
        <v>2.25</v>
      </c>
      <c r="DL7" s="54">
        <f t="shared" ref="DL7:DL70" si="45">IF(AND(MIN(IFERROR(IF(INDEX($P$6:$P$105,MATCH($CK7,$J$6:$J$105,0))&lt;DL$5,BM7,IF(INT((DL$5-1)/12)+1=INT((INDEX($P$6:$P$105,MATCH($CK7,$J$6:$J$105,0))-1)/12+1),(MOD(DL$5-1,12)+1)/((1+MOD(INT(INDEX($P$6:$P$105,MATCH($CK7,$J$6:$J$105,0)))-1,12)+1)*(MOD(INT(INDEX($P$6:$P$105,MATCH($CK7,$J$6:$J$105,0)))-1,12)+1)/2)*$CR$2,(MOD(DL$5-1,12)+1)/(12*13/2)*$CR$2*(4-INT((INDEX($P$6:$P$105,MATCH($CK7,$J$6:$J$105,0))-1)/12)+INT((DL$5-1)/12))/4)),1),1)=1,DL$5&lt;&gt;1),DK7+0.05,MIN(IFERROR(IF(INDEX($P$6:$P$105,MATCH($CK7,$J$6:$J$105,0))&lt;DL$5,BM7,IF(INT((DL$5-1)/12)+1=INT((INDEX($P$6:$P$105,MATCH($CK7,$J$6:$J$105,0))-1)/12+1),(MOD(DL$5-1,12)+1)/((1+MOD(INT(INDEX($P$6:$P$105,MATCH($CK7,$J$6:$J$105,0)))-1,12)+1)*(MOD(INT(INDEX($P$6:$P$105,MATCH($CK7,$J$6:$J$105,0)))-1,12)+1)/2)*$CR$2,(MOD(DL$5-1,12)+1)/(12*13/2)*$CR$2*(4-INT((INDEX($P$6:$P$105,MATCH($CK7,$J$6:$J$105,0))-1)/12)+INT((DL$5-1)/12))/4)),1),1))</f>
        <v>2.2999999999999998</v>
      </c>
      <c r="DM7" s="54">
        <f t="shared" ref="DM7:DM70" si="46">IF(AND(MIN(IFERROR(IF(INDEX($P$6:$P$105,MATCH($CK7,$J$6:$J$105,0))&lt;DM$5,BN7,IF(INT((DM$5-1)/12)+1=INT((INDEX($P$6:$P$105,MATCH($CK7,$J$6:$J$105,0))-1)/12+1),(MOD(DM$5-1,12)+1)/((1+MOD(INT(INDEX($P$6:$P$105,MATCH($CK7,$J$6:$J$105,0)))-1,12)+1)*(MOD(INT(INDEX($P$6:$P$105,MATCH($CK7,$J$6:$J$105,0)))-1,12)+1)/2)*$CR$2,(MOD(DM$5-1,12)+1)/(12*13/2)*$CR$2*(4-INT((INDEX($P$6:$P$105,MATCH($CK7,$J$6:$J$105,0))-1)/12)+INT((DM$5-1)/12))/4)),1),1)=1,DM$5&lt;&gt;1),DL7+0.05,MIN(IFERROR(IF(INDEX($P$6:$P$105,MATCH($CK7,$J$6:$J$105,0))&lt;DM$5,BN7,IF(INT((DM$5-1)/12)+1=INT((INDEX($P$6:$P$105,MATCH($CK7,$J$6:$J$105,0))-1)/12+1),(MOD(DM$5-1,12)+1)/((1+MOD(INT(INDEX($P$6:$P$105,MATCH($CK7,$J$6:$J$105,0)))-1,12)+1)*(MOD(INT(INDEX($P$6:$P$105,MATCH($CK7,$J$6:$J$105,0)))-1,12)+1)/2)*$CR$2,(MOD(DM$5-1,12)+1)/(12*13/2)*$CR$2*(4-INT((INDEX($P$6:$P$105,MATCH($CK7,$J$6:$J$105,0))-1)/12)+INT((DM$5-1)/12))/4)),1),1))</f>
        <v>2.3499999999999996</v>
      </c>
      <c r="DN7" s="54">
        <f t="shared" ref="DN7:DN70" si="47">IF(AND(MIN(IFERROR(IF(INDEX($P$6:$P$105,MATCH($CK7,$J$6:$J$105,0))&lt;DN$5,BO7,IF(INT((DN$5-1)/12)+1=INT((INDEX($P$6:$P$105,MATCH($CK7,$J$6:$J$105,0))-1)/12+1),(MOD(DN$5-1,12)+1)/((1+MOD(INT(INDEX($P$6:$P$105,MATCH($CK7,$J$6:$J$105,0)))-1,12)+1)*(MOD(INT(INDEX($P$6:$P$105,MATCH($CK7,$J$6:$J$105,0)))-1,12)+1)/2)*$CR$2,(MOD(DN$5-1,12)+1)/(12*13/2)*$CR$2*(4-INT((INDEX($P$6:$P$105,MATCH($CK7,$J$6:$J$105,0))-1)/12)+INT((DN$5-1)/12))/4)),1),1)=1,DN$5&lt;&gt;1),DM7+0.05,MIN(IFERROR(IF(INDEX($P$6:$P$105,MATCH($CK7,$J$6:$J$105,0))&lt;DN$5,BO7,IF(INT((DN$5-1)/12)+1=INT((INDEX($P$6:$P$105,MATCH($CK7,$J$6:$J$105,0))-1)/12+1),(MOD(DN$5-1,12)+1)/((1+MOD(INT(INDEX($P$6:$P$105,MATCH($CK7,$J$6:$J$105,0)))-1,12)+1)*(MOD(INT(INDEX($P$6:$P$105,MATCH($CK7,$J$6:$J$105,0)))-1,12)+1)/2)*$CR$2,(MOD(DN$5-1,12)+1)/(12*13/2)*$CR$2*(4-INT((INDEX($P$6:$P$105,MATCH($CK7,$J$6:$J$105,0))-1)/12)+INT((DN$5-1)/12))/4)),1),1))</f>
        <v>2.3999999999999995</v>
      </c>
      <c r="DO7" s="54">
        <f t="shared" ref="DO7:DO70" si="48">IF(AND(MIN(IFERROR(IF(INDEX($P$6:$P$105,MATCH($CK7,$J$6:$J$105,0))&lt;DO$5,BP7,IF(INT((DO$5-1)/12)+1=INT((INDEX($P$6:$P$105,MATCH($CK7,$J$6:$J$105,0))-1)/12+1),(MOD(DO$5-1,12)+1)/((1+MOD(INT(INDEX($P$6:$P$105,MATCH($CK7,$J$6:$J$105,0)))-1,12)+1)*(MOD(INT(INDEX($P$6:$P$105,MATCH($CK7,$J$6:$J$105,0)))-1,12)+1)/2)*$CR$2,(MOD(DO$5-1,12)+1)/(12*13/2)*$CR$2*(4-INT((INDEX($P$6:$P$105,MATCH($CK7,$J$6:$J$105,0))-1)/12)+INT((DO$5-1)/12))/4)),1),1)=1,DO$5&lt;&gt;1),DN7+0.05,MIN(IFERROR(IF(INDEX($P$6:$P$105,MATCH($CK7,$J$6:$J$105,0))&lt;DO$5,BP7,IF(INT((DO$5-1)/12)+1=INT((INDEX($P$6:$P$105,MATCH($CK7,$J$6:$J$105,0))-1)/12+1),(MOD(DO$5-1,12)+1)/((1+MOD(INT(INDEX($P$6:$P$105,MATCH($CK7,$J$6:$J$105,0)))-1,12)+1)*(MOD(INT(INDEX($P$6:$P$105,MATCH($CK7,$J$6:$J$105,0)))-1,12)+1)/2)*$CR$2,(MOD(DO$5-1,12)+1)/(12*13/2)*$CR$2*(4-INT((INDEX($P$6:$P$105,MATCH($CK7,$J$6:$J$105,0))-1)/12)+INT((DO$5-1)/12))/4)),1),1))</f>
        <v>2.4499999999999993</v>
      </c>
      <c r="DP7" s="54">
        <f t="shared" ref="DP7:DP70" si="49">IF(AND(MIN(IFERROR(IF(INDEX($P$6:$P$105,MATCH($CK7,$J$6:$J$105,0))&lt;DP$5,BQ7,IF(INT((DP$5-1)/12)+1=INT((INDEX($P$6:$P$105,MATCH($CK7,$J$6:$J$105,0))-1)/12+1),(MOD(DP$5-1,12)+1)/((1+MOD(INT(INDEX($P$6:$P$105,MATCH($CK7,$J$6:$J$105,0)))-1,12)+1)*(MOD(INT(INDEX($P$6:$P$105,MATCH($CK7,$J$6:$J$105,0)))-1,12)+1)/2)*$CR$2,(MOD(DP$5-1,12)+1)/(12*13/2)*$CR$2*(4-INT((INDEX($P$6:$P$105,MATCH($CK7,$J$6:$J$105,0))-1)/12)+INT((DP$5-1)/12))/4)),1),1)=1,DP$5&lt;&gt;1),DO7+0.05,MIN(IFERROR(IF(INDEX($P$6:$P$105,MATCH($CK7,$J$6:$J$105,0))&lt;DP$5,BQ7,IF(INT((DP$5-1)/12)+1=INT((INDEX($P$6:$P$105,MATCH($CK7,$J$6:$J$105,0))-1)/12+1),(MOD(DP$5-1,12)+1)/((1+MOD(INT(INDEX($P$6:$P$105,MATCH($CK7,$J$6:$J$105,0)))-1,12)+1)*(MOD(INT(INDEX($P$6:$P$105,MATCH($CK7,$J$6:$J$105,0)))-1,12)+1)/2)*$CR$2,(MOD(DP$5-1,12)+1)/(12*13/2)*$CR$2*(4-INT((INDEX($P$6:$P$105,MATCH($CK7,$J$6:$J$105,0))-1)/12)+INT((DP$5-1)/12))/4)),1),1))</f>
        <v>2.4999999999999991</v>
      </c>
      <c r="DQ7" s="54">
        <f t="shared" ref="DQ7:DQ70" si="50">IF(AND(MIN(IFERROR(IF(INDEX($P$6:$P$105,MATCH($CK7,$J$6:$J$105,0))&lt;DQ$5,BR7,IF(INT((DQ$5-1)/12)+1=INT((INDEX($P$6:$P$105,MATCH($CK7,$J$6:$J$105,0))-1)/12+1),(MOD(DQ$5-1,12)+1)/((1+MOD(INT(INDEX($P$6:$P$105,MATCH($CK7,$J$6:$J$105,0)))-1,12)+1)*(MOD(INT(INDEX($P$6:$P$105,MATCH($CK7,$J$6:$J$105,0)))-1,12)+1)/2)*$CR$2,(MOD(DQ$5-1,12)+1)/(12*13/2)*$CR$2*(4-INT((INDEX($P$6:$P$105,MATCH($CK7,$J$6:$J$105,0))-1)/12)+INT((DQ$5-1)/12))/4)),1),1)=1,DQ$5&lt;&gt;1),DP7+0.05,MIN(IFERROR(IF(INDEX($P$6:$P$105,MATCH($CK7,$J$6:$J$105,0))&lt;DQ$5,BR7,IF(INT((DQ$5-1)/12)+1=INT((INDEX($P$6:$P$105,MATCH($CK7,$J$6:$J$105,0))-1)/12+1),(MOD(DQ$5-1,12)+1)/((1+MOD(INT(INDEX($P$6:$P$105,MATCH($CK7,$J$6:$J$105,0)))-1,12)+1)*(MOD(INT(INDEX($P$6:$P$105,MATCH($CK7,$J$6:$J$105,0)))-1,12)+1)/2)*$CR$2,(MOD(DQ$5-1,12)+1)/(12*13/2)*$CR$2*(4-INT((INDEX($P$6:$P$105,MATCH($CK7,$J$6:$J$105,0))-1)/12)+INT((DQ$5-1)/12))/4)),1),1))</f>
        <v>2.5499999999999989</v>
      </c>
      <c r="DR7" s="54">
        <f t="shared" ref="DR7:DR70" si="51">IF(AND(MIN(IFERROR(IF(INDEX($P$6:$P$105,MATCH($CK7,$J$6:$J$105,0))&lt;DR$5,BS7,IF(INT((DR$5-1)/12)+1=INT((INDEX($P$6:$P$105,MATCH($CK7,$J$6:$J$105,0))-1)/12+1),(MOD(DR$5-1,12)+1)/((1+MOD(INT(INDEX($P$6:$P$105,MATCH($CK7,$J$6:$J$105,0)))-1,12)+1)*(MOD(INT(INDEX($P$6:$P$105,MATCH($CK7,$J$6:$J$105,0)))-1,12)+1)/2)*$CR$2,(MOD(DR$5-1,12)+1)/(12*13/2)*$CR$2*(4-INT((INDEX($P$6:$P$105,MATCH($CK7,$J$6:$J$105,0))-1)/12)+INT((DR$5-1)/12))/4)),1),1)=1,DR$5&lt;&gt;1),DQ7+0.05,MIN(IFERROR(IF(INDEX($P$6:$P$105,MATCH($CK7,$J$6:$J$105,0))&lt;DR$5,BS7,IF(INT((DR$5-1)/12)+1=INT((INDEX($P$6:$P$105,MATCH($CK7,$J$6:$J$105,0))-1)/12+1),(MOD(DR$5-1,12)+1)/((1+MOD(INT(INDEX($P$6:$P$105,MATCH($CK7,$J$6:$J$105,0)))-1,12)+1)*(MOD(INT(INDEX($P$6:$P$105,MATCH($CK7,$J$6:$J$105,0)))-1,12)+1)/2)*$CR$2,(MOD(DR$5-1,12)+1)/(12*13/2)*$CR$2*(4-INT((INDEX($P$6:$P$105,MATCH($CK7,$J$6:$J$105,0))-1)/12)+INT((DR$5-1)/12))/4)),1),1))</f>
        <v>2.5999999999999988</v>
      </c>
      <c r="DS7" s="54">
        <f t="shared" ref="DS7:DS70" si="52">IF(AND(MIN(IFERROR(IF(INDEX($P$6:$P$105,MATCH($CK7,$J$6:$J$105,0))&lt;DS$5,BT7,IF(INT((DS$5-1)/12)+1=INT((INDEX($P$6:$P$105,MATCH($CK7,$J$6:$J$105,0))-1)/12+1),(MOD(DS$5-1,12)+1)/((1+MOD(INT(INDEX($P$6:$P$105,MATCH($CK7,$J$6:$J$105,0)))-1,12)+1)*(MOD(INT(INDEX($P$6:$P$105,MATCH($CK7,$J$6:$J$105,0)))-1,12)+1)/2)*$CR$2,(MOD(DS$5-1,12)+1)/(12*13/2)*$CR$2*(4-INT((INDEX($P$6:$P$105,MATCH($CK7,$J$6:$J$105,0))-1)/12)+INT((DS$5-1)/12))/4)),1),1)=1,DS$5&lt;&gt;1),DR7+0.05,MIN(IFERROR(IF(INDEX($P$6:$P$105,MATCH($CK7,$J$6:$J$105,0))&lt;DS$5,BT7,IF(INT((DS$5-1)/12)+1=INT((INDEX($P$6:$P$105,MATCH($CK7,$J$6:$J$105,0))-1)/12+1),(MOD(DS$5-1,12)+1)/((1+MOD(INT(INDEX($P$6:$P$105,MATCH($CK7,$J$6:$J$105,0)))-1,12)+1)*(MOD(INT(INDEX($P$6:$P$105,MATCH($CK7,$J$6:$J$105,0)))-1,12)+1)/2)*$CR$2,(MOD(DS$5-1,12)+1)/(12*13/2)*$CR$2*(4-INT((INDEX($P$6:$P$105,MATCH($CK7,$J$6:$J$105,0))-1)/12)+INT((DS$5-1)/12))/4)),1),1))</f>
        <v>2.6499999999999986</v>
      </c>
      <c r="DT7" s="54">
        <f t="shared" ref="DT7:DT70" si="53">IF(AND(MIN(IFERROR(IF(INDEX($P$6:$P$105,MATCH($CK7,$J$6:$J$105,0))&lt;DT$5,BU7,IF(INT((DT$5-1)/12)+1=INT((INDEX($P$6:$P$105,MATCH($CK7,$J$6:$J$105,0))-1)/12+1),(MOD(DT$5-1,12)+1)/((1+MOD(INT(INDEX($P$6:$P$105,MATCH($CK7,$J$6:$J$105,0)))-1,12)+1)*(MOD(INT(INDEX($P$6:$P$105,MATCH($CK7,$J$6:$J$105,0)))-1,12)+1)/2)*$CR$2,(MOD(DT$5-1,12)+1)/(12*13/2)*$CR$2*(4-INT((INDEX($P$6:$P$105,MATCH($CK7,$J$6:$J$105,0))-1)/12)+INT((DT$5-1)/12))/4)),1),1)=1,DT$5&lt;&gt;1),DS7+0.05,MIN(IFERROR(IF(INDEX($P$6:$P$105,MATCH($CK7,$J$6:$J$105,0))&lt;DT$5,BU7,IF(INT((DT$5-1)/12)+1=INT((INDEX($P$6:$P$105,MATCH($CK7,$J$6:$J$105,0))-1)/12+1),(MOD(DT$5-1,12)+1)/((1+MOD(INT(INDEX($P$6:$P$105,MATCH($CK7,$J$6:$J$105,0)))-1,12)+1)*(MOD(INT(INDEX($P$6:$P$105,MATCH($CK7,$J$6:$J$105,0)))-1,12)+1)/2)*$CR$2,(MOD(DT$5-1,12)+1)/(12*13/2)*$CR$2*(4-INT((INDEX($P$6:$P$105,MATCH($CK7,$J$6:$J$105,0))-1)/12)+INT((DT$5-1)/12))/4)),1),1))</f>
        <v>2.6999999999999984</v>
      </c>
      <c r="DU7" s="54">
        <f t="shared" ref="DU7:DU70" si="54">IF(AND(MIN(IFERROR(IF(INDEX($P$6:$P$105,MATCH($CK7,$J$6:$J$105,0))&lt;DU$5,BV7,IF(INT((DU$5-1)/12)+1=INT((INDEX($P$6:$P$105,MATCH($CK7,$J$6:$J$105,0))-1)/12+1),(MOD(DU$5-1,12)+1)/((1+MOD(INT(INDEX($P$6:$P$105,MATCH($CK7,$J$6:$J$105,0)))-1,12)+1)*(MOD(INT(INDEX($P$6:$P$105,MATCH($CK7,$J$6:$J$105,0)))-1,12)+1)/2)*$CR$2,(MOD(DU$5-1,12)+1)/(12*13/2)*$CR$2*(4-INT((INDEX($P$6:$P$105,MATCH($CK7,$J$6:$J$105,0))-1)/12)+INT((DU$5-1)/12))/4)),1),1)=1,DU$5&lt;&gt;1),DT7+0.05,MIN(IFERROR(IF(INDEX($P$6:$P$105,MATCH($CK7,$J$6:$J$105,0))&lt;DU$5,BV7,IF(INT((DU$5-1)/12)+1=INT((INDEX($P$6:$P$105,MATCH($CK7,$J$6:$J$105,0))-1)/12+1),(MOD(DU$5-1,12)+1)/((1+MOD(INT(INDEX($P$6:$P$105,MATCH($CK7,$J$6:$J$105,0)))-1,12)+1)*(MOD(INT(INDEX($P$6:$P$105,MATCH($CK7,$J$6:$J$105,0)))-1,12)+1)/2)*$CR$2,(MOD(DU$5-1,12)+1)/(12*13/2)*$CR$2*(4-INT((INDEX($P$6:$P$105,MATCH($CK7,$J$6:$J$105,0))-1)/12)+INT((DU$5-1)/12))/4)),1),1))</f>
        <v>2.7499999999999982</v>
      </c>
      <c r="DV7" s="54">
        <f t="shared" ref="DV7:DV70" si="55">IF(AND(MIN(IFERROR(IF(INDEX($P$6:$P$105,MATCH($CK7,$J$6:$J$105,0))&lt;DV$5,BW7,IF(INT((DV$5-1)/12)+1=INT((INDEX($P$6:$P$105,MATCH($CK7,$J$6:$J$105,0))-1)/12+1),(MOD(DV$5-1,12)+1)/((1+MOD(INT(INDEX($P$6:$P$105,MATCH($CK7,$J$6:$J$105,0)))-1,12)+1)*(MOD(INT(INDEX($P$6:$P$105,MATCH($CK7,$J$6:$J$105,0)))-1,12)+1)/2)*$CR$2,(MOD(DV$5-1,12)+1)/(12*13/2)*$CR$2*(4-INT((INDEX($P$6:$P$105,MATCH($CK7,$J$6:$J$105,0))-1)/12)+INT((DV$5-1)/12))/4)),1),1)=1,DV$5&lt;&gt;1),DU7+0.05,MIN(IFERROR(IF(INDEX($P$6:$P$105,MATCH($CK7,$J$6:$J$105,0))&lt;DV$5,BW7,IF(INT((DV$5-1)/12)+1=INT((INDEX($P$6:$P$105,MATCH($CK7,$J$6:$J$105,0))-1)/12+1),(MOD(DV$5-1,12)+1)/((1+MOD(INT(INDEX($P$6:$P$105,MATCH($CK7,$J$6:$J$105,0)))-1,12)+1)*(MOD(INT(INDEX($P$6:$P$105,MATCH($CK7,$J$6:$J$105,0)))-1,12)+1)/2)*$CR$2,(MOD(DV$5-1,12)+1)/(12*13/2)*$CR$2*(4-INT((INDEX($P$6:$P$105,MATCH($CK7,$J$6:$J$105,0))-1)/12)+INT((DV$5-1)/12))/4)),1),1))</f>
        <v>2.799999999999998</v>
      </c>
      <c r="DW7" s="54">
        <f t="shared" ref="DW7:DW70" si="56">IF(AND(MIN(IFERROR(IF(INDEX($P$6:$P$105,MATCH($CK7,$J$6:$J$105,0))&lt;DW$5,BX7,IF(INT((DW$5-1)/12)+1=INT((INDEX($P$6:$P$105,MATCH($CK7,$J$6:$J$105,0))-1)/12+1),(MOD(DW$5-1,12)+1)/((1+MOD(INT(INDEX($P$6:$P$105,MATCH($CK7,$J$6:$J$105,0)))-1,12)+1)*(MOD(INT(INDEX($P$6:$P$105,MATCH($CK7,$J$6:$J$105,0)))-1,12)+1)/2)*$CR$2,(MOD(DW$5-1,12)+1)/(12*13/2)*$CR$2*(4-INT((INDEX($P$6:$P$105,MATCH($CK7,$J$6:$J$105,0))-1)/12)+INT((DW$5-1)/12))/4)),1),1)=1,DW$5&lt;&gt;1),DV7+0.05,MIN(IFERROR(IF(INDEX($P$6:$P$105,MATCH($CK7,$J$6:$J$105,0))&lt;DW$5,BX7,IF(INT((DW$5-1)/12)+1=INT((INDEX($P$6:$P$105,MATCH($CK7,$J$6:$J$105,0))-1)/12+1),(MOD(DW$5-1,12)+1)/((1+MOD(INT(INDEX($P$6:$P$105,MATCH($CK7,$J$6:$J$105,0)))-1,12)+1)*(MOD(INT(INDEX($P$6:$P$105,MATCH($CK7,$J$6:$J$105,0)))-1,12)+1)/2)*$CR$2,(MOD(DW$5-1,12)+1)/(12*13/2)*$CR$2*(4-INT((INDEX($P$6:$P$105,MATCH($CK7,$J$6:$J$105,0))-1)/12)+INT((DW$5-1)/12))/4)),1),1))</f>
        <v>2.8499999999999979</v>
      </c>
      <c r="DX7" s="54">
        <f t="shared" ref="DX7:DX70" si="57">IF(AND(MIN(IFERROR(IF(INDEX($P$6:$P$105,MATCH($CK7,$J$6:$J$105,0))&lt;DX$5,BY7,IF(INT((DX$5-1)/12)+1=INT((INDEX($P$6:$P$105,MATCH($CK7,$J$6:$J$105,0))-1)/12+1),(MOD(DX$5-1,12)+1)/((1+MOD(INT(INDEX($P$6:$P$105,MATCH($CK7,$J$6:$J$105,0)))-1,12)+1)*(MOD(INT(INDEX($P$6:$P$105,MATCH($CK7,$J$6:$J$105,0)))-1,12)+1)/2)*$CR$2,(MOD(DX$5-1,12)+1)/(12*13/2)*$CR$2*(4-INT((INDEX($P$6:$P$105,MATCH($CK7,$J$6:$J$105,0))-1)/12)+INT((DX$5-1)/12))/4)),1),1)=1,DX$5&lt;&gt;1),DW7+0.05,MIN(IFERROR(IF(INDEX($P$6:$P$105,MATCH($CK7,$J$6:$J$105,0))&lt;DX$5,BY7,IF(INT((DX$5-1)/12)+1=INT((INDEX($P$6:$P$105,MATCH($CK7,$J$6:$J$105,0))-1)/12+1),(MOD(DX$5-1,12)+1)/((1+MOD(INT(INDEX($P$6:$P$105,MATCH($CK7,$J$6:$J$105,0)))-1,12)+1)*(MOD(INT(INDEX($P$6:$P$105,MATCH($CK7,$J$6:$J$105,0)))-1,12)+1)/2)*$CR$2,(MOD(DX$5-1,12)+1)/(12*13/2)*$CR$2*(4-INT((INDEX($P$6:$P$105,MATCH($CK7,$J$6:$J$105,0))-1)/12)+INT((DX$5-1)/12))/4)),1),1))</f>
        <v>2.8999999999999977</v>
      </c>
      <c r="DY7" s="54">
        <f t="shared" ref="DY7:DY70" si="58">IF(AND(MIN(IFERROR(IF(INDEX($P$6:$P$105,MATCH($CK7,$J$6:$J$105,0))&lt;DY$5,BZ7,IF(INT((DY$5-1)/12)+1=INT((INDEX($P$6:$P$105,MATCH($CK7,$J$6:$J$105,0))-1)/12+1),(MOD(DY$5-1,12)+1)/((1+MOD(INT(INDEX($P$6:$P$105,MATCH($CK7,$J$6:$J$105,0)))-1,12)+1)*(MOD(INT(INDEX($P$6:$P$105,MATCH($CK7,$J$6:$J$105,0)))-1,12)+1)/2)*$CR$2,(MOD(DY$5-1,12)+1)/(12*13/2)*$CR$2*(4-INT((INDEX($P$6:$P$105,MATCH($CK7,$J$6:$J$105,0))-1)/12)+INT((DY$5-1)/12))/4)),1),1)=1,DY$5&lt;&gt;1),DX7+0.05,MIN(IFERROR(IF(INDEX($P$6:$P$105,MATCH($CK7,$J$6:$J$105,0))&lt;DY$5,BZ7,IF(INT((DY$5-1)/12)+1=INT((INDEX($P$6:$P$105,MATCH($CK7,$J$6:$J$105,0))-1)/12+1),(MOD(DY$5-1,12)+1)/((1+MOD(INT(INDEX($P$6:$P$105,MATCH($CK7,$J$6:$J$105,0)))-1,12)+1)*(MOD(INT(INDEX($P$6:$P$105,MATCH($CK7,$J$6:$J$105,0)))-1,12)+1)/2)*$CR$2,(MOD(DY$5-1,12)+1)/(12*13/2)*$CR$2*(4-INT((INDEX($P$6:$P$105,MATCH($CK7,$J$6:$J$105,0))-1)/12)+INT((DY$5-1)/12))/4)),1),1))</f>
        <v>2.9499999999999975</v>
      </c>
      <c r="DZ7" s="54">
        <f t="shared" ref="DZ7:DZ70" si="59">IF(AND(MIN(IFERROR(IF(INDEX($P$6:$P$105,MATCH($CK7,$J$6:$J$105,0))&lt;DZ$5,CA7,IF(INT((DZ$5-1)/12)+1=INT((INDEX($P$6:$P$105,MATCH($CK7,$J$6:$J$105,0))-1)/12+1),(MOD(DZ$5-1,12)+1)/((1+MOD(INT(INDEX($P$6:$P$105,MATCH($CK7,$J$6:$J$105,0)))-1,12)+1)*(MOD(INT(INDEX($P$6:$P$105,MATCH($CK7,$J$6:$J$105,0)))-1,12)+1)/2)*$CR$2,(MOD(DZ$5-1,12)+1)/(12*13/2)*$CR$2*(4-INT((INDEX($P$6:$P$105,MATCH($CK7,$J$6:$J$105,0))-1)/12)+INT((DZ$5-1)/12))/4)),1),1)=1,DZ$5&lt;&gt;1),DY7+0.05,MIN(IFERROR(IF(INDEX($P$6:$P$105,MATCH($CK7,$J$6:$J$105,0))&lt;DZ$5,CA7,IF(INT((DZ$5-1)/12)+1=INT((INDEX($P$6:$P$105,MATCH($CK7,$J$6:$J$105,0))-1)/12+1),(MOD(DZ$5-1,12)+1)/((1+MOD(INT(INDEX($P$6:$P$105,MATCH($CK7,$J$6:$J$105,0)))-1,12)+1)*(MOD(INT(INDEX($P$6:$P$105,MATCH($CK7,$J$6:$J$105,0)))-1,12)+1)/2)*$CR$2,(MOD(DZ$5-1,12)+1)/(12*13/2)*$CR$2*(4-INT((INDEX($P$6:$P$105,MATCH($CK7,$J$6:$J$105,0))-1)/12)+INT((DZ$5-1)/12))/4)),1),1))</f>
        <v>2.9999999999999973</v>
      </c>
      <c r="EA7" s="54">
        <f t="shared" ref="EA7:EA70" si="60">IF(AND(MIN(IFERROR(IF(INDEX($P$6:$P$105,MATCH($CK7,$J$6:$J$105,0))&lt;EA$5,CB7,IF(INT((EA$5-1)/12)+1=INT((INDEX($P$6:$P$105,MATCH($CK7,$J$6:$J$105,0))-1)/12+1),(MOD(EA$5-1,12)+1)/((1+MOD(INT(INDEX($P$6:$P$105,MATCH($CK7,$J$6:$J$105,0)))-1,12)+1)*(MOD(INT(INDEX($P$6:$P$105,MATCH($CK7,$J$6:$J$105,0)))-1,12)+1)/2)*$CR$2,(MOD(EA$5-1,12)+1)/(12*13/2)*$CR$2*(4-INT((INDEX($P$6:$P$105,MATCH($CK7,$J$6:$J$105,0))-1)/12)+INT((EA$5-1)/12))/4)),1),1)=1,EA$5&lt;&gt;1),DZ7+0.05,MIN(IFERROR(IF(INDEX($P$6:$P$105,MATCH($CK7,$J$6:$J$105,0))&lt;EA$5,CB7,IF(INT((EA$5-1)/12)+1=INT((INDEX($P$6:$P$105,MATCH($CK7,$J$6:$J$105,0))-1)/12+1),(MOD(EA$5-1,12)+1)/((1+MOD(INT(INDEX($P$6:$P$105,MATCH($CK7,$J$6:$J$105,0)))-1,12)+1)*(MOD(INT(INDEX($P$6:$P$105,MATCH($CK7,$J$6:$J$105,0)))-1,12)+1)/2)*$CR$2,(MOD(EA$5-1,12)+1)/(12*13/2)*$CR$2*(4-INT((INDEX($P$6:$P$105,MATCH($CK7,$J$6:$J$105,0))-1)/12)+INT((EA$5-1)/12))/4)),1),1))</f>
        <v>3.0499999999999972</v>
      </c>
      <c r="EB7" s="54">
        <f t="shared" ref="EB7:EB70" si="61">IF(AND(MIN(IFERROR(IF(INDEX($P$6:$P$105,MATCH($CK7,$J$6:$J$105,0))&lt;EB$5,CC7,IF(INT((EB$5-1)/12)+1=INT((INDEX($P$6:$P$105,MATCH($CK7,$J$6:$J$105,0))-1)/12+1),(MOD(EB$5-1,12)+1)/((1+MOD(INT(INDEX($P$6:$P$105,MATCH($CK7,$J$6:$J$105,0)))-1,12)+1)*(MOD(INT(INDEX($P$6:$P$105,MATCH($CK7,$J$6:$J$105,0)))-1,12)+1)/2)*$CR$2,(MOD(EB$5-1,12)+1)/(12*13/2)*$CR$2*(4-INT((INDEX($P$6:$P$105,MATCH($CK7,$J$6:$J$105,0))-1)/12)+INT((EB$5-1)/12))/4)),1),1)=1,EB$5&lt;&gt;1),EA7+0.05,MIN(IFERROR(IF(INDEX($P$6:$P$105,MATCH($CK7,$J$6:$J$105,0))&lt;EB$5,CC7,IF(INT((EB$5-1)/12)+1=INT((INDEX($P$6:$P$105,MATCH($CK7,$J$6:$J$105,0))-1)/12+1),(MOD(EB$5-1,12)+1)/((1+MOD(INT(INDEX($P$6:$P$105,MATCH($CK7,$J$6:$J$105,0)))-1,12)+1)*(MOD(INT(INDEX($P$6:$P$105,MATCH($CK7,$J$6:$J$105,0)))-1,12)+1)/2)*$CR$2,(MOD(EB$5-1,12)+1)/(12*13/2)*$CR$2*(4-INT((INDEX($P$6:$P$105,MATCH($CK7,$J$6:$J$105,0))-1)/12)+INT((EB$5-1)/12))/4)),1),1))</f>
        <v>3.099999999999997</v>
      </c>
      <c r="EC7" s="54">
        <f t="shared" ref="EC7:EC70" si="62">IF(AND(MIN(IFERROR(IF(INDEX($P$6:$P$105,MATCH($CK7,$J$6:$J$105,0))&lt;EC$5,CD7,IF(INT((EC$5-1)/12)+1=INT((INDEX($P$6:$P$105,MATCH($CK7,$J$6:$J$105,0))-1)/12+1),(MOD(EC$5-1,12)+1)/((1+MOD(INT(INDEX($P$6:$P$105,MATCH($CK7,$J$6:$J$105,0)))-1,12)+1)*(MOD(INT(INDEX($P$6:$P$105,MATCH($CK7,$J$6:$J$105,0)))-1,12)+1)/2)*$CR$2,(MOD(EC$5-1,12)+1)/(12*13/2)*$CR$2*(4-INT((INDEX($P$6:$P$105,MATCH($CK7,$J$6:$J$105,0))-1)/12)+INT((EC$5-1)/12))/4)),1),1)=1,EC$5&lt;&gt;1),EB7+0.05,MIN(IFERROR(IF(INDEX($P$6:$P$105,MATCH($CK7,$J$6:$J$105,0))&lt;EC$5,CD7,IF(INT((EC$5-1)/12)+1=INT((INDEX($P$6:$P$105,MATCH($CK7,$J$6:$J$105,0))-1)/12+1),(MOD(EC$5-1,12)+1)/((1+MOD(INT(INDEX($P$6:$P$105,MATCH($CK7,$J$6:$J$105,0)))-1,12)+1)*(MOD(INT(INDEX($P$6:$P$105,MATCH($CK7,$J$6:$J$105,0)))-1,12)+1)/2)*$CR$2,(MOD(EC$5-1,12)+1)/(12*13/2)*$CR$2*(4-INT((INDEX($P$6:$P$105,MATCH($CK7,$J$6:$J$105,0))-1)/12)+INT((EC$5-1)/12))/4)),1),1))</f>
        <v>3.1499999999999968</v>
      </c>
      <c r="ED7" s="54">
        <f t="shared" ref="ED7:ED70" si="63">IF(AND(MIN(IFERROR(IF(INDEX($P$6:$P$105,MATCH($CK7,$J$6:$J$105,0))&lt;ED$5,CE7,IF(INT((ED$5-1)/12)+1=INT((INDEX($P$6:$P$105,MATCH($CK7,$J$6:$J$105,0))-1)/12+1),(MOD(ED$5-1,12)+1)/((1+MOD(INT(INDEX($P$6:$P$105,MATCH($CK7,$J$6:$J$105,0)))-1,12)+1)*(MOD(INT(INDEX($P$6:$P$105,MATCH($CK7,$J$6:$J$105,0)))-1,12)+1)/2)*$CR$2,(MOD(ED$5-1,12)+1)/(12*13/2)*$CR$2*(4-INT((INDEX($P$6:$P$105,MATCH($CK7,$J$6:$J$105,0))-1)/12)+INT((ED$5-1)/12))/4)),1),1)=1,ED$5&lt;&gt;1),EC7+0.05,MIN(IFERROR(IF(INDEX($P$6:$P$105,MATCH($CK7,$J$6:$J$105,0))&lt;ED$5,CE7,IF(INT((ED$5-1)/12)+1=INT((INDEX($P$6:$P$105,MATCH($CK7,$J$6:$J$105,0))-1)/12+1),(MOD(ED$5-1,12)+1)/((1+MOD(INT(INDEX($P$6:$P$105,MATCH($CK7,$J$6:$J$105,0)))-1,12)+1)*(MOD(INT(INDEX($P$6:$P$105,MATCH($CK7,$J$6:$J$105,0)))-1,12)+1)/2)*$CR$2,(MOD(ED$5-1,12)+1)/(12*13/2)*$CR$2*(4-INT((INDEX($P$6:$P$105,MATCH($CK7,$J$6:$J$105,0))-1)/12)+INT((ED$5-1)/12))/4)),1),1))</f>
        <v>3.1999999999999966</v>
      </c>
      <c r="EE7" s="54">
        <f t="shared" ref="EE7:EE70" si="64">IF(AND(MIN(IFERROR(IF(INDEX($P$6:$P$105,MATCH($CK7,$J$6:$J$105,0))&lt;EE$5,CF7,IF(INT((EE$5-1)/12)+1=INT((INDEX($P$6:$P$105,MATCH($CK7,$J$6:$J$105,0))-1)/12+1),(MOD(EE$5-1,12)+1)/((1+MOD(INT(INDEX($P$6:$P$105,MATCH($CK7,$J$6:$J$105,0)))-1,12)+1)*(MOD(INT(INDEX($P$6:$P$105,MATCH($CK7,$J$6:$J$105,0)))-1,12)+1)/2)*$CR$2,(MOD(EE$5-1,12)+1)/(12*13/2)*$CR$2*(4-INT((INDEX($P$6:$P$105,MATCH($CK7,$J$6:$J$105,0))-1)/12)+INT((EE$5-1)/12))/4)),1),1)=1,EE$5&lt;&gt;1),ED7+0.05,MIN(IFERROR(IF(INDEX($P$6:$P$105,MATCH($CK7,$J$6:$J$105,0))&lt;EE$5,CF7,IF(INT((EE$5-1)/12)+1=INT((INDEX($P$6:$P$105,MATCH($CK7,$J$6:$J$105,0))-1)/12+1),(MOD(EE$5-1,12)+1)/((1+MOD(INT(INDEX($P$6:$P$105,MATCH($CK7,$J$6:$J$105,0)))-1,12)+1)*(MOD(INT(INDEX($P$6:$P$105,MATCH($CK7,$J$6:$J$105,0)))-1,12)+1)/2)*$CR$2,(MOD(EE$5-1,12)+1)/(12*13/2)*$CR$2*(4-INT((INDEX($P$6:$P$105,MATCH($CK7,$J$6:$J$105,0))-1)/12)+INT((EE$5-1)/12))/4)),1),1))</f>
        <v>3.2499999999999964</v>
      </c>
      <c r="EF7" s="54">
        <f t="shared" ref="EF7:EF70" si="65">IF(AND(MIN(IFERROR(IF(INDEX($P$6:$P$105,MATCH($CK7,$J$6:$J$105,0))&lt;EF$5,CG7,IF(INT((EF$5-1)/12)+1=INT((INDEX($P$6:$P$105,MATCH($CK7,$J$6:$J$105,0))-1)/12+1),(MOD(EF$5-1,12)+1)/((1+MOD(INT(INDEX($P$6:$P$105,MATCH($CK7,$J$6:$J$105,0)))-1,12)+1)*(MOD(INT(INDEX($P$6:$P$105,MATCH($CK7,$J$6:$J$105,0)))-1,12)+1)/2)*$CR$2,(MOD(EF$5-1,12)+1)/(12*13/2)*$CR$2*(4-INT((INDEX($P$6:$P$105,MATCH($CK7,$J$6:$J$105,0))-1)/12)+INT((EF$5-1)/12))/4)),1),1)=1,EF$5&lt;&gt;1),EE7+0.05,MIN(IFERROR(IF(INDEX($P$6:$P$105,MATCH($CK7,$J$6:$J$105,0))&lt;EF$5,CG7,IF(INT((EF$5-1)/12)+1=INT((INDEX($P$6:$P$105,MATCH($CK7,$J$6:$J$105,0))-1)/12+1),(MOD(EF$5-1,12)+1)/((1+MOD(INT(INDEX($P$6:$P$105,MATCH($CK7,$J$6:$J$105,0)))-1,12)+1)*(MOD(INT(INDEX($P$6:$P$105,MATCH($CK7,$J$6:$J$105,0)))-1,12)+1)/2)*$CR$2,(MOD(EF$5-1,12)+1)/(12*13/2)*$CR$2*(4-INT((INDEX($P$6:$P$105,MATCH($CK7,$J$6:$J$105,0))-1)/12)+INT((EF$5-1)/12))/4)),1),1))</f>
        <v>3.2999999999999963</v>
      </c>
      <c r="EG7" s="54">
        <f t="shared" ref="EG7:EG70" si="66">IF(AND(MIN(IFERROR(IF(INDEX($P$6:$P$105,MATCH($CK7,$J$6:$J$105,0))&lt;EG$5,CH7,IF(INT((EG$5-1)/12)+1=INT((INDEX($P$6:$P$105,MATCH($CK7,$J$6:$J$105,0))-1)/12+1),(MOD(EG$5-1,12)+1)/((1+MOD(INT(INDEX($P$6:$P$105,MATCH($CK7,$J$6:$J$105,0)))-1,12)+1)*(MOD(INT(INDEX($P$6:$P$105,MATCH($CK7,$J$6:$J$105,0)))-1,12)+1)/2)*$CR$2,(MOD(EG$5-1,12)+1)/(12*13/2)*$CR$2*(4-INT((INDEX($P$6:$P$105,MATCH($CK7,$J$6:$J$105,0))-1)/12)+INT((EG$5-1)/12))/4)),1),1)=1,EG$5&lt;&gt;1),EF7+0.05,MIN(IFERROR(IF(INDEX($P$6:$P$105,MATCH($CK7,$J$6:$J$105,0))&lt;EG$5,CH7,IF(INT((EG$5-1)/12)+1=INT((INDEX($P$6:$P$105,MATCH($CK7,$J$6:$J$105,0))-1)/12+1),(MOD(EG$5-1,12)+1)/((1+MOD(INT(INDEX($P$6:$P$105,MATCH($CK7,$J$6:$J$105,0)))-1,12)+1)*(MOD(INT(INDEX($P$6:$P$105,MATCH($CK7,$J$6:$J$105,0)))-1,12)+1)/2)*$CR$2,(MOD(EG$5-1,12)+1)/(12*13/2)*$CR$2*(4-INT((INDEX($P$6:$P$105,MATCH($CK7,$J$6:$J$105,0))-1)/12)+INT((EG$5-1)/12))/4)),1),1))</f>
        <v>3.3499999999999961</v>
      </c>
      <c r="EH7" s="66">
        <f t="shared" ref="EH7:ES7" si="67">EG7+EH$2</f>
        <v>3.4299999999999962</v>
      </c>
      <c r="EI7" s="66">
        <f t="shared" si="67"/>
        <v>3.519999999999996</v>
      </c>
      <c r="EJ7" s="66">
        <f t="shared" si="67"/>
        <v>3.6199999999999961</v>
      </c>
      <c r="EK7" s="66">
        <f t="shared" si="67"/>
        <v>3.7399999999999962</v>
      </c>
      <c r="EL7" s="66">
        <f t="shared" si="67"/>
        <v>3.8799999999999963</v>
      </c>
      <c r="EM7" s="66">
        <f t="shared" si="67"/>
        <v>4.0399999999999965</v>
      </c>
      <c r="EN7" s="66">
        <f t="shared" si="67"/>
        <v>4.2199999999999962</v>
      </c>
      <c r="EO7" s="66">
        <f t="shared" si="67"/>
        <v>4.4199999999999964</v>
      </c>
      <c r="EP7" s="66">
        <f t="shared" si="67"/>
        <v>4.6399999999999961</v>
      </c>
      <c r="EQ7" s="66">
        <f t="shared" si="67"/>
        <v>4.8799999999999963</v>
      </c>
      <c r="ER7" s="66">
        <f t="shared" si="67"/>
        <v>5.1399999999999961</v>
      </c>
      <c r="ES7" s="66">
        <f t="shared" si="67"/>
        <v>5.4199999999999964</v>
      </c>
      <c r="EW7" s="23">
        <v>2</v>
      </c>
      <c r="EX7" s="23">
        <f>INT([2]攻城值!$AC6)</f>
        <v>7</v>
      </c>
      <c r="EY7" s="23">
        <f>INT([2]攻城值!$AJ6)</f>
        <v>405</v>
      </c>
      <c r="EZ7" s="23">
        <f t="shared" ref="EZ7:EZ70" si="68">EY7*$EX$2</f>
        <v>324</v>
      </c>
      <c r="FA7" s="23">
        <f>[3]其他调用!AS6+[3]其他调用!$AZ6*[3]攻城基础信息!$D$28*[3]攻城基础信息!$D$29</f>
        <v>331.16095785317719</v>
      </c>
      <c r="FB7" s="61">
        <f>[3]攻城基础信息!$X6*EZ7/FA7*$EX$1*6</f>
        <v>21105.047376807659</v>
      </c>
      <c r="FC7" s="26">
        <f t="shared" ref="FC7:FC70" si="69">ROUND(FB7*$EX$3/500,0)*500</f>
        <v>2000</v>
      </c>
      <c r="FE7" s="74" t="s">
        <v>16</v>
      </c>
      <c r="FF7" s="23">
        <v>1</v>
      </c>
      <c r="FG7" s="26">
        <v>1</v>
      </c>
      <c r="FJ7" s="46">
        <v>2</v>
      </c>
      <c r="FK7" s="46">
        <f t="shared" ref="FK7:HE7" si="70">IF(FK$5&lt;$P7,FL7*0.99,IF(FK$5&lt;=$T7,1,FJ7*1.05))</f>
        <v>1</v>
      </c>
      <c r="FL7" s="46">
        <f t="shared" si="70"/>
        <v>1</v>
      </c>
      <c r="FM7" s="46">
        <f t="shared" si="70"/>
        <v>1</v>
      </c>
      <c r="FN7" s="46">
        <f t="shared" si="70"/>
        <v>1</v>
      </c>
      <c r="FO7" s="46">
        <f t="shared" si="70"/>
        <v>1</v>
      </c>
      <c r="FP7" s="46">
        <f t="shared" si="70"/>
        <v>1</v>
      </c>
      <c r="FQ7" s="46">
        <f t="shared" si="70"/>
        <v>1.05</v>
      </c>
      <c r="FR7" s="46">
        <f t="shared" si="70"/>
        <v>1.1025</v>
      </c>
      <c r="FS7" s="46">
        <f t="shared" si="70"/>
        <v>1.1576250000000001</v>
      </c>
      <c r="FT7" s="46">
        <f t="shared" si="70"/>
        <v>1.2155062500000002</v>
      </c>
      <c r="FU7" s="46">
        <f t="shared" si="70"/>
        <v>1.2762815625000004</v>
      </c>
      <c r="FV7" s="46">
        <f t="shared" si="70"/>
        <v>1.3400956406250004</v>
      </c>
      <c r="FW7" s="46">
        <f t="shared" si="70"/>
        <v>1.4071004226562505</v>
      </c>
      <c r="FX7" s="46">
        <f t="shared" si="70"/>
        <v>1.477455443789063</v>
      </c>
      <c r="FY7" s="46">
        <f t="shared" si="70"/>
        <v>1.5513282159785162</v>
      </c>
      <c r="FZ7" s="46">
        <f t="shared" si="70"/>
        <v>1.628894626777442</v>
      </c>
      <c r="GA7" s="46">
        <f t="shared" si="70"/>
        <v>1.7103393581163142</v>
      </c>
      <c r="GB7" s="46">
        <f t="shared" si="70"/>
        <v>1.7958563260221301</v>
      </c>
      <c r="GC7" s="46">
        <f t="shared" si="70"/>
        <v>1.8856491423232367</v>
      </c>
      <c r="GD7" s="46">
        <f t="shared" si="70"/>
        <v>1.9799315994393987</v>
      </c>
      <c r="GE7" s="46">
        <f t="shared" si="70"/>
        <v>2.0789281794113688</v>
      </c>
      <c r="GF7" s="46">
        <f t="shared" si="70"/>
        <v>2.1828745883819374</v>
      </c>
      <c r="GG7" s="46">
        <f t="shared" si="70"/>
        <v>2.2920183178010345</v>
      </c>
      <c r="GH7" s="46">
        <f t="shared" si="70"/>
        <v>2.4066192336910861</v>
      </c>
      <c r="GI7" s="46">
        <f t="shared" si="70"/>
        <v>2.5269501953756404</v>
      </c>
      <c r="GJ7" s="46">
        <f t="shared" si="70"/>
        <v>2.6532977051444226</v>
      </c>
      <c r="GK7" s="46">
        <f t="shared" si="70"/>
        <v>2.7859625904016441</v>
      </c>
      <c r="GL7" s="46">
        <f t="shared" si="70"/>
        <v>2.9252607199217264</v>
      </c>
      <c r="GM7" s="46">
        <f t="shared" si="70"/>
        <v>3.0715237559178128</v>
      </c>
      <c r="GN7" s="46">
        <f t="shared" si="70"/>
        <v>3.2250999437137038</v>
      </c>
      <c r="GO7" s="46">
        <f t="shared" si="70"/>
        <v>3.3863549408993889</v>
      </c>
      <c r="GP7" s="46">
        <f t="shared" si="70"/>
        <v>3.5556726879443583</v>
      </c>
      <c r="GQ7" s="46">
        <f t="shared" si="70"/>
        <v>3.7334563223415764</v>
      </c>
      <c r="GR7" s="46">
        <f t="shared" si="70"/>
        <v>3.9201291384586554</v>
      </c>
      <c r="GS7" s="46">
        <f t="shared" si="70"/>
        <v>4.1161355953815884</v>
      </c>
      <c r="GT7" s="46">
        <f t="shared" si="70"/>
        <v>4.3219423751506678</v>
      </c>
      <c r="GU7" s="46">
        <f t="shared" si="70"/>
        <v>4.5380394939082018</v>
      </c>
      <c r="GV7" s="46">
        <f t="shared" si="70"/>
        <v>4.7649414686036122</v>
      </c>
      <c r="GW7" s="46">
        <f t="shared" si="70"/>
        <v>5.0031885420337927</v>
      </c>
      <c r="GX7" s="46">
        <f t="shared" si="70"/>
        <v>5.2533479691354827</v>
      </c>
      <c r="GY7" s="46">
        <f t="shared" si="70"/>
        <v>5.5160153675922574</v>
      </c>
      <c r="GZ7" s="46">
        <f t="shared" si="70"/>
        <v>5.7918161359718709</v>
      </c>
      <c r="HA7" s="46">
        <f t="shared" si="70"/>
        <v>6.0814069427704647</v>
      </c>
      <c r="HB7" s="46">
        <f t="shared" si="70"/>
        <v>6.3854772899089882</v>
      </c>
      <c r="HC7" s="46">
        <f t="shared" si="70"/>
        <v>6.7047511544044376</v>
      </c>
      <c r="HD7" s="46">
        <f t="shared" si="70"/>
        <v>7.0399887121246598</v>
      </c>
      <c r="HE7" s="46">
        <f t="shared" si="70"/>
        <v>7.3919881477308929</v>
      </c>
      <c r="HF7" s="67">
        <f t="shared" si="9"/>
        <v>7.7615875551174378</v>
      </c>
      <c r="HG7" s="66">
        <f t="shared" ref="HG7:HR7" si="71">IF(HG$5&lt;$P7,HH7*0.99,IF(HG$5&lt;=$T7,1,HF7*HG$2))</f>
        <v>8.1496669328733109</v>
      </c>
      <c r="HH7" s="66">
        <f t="shared" si="71"/>
        <v>8.7201436181744434</v>
      </c>
      <c r="HI7" s="66">
        <f t="shared" si="71"/>
        <v>9.5049565438101435</v>
      </c>
      <c r="HJ7" s="66">
        <f t="shared" si="71"/>
        <v>10.55050176362926</v>
      </c>
      <c r="HK7" s="66">
        <f t="shared" si="71"/>
        <v>11.922066992901062</v>
      </c>
      <c r="HL7" s="66">
        <f t="shared" si="71"/>
        <v>13.710377041836221</v>
      </c>
      <c r="HM7" s="66">
        <f t="shared" si="71"/>
        <v>16.041141138948376</v>
      </c>
      <c r="HN7" s="66">
        <f t="shared" si="71"/>
        <v>19.088957955348565</v>
      </c>
      <c r="HO7" s="66">
        <f t="shared" si="71"/>
        <v>23.097639125971764</v>
      </c>
      <c r="HP7" s="66">
        <f t="shared" si="71"/>
        <v>28.410096124945269</v>
      </c>
      <c r="HQ7" s="66">
        <f t="shared" si="71"/>
        <v>35.512620156181583</v>
      </c>
      <c r="HR7" s="66">
        <f t="shared" si="71"/>
        <v>45.101027598350612</v>
      </c>
    </row>
    <row r="8" spans="2:226" x14ac:dyDescent="0.15">
      <c r="B8" s="74" t="s">
        <v>16</v>
      </c>
      <c r="C8" s="7">
        <v>1</v>
      </c>
      <c r="D8" s="3">
        <v>0.05</v>
      </c>
      <c r="E8" s="9"/>
      <c r="F8" s="9"/>
      <c r="G8" s="9"/>
      <c r="H8" s="15"/>
      <c r="I8" s="7">
        <v>3</v>
      </c>
      <c r="J8" s="15">
        <f>ROUNDUP(求节点(节奏总纲!P$4:P$113,节奏总纲!$O$4:$O$113,节奏总纲!P6+1),0)</f>
        <v>12</v>
      </c>
      <c r="K8" s="15">
        <f>ROUNDUP(求节点(节奏总纲!Q$4:Q$113,节奏总纲!$O$4:$O$113,节奏总纲!Q6+1),0)</f>
        <v>13</v>
      </c>
      <c r="L8" s="15">
        <f>ROUNDUP(求节点(节奏总纲!R$4:R$113,节奏总纲!$O$4:$O$113,节奏总纲!R6+1),0)</f>
        <v>15</v>
      </c>
      <c r="M8" s="15">
        <f>ROUNDUP(求节点(节奏总纲!S$4:S$113,节奏总纲!$O$4:$O$113,节奏总纲!S6+1),0)</f>
        <v>17</v>
      </c>
      <c r="N8" s="15">
        <f>ROUNDUP(求节点(节奏总纲!T$4:T$113,节奏总纲!$O$4:$O$113,节奏总纲!T6+1),0)</f>
        <v>22</v>
      </c>
      <c r="O8" s="15">
        <f t="shared" si="11"/>
        <v>0.61638510225311016</v>
      </c>
      <c r="P8" s="7">
        <v>1.2327702045062203</v>
      </c>
      <c r="Q8" s="23">
        <f t="shared" ref="Q8:T8" si="72">P8+1.5</f>
        <v>2.7327702045062203</v>
      </c>
      <c r="R8" s="23">
        <f t="shared" si="72"/>
        <v>4.2327702045062203</v>
      </c>
      <c r="S8" s="23">
        <f t="shared" si="72"/>
        <v>5.7327702045062203</v>
      </c>
      <c r="T8" s="23">
        <f t="shared" si="72"/>
        <v>7.2327702045062203</v>
      </c>
      <c r="U8" s="15">
        <f>其他调用!AG7</f>
        <v>4758801.6611058144</v>
      </c>
      <c r="V8" s="54">
        <f>IFERROR(部队战力(INDEX(其他调用!D$5:D$104,J8,1),INDEX(其他调用!N$5:N$104,J8,1),INDEX(其他调用!I$5:I$104,J8,1),INDEX(其他调用!S$5:S$104,J8,1)),V7)</f>
        <v>36738483.88723626</v>
      </c>
      <c r="W8" s="54">
        <f>IFERROR(部队战力(INDEX(其他调用!E$5:E$104,K8,1),INDEX(其他调用!O$5:O$104,K8,1),INDEX(其他调用!J$5:J$104,K8,1),INDEX(其他调用!T$5:T$104,K8,1)),W7)</f>
        <v>45206151.031788692</v>
      </c>
      <c r="X8" s="54">
        <f>IFERROR(部队战力(INDEX(其他调用!F$5:F$104,L8,1),INDEX(其他调用!P$5:P$104,L8,1),INDEX(其他调用!K$5:K$104,L8,1),INDEX(其他调用!U$5:U$104,L8,1)),X7)</f>
        <v>66101067.185136765</v>
      </c>
      <c r="Y8" s="54">
        <f>IFERROR(部队战力(INDEX(其他调用!G$5:G$104,M8,1),INDEX(其他调用!Q$5:Q$104,M8,1),INDEX(其他调用!L$5:L$104,M8,1),INDEX(其他调用!V$5:V$104,M8,1)),Y7)</f>
        <v>100334247.71582799</v>
      </c>
      <c r="Z8" s="54">
        <f>IFERROR(部队战力(INDEX(其他调用!H$5:H$104,N8,1),INDEX(其他调用!R$5:R$104,N8,1),INDEX(其他调用!M$5:M$104,N8,1),INDEX(其他调用!W$5:W$104,N8,1)),Z7)</f>
        <v>207816320.51538408</v>
      </c>
      <c r="AA8" s="15">
        <f t="shared" si="13"/>
        <v>1</v>
      </c>
      <c r="AB8" s="15">
        <f t="shared" si="14"/>
        <v>7.720112436604313</v>
      </c>
      <c r="AC8" s="15">
        <f t="shared" si="15"/>
        <v>9.4994820652567444</v>
      </c>
      <c r="AD8" s="15">
        <f t="shared" si="16"/>
        <v>13.890275723274565</v>
      </c>
      <c r="AE8" s="15">
        <f t="shared" si="17"/>
        <v>21.083931388834785</v>
      </c>
      <c r="AF8" s="15">
        <f t="shared" si="18"/>
        <v>43.669884839683206</v>
      </c>
      <c r="AK8" s="23"/>
      <c r="AL8" s="19">
        <v>3</v>
      </c>
      <c r="AM8" s="26">
        <f t="shared" si="2"/>
        <v>2.3903003016240909</v>
      </c>
      <c r="AN8" s="26">
        <f t="shared" si="2"/>
        <v>3.0846126543921053</v>
      </c>
      <c r="AO8" s="26">
        <f t="shared" si="2"/>
        <v>3.3668370738783699</v>
      </c>
      <c r="AP8" s="26">
        <f t="shared" si="2"/>
        <v>3.8161269922114704</v>
      </c>
      <c r="AQ8" s="26">
        <f t="shared" si="2"/>
        <v>4.6107892791844405</v>
      </c>
      <c r="AR8" s="26">
        <f t="shared" si="2"/>
        <v>5.511833302631401</v>
      </c>
      <c r="AS8" s="26">
        <f t="shared" si="2"/>
        <v>6.9713443566991424</v>
      </c>
      <c r="AT8" s="26">
        <f t="shared" si="2"/>
        <v>7.5398474513764899</v>
      </c>
      <c r="AU8" s="26">
        <f t="shared" si="2"/>
        <v>8.267306844532138</v>
      </c>
      <c r="AV8" s="26">
        <f t="shared" si="2"/>
        <v>8.6708245690829635</v>
      </c>
      <c r="AW8" s="26">
        <f t="shared" si="3"/>
        <v>9.0940375289853534</v>
      </c>
      <c r="AX8" s="26">
        <f t="shared" si="3"/>
        <v>9.5379070259912613</v>
      </c>
      <c r="AY8" s="26">
        <f t="shared" si="3"/>
        <v>9.1335768225896388</v>
      </c>
      <c r="AZ8" s="26">
        <f t="shared" si="3"/>
        <v>9.5793761869738319</v>
      </c>
      <c r="BA8" s="26">
        <f t="shared" si="3"/>
        <v>10.046934504848604</v>
      </c>
      <c r="BB8" s="26">
        <f t="shared" si="3"/>
        <v>10.537313805671216</v>
      </c>
      <c r="BC8" s="26">
        <f t="shared" si="3"/>
        <v>11.577895953206488</v>
      </c>
      <c r="BD8" s="26">
        <f t="shared" si="3"/>
        <v>12.142999718916355</v>
      </c>
      <c r="BE8" s="26">
        <f t="shared" si="3"/>
        <v>12.73568554852714</v>
      </c>
      <c r="BF8" s="26">
        <f t="shared" si="3"/>
        <v>13.357299690807992</v>
      </c>
      <c r="BG8" s="26">
        <f t="shared" si="4"/>
        <v>14.646038380806207</v>
      </c>
      <c r="BH8" s="26">
        <f t="shared" si="4"/>
        <v>15.360894644429189</v>
      </c>
      <c r="BI8" s="26">
        <f t="shared" si="4"/>
        <v>16.110642218886827</v>
      </c>
      <c r="BJ8" s="26">
        <f t="shared" si="4"/>
        <v>16.896984108872111</v>
      </c>
      <c r="BK8" s="26">
        <f t="shared" si="4"/>
        <v>16.180688489403732</v>
      </c>
      <c r="BL8" s="26">
        <f t="shared" si="4"/>
        <v>16.970449257171559</v>
      </c>
      <c r="BM8" s="26">
        <f t="shared" si="4"/>
        <v>17.798757338344107</v>
      </c>
      <c r="BN8" s="26">
        <f t="shared" si="4"/>
        <v>18.667494182888717</v>
      </c>
      <c r="BO8" s="26">
        <f t="shared" si="4"/>
        <v>20.510948932758449</v>
      </c>
      <c r="BP8" s="26">
        <f t="shared" si="4"/>
        <v>21.512064725043189</v>
      </c>
      <c r="BQ8" s="26">
        <f t="shared" si="5"/>
        <v>22.562043826034291</v>
      </c>
      <c r="BR8" s="26">
        <f t="shared" si="5"/>
        <v>23.663271197547509</v>
      </c>
      <c r="BS8" s="26">
        <f t="shared" si="5"/>
        <v>25.946350399939437</v>
      </c>
      <c r="BT8" s="26">
        <f t="shared" si="5"/>
        <v>27.212761877179634</v>
      </c>
      <c r="BU8" s="26">
        <f t="shared" si="5"/>
        <v>28.540985439933383</v>
      </c>
      <c r="BV8" s="26">
        <f t="shared" si="5"/>
        <v>29.934038064897596</v>
      </c>
      <c r="BW8" s="26">
        <f t="shared" si="5"/>
        <v>28.665076680976576</v>
      </c>
      <c r="BX8" s="26">
        <f t="shared" si="5"/>
        <v>30.064186056484118</v>
      </c>
      <c r="BY8" s="26">
        <f t="shared" si="5"/>
        <v>31.531584349074233</v>
      </c>
      <c r="BZ8" s="26">
        <f t="shared" si="5"/>
        <v>33.070604662132524</v>
      </c>
      <c r="CA8" s="26">
        <f t="shared" si="6"/>
        <v>36.336397202266497</v>
      </c>
      <c r="CB8" s="26">
        <f t="shared" si="6"/>
        <v>38.109934896362255</v>
      </c>
      <c r="CC8" s="26">
        <f t="shared" si="6"/>
        <v>39.970036922493151</v>
      </c>
      <c r="CD8" s="26">
        <f t="shared" si="6"/>
        <v>41.920928385998472</v>
      </c>
      <c r="CE8" s="26">
        <f t="shared" si="6"/>
        <v>45.96554246086712</v>
      </c>
      <c r="CF8" s="26">
        <f t="shared" si="6"/>
        <v>48.209067643898237</v>
      </c>
      <c r="CG8" s="26">
        <f t="shared" si="6"/>
        <v>50.562096706953838</v>
      </c>
      <c r="CH8" s="26">
        <f t="shared" si="6"/>
        <v>53.029974408288062</v>
      </c>
      <c r="CK8" s="49">
        <v>3</v>
      </c>
      <c r="CL8" s="54">
        <f t="shared" si="19"/>
        <v>1</v>
      </c>
      <c r="CM8" s="54">
        <f t="shared" si="20"/>
        <v>1.05</v>
      </c>
      <c r="CN8" s="54">
        <f t="shared" si="21"/>
        <v>1.1000000000000001</v>
      </c>
      <c r="CO8" s="54">
        <f t="shared" si="22"/>
        <v>1.1500000000000001</v>
      </c>
      <c r="CP8" s="54">
        <f t="shared" si="23"/>
        <v>1.2000000000000002</v>
      </c>
      <c r="CQ8" s="54">
        <f t="shared" si="24"/>
        <v>1.2500000000000002</v>
      </c>
      <c r="CR8" s="54">
        <f t="shared" si="25"/>
        <v>1.3000000000000003</v>
      </c>
      <c r="CS8" s="54">
        <f t="shared" si="26"/>
        <v>1.3500000000000003</v>
      </c>
      <c r="CT8" s="54">
        <f t="shared" si="27"/>
        <v>1.4000000000000004</v>
      </c>
      <c r="CU8" s="54">
        <f t="shared" si="28"/>
        <v>1.4500000000000004</v>
      </c>
      <c r="CV8" s="54">
        <f t="shared" si="29"/>
        <v>1.5000000000000004</v>
      </c>
      <c r="CW8" s="54">
        <f t="shared" si="30"/>
        <v>1.5500000000000005</v>
      </c>
      <c r="CX8" s="54">
        <f t="shared" si="31"/>
        <v>1.6000000000000005</v>
      </c>
      <c r="CY8" s="54">
        <f t="shared" si="32"/>
        <v>1.6500000000000006</v>
      </c>
      <c r="CZ8" s="54">
        <f t="shared" si="33"/>
        <v>1.7000000000000006</v>
      </c>
      <c r="DA8" s="54">
        <f t="shared" si="34"/>
        <v>1.7500000000000007</v>
      </c>
      <c r="DB8" s="54">
        <f t="shared" si="35"/>
        <v>1.8000000000000007</v>
      </c>
      <c r="DC8" s="54">
        <f t="shared" si="36"/>
        <v>1.8500000000000008</v>
      </c>
      <c r="DD8" s="54">
        <f t="shared" si="37"/>
        <v>1.9000000000000008</v>
      </c>
      <c r="DE8" s="54">
        <f t="shared" si="38"/>
        <v>1.9500000000000008</v>
      </c>
      <c r="DF8" s="54">
        <f t="shared" si="39"/>
        <v>2.0000000000000009</v>
      </c>
      <c r="DG8" s="54">
        <f t="shared" si="40"/>
        <v>2.0500000000000007</v>
      </c>
      <c r="DH8" s="54">
        <f t="shared" si="41"/>
        <v>2.1000000000000005</v>
      </c>
      <c r="DI8" s="54">
        <f t="shared" si="42"/>
        <v>2.1500000000000004</v>
      </c>
      <c r="DJ8" s="54">
        <f t="shared" si="43"/>
        <v>2.2000000000000002</v>
      </c>
      <c r="DK8" s="54">
        <f t="shared" si="44"/>
        <v>2.25</v>
      </c>
      <c r="DL8" s="54">
        <f t="shared" si="45"/>
        <v>2.2999999999999998</v>
      </c>
      <c r="DM8" s="54">
        <f t="shared" si="46"/>
        <v>2.3499999999999996</v>
      </c>
      <c r="DN8" s="54">
        <f t="shared" si="47"/>
        <v>2.3999999999999995</v>
      </c>
      <c r="DO8" s="54">
        <f t="shared" si="48"/>
        <v>2.4499999999999993</v>
      </c>
      <c r="DP8" s="54">
        <f t="shared" si="49"/>
        <v>2.4999999999999991</v>
      </c>
      <c r="DQ8" s="54">
        <f t="shared" si="50"/>
        <v>2.5499999999999989</v>
      </c>
      <c r="DR8" s="54">
        <f t="shared" si="51"/>
        <v>2.5999999999999988</v>
      </c>
      <c r="DS8" s="54">
        <f t="shared" si="52"/>
        <v>2.6499999999999986</v>
      </c>
      <c r="DT8" s="54">
        <f t="shared" si="53"/>
        <v>2.6999999999999984</v>
      </c>
      <c r="DU8" s="54">
        <f t="shared" si="54"/>
        <v>2.7499999999999982</v>
      </c>
      <c r="DV8" s="54">
        <f t="shared" si="55"/>
        <v>2.799999999999998</v>
      </c>
      <c r="DW8" s="54">
        <f t="shared" si="56"/>
        <v>2.8499999999999979</v>
      </c>
      <c r="DX8" s="54">
        <f t="shared" si="57"/>
        <v>2.8999999999999977</v>
      </c>
      <c r="DY8" s="54">
        <f t="shared" si="58"/>
        <v>2.9499999999999975</v>
      </c>
      <c r="DZ8" s="54">
        <f t="shared" si="59"/>
        <v>2.9999999999999973</v>
      </c>
      <c r="EA8" s="54">
        <f t="shared" si="60"/>
        <v>3.0499999999999972</v>
      </c>
      <c r="EB8" s="54">
        <f t="shared" si="61"/>
        <v>3.099999999999997</v>
      </c>
      <c r="EC8" s="54">
        <f t="shared" si="62"/>
        <v>3.1499999999999968</v>
      </c>
      <c r="ED8" s="54">
        <f t="shared" si="63"/>
        <v>3.1999999999999966</v>
      </c>
      <c r="EE8" s="54">
        <f t="shared" si="64"/>
        <v>3.2499999999999964</v>
      </c>
      <c r="EF8" s="54">
        <f t="shared" si="65"/>
        <v>3.2999999999999963</v>
      </c>
      <c r="EG8" s="54">
        <f t="shared" si="66"/>
        <v>3.3499999999999961</v>
      </c>
      <c r="EH8" s="66">
        <f t="shared" ref="EH8:ES8" si="73">EG8+EH$2</f>
        <v>3.4299999999999962</v>
      </c>
      <c r="EI8" s="66">
        <f t="shared" si="73"/>
        <v>3.519999999999996</v>
      </c>
      <c r="EJ8" s="66">
        <f t="shared" si="73"/>
        <v>3.6199999999999961</v>
      </c>
      <c r="EK8" s="66">
        <f t="shared" si="73"/>
        <v>3.7399999999999962</v>
      </c>
      <c r="EL8" s="66">
        <f t="shared" si="73"/>
        <v>3.8799999999999963</v>
      </c>
      <c r="EM8" s="66">
        <f t="shared" si="73"/>
        <v>4.0399999999999965</v>
      </c>
      <c r="EN8" s="66">
        <f t="shared" si="73"/>
        <v>4.2199999999999962</v>
      </c>
      <c r="EO8" s="66">
        <f t="shared" si="73"/>
        <v>4.4199999999999964</v>
      </c>
      <c r="EP8" s="66">
        <f t="shared" si="73"/>
        <v>4.6399999999999961</v>
      </c>
      <c r="EQ8" s="66">
        <f t="shared" si="73"/>
        <v>4.8799999999999963</v>
      </c>
      <c r="ER8" s="66">
        <f t="shared" si="73"/>
        <v>5.1399999999999961</v>
      </c>
      <c r="ES8" s="66">
        <f t="shared" si="73"/>
        <v>5.4199999999999964</v>
      </c>
      <c r="EW8" s="23">
        <v>3</v>
      </c>
      <c r="EX8" s="23">
        <f>INT([2]攻城值!$AC7)</f>
        <v>10</v>
      </c>
      <c r="EY8" s="23">
        <f>INT([2]攻城值!$AJ7)</f>
        <v>410</v>
      </c>
      <c r="EZ8" s="23">
        <f t="shared" si="68"/>
        <v>328</v>
      </c>
      <c r="FA8" s="23">
        <f>[3]其他调用!AS7+[3]其他调用!$AZ7*[3]攻城基础信息!$D$28*[3]攻城基础信息!$D$29</f>
        <v>338.82191570635428</v>
      </c>
      <c r="FB8" s="61">
        <f>[3]攻城基础信息!$X7*EZ8/FA8*$EX$1*6</f>
        <v>32048.405275893121</v>
      </c>
      <c r="FC8" s="26">
        <f t="shared" si="69"/>
        <v>3000</v>
      </c>
      <c r="FE8" s="74"/>
      <c r="FF8" s="23">
        <v>2</v>
      </c>
      <c r="FG8" s="26">
        <v>1</v>
      </c>
      <c r="FJ8" s="46">
        <v>3</v>
      </c>
      <c r="FK8" s="46">
        <f t="shared" ref="FK8:HE8" si="74">IF(FK$5&lt;$P8,FL8*0.99,IF(FK$5&lt;=$T8,1,FJ8*1.05))</f>
        <v>0.99</v>
      </c>
      <c r="FL8" s="46">
        <f t="shared" si="74"/>
        <v>1</v>
      </c>
      <c r="FM8" s="46">
        <f t="shared" si="74"/>
        <v>1</v>
      </c>
      <c r="FN8" s="46">
        <f t="shared" si="74"/>
        <v>1</v>
      </c>
      <c r="FO8" s="46">
        <f t="shared" si="74"/>
        <v>1</v>
      </c>
      <c r="FP8" s="46">
        <f t="shared" si="74"/>
        <v>1</v>
      </c>
      <c r="FQ8" s="46">
        <f t="shared" si="74"/>
        <v>1</v>
      </c>
      <c r="FR8" s="46">
        <f t="shared" si="74"/>
        <v>1.05</v>
      </c>
      <c r="FS8" s="46">
        <f t="shared" si="74"/>
        <v>1.1025</v>
      </c>
      <c r="FT8" s="46">
        <f t="shared" si="74"/>
        <v>1.1576250000000001</v>
      </c>
      <c r="FU8" s="46">
        <f t="shared" si="74"/>
        <v>1.2155062500000002</v>
      </c>
      <c r="FV8" s="46">
        <f t="shared" si="74"/>
        <v>1.2762815625000004</v>
      </c>
      <c r="FW8" s="46">
        <f t="shared" si="74"/>
        <v>1.3400956406250004</v>
      </c>
      <c r="FX8" s="46">
        <f t="shared" si="74"/>
        <v>1.4071004226562505</v>
      </c>
      <c r="FY8" s="46">
        <f t="shared" si="74"/>
        <v>1.477455443789063</v>
      </c>
      <c r="FZ8" s="46">
        <f t="shared" si="74"/>
        <v>1.5513282159785162</v>
      </c>
      <c r="GA8" s="46">
        <f t="shared" si="74"/>
        <v>1.628894626777442</v>
      </c>
      <c r="GB8" s="46">
        <f t="shared" si="74"/>
        <v>1.7103393581163142</v>
      </c>
      <c r="GC8" s="46">
        <f t="shared" si="74"/>
        <v>1.7958563260221301</v>
      </c>
      <c r="GD8" s="46">
        <f t="shared" si="74"/>
        <v>1.8856491423232367</v>
      </c>
      <c r="GE8" s="46">
        <f t="shared" si="74"/>
        <v>1.9799315994393987</v>
      </c>
      <c r="GF8" s="46">
        <f t="shared" si="74"/>
        <v>2.0789281794113688</v>
      </c>
      <c r="GG8" s="46">
        <f t="shared" si="74"/>
        <v>2.1828745883819374</v>
      </c>
      <c r="GH8" s="46">
        <f t="shared" si="74"/>
        <v>2.2920183178010345</v>
      </c>
      <c r="GI8" s="46">
        <f t="shared" si="74"/>
        <v>2.4066192336910861</v>
      </c>
      <c r="GJ8" s="46">
        <f t="shared" si="74"/>
        <v>2.5269501953756404</v>
      </c>
      <c r="GK8" s="46">
        <f t="shared" si="74"/>
        <v>2.6532977051444226</v>
      </c>
      <c r="GL8" s="46">
        <f t="shared" si="74"/>
        <v>2.7859625904016441</v>
      </c>
      <c r="GM8" s="46">
        <f t="shared" si="74"/>
        <v>2.9252607199217264</v>
      </c>
      <c r="GN8" s="46">
        <f t="shared" si="74"/>
        <v>3.0715237559178128</v>
      </c>
      <c r="GO8" s="46">
        <f t="shared" si="74"/>
        <v>3.2250999437137038</v>
      </c>
      <c r="GP8" s="46">
        <f t="shared" si="74"/>
        <v>3.3863549408993889</v>
      </c>
      <c r="GQ8" s="46">
        <f t="shared" si="74"/>
        <v>3.5556726879443583</v>
      </c>
      <c r="GR8" s="46">
        <f t="shared" si="74"/>
        <v>3.7334563223415764</v>
      </c>
      <c r="GS8" s="46">
        <f t="shared" si="74"/>
        <v>3.9201291384586554</v>
      </c>
      <c r="GT8" s="46">
        <f t="shared" si="74"/>
        <v>4.1161355953815884</v>
      </c>
      <c r="GU8" s="46">
        <f t="shared" si="74"/>
        <v>4.3219423751506678</v>
      </c>
      <c r="GV8" s="46">
        <f t="shared" si="74"/>
        <v>4.5380394939082018</v>
      </c>
      <c r="GW8" s="46">
        <f t="shared" si="74"/>
        <v>4.7649414686036122</v>
      </c>
      <c r="GX8" s="46">
        <f t="shared" si="74"/>
        <v>5.0031885420337927</v>
      </c>
      <c r="GY8" s="46">
        <f t="shared" si="74"/>
        <v>5.2533479691354827</v>
      </c>
      <c r="GZ8" s="46">
        <f t="shared" si="74"/>
        <v>5.5160153675922574</v>
      </c>
      <c r="HA8" s="46">
        <f t="shared" si="74"/>
        <v>5.7918161359718709</v>
      </c>
      <c r="HB8" s="46">
        <f t="shared" si="74"/>
        <v>6.0814069427704647</v>
      </c>
      <c r="HC8" s="46">
        <f t="shared" si="74"/>
        <v>6.3854772899089882</v>
      </c>
      <c r="HD8" s="46">
        <f t="shared" si="74"/>
        <v>6.7047511544044376</v>
      </c>
      <c r="HE8" s="46">
        <f t="shared" si="74"/>
        <v>7.0399887121246598</v>
      </c>
      <c r="HF8" s="67">
        <f t="shared" si="9"/>
        <v>7.3919881477308929</v>
      </c>
      <c r="HG8" s="66">
        <f t="shared" ref="HG8:HR8" si="75">IF(HG$5&lt;$P8,HH8*0.99,IF(HG$5&lt;=$T8,1,HF8*HG$2))</f>
        <v>7.7615875551174378</v>
      </c>
      <c r="HH8" s="66">
        <f t="shared" si="75"/>
        <v>8.3048986839756598</v>
      </c>
      <c r="HI8" s="66">
        <f t="shared" si="75"/>
        <v>9.0523395655334706</v>
      </c>
      <c r="HJ8" s="66">
        <f t="shared" si="75"/>
        <v>10.048096917742154</v>
      </c>
      <c r="HK8" s="66">
        <f t="shared" si="75"/>
        <v>11.354349517048632</v>
      </c>
      <c r="HL8" s="66">
        <f t="shared" si="75"/>
        <v>13.057501944605926</v>
      </c>
      <c r="HM8" s="66">
        <f t="shared" si="75"/>
        <v>15.277277275188933</v>
      </c>
      <c r="HN8" s="66">
        <f t="shared" si="75"/>
        <v>18.179959957474829</v>
      </c>
      <c r="HO8" s="66">
        <f t="shared" si="75"/>
        <v>21.997751548544542</v>
      </c>
      <c r="HP8" s="66">
        <f t="shared" si="75"/>
        <v>27.057234404709785</v>
      </c>
      <c r="HQ8" s="66">
        <f t="shared" si="75"/>
        <v>33.821543005887229</v>
      </c>
      <c r="HR8" s="66">
        <f t="shared" si="75"/>
        <v>42.953359617476778</v>
      </c>
    </row>
    <row r="9" spans="2:226" x14ac:dyDescent="0.15">
      <c r="B9" s="74"/>
      <c r="C9" s="7">
        <v>2</v>
      </c>
      <c r="D9" s="3">
        <v>0.05</v>
      </c>
      <c r="E9" s="9"/>
      <c r="F9" s="9"/>
      <c r="G9" s="9"/>
      <c r="H9" s="15"/>
      <c r="I9" s="7">
        <v>4</v>
      </c>
      <c r="J9" s="15">
        <f>ROUNDUP(求节点(节奏总纲!P$4:P$113,节奏总纲!$O$4:$O$113,节奏总纲!P7+1),0)</f>
        <v>13</v>
      </c>
      <c r="K9" s="15">
        <f>ROUNDUP(求节点(节奏总纲!Q$4:Q$113,节奏总纲!$O$4:$O$113,节奏总纲!Q7+1),0)</f>
        <v>14</v>
      </c>
      <c r="L9" s="15">
        <f>ROUNDUP(求节点(节奏总纲!R$4:R$113,节奏总纲!$O$4:$O$113,节奏总纲!R7+1),0)</f>
        <v>15</v>
      </c>
      <c r="M9" s="15">
        <f>ROUNDUP(求节点(节奏总纲!S$4:S$113,节奏总纲!$O$4:$O$113,节奏总纲!S7+1),0)</f>
        <v>17</v>
      </c>
      <c r="N9" s="15">
        <f>ROUNDUP(求节点(节奏总纲!T$4:T$113,节奏总纲!$O$4:$O$113,节奏总纲!T7+1),0)</f>
        <v>23</v>
      </c>
      <c r="O9" s="15">
        <f t="shared" si="11"/>
        <v>0.85202109539438453</v>
      </c>
      <c r="P9" s="7">
        <v>1.7040421907887691</v>
      </c>
      <c r="Q9" s="23">
        <f t="shared" ref="Q9:T9" si="76">P9+1.5</f>
        <v>3.2040421907887691</v>
      </c>
      <c r="R9" s="23">
        <f t="shared" si="76"/>
        <v>4.7040421907887691</v>
      </c>
      <c r="S9" s="23">
        <f t="shared" si="76"/>
        <v>6.2040421907887691</v>
      </c>
      <c r="T9" s="23">
        <f t="shared" si="76"/>
        <v>7.7040421907887691</v>
      </c>
      <c r="U9" s="15">
        <f>其他调用!AG8</f>
        <v>6306604.9612667225</v>
      </c>
      <c r="V9" s="54">
        <f>IFERROR(部队战力(INDEX(其他调用!D$5:D$104,J9,1),INDEX(其他调用!N$5:N$104,J9,1),INDEX(其他调用!I$5:I$104,J9,1),INDEX(其他调用!S$5:S$104,J9,1)),V8)</f>
        <v>42874448.905277468</v>
      </c>
      <c r="W9" s="54">
        <f>IFERROR(部队战力(INDEX(其他调用!E$5:E$104,K9,1),INDEX(其他调用!O$5:O$104,K9,1),INDEX(其他调用!J$5:J$104,K9,1),INDEX(其他调用!T$5:T$104,K9,1)),W8)</f>
        <v>52453930.31813582</v>
      </c>
      <c r="X9" s="54">
        <f>IFERROR(部队战力(INDEX(其他调用!F$5:F$104,L9,1),INDEX(其他调用!P$5:P$104,L9,1),INDEX(其他调用!K$5:K$104,L9,1),INDEX(其他调用!U$5:U$104,L9,1)),X8)</f>
        <v>66101067.185136765</v>
      </c>
      <c r="Y9" s="54">
        <f>IFERROR(部队战力(INDEX(其他调用!G$5:G$104,M9,1),INDEX(其他调用!Q$5:Q$104,M9,1),INDEX(其他调用!L$5:L$104,M9,1),INDEX(其他调用!V$5:V$104,M9,1)),Y8)</f>
        <v>100334247.71582799</v>
      </c>
      <c r="Z9" s="54">
        <f>IFERROR(部队战力(INDEX(其他调用!H$5:H$104,N9,1),INDEX(其他调用!R$5:R$104,N9,1),INDEX(其他调用!M$5:M$104,N9,1),INDEX(其他调用!W$5:W$104,N9,1)),Z8)</f>
        <v>234091995.14046282</v>
      </c>
      <c r="AA9" s="15">
        <f t="shared" si="13"/>
        <v>1</v>
      </c>
      <c r="AB9" s="15">
        <f t="shared" si="14"/>
        <v>6.7983406553287358</v>
      </c>
      <c r="AC9" s="15">
        <f t="shared" si="15"/>
        <v>8.3173007728075792</v>
      </c>
      <c r="AD9" s="15">
        <f t="shared" si="16"/>
        <v>10.48124428137004</v>
      </c>
      <c r="AE9" s="15">
        <f t="shared" si="17"/>
        <v>15.909391555686597</v>
      </c>
      <c r="AF9" s="15">
        <f t="shared" si="18"/>
        <v>37.118544221207081</v>
      </c>
      <c r="AK9" s="23"/>
      <c r="AL9" s="19">
        <v>4</v>
      </c>
      <c r="AM9" s="26">
        <f t="shared" si="2"/>
        <v>1.4875409676246123</v>
      </c>
      <c r="AN9" s="26">
        <f t="shared" si="2"/>
        <v>2.7974253220338898</v>
      </c>
      <c r="AO9" s="26">
        <f t="shared" si="2"/>
        <v>2.9903217416698431</v>
      </c>
      <c r="AP9" s="26">
        <f t="shared" si="2"/>
        <v>3.2304479235478407</v>
      </c>
      <c r="AQ9" s="26">
        <f t="shared" si="2"/>
        <v>3.7387454657856938</v>
      </c>
      <c r="AR9" s="26">
        <f t="shared" si="2"/>
        <v>4.2844980016195331</v>
      </c>
      <c r="AS9" s="26">
        <f t="shared" si="2"/>
        <v>5.7330777312905266</v>
      </c>
      <c r="AT9" s="26">
        <f t="shared" si="2"/>
        <v>6.7969393841495949</v>
      </c>
      <c r="AU9" s="26">
        <f t="shared" si="2"/>
        <v>7.4527215377801053</v>
      </c>
      <c r="AV9" s="26">
        <f t="shared" si="2"/>
        <v>7.8164802917720335</v>
      </c>
      <c r="AW9" s="26">
        <f t="shared" si="3"/>
        <v>8.197993691558116</v>
      </c>
      <c r="AX9" s="26">
        <f t="shared" si="3"/>
        <v>8.5981283209492361</v>
      </c>
      <c r="AY9" s="26">
        <f t="shared" si="3"/>
        <v>8.2336371423909789</v>
      </c>
      <c r="AZ9" s="26">
        <f t="shared" si="3"/>
        <v>8.6355114875620611</v>
      </c>
      <c r="BA9" s="26">
        <f t="shared" si="3"/>
        <v>9.0570008566300775</v>
      </c>
      <c r="BB9" s="26">
        <f t="shared" si="3"/>
        <v>9.4990626363182695</v>
      </c>
      <c r="BC9" s="26">
        <f t="shared" si="3"/>
        <v>10.43711527287847</v>
      </c>
      <c r="BD9" s="26">
        <f t="shared" si="3"/>
        <v>10.946538847566767</v>
      </c>
      <c r="BE9" s="26">
        <f t="shared" si="3"/>
        <v>11.480826800166321</v>
      </c>
      <c r="BF9" s="26">
        <f t="shared" si="3"/>
        <v>12.041192732323445</v>
      </c>
      <c r="BG9" s="26">
        <f t="shared" si="4"/>
        <v>13.202950820191266</v>
      </c>
      <c r="BH9" s="26">
        <f t="shared" si="4"/>
        <v>13.847371642171961</v>
      </c>
      <c r="BI9" s="26">
        <f t="shared" si="4"/>
        <v>14.523245902210395</v>
      </c>
      <c r="BJ9" s="26">
        <f t="shared" si="4"/>
        <v>15.232108806389157</v>
      </c>
      <c r="BK9" s="26">
        <f t="shared" si="4"/>
        <v>14.586390449611311</v>
      </c>
      <c r="BL9" s="26">
        <f t="shared" si="4"/>
        <v>15.298335366416939</v>
      </c>
      <c r="BM9" s="26">
        <f t="shared" si="4"/>
        <v>16.045029494572447</v>
      </c>
      <c r="BN9" s="26">
        <f t="shared" si="4"/>
        <v>16.828168903058636</v>
      </c>
      <c r="BO9" s="26">
        <f t="shared" si="4"/>
        <v>18.489986369935867</v>
      </c>
      <c r="BP9" s="26">
        <f t="shared" si="4"/>
        <v>19.392461307334241</v>
      </c>
      <c r="BQ9" s="26">
        <f t="shared" si="5"/>
        <v>20.338985006929455</v>
      </c>
      <c r="BR9" s="26">
        <f t="shared" si="5"/>
        <v>21.331707438067664</v>
      </c>
      <c r="BS9" s="26">
        <f t="shared" si="5"/>
        <v>23.389832757968872</v>
      </c>
      <c r="BT9" s="26">
        <f t="shared" si="5"/>
        <v>24.531463553777812</v>
      </c>
      <c r="BU9" s="26">
        <f t="shared" si="5"/>
        <v>25.72881603376576</v>
      </c>
      <c r="BV9" s="26">
        <f t="shared" si="5"/>
        <v>26.984609909155598</v>
      </c>
      <c r="BW9" s="26">
        <f t="shared" si="5"/>
        <v>25.840680451303879</v>
      </c>
      <c r="BX9" s="26">
        <f t="shared" si="5"/>
        <v>27.101934300064968</v>
      </c>
      <c r="BY9" s="26">
        <f t="shared" si="5"/>
        <v>28.424748496434269</v>
      </c>
      <c r="BZ9" s="26">
        <f t="shared" si="5"/>
        <v>29.812127730071474</v>
      </c>
      <c r="CA9" s="26">
        <f t="shared" si="6"/>
        <v>32.756138743509972</v>
      </c>
      <c r="CB9" s="26">
        <f t="shared" si="6"/>
        <v>34.354928146082365</v>
      </c>
      <c r="CC9" s="26">
        <f t="shared" si="6"/>
        <v>36.031752617860967</v>
      </c>
      <c r="CD9" s="26">
        <f t="shared" si="6"/>
        <v>37.790420960690611</v>
      </c>
      <c r="CE9" s="26">
        <f t="shared" si="6"/>
        <v>41.436515510540112</v>
      </c>
      <c r="CF9" s="26">
        <f t="shared" si="6"/>
        <v>43.45898410479419</v>
      </c>
      <c r="CG9" s="26">
        <f t="shared" si="6"/>
        <v>45.580167061594132</v>
      </c>
      <c r="CH9" s="26">
        <f t="shared" si="6"/>
        <v>47.804882515273611</v>
      </c>
      <c r="CK9" s="49">
        <v>4</v>
      </c>
      <c r="CL9" s="54">
        <f t="shared" si="19"/>
        <v>1</v>
      </c>
      <c r="CM9" s="54">
        <f t="shared" si="20"/>
        <v>1.05</v>
      </c>
      <c r="CN9" s="54">
        <f t="shared" si="21"/>
        <v>1.1000000000000001</v>
      </c>
      <c r="CO9" s="54">
        <f t="shared" si="22"/>
        <v>1.1500000000000001</v>
      </c>
      <c r="CP9" s="54">
        <f t="shared" si="23"/>
        <v>1.2000000000000002</v>
      </c>
      <c r="CQ9" s="54">
        <f t="shared" si="24"/>
        <v>1.2500000000000002</v>
      </c>
      <c r="CR9" s="54">
        <f t="shared" si="25"/>
        <v>1.3000000000000003</v>
      </c>
      <c r="CS9" s="54">
        <f t="shared" si="26"/>
        <v>1.3500000000000003</v>
      </c>
      <c r="CT9" s="54">
        <f t="shared" si="27"/>
        <v>1.4000000000000004</v>
      </c>
      <c r="CU9" s="54">
        <f t="shared" si="28"/>
        <v>1.4500000000000004</v>
      </c>
      <c r="CV9" s="54">
        <f t="shared" si="29"/>
        <v>1.5000000000000004</v>
      </c>
      <c r="CW9" s="54">
        <f t="shared" si="30"/>
        <v>1.5500000000000005</v>
      </c>
      <c r="CX9" s="54">
        <f t="shared" si="31"/>
        <v>1.6000000000000005</v>
      </c>
      <c r="CY9" s="54">
        <f t="shared" si="32"/>
        <v>1.6500000000000006</v>
      </c>
      <c r="CZ9" s="54">
        <f t="shared" si="33"/>
        <v>1.7000000000000006</v>
      </c>
      <c r="DA9" s="54">
        <f t="shared" si="34"/>
        <v>1.7500000000000007</v>
      </c>
      <c r="DB9" s="54">
        <f t="shared" si="35"/>
        <v>1.8000000000000007</v>
      </c>
      <c r="DC9" s="54">
        <f t="shared" si="36"/>
        <v>1.8500000000000008</v>
      </c>
      <c r="DD9" s="54">
        <f t="shared" si="37"/>
        <v>1.9000000000000008</v>
      </c>
      <c r="DE9" s="54">
        <f t="shared" si="38"/>
        <v>1.9500000000000008</v>
      </c>
      <c r="DF9" s="54">
        <f t="shared" si="39"/>
        <v>2.0000000000000009</v>
      </c>
      <c r="DG9" s="54">
        <f t="shared" si="40"/>
        <v>2.0500000000000007</v>
      </c>
      <c r="DH9" s="54">
        <f t="shared" si="41"/>
        <v>2.1000000000000005</v>
      </c>
      <c r="DI9" s="54">
        <f t="shared" si="42"/>
        <v>2.1500000000000004</v>
      </c>
      <c r="DJ9" s="54">
        <f t="shared" si="43"/>
        <v>2.2000000000000002</v>
      </c>
      <c r="DK9" s="54">
        <f t="shared" si="44"/>
        <v>2.25</v>
      </c>
      <c r="DL9" s="54">
        <f t="shared" si="45"/>
        <v>2.2999999999999998</v>
      </c>
      <c r="DM9" s="54">
        <f t="shared" si="46"/>
        <v>2.3499999999999996</v>
      </c>
      <c r="DN9" s="54">
        <f t="shared" si="47"/>
        <v>2.3999999999999995</v>
      </c>
      <c r="DO9" s="54">
        <f t="shared" si="48"/>
        <v>2.4499999999999993</v>
      </c>
      <c r="DP9" s="54">
        <f t="shared" si="49"/>
        <v>2.4999999999999991</v>
      </c>
      <c r="DQ9" s="54">
        <f t="shared" si="50"/>
        <v>2.5499999999999989</v>
      </c>
      <c r="DR9" s="54">
        <f t="shared" si="51"/>
        <v>2.5999999999999988</v>
      </c>
      <c r="DS9" s="54">
        <f t="shared" si="52"/>
        <v>2.6499999999999986</v>
      </c>
      <c r="DT9" s="54">
        <f t="shared" si="53"/>
        <v>2.6999999999999984</v>
      </c>
      <c r="DU9" s="54">
        <f t="shared" si="54"/>
        <v>2.7499999999999982</v>
      </c>
      <c r="DV9" s="54">
        <f t="shared" si="55"/>
        <v>2.799999999999998</v>
      </c>
      <c r="DW9" s="54">
        <f t="shared" si="56"/>
        <v>2.8499999999999979</v>
      </c>
      <c r="DX9" s="54">
        <f t="shared" si="57"/>
        <v>2.8999999999999977</v>
      </c>
      <c r="DY9" s="54">
        <f t="shared" si="58"/>
        <v>2.9499999999999975</v>
      </c>
      <c r="DZ9" s="54">
        <f t="shared" si="59"/>
        <v>2.9999999999999973</v>
      </c>
      <c r="EA9" s="54">
        <f t="shared" si="60"/>
        <v>3.0499999999999972</v>
      </c>
      <c r="EB9" s="54">
        <f t="shared" si="61"/>
        <v>3.099999999999997</v>
      </c>
      <c r="EC9" s="54">
        <f t="shared" si="62"/>
        <v>3.1499999999999968</v>
      </c>
      <c r="ED9" s="54">
        <f t="shared" si="63"/>
        <v>3.1999999999999966</v>
      </c>
      <c r="EE9" s="54">
        <f t="shared" si="64"/>
        <v>3.2499999999999964</v>
      </c>
      <c r="EF9" s="54">
        <f t="shared" si="65"/>
        <v>3.2999999999999963</v>
      </c>
      <c r="EG9" s="54">
        <f t="shared" si="66"/>
        <v>3.3499999999999961</v>
      </c>
      <c r="EH9" s="66">
        <f t="shared" ref="EH9:ES9" si="77">EG9+EH$2</f>
        <v>3.4299999999999962</v>
      </c>
      <c r="EI9" s="66">
        <f t="shared" si="77"/>
        <v>3.519999999999996</v>
      </c>
      <c r="EJ9" s="66">
        <f t="shared" si="77"/>
        <v>3.6199999999999961</v>
      </c>
      <c r="EK9" s="66">
        <f t="shared" si="77"/>
        <v>3.7399999999999962</v>
      </c>
      <c r="EL9" s="66">
        <f t="shared" si="77"/>
        <v>3.8799999999999963</v>
      </c>
      <c r="EM9" s="66">
        <f t="shared" si="77"/>
        <v>4.0399999999999965</v>
      </c>
      <c r="EN9" s="66">
        <f t="shared" si="77"/>
        <v>4.2199999999999962</v>
      </c>
      <c r="EO9" s="66">
        <f t="shared" si="77"/>
        <v>4.4199999999999964</v>
      </c>
      <c r="EP9" s="66">
        <f t="shared" si="77"/>
        <v>4.6399999999999961</v>
      </c>
      <c r="EQ9" s="66">
        <f t="shared" si="77"/>
        <v>4.8799999999999963</v>
      </c>
      <c r="ER9" s="66">
        <f t="shared" si="77"/>
        <v>5.1399999999999961</v>
      </c>
      <c r="ES9" s="66">
        <f t="shared" si="77"/>
        <v>5.4199999999999964</v>
      </c>
      <c r="EW9" s="23">
        <v>4</v>
      </c>
      <c r="EX9" s="23">
        <f>INT([2]攻城值!$AC8)</f>
        <v>14</v>
      </c>
      <c r="EY9" s="23">
        <f>INT([2]攻城值!$AJ8)</f>
        <v>415</v>
      </c>
      <c r="EZ9" s="23">
        <f t="shared" si="68"/>
        <v>332</v>
      </c>
      <c r="FA9" s="23">
        <f>[3]其他调用!AS8+[3]其他调用!$AZ8*[3]攻城基础信息!$D$28*[3]攻城基础信息!$D$29</f>
        <v>346.48287355953147</v>
      </c>
      <c r="FB9" s="61">
        <f>[3]攻城基础信息!$X8*EZ9/FA9*$EX$1*6</f>
        <v>43252.319315432986</v>
      </c>
      <c r="FC9" s="26">
        <f t="shared" si="69"/>
        <v>4500</v>
      </c>
      <c r="FE9" s="74"/>
      <c r="FF9" s="23">
        <v>3</v>
      </c>
      <c r="FG9" s="26">
        <v>1</v>
      </c>
      <c r="FJ9" s="46">
        <v>4</v>
      </c>
      <c r="FK9" s="46">
        <f t="shared" ref="FK9:HE9" si="78">IF(FK$5&lt;$P9,FL9*0.99,IF(FK$5&lt;=$T9,1,FJ9*1.05))</f>
        <v>0.99</v>
      </c>
      <c r="FL9" s="46">
        <f t="shared" si="78"/>
        <v>1</v>
      </c>
      <c r="FM9" s="46">
        <f t="shared" si="78"/>
        <v>1</v>
      </c>
      <c r="FN9" s="46">
        <f t="shared" si="78"/>
        <v>1</v>
      </c>
      <c r="FO9" s="46">
        <f t="shared" si="78"/>
        <v>1</v>
      </c>
      <c r="FP9" s="46">
        <f t="shared" si="78"/>
        <v>1</v>
      </c>
      <c r="FQ9" s="46">
        <f t="shared" si="78"/>
        <v>1</v>
      </c>
      <c r="FR9" s="46">
        <f t="shared" si="78"/>
        <v>1.05</v>
      </c>
      <c r="FS9" s="46">
        <f t="shared" si="78"/>
        <v>1.1025</v>
      </c>
      <c r="FT9" s="46">
        <f t="shared" si="78"/>
        <v>1.1576250000000001</v>
      </c>
      <c r="FU9" s="46">
        <f t="shared" si="78"/>
        <v>1.2155062500000002</v>
      </c>
      <c r="FV9" s="46">
        <f t="shared" si="78"/>
        <v>1.2762815625000004</v>
      </c>
      <c r="FW9" s="46">
        <f t="shared" si="78"/>
        <v>1.3400956406250004</v>
      </c>
      <c r="FX9" s="46">
        <f t="shared" si="78"/>
        <v>1.4071004226562505</v>
      </c>
      <c r="FY9" s="46">
        <f t="shared" si="78"/>
        <v>1.477455443789063</v>
      </c>
      <c r="FZ9" s="46">
        <f t="shared" si="78"/>
        <v>1.5513282159785162</v>
      </c>
      <c r="GA9" s="46">
        <f t="shared" si="78"/>
        <v>1.628894626777442</v>
      </c>
      <c r="GB9" s="46">
        <f t="shared" si="78"/>
        <v>1.7103393581163142</v>
      </c>
      <c r="GC9" s="46">
        <f t="shared" si="78"/>
        <v>1.7958563260221301</v>
      </c>
      <c r="GD9" s="46">
        <f t="shared" si="78"/>
        <v>1.8856491423232367</v>
      </c>
      <c r="GE9" s="46">
        <f t="shared" si="78"/>
        <v>1.9799315994393987</v>
      </c>
      <c r="GF9" s="46">
        <f t="shared" si="78"/>
        <v>2.0789281794113688</v>
      </c>
      <c r="GG9" s="46">
        <f t="shared" si="78"/>
        <v>2.1828745883819374</v>
      </c>
      <c r="GH9" s="46">
        <f t="shared" si="78"/>
        <v>2.2920183178010345</v>
      </c>
      <c r="GI9" s="46">
        <f t="shared" si="78"/>
        <v>2.4066192336910861</v>
      </c>
      <c r="GJ9" s="46">
        <f t="shared" si="78"/>
        <v>2.5269501953756404</v>
      </c>
      <c r="GK9" s="46">
        <f t="shared" si="78"/>
        <v>2.6532977051444226</v>
      </c>
      <c r="GL9" s="46">
        <f t="shared" si="78"/>
        <v>2.7859625904016441</v>
      </c>
      <c r="GM9" s="46">
        <f t="shared" si="78"/>
        <v>2.9252607199217264</v>
      </c>
      <c r="GN9" s="46">
        <f t="shared" si="78"/>
        <v>3.0715237559178128</v>
      </c>
      <c r="GO9" s="46">
        <f t="shared" si="78"/>
        <v>3.2250999437137038</v>
      </c>
      <c r="GP9" s="46">
        <f t="shared" si="78"/>
        <v>3.3863549408993889</v>
      </c>
      <c r="GQ9" s="46">
        <f t="shared" si="78"/>
        <v>3.5556726879443583</v>
      </c>
      <c r="GR9" s="46">
        <f t="shared" si="78"/>
        <v>3.7334563223415764</v>
      </c>
      <c r="GS9" s="46">
        <f t="shared" si="78"/>
        <v>3.9201291384586554</v>
      </c>
      <c r="GT9" s="46">
        <f t="shared" si="78"/>
        <v>4.1161355953815884</v>
      </c>
      <c r="GU9" s="46">
        <f t="shared" si="78"/>
        <v>4.3219423751506678</v>
      </c>
      <c r="GV9" s="46">
        <f t="shared" si="78"/>
        <v>4.5380394939082018</v>
      </c>
      <c r="GW9" s="46">
        <f t="shared" si="78"/>
        <v>4.7649414686036122</v>
      </c>
      <c r="GX9" s="46">
        <f t="shared" si="78"/>
        <v>5.0031885420337927</v>
      </c>
      <c r="GY9" s="46">
        <f t="shared" si="78"/>
        <v>5.2533479691354827</v>
      </c>
      <c r="GZ9" s="46">
        <f t="shared" si="78"/>
        <v>5.5160153675922574</v>
      </c>
      <c r="HA9" s="46">
        <f t="shared" si="78"/>
        <v>5.7918161359718709</v>
      </c>
      <c r="HB9" s="46">
        <f t="shared" si="78"/>
        <v>6.0814069427704647</v>
      </c>
      <c r="HC9" s="46">
        <f t="shared" si="78"/>
        <v>6.3854772899089882</v>
      </c>
      <c r="HD9" s="46">
        <f t="shared" si="78"/>
        <v>6.7047511544044376</v>
      </c>
      <c r="HE9" s="46">
        <f t="shared" si="78"/>
        <v>7.0399887121246598</v>
      </c>
      <c r="HF9" s="67">
        <f t="shared" si="9"/>
        <v>7.3919881477308929</v>
      </c>
      <c r="HG9" s="66">
        <f t="shared" ref="HG9:HR9" si="79">IF(HG$5&lt;$P9,HH9*0.99,IF(HG$5&lt;=$T9,1,HF9*HG$2))</f>
        <v>7.7615875551174378</v>
      </c>
      <c r="HH9" s="66">
        <f t="shared" si="79"/>
        <v>8.3048986839756598</v>
      </c>
      <c r="HI9" s="66">
        <f t="shared" si="79"/>
        <v>9.0523395655334706</v>
      </c>
      <c r="HJ9" s="66">
        <f t="shared" si="79"/>
        <v>10.048096917742154</v>
      </c>
      <c r="HK9" s="66">
        <f t="shared" si="79"/>
        <v>11.354349517048632</v>
      </c>
      <c r="HL9" s="66">
        <f t="shared" si="79"/>
        <v>13.057501944605926</v>
      </c>
      <c r="HM9" s="66">
        <f t="shared" si="79"/>
        <v>15.277277275188933</v>
      </c>
      <c r="HN9" s="66">
        <f t="shared" si="79"/>
        <v>18.179959957474829</v>
      </c>
      <c r="HO9" s="66">
        <f t="shared" si="79"/>
        <v>21.997751548544542</v>
      </c>
      <c r="HP9" s="66">
        <f t="shared" si="79"/>
        <v>27.057234404709785</v>
      </c>
      <c r="HQ9" s="66">
        <f t="shared" si="79"/>
        <v>33.821543005887229</v>
      </c>
      <c r="HR9" s="66">
        <f t="shared" si="79"/>
        <v>42.953359617476778</v>
      </c>
    </row>
    <row r="10" spans="2:226" x14ac:dyDescent="0.15">
      <c r="B10" s="74"/>
      <c r="C10" s="7">
        <v>3</v>
      </c>
      <c r="D10" s="3">
        <v>0.05</v>
      </c>
      <c r="E10" s="9"/>
      <c r="F10" s="9"/>
      <c r="G10" s="9"/>
      <c r="H10" s="15"/>
      <c r="I10" s="7">
        <v>5</v>
      </c>
      <c r="J10" s="15">
        <f>ROUNDUP(求节点(节奏总纲!P$4:P$113,节奏总纲!$O$4:$O$113,节奏总纲!P8+1),0)</f>
        <v>13</v>
      </c>
      <c r="K10" s="15">
        <f>ROUNDUP(求节点(节奏总纲!Q$4:Q$113,节奏总纲!$O$4:$O$113,节奏总纲!Q8+1),0)</f>
        <v>14</v>
      </c>
      <c r="L10" s="15">
        <f>ROUNDUP(求节点(节奏总纲!R$4:R$113,节奏总纲!$O$4:$O$113,节奏总纲!R8+1),0)</f>
        <v>15</v>
      </c>
      <c r="M10" s="15">
        <f>ROUNDUP(求节点(节奏总纲!S$4:S$113,节奏总纲!$O$4:$O$113,节奏总纲!S8+1),0)</f>
        <v>18</v>
      </c>
      <c r="N10" s="15">
        <f>ROUNDUP(求节点(节奏总纲!T$4:T$113,节奏总纲!$O$4:$O$113,节奏总纲!T8+1),0)</f>
        <v>23</v>
      </c>
      <c r="O10" s="15">
        <f t="shared" si="11"/>
        <v>1.1045694996615865</v>
      </c>
      <c r="P10" s="7">
        <v>2.2091389993231729</v>
      </c>
      <c r="Q10" s="23">
        <f t="shared" ref="Q10:T10" si="80">P10+1.5</f>
        <v>3.7091389993231729</v>
      </c>
      <c r="R10" s="23">
        <f t="shared" si="80"/>
        <v>5.2091389993231729</v>
      </c>
      <c r="S10" s="23">
        <f t="shared" si="80"/>
        <v>6.7091389993231729</v>
      </c>
      <c r="T10" s="23">
        <f t="shared" si="80"/>
        <v>8.2091389993231729</v>
      </c>
      <c r="U10" s="15">
        <f>其他调用!AG9</f>
        <v>8217556.3553729169</v>
      </c>
      <c r="V10" s="54">
        <f>IFERROR(部队战力(INDEX(其他调用!D$5:D$104,J10,1),INDEX(其他调用!N$5:N$104,J10,1),INDEX(其他调用!I$5:I$104,J10,1),INDEX(其他调用!S$5:S$104,J10,1)),V9)</f>
        <v>42874448.905277468</v>
      </c>
      <c r="W10" s="54">
        <f>IFERROR(部队战力(INDEX(其他调用!E$5:E$104,K10,1),INDEX(其他调用!O$5:O$104,K10,1),INDEX(其他调用!J$5:J$104,K10,1),INDEX(其他调用!T$5:T$104,K10,1)),W9)</f>
        <v>52453930.31813582</v>
      </c>
      <c r="X10" s="54">
        <f>IFERROR(部队战力(INDEX(其他调用!F$5:F$104,L10,1),INDEX(其他调用!P$5:P$104,L10,1),INDEX(其他调用!K$5:K$104,L10,1),INDEX(其他调用!U$5:U$104,L10,1)),X9)</f>
        <v>66101067.185136765</v>
      </c>
      <c r="Y10" s="54">
        <f>IFERROR(部队战力(INDEX(其他调用!G$5:G$104,M10,1),INDEX(其他调用!Q$5:Q$104,M10,1),INDEX(其他调用!L$5:L$104,M10,1),INDEX(其他调用!V$5:V$104,M10,1)),Y9)</f>
        <v>114556903.53573415</v>
      </c>
      <c r="Z10" s="54">
        <f>IFERROR(部队战力(INDEX(其他调用!H$5:H$104,N10,1),INDEX(其他调用!R$5:R$104,N10,1),INDEX(其他调用!M$5:M$104,N10,1),INDEX(其他调用!W$5:W$104,N10,1)),Z9)</f>
        <v>234091995.14046282</v>
      </c>
      <c r="AA10" s="15">
        <f t="shared" si="13"/>
        <v>1</v>
      </c>
      <c r="AB10" s="15">
        <f t="shared" si="14"/>
        <v>5.2174207332627178</v>
      </c>
      <c r="AC10" s="15">
        <f t="shared" si="15"/>
        <v>6.3831543161659807</v>
      </c>
      <c r="AD10" s="15">
        <f t="shared" si="16"/>
        <v>8.0438836469819464</v>
      </c>
      <c r="AE10" s="15">
        <f t="shared" si="17"/>
        <v>13.940507199665623</v>
      </c>
      <c r="AF10" s="15">
        <f t="shared" si="18"/>
        <v>28.486813478000126</v>
      </c>
      <c r="AK10" s="23"/>
      <c r="AL10" s="19">
        <v>5</v>
      </c>
      <c r="AM10" s="26">
        <f t="shared" si="2"/>
        <v>1.0442317169831454</v>
      </c>
      <c r="AN10" s="26">
        <f t="shared" si="2"/>
        <v>2.2072226338193048</v>
      </c>
      <c r="AO10" s="26">
        <f t="shared" si="2"/>
        <v>2.5357104095157985</v>
      </c>
      <c r="AP10" s="26">
        <f t="shared" si="2"/>
        <v>2.7189084315049383</v>
      </c>
      <c r="AQ10" s="26">
        <f t="shared" si="2"/>
        <v>3.0745609618389538</v>
      </c>
      <c r="AR10" s="26">
        <f t="shared" si="2"/>
        <v>3.6735427441363364</v>
      </c>
      <c r="AS10" s="26">
        <f t="shared" si="2"/>
        <v>4.5034411982925064</v>
      </c>
      <c r="AT10" s="26">
        <f t="shared" si="2"/>
        <v>5.6581801866266819</v>
      </c>
      <c r="AU10" s="26">
        <f t="shared" si="2"/>
        <v>6.3736425948392483</v>
      </c>
      <c r="AV10" s="26">
        <f t="shared" si="2"/>
        <v>6.6847327485415677</v>
      </c>
      <c r="AW10" s="26">
        <f t="shared" si="3"/>
        <v>7.0110068543231741</v>
      </c>
      <c r="AX10" s="26">
        <f t="shared" si="3"/>
        <v>7.3532060233957255</v>
      </c>
      <c r="AY10" s="26">
        <f t="shared" si="3"/>
        <v>7.0414894928202321</v>
      </c>
      <c r="AZ10" s="26">
        <f t="shared" si="3"/>
        <v>7.3851764843670127</v>
      </c>
      <c r="BA10" s="26">
        <f t="shared" si="3"/>
        <v>7.7456384421022557</v>
      </c>
      <c r="BB10" s="26">
        <f t="shared" si="3"/>
        <v>8.1236941328037151</v>
      </c>
      <c r="BC10" s="26">
        <f t="shared" si="3"/>
        <v>8.9259262047083165</v>
      </c>
      <c r="BD10" s="26">
        <f t="shared" si="3"/>
        <v>9.361590381611899</v>
      </c>
      <c r="BE10" s="26">
        <f t="shared" si="3"/>
        <v>9.8185188251791473</v>
      </c>
      <c r="BF10" s="26">
        <f t="shared" si="3"/>
        <v>10.297749419773092</v>
      </c>
      <c r="BG10" s="26">
        <f t="shared" si="4"/>
        <v>11.291296648956019</v>
      </c>
      <c r="BH10" s="26">
        <f t="shared" si="4"/>
        <v>11.842411832739053</v>
      </c>
      <c r="BI10" s="26">
        <f t="shared" si="4"/>
        <v>12.420426313851621</v>
      </c>
      <c r="BJ10" s="26">
        <f t="shared" si="4"/>
        <v>13.026653016012961</v>
      </c>
      <c r="BK10" s="26">
        <f t="shared" si="4"/>
        <v>12.474428167390109</v>
      </c>
      <c r="BL10" s="26">
        <f t="shared" si="4"/>
        <v>13.083290637821715</v>
      </c>
      <c r="BM10" s="26">
        <f t="shared" si="4"/>
        <v>13.721870984129122</v>
      </c>
      <c r="BN10" s="26">
        <f t="shared" si="4"/>
        <v>14.391619701603888</v>
      </c>
      <c r="BO10" s="26">
        <f t="shared" si="4"/>
        <v>15.812822753139274</v>
      </c>
      <c r="BP10" s="26">
        <f t="shared" si="4"/>
        <v>16.584628418038768</v>
      </c>
      <c r="BQ10" s="26">
        <f t="shared" si="5"/>
        <v>17.394105028453204</v>
      </c>
      <c r="BR10" s="26">
        <f t="shared" si="5"/>
        <v>18.243091259842643</v>
      </c>
      <c r="BS10" s="26">
        <f t="shared" si="5"/>
        <v>20.003220782721183</v>
      </c>
      <c r="BT10" s="26">
        <f t="shared" si="5"/>
        <v>20.979554948819043</v>
      </c>
      <c r="BU10" s="26">
        <f t="shared" si="5"/>
        <v>22.003542860993303</v>
      </c>
      <c r="BV10" s="26">
        <f t="shared" si="5"/>
        <v>23.077510443700948</v>
      </c>
      <c r="BW10" s="26">
        <f t="shared" si="5"/>
        <v>22.099210438649799</v>
      </c>
      <c r="BX10" s="26">
        <f t="shared" si="5"/>
        <v>23.177847445630086</v>
      </c>
      <c r="BY10" s="26">
        <f t="shared" si="5"/>
        <v>24.309131482514783</v>
      </c>
      <c r="BZ10" s="26">
        <f t="shared" si="5"/>
        <v>25.495632190193096</v>
      </c>
      <c r="CA10" s="26">
        <f t="shared" si="6"/>
        <v>28.013380089374181</v>
      </c>
      <c r="CB10" s="26">
        <f t="shared" si="6"/>
        <v>29.380680904889189</v>
      </c>
      <c r="CC10" s="26">
        <f t="shared" si="6"/>
        <v>30.814718098311598</v>
      </c>
      <c r="CD10" s="26">
        <f t="shared" si="6"/>
        <v>32.318748995378115</v>
      </c>
      <c r="CE10" s="26">
        <f t="shared" si="6"/>
        <v>35.436925813058338</v>
      </c>
      <c r="CF10" s="26">
        <f t="shared" si="6"/>
        <v>37.16656134468483</v>
      </c>
      <c r="CG10" s="26">
        <f t="shared" si="6"/>
        <v>38.980618394364178</v>
      </c>
      <c r="CH10" s="26">
        <f t="shared" si="6"/>
        <v>40.883217479153309</v>
      </c>
      <c r="CK10" s="49">
        <v>5</v>
      </c>
      <c r="CL10" s="54">
        <f t="shared" si="19"/>
        <v>1</v>
      </c>
      <c r="CM10" s="54">
        <f t="shared" si="20"/>
        <v>1.05</v>
      </c>
      <c r="CN10" s="54">
        <f t="shared" si="21"/>
        <v>1.1000000000000001</v>
      </c>
      <c r="CO10" s="54">
        <f t="shared" si="22"/>
        <v>1.1500000000000001</v>
      </c>
      <c r="CP10" s="54">
        <f t="shared" si="23"/>
        <v>1.2000000000000002</v>
      </c>
      <c r="CQ10" s="54">
        <f t="shared" si="24"/>
        <v>1.2500000000000002</v>
      </c>
      <c r="CR10" s="54">
        <f t="shared" si="25"/>
        <v>1.3000000000000003</v>
      </c>
      <c r="CS10" s="54">
        <f t="shared" si="26"/>
        <v>1.3500000000000003</v>
      </c>
      <c r="CT10" s="54">
        <f t="shared" si="27"/>
        <v>1.4000000000000004</v>
      </c>
      <c r="CU10" s="54">
        <f t="shared" si="28"/>
        <v>1.4500000000000004</v>
      </c>
      <c r="CV10" s="54">
        <f t="shared" si="29"/>
        <v>1.5000000000000004</v>
      </c>
      <c r="CW10" s="54">
        <f t="shared" si="30"/>
        <v>1.5500000000000005</v>
      </c>
      <c r="CX10" s="54">
        <f t="shared" si="31"/>
        <v>1.6000000000000005</v>
      </c>
      <c r="CY10" s="54">
        <f t="shared" si="32"/>
        <v>1.6500000000000006</v>
      </c>
      <c r="CZ10" s="54">
        <f t="shared" si="33"/>
        <v>1.7000000000000006</v>
      </c>
      <c r="DA10" s="54">
        <f t="shared" si="34"/>
        <v>1.7500000000000007</v>
      </c>
      <c r="DB10" s="54">
        <f t="shared" si="35"/>
        <v>1.8000000000000007</v>
      </c>
      <c r="DC10" s="54">
        <f t="shared" si="36"/>
        <v>1.8500000000000008</v>
      </c>
      <c r="DD10" s="54">
        <f t="shared" si="37"/>
        <v>1.9000000000000008</v>
      </c>
      <c r="DE10" s="54">
        <f t="shared" si="38"/>
        <v>1.9500000000000008</v>
      </c>
      <c r="DF10" s="54">
        <f t="shared" si="39"/>
        <v>2.0000000000000009</v>
      </c>
      <c r="DG10" s="54">
        <f t="shared" si="40"/>
        <v>2.0500000000000007</v>
      </c>
      <c r="DH10" s="54">
        <f t="shared" si="41"/>
        <v>2.1000000000000005</v>
      </c>
      <c r="DI10" s="54">
        <f t="shared" si="42"/>
        <v>2.1500000000000004</v>
      </c>
      <c r="DJ10" s="54">
        <f t="shared" si="43"/>
        <v>2.2000000000000002</v>
      </c>
      <c r="DK10" s="54">
        <f t="shared" si="44"/>
        <v>2.25</v>
      </c>
      <c r="DL10" s="54">
        <f t="shared" si="45"/>
        <v>2.2999999999999998</v>
      </c>
      <c r="DM10" s="54">
        <f t="shared" si="46"/>
        <v>2.3499999999999996</v>
      </c>
      <c r="DN10" s="54">
        <f t="shared" si="47"/>
        <v>2.3999999999999995</v>
      </c>
      <c r="DO10" s="54">
        <f t="shared" si="48"/>
        <v>2.4499999999999993</v>
      </c>
      <c r="DP10" s="54">
        <f t="shared" si="49"/>
        <v>2.4999999999999991</v>
      </c>
      <c r="DQ10" s="54">
        <f t="shared" si="50"/>
        <v>2.5499999999999989</v>
      </c>
      <c r="DR10" s="54">
        <f t="shared" si="51"/>
        <v>2.5999999999999988</v>
      </c>
      <c r="DS10" s="54">
        <f t="shared" si="52"/>
        <v>2.6499999999999986</v>
      </c>
      <c r="DT10" s="54">
        <f t="shared" si="53"/>
        <v>2.6999999999999984</v>
      </c>
      <c r="DU10" s="54">
        <f t="shared" si="54"/>
        <v>2.7499999999999982</v>
      </c>
      <c r="DV10" s="54">
        <f t="shared" si="55"/>
        <v>2.799999999999998</v>
      </c>
      <c r="DW10" s="54">
        <f t="shared" si="56"/>
        <v>2.8499999999999979</v>
      </c>
      <c r="DX10" s="54">
        <f t="shared" si="57"/>
        <v>2.8999999999999977</v>
      </c>
      <c r="DY10" s="54">
        <f t="shared" si="58"/>
        <v>2.9499999999999975</v>
      </c>
      <c r="DZ10" s="54">
        <f t="shared" si="59"/>
        <v>2.9999999999999973</v>
      </c>
      <c r="EA10" s="54">
        <f t="shared" si="60"/>
        <v>3.0499999999999972</v>
      </c>
      <c r="EB10" s="54">
        <f t="shared" si="61"/>
        <v>3.099999999999997</v>
      </c>
      <c r="EC10" s="54">
        <f t="shared" si="62"/>
        <v>3.1499999999999968</v>
      </c>
      <c r="ED10" s="54">
        <f t="shared" si="63"/>
        <v>3.1999999999999966</v>
      </c>
      <c r="EE10" s="54">
        <f t="shared" si="64"/>
        <v>3.2499999999999964</v>
      </c>
      <c r="EF10" s="54">
        <f t="shared" si="65"/>
        <v>3.2999999999999963</v>
      </c>
      <c r="EG10" s="54">
        <f t="shared" si="66"/>
        <v>3.3499999999999961</v>
      </c>
      <c r="EH10" s="66">
        <f t="shared" ref="EH10:ES10" si="81">EG10+EH$2</f>
        <v>3.4299999999999962</v>
      </c>
      <c r="EI10" s="66">
        <f t="shared" si="81"/>
        <v>3.519999999999996</v>
      </c>
      <c r="EJ10" s="66">
        <f t="shared" si="81"/>
        <v>3.6199999999999961</v>
      </c>
      <c r="EK10" s="66">
        <f t="shared" si="81"/>
        <v>3.7399999999999962</v>
      </c>
      <c r="EL10" s="66">
        <f t="shared" si="81"/>
        <v>3.8799999999999963</v>
      </c>
      <c r="EM10" s="66">
        <f t="shared" si="81"/>
        <v>4.0399999999999965</v>
      </c>
      <c r="EN10" s="66">
        <f t="shared" si="81"/>
        <v>4.2199999999999962</v>
      </c>
      <c r="EO10" s="66">
        <f t="shared" si="81"/>
        <v>4.4199999999999964</v>
      </c>
      <c r="EP10" s="66">
        <f t="shared" si="81"/>
        <v>4.6399999999999961</v>
      </c>
      <c r="EQ10" s="66">
        <f t="shared" si="81"/>
        <v>4.8799999999999963</v>
      </c>
      <c r="ER10" s="66">
        <f t="shared" si="81"/>
        <v>5.1399999999999961</v>
      </c>
      <c r="ES10" s="66">
        <f t="shared" si="81"/>
        <v>5.4199999999999964</v>
      </c>
      <c r="EW10" s="23">
        <v>5</v>
      </c>
      <c r="EX10" s="23">
        <f>INT([2]攻城值!$AC9)</f>
        <v>17</v>
      </c>
      <c r="EY10" s="23">
        <f>INT([2]攻城值!$AJ9)</f>
        <v>420</v>
      </c>
      <c r="EZ10" s="23">
        <f t="shared" si="68"/>
        <v>336</v>
      </c>
      <c r="FA10" s="23">
        <f>[3]其他调用!AS9+[3]其他调用!$AZ9*[3]攻城基础信息!$D$28*[3]攻城基础信息!$D$29</f>
        <v>354.14383141270855</v>
      </c>
      <c r="FB10" s="61">
        <f>[3]攻城基础信息!$X9*EZ10/FA10*$EX$1*6</f>
        <v>54716.789495427263</v>
      </c>
      <c r="FC10" s="26">
        <f t="shared" si="69"/>
        <v>5500</v>
      </c>
      <c r="FE10" s="74"/>
      <c r="FF10" s="23">
        <v>4</v>
      </c>
      <c r="FG10" s="26">
        <v>1</v>
      </c>
      <c r="FJ10" s="46">
        <v>5</v>
      </c>
      <c r="FK10" s="46">
        <f t="shared" ref="FK10:HE10" si="82">IF(FK$5&lt;$P10,FL10*0.99,IF(FK$5&lt;=$T10,1,FJ10*1.05))</f>
        <v>0.98009999999999997</v>
      </c>
      <c r="FL10" s="46">
        <f t="shared" si="82"/>
        <v>0.99</v>
      </c>
      <c r="FM10" s="46">
        <f t="shared" si="82"/>
        <v>1</v>
      </c>
      <c r="FN10" s="46">
        <f t="shared" si="82"/>
        <v>1</v>
      </c>
      <c r="FO10" s="46">
        <f t="shared" si="82"/>
        <v>1</v>
      </c>
      <c r="FP10" s="46">
        <f t="shared" si="82"/>
        <v>1</v>
      </c>
      <c r="FQ10" s="46">
        <f t="shared" si="82"/>
        <v>1</v>
      </c>
      <c r="FR10" s="46">
        <f t="shared" si="82"/>
        <v>1</v>
      </c>
      <c r="FS10" s="46">
        <f t="shared" si="82"/>
        <v>1.05</v>
      </c>
      <c r="FT10" s="46">
        <f t="shared" si="82"/>
        <v>1.1025</v>
      </c>
      <c r="FU10" s="46">
        <f t="shared" si="82"/>
        <v>1.1576250000000001</v>
      </c>
      <c r="FV10" s="46">
        <f t="shared" si="82"/>
        <v>1.2155062500000002</v>
      </c>
      <c r="FW10" s="46">
        <f t="shared" si="82"/>
        <v>1.2762815625000004</v>
      </c>
      <c r="FX10" s="46">
        <f t="shared" si="82"/>
        <v>1.3400956406250004</v>
      </c>
      <c r="FY10" s="46">
        <f t="shared" si="82"/>
        <v>1.4071004226562505</v>
      </c>
      <c r="FZ10" s="46">
        <f t="shared" si="82"/>
        <v>1.477455443789063</v>
      </c>
      <c r="GA10" s="46">
        <f t="shared" si="82"/>
        <v>1.5513282159785162</v>
      </c>
      <c r="GB10" s="46">
        <f t="shared" si="82"/>
        <v>1.628894626777442</v>
      </c>
      <c r="GC10" s="46">
        <f t="shared" si="82"/>
        <v>1.7103393581163142</v>
      </c>
      <c r="GD10" s="46">
        <f t="shared" si="82"/>
        <v>1.7958563260221301</v>
      </c>
      <c r="GE10" s="46">
        <f t="shared" si="82"/>
        <v>1.8856491423232367</v>
      </c>
      <c r="GF10" s="46">
        <f t="shared" si="82"/>
        <v>1.9799315994393987</v>
      </c>
      <c r="GG10" s="46">
        <f t="shared" si="82"/>
        <v>2.0789281794113688</v>
      </c>
      <c r="GH10" s="46">
        <f t="shared" si="82"/>
        <v>2.1828745883819374</v>
      </c>
      <c r="GI10" s="46">
        <f t="shared" si="82"/>
        <v>2.2920183178010345</v>
      </c>
      <c r="GJ10" s="46">
        <f t="shared" si="82"/>
        <v>2.4066192336910861</v>
      </c>
      <c r="GK10" s="46">
        <f t="shared" si="82"/>
        <v>2.5269501953756404</v>
      </c>
      <c r="GL10" s="46">
        <f t="shared" si="82"/>
        <v>2.6532977051444226</v>
      </c>
      <c r="GM10" s="46">
        <f t="shared" si="82"/>
        <v>2.7859625904016441</v>
      </c>
      <c r="GN10" s="46">
        <f t="shared" si="82"/>
        <v>2.9252607199217264</v>
      </c>
      <c r="GO10" s="46">
        <f t="shared" si="82"/>
        <v>3.0715237559178128</v>
      </c>
      <c r="GP10" s="46">
        <f t="shared" si="82"/>
        <v>3.2250999437137038</v>
      </c>
      <c r="GQ10" s="46">
        <f t="shared" si="82"/>
        <v>3.3863549408993889</v>
      </c>
      <c r="GR10" s="46">
        <f t="shared" si="82"/>
        <v>3.5556726879443583</v>
      </c>
      <c r="GS10" s="46">
        <f t="shared" si="82"/>
        <v>3.7334563223415764</v>
      </c>
      <c r="GT10" s="46">
        <f t="shared" si="82"/>
        <v>3.9201291384586554</v>
      </c>
      <c r="GU10" s="46">
        <f t="shared" si="82"/>
        <v>4.1161355953815884</v>
      </c>
      <c r="GV10" s="46">
        <f t="shared" si="82"/>
        <v>4.3219423751506678</v>
      </c>
      <c r="GW10" s="46">
        <f t="shared" si="82"/>
        <v>4.5380394939082018</v>
      </c>
      <c r="GX10" s="46">
        <f t="shared" si="82"/>
        <v>4.7649414686036122</v>
      </c>
      <c r="GY10" s="46">
        <f t="shared" si="82"/>
        <v>5.0031885420337927</v>
      </c>
      <c r="GZ10" s="46">
        <f t="shared" si="82"/>
        <v>5.2533479691354827</v>
      </c>
      <c r="HA10" s="46">
        <f t="shared" si="82"/>
        <v>5.5160153675922574</v>
      </c>
      <c r="HB10" s="46">
        <f t="shared" si="82"/>
        <v>5.7918161359718709</v>
      </c>
      <c r="HC10" s="46">
        <f t="shared" si="82"/>
        <v>6.0814069427704647</v>
      </c>
      <c r="HD10" s="46">
        <f t="shared" si="82"/>
        <v>6.3854772899089882</v>
      </c>
      <c r="HE10" s="46">
        <f t="shared" si="82"/>
        <v>6.7047511544044376</v>
      </c>
      <c r="HF10" s="67">
        <f t="shared" si="9"/>
        <v>7.0399887121246598</v>
      </c>
      <c r="HG10" s="66">
        <f t="shared" ref="HG10:HR10" si="83">IF(HG$5&lt;$P10,HH10*0.99,IF(HG$5&lt;=$T10,1,HF10*HG$2))</f>
        <v>7.3919881477308929</v>
      </c>
      <c r="HH10" s="66">
        <f t="shared" si="83"/>
        <v>7.9094273180720558</v>
      </c>
      <c r="HI10" s="66">
        <f t="shared" si="83"/>
        <v>8.6212757766985408</v>
      </c>
      <c r="HJ10" s="66">
        <f t="shared" si="83"/>
        <v>9.5696161121353818</v>
      </c>
      <c r="HK10" s="66">
        <f t="shared" si="83"/>
        <v>10.813666206712981</v>
      </c>
      <c r="HL10" s="66">
        <f t="shared" si="83"/>
        <v>12.435716137719927</v>
      </c>
      <c r="HM10" s="66">
        <f t="shared" si="83"/>
        <v>14.549787881132314</v>
      </c>
      <c r="HN10" s="66">
        <f t="shared" si="83"/>
        <v>17.314247578547452</v>
      </c>
      <c r="HO10" s="66">
        <f t="shared" si="83"/>
        <v>20.950239570042417</v>
      </c>
      <c r="HP10" s="66">
        <f t="shared" si="83"/>
        <v>25.768794671152172</v>
      </c>
      <c r="HQ10" s="66">
        <f t="shared" si="83"/>
        <v>32.210993338940213</v>
      </c>
      <c r="HR10" s="66">
        <f t="shared" si="83"/>
        <v>40.907961540454075</v>
      </c>
    </row>
    <row r="11" spans="2:226" x14ac:dyDescent="0.15">
      <c r="B11" s="74"/>
      <c r="C11" s="7">
        <v>4</v>
      </c>
      <c r="D11" s="3">
        <v>0.05</v>
      </c>
      <c r="E11" s="9"/>
      <c r="F11" s="9"/>
      <c r="G11" s="9"/>
      <c r="H11" s="15"/>
      <c r="I11" s="7">
        <v>6</v>
      </c>
      <c r="J11" s="15">
        <f>ROUNDUP(求节点(节奏总纲!P$4:P$113,节奏总纲!$O$4:$O$113,节奏总纲!P9+1),0)</f>
        <v>14</v>
      </c>
      <c r="K11" s="15">
        <f>ROUNDUP(求节点(节奏总纲!Q$4:Q$113,节奏总纲!$O$4:$O$113,节奏总纲!Q9+1),0)</f>
        <v>15</v>
      </c>
      <c r="L11" s="15">
        <f>ROUNDUP(求节点(节奏总纲!R$4:R$113,节奏总纲!$O$4:$O$113,节奏总纲!R9+1),0)</f>
        <v>16</v>
      </c>
      <c r="M11" s="15">
        <f>ROUNDUP(求节点(节奏总纲!S$4:S$113,节奏总纲!$O$4:$O$113,节奏总纲!S9+1),0)</f>
        <v>18</v>
      </c>
      <c r="N11" s="15">
        <f>ROUNDUP(求节点(节奏总纲!T$4:T$113,节奏总纲!$O$4:$O$113,节奏总纲!T9+1),0)</f>
        <v>23</v>
      </c>
      <c r="O11" s="15">
        <f t="shared" si="11"/>
        <v>1.3752441773610613</v>
      </c>
      <c r="P11" s="7">
        <v>2.7504883547221226</v>
      </c>
      <c r="Q11" s="23">
        <f t="shared" ref="Q11:T11" si="84">P11+1.5</f>
        <v>4.2504883547221226</v>
      </c>
      <c r="R11" s="23">
        <f t="shared" si="84"/>
        <v>5.7504883547221226</v>
      </c>
      <c r="S11" s="23">
        <f t="shared" si="84"/>
        <v>7.2504883547221226</v>
      </c>
      <c r="T11" s="23">
        <f t="shared" si="84"/>
        <v>8.7504883547221226</v>
      </c>
      <c r="U11" s="15">
        <f>其他调用!AG10</f>
        <v>10552323.851781087</v>
      </c>
      <c r="V11" s="54">
        <f>IFERROR(部队战力(INDEX(其他调用!D$5:D$104,J11,1),INDEX(其他调用!N$5:N$104,J11,1),INDEX(其他调用!I$5:I$104,J11,1),INDEX(其他调用!S$5:S$104,J11,1)),V10)</f>
        <v>49738966.838762283</v>
      </c>
      <c r="W11" s="54">
        <f>IFERROR(部队战力(INDEX(其他调用!E$5:E$104,K11,1),INDEX(其他调用!O$5:O$104,K11,1),INDEX(其他调用!J$5:J$104,K11,1),INDEX(其他调用!T$5:T$104,K11,1)),W10)</f>
        <v>60507867.137599289</v>
      </c>
      <c r="X11" s="54">
        <f>IFERROR(部队战力(INDEX(其他调用!F$5:F$104,L11,1),INDEX(其他调用!P$5:P$104,L11,1),INDEX(其他调用!K$5:K$104,L11,1),INDEX(其他调用!U$5:U$104,L11,1)),X10)</f>
        <v>75819940.185176402</v>
      </c>
      <c r="Y11" s="54">
        <f>IFERROR(部队战力(INDEX(其他调用!G$5:G$104,M11,1),INDEX(其他调用!Q$5:Q$104,M11,1),INDEX(其他调用!L$5:L$104,M11,1),INDEX(其他调用!V$5:V$104,M11,1)),Y10)</f>
        <v>114556903.53573415</v>
      </c>
      <c r="Z11" s="54">
        <f>IFERROR(部队战力(INDEX(其他调用!H$5:H$104,N11,1),INDEX(其他调用!R$5:R$104,N11,1),INDEX(其他调用!M$5:M$104,N11,1),INDEX(其他调用!W$5:W$104,N11,1)),Z10)</f>
        <v>234091995.14046282</v>
      </c>
      <c r="AA11" s="15">
        <f t="shared" si="13"/>
        <v>1</v>
      </c>
      <c r="AB11" s="15">
        <f t="shared" si="14"/>
        <v>4.713555756760349</v>
      </c>
      <c r="AC11" s="15">
        <f t="shared" si="15"/>
        <v>5.7340798091016127</v>
      </c>
      <c r="AD11" s="15">
        <f t="shared" si="16"/>
        <v>7.1851415148123072</v>
      </c>
      <c r="AE11" s="15">
        <f t="shared" si="17"/>
        <v>10.856082996012155</v>
      </c>
      <c r="AF11" s="15">
        <f t="shared" si="18"/>
        <v>22.183928244483447</v>
      </c>
      <c r="AK11" s="23"/>
      <c r="AL11" s="19">
        <v>6</v>
      </c>
      <c r="AM11" s="26">
        <f t="shared" si="2"/>
        <v>1.0294474522344743</v>
      </c>
      <c r="AN11" s="26">
        <f t="shared" si="2"/>
        <v>1.7211741549412023</v>
      </c>
      <c r="AO11" s="26">
        <f t="shared" si="2"/>
        <v>2.3203125239516966</v>
      </c>
      <c r="AP11" s="26">
        <f t="shared" si="2"/>
        <v>2.4766782970902623</v>
      </c>
      <c r="AQ11" s="26">
        <f t="shared" si="2"/>
        <v>2.7956318195499485</v>
      </c>
      <c r="AR11" s="26">
        <f t="shared" si="2"/>
        <v>3.0712996656467602</v>
      </c>
      <c r="AS11" s="26">
        <f t="shared" si="2"/>
        <v>3.5205266316802346</v>
      </c>
      <c r="AT11" s="26">
        <f t="shared" si="2"/>
        <v>4.4704299921909305</v>
      </c>
      <c r="AU11" s="26">
        <f t="shared" si="2"/>
        <v>5.481268099103314</v>
      </c>
      <c r="AV11" s="26">
        <f t="shared" si="2"/>
        <v>5.7488024815323433</v>
      </c>
      <c r="AW11" s="26">
        <f t="shared" si="3"/>
        <v>6.0293949090136456</v>
      </c>
      <c r="AX11" s="26">
        <f t="shared" si="3"/>
        <v>6.3236827296855784</v>
      </c>
      <c r="AY11" s="26">
        <f t="shared" si="3"/>
        <v>6.0556096694876205</v>
      </c>
      <c r="AZ11" s="26">
        <f t="shared" si="3"/>
        <v>6.3511770024233432</v>
      </c>
      <c r="BA11" s="26">
        <f t="shared" si="3"/>
        <v>6.661170636436383</v>
      </c>
      <c r="BB11" s="26">
        <f t="shared" si="3"/>
        <v>6.9862947026656776</v>
      </c>
      <c r="BC11" s="26">
        <f t="shared" si="3"/>
        <v>7.6762061619885928</v>
      </c>
      <c r="BD11" s="26">
        <f t="shared" si="3"/>
        <v>8.0508729430718766</v>
      </c>
      <c r="BE11" s="26">
        <f t="shared" si="3"/>
        <v>8.4438267781874536</v>
      </c>
      <c r="BF11" s="26">
        <f t="shared" si="3"/>
        <v>8.8559602373790653</v>
      </c>
      <c r="BG11" s="26">
        <f t="shared" si="4"/>
        <v>9.7104007949155715</v>
      </c>
      <c r="BH11" s="26">
        <f t="shared" si="4"/>
        <v>10.184354272985924</v>
      </c>
      <c r="BI11" s="26">
        <f t="shared" si="4"/>
        <v>10.68144087440713</v>
      </c>
      <c r="BJ11" s="26">
        <f t="shared" si="4"/>
        <v>11.202789700284518</v>
      </c>
      <c r="BK11" s="26">
        <f t="shared" si="4"/>
        <v>10.727881921687162</v>
      </c>
      <c r="BL11" s="26">
        <f t="shared" si="4"/>
        <v>11.251497481590103</v>
      </c>
      <c r="BM11" s="26">
        <f t="shared" si="4"/>
        <v>11.80067011385588</v>
      </c>
      <c r="BN11" s="26">
        <f t="shared" si="4"/>
        <v>12.376647229749116</v>
      </c>
      <c r="BO11" s="26">
        <f t="shared" si="4"/>
        <v>13.598867464538682</v>
      </c>
      <c r="BP11" s="26">
        <f t="shared" si="4"/>
        <v>14.262612521901364</v>
      </c>
      <c r="BQ11" s="26">
        <f t="shared" si="5"/>
        <v>14.958754210992549</v>
      </c>
      <c r="BR11" s="26">
        <f t="shared" si="5"/>
        <v>15.688873774091503</v>
      </c>
      <c r="BS11" s="26">
        <f t="shared" si="5"/>
        <v>17.20256734264143</v>
      </c>
      <c r="BT11" s="26">
        <f t="shared" si="5"/>
        <v>18.042204840205226</v>
      </c>
      <c r="BU11" s="26">
        <f t="shared" si="5"/>
        <v>18.922824076905574</v>
      </c>
      <c r="BV11" s="26">
        <f t="shared" si="5"/>
        <v>19.846425324225748</v>
      </c>
      <c r="BW11" s="26">
        <f t="shared" si="5"/>
        <v>19.005097225066038</v>
      </c>
      <c r="BX11" s="26">
        <f t="shared" si="5"/>
        <v>19.932714129983257</v>
      </c>
      <c r="BY11" s="26">
        <f t="shared" si="5"/>
        <v>20.905606947572643</v>
      </c>
      <c r="BZ11" s="26">
        <f t="shared" si="5"/>
        <v>21.925985542981582</v>
      </c>
      <c r="CA11" s="26">
        <f t="shared" si="6"/>
        <v>24.09122324434562</v>
      </c>
      <c r="CB11" s="26">
        <f t="shared" si="6"/>
        <v>25.267088101912115</v>
      </c>
      <c r="CC11" s="26">
        <f t="shared" si="6"/>
        <v>26.500345568780183</v>
      </c>
      <c r="CD11" s="26">
        <f t="shared" si="6"/>
        <v>27.793796912103325</v>
      </c>
      <c r="CE11" s="26">
        <f t="shared" si="6"/>
        <v>30.475397404097212</v>
      </c>
      <c r="CF11" s="26">
        <f t="shared" si="6"/>
        <v>31.96286644891882</v>
      </c>
      <c r="CG11" s="26">
        <f t="shared" si="6"/>
        <v>33.522937144506933</v>
      </c>
      <c r="CH11" s="26">
        <f t="shared" si="6"/>
        <v>35.159153093810708</v>
      </c>
      <c r="CK11" s="49">
        <v>6</v>
      </c>
      <c r="CL11" s="54">
        <f t="shared" si="19"/>
        <v>1</v>
      </c>
      <c r="CM11" s="54">
        <f t="shared" si="20"/>
        <v>1.05</v>
      </c>
      <c r="CN11" s="54">
        <f t="shared" si="21"/>
        <v>1.1000000000000001</v>
      </c>
      <c r="CO11" s="54">
        <f t="shared" si="22"/>
        <v>1.1500000000000001</v>
      </c>
      <c r="CP11" s="54">
        <f t="shared" si="23"/>
        <v>1.2000000000000002</v>
      </c>
      <c r="CQ11" s="54">
        <f t="shared" si="24"/>
        <v>1.2500000000000002</v>
      </c>
      <c r="CR11" s="54">
        <f t="shared" si="25"/>
        <v>1.3000000000000003</v>
      </c>
      <c r="CS11" s="54">
        <f t="shared" si="26"/>
        <v>1.3500000000000003</v>
      </c>
      <c r="CT11" s="54">
        <f t="shared" si="27"/>
        <v>1.4000000000000004</v>
      </c>
      <c r="CU11" s="54">
        <f t="shared" si="28"/>
        <v>1.4500000000000004</v>
      </c>
      <c r="CV11" s="54">
        <f t="shared" si="29"/>
        <v>1.5000000000000004</v>
      </c>
      <c r="CW11" s="54">
        <f t="shared" si="30"/>
        <v>1.5500000000000005</v>
      </c>
      <c r="CX11" s="54">
        <f t="shared" si="31"/>
        <v>1.6000000000000005</v>
      </c>
      <c r="CY11" s="54">
        <f t="shared" si="32"/>
        <v>1.6500000000000006</v>
      </c>
      <c r="CZ11" s="54">
        <f t="shared" si="33"/>
        <v>1.7000000000000006</v>
      </c>
      <c r="DA11" s="54">
        <f t="shared" si="34"/>
        <v>1.7500000000000007</v>
      </c>
      <c r="DB11" s="54">
        <f t="shared" si="35"/>
        <v>1.8000000000000007</v>
      </c>
      <c r="DC11" s="54">
        <f t="shared" si="36"/>
        <v>1.8500000000000008</v>
      </c>
      <c r="DD11" s="54">
        <f t="shared" si="37"/>
        <v>1.9000000000000008</v>
      </c>
      <c r="DE11" s="54">
        <f t="shared" si="38"/>
        <v>1.9500000000000008</v>
      </c>
      <c r="DF11" s="54">
        <f t="shared" si="39"/>
        <v>2.0000000000000009</v>
      </c>
      <c r="DG11" s="54">
        <f t="shared" si="40"/>
        <v>2.0500000000000007</v>
      </c>
      <c r="DH11" s="54">
        <f t="shared" si="41"/>
        <v>2.1000000000000005</v>
      </c>
      <c r="DI11" s="54">
        <f t="shared" si="42"/>
        <v>2.1500000000000004</v>
      </c>
      <c r="DJ11" s="54">
        <f t="shared" si="43"/>
        <v>2.2000000000000002</v>
      </c>
      <c r="DK11" s="54">
        <f t="shared" si="44"/>
        <v>2.25</v>
      </c>
      <c r="DL11" s="54">
        <f t="shared" si="45"/>
        <v>2.2999999999999998</v>
      </c>
      <c r="DM11" s="54">
        <f t="shared" si="46"/>
        <v>2.3499999999999996</v>
      </c>
      <c r="DN11" s="54">
        <f t="shared" si="47"/>
        <v>2.3999999999999995</v>
      </c>
      <c r="DO11" s="54">
        <f t="shared" si="48"/>
        <v>2.4499999999999993</v>
      </c>
      <c r="DP11" s="54">
        <f t="shared" si="49"/>
        <v>2.4999999999999991</v>
      </c>
      <c r="DQ11" s="54">
        <f t="shared" si="50"/>
        <v>2.5499999999999989</v>
      </c>
      <c r="DR11" s="54">
        <f t="shared" si="51"/>
        <v>2.5999999999999988</v>
      </c>
      <c r="DS11" s="54">
        <f t="shared" si="52"/>
        <v>2.6499999999999986</v>
      </c>
      <c r="DT11" s="54">
        <f t="shared" si="53"/>
        <v>2.6999999999999984</v>
      </c>
      <c r="DU11" s="54">
        <f t="shared" si="54"/>
        <v>2.7499999999999982</v>
      </c>
      <c r="DV11" s="54">
        <f t="shared" si="55"/>
        <v>2.799999999999998</v>
      </c>
      <c r="DW11" s="54">
        <f t="shared" si="56"/>
        <v>2.8499999999999979</v>
      </c>
      <c r="DX11" s="54">
        <f t="shared" si="57"/>
        <v>2.8999999999999977</v>
      </c>
      <c r="DY11" s="54">
        <f t="shared" si="58"/>
        <v>2.9499999999999975</v>
      </c>
      <c r="DZ11" s="54">
        <f t="shared" si="59"/>
        <v>2.9999999999999973</v>
      </c>
      <c r="EA11" s="54">
        <f t="shared" si="60"/>
        <v>3.0499999999999972</v>
      </c>
      <c r="EB11" s="54">
        <f t="shared" si="61"/>
        <v>3.099999999999997</v>
      </c>
      <c r="EC11" s="54">
        <f t="shared" si="62"/>
        <v>3.1499999999999968</v>
      </c>
      <c r="ED11" s="54">
        <f t="shared" si="63"/>
        <v>3.1999999999999966</v>
      </c>
      <c r="EE11" s="54">
        <f t="shared" si="64"/>
        <v>3.2499999999999964</v>
      </c>
      <c r="EF11" s="54">
        <f t="shared" si="65"/>
        <v>3.2999999999999963</v>
      </c>
      <c r="EG11" s="54">
        <f t="shared" si="66"/>
        <v>3.3499999999999961</v>
      </c>
      <c r="EH11" s="66">
        <f t="shared" ref="EH11:ES11" si="85">EG11+EH$2</f>
        <v>3.4299999999999962</v>
      </c>
      <c r="EI11" s="66">
        <f t="shared" si="85"/>
        <v>3.519999999999996</v>
      </c>
      <c r="EJ11" s="66">
        <f t="shared" si="85"/>
        <v>3.6199999999999961</v>
      </c>
      <c r="EK11" s="66">
        <f t="shared" si="85"/>
        <v>3.7399999999999962</v>
      </c>
      <c r="EL11" s="66">
        <f t="shared" si="85"/>
        <v>3.8799999999999963</v>
      </c>
      <c r="EM11" s="66">
        <f t="shared" si="85"/>
        <v>4.0399999999999965</v>
      </c>
      <c r="EN11" s="66">
        <f t="shared" si="85"/>
        <v>4.2199999999999962</v>
      </c>
      <c r="EO11" s="66">
        <f t="shared" si="85"/>
        <v>4.4199999999999964</v>
      </c>
      <c r="EP11" s="66">
        <f t="shared" si="85"/>
        <v>4.6399999999999961</v>
      </c>
      <c r="EQ11" s="66">
        <f t="shared" si="85"/>
        <v>4.8799999999999963</v>
      </c>
      <c r="ER11" s="66">
        <f t="shared" si="85"/>
        <v>5.1399999999999961</v>
      </c>
      <c r="ES11" s="66">
        <f t="shared" si="85"/>
        <v>5.4199999999999964</v>
      </c>
      <c r="EW11" s="23">
        <v>6</v>
      </c>
      <c r="EX11" s="23">
        <f>INT([2]攻城值!$AC10)</f>
        <v>21</v>
      </c>
      <c r="EY11" s="23">
        <f>INT([2]攻城值!$AJ10)</f>
        <v>426</v>
      </c>
      <c r="EZ11" s="23">
        <f t="shared" si="68"/>
        <v>340.8</v>
      </c>
      <c r="FA11" s="23">
        <f>[3]其他调用!AS10+[3]其他调用!$AZ10*[3]攻城基础信息!$D$28*[3]攻城基础信息!$D$29</f>
        <v>361.80478926588574</v>
      </c>
      <c r="FB11" s="61">
        <f>[3]攻城基础信息!$X10*EZ11/FA11*$EX$1*6</f>
        <v>66598.149500148633</v>
      </c>
      <c r="FC11" s="26">
        <f t="shared" si="69"/>
        <v>6500</v>
      </c>
      <c r="FE11" s="74"/>
      <c r="FF11" s="23">
        <v>5</v>
      </c>
      <c r="FG11" s="26">
        <v>1</v>
      </c>
      <c r="FJ11" s="46">
        <v>6</v>
      </c>
      <c r="FK11" s="46">
        <f t="shared" ref="FK11:HE11" si="86">IF(FK$5&lt;$P11,FL11*0.99,IF(FK$5&lt;=$T11,1,FJ11*1.05))</f>
        <v>0.98009999999999997</v>
      </c>
      <c r="FL11" s="46">
        <f t="shared" si="86"/>
        <v>0.99</v>
      </c>
      <c r="FM11" s="46">
        <f t="shared" si="86"/>
        <v>1</v>
      </c>
      <c r="FN11" s="46">
        <f t="shared" si="86"/>
        <v>1</v>
      </c>
      <c r="FO11" s="46">
        <f t="shared" si="86"/>
        <v>1</v>
      </c>
      <c r="FP11" s="46">
        <f t="shared" si="86"/>
        <v>1</v>
      </c>
      <c r="FQ11" s="46">
        <f t="shared" si="86"/>
        <v>1</v>
      </c>
      <c r="FR11" s="46">
        <f t="shared" si="86"/>
        <v>1</v>
      </c>
      <c r="FS11" s="46">
        <f t="shared" si="86"/>
        <v>1.05</v>
      </c>
      <c r="FT11" s="46">
        <f t="shared" si="86"/>
        <v>1.1025</v>
      </c>
      <c r="FU11" s="46">
        <f t="shared" si="86"/>
        <v>1.1576250000000001</v>
      </c>
      <c r="FV11" s="46">
        <f t="shared" si="86"/>
        <v>1.2155062500000002</v>
      </c>
      <c r="FW11" s="46">
        <f t="shared" si="86"/>
        <v>1.2762815625000004</v>
      </c>
      <c r="FX11" s="46">
        <f t="shared" si="86"/>
        <v>1.3400956406250004</v>
      </c>
      <c r="FY11" s="46">
        <f t="shared" si="86"/>
        <v>1.4071004226562505</v>
      </c>
      <c r="FZ11" s="46">
        <f t="shared" si="86"/>
        <v>1.477455443789063</v>
      </c>
      <c r="GA11" s="46">
        <f t="shared" si="86"/>
        <v>1.5513282159785162</v>
      </c>
      <c r="GB11" s="46">
        <f t="shared" si="86"/>
        <v>1.628894626777442</v>
      </c>
      <c r="GC11" s="46">
        <f t="shared" si="86"/>
        <v>1.7103393581163142</v>
      </c>
      <c r="GD11" s="46">
        <f t="shared" si="86"/>
        <v>1.7958563260221301</v>
      </c>
      <c r="GE11" s="46">
        <f t="shared" si="86"/>
        <v>1.8856491423232367</v>
      </c>
      <c r="GF11" s="46">
        <f t="shared" si="86"/>
        <v>1.9799315994393987</v>
      </c>
      <c r="GG11" s="46">
        <f t="shared" si="86"/>
        <v>2.0789281794113688</v>
      </c>
      <c r="GH11" s="46">
        <f t="shared" si="86"/>
        <v>2.1828745883819374</v>
      </c>
      <c r="GI11" s="46">
        <f t="shared" si="86"/>
        <v>2.2920183178010345</v>
      </c>
      <c r="GJ11" s="46">
        <f t="shared" si="86"/>
        <v>2.4066192336910861</v>
      </c>
      <c r="GK11" s="46">
        <f t="shared" si="86"/>
        <v>2.5269501953756404</v>
      </c>
      <c r="GL11" s="46">
        <f t="shared" si="86"/>
        <v>2.6532977051444226</v>
      </c>
      <c r="GM11" s="46">
        <f t="shared" si="86"/>
        <v>2.7859625904016441</v>
      </c>
      <c r="GN11" s="46">
        <f t="shared" si="86"/>
        <v>2.9252607199217264</v>
      </c>
      <c r="GO11" s="46">
        <f t="shared" si="86"/>
        <v>3.0715237559178128</v>
      </c>
      <c r="GP11" s="46">
        <f t="shared" si="86"/>
        <v>3.2250999437137038</v>
      </c>
      <c r="GQ11" s="46">
        <f t="shared" si="86"/>
        <v>3.3863549408993889</v>
      </c>
      <c r="GR11" s="46">
        <f t="shared" si="86"/>
        <v>3.5556726879443583</v>
      </c>
      <c r="GS11" s="46">
        <f t="shared" si="86"/>
        <v>3.7334563223415764</v>
      </c>
      <c r="GT11" s="46">
        <f t="shared" si="86"/>
        <v>3.9201291384586554</v>
      </c>
      <c r="GU11" s="46">
        <f t="shared" si="86"/>
        <v>4.1161355953815884</v>
      </c>
      <c r="GV11" s="46">
        <f t="shared" si="86"/>
        <v>4.3219423751506678</v>
      </c>
      <c r="GW11" s="46">
        <f t="shared" si="86"/>
        <v>4.5380394939082018</v>
      </c>
      <c r="GX11" s="46">
        <f t="shared" si="86"/>
        <v>4.7649414686036122</v>
      </c>
      <c r="GY11" s="46">
        <f t="shared" si="86"/>
        <v>5.0031885420337927</v>
      </c>
      <c r="GZ11" s="46">
        <f t="shared" si="86"/>
        <v>5.2533479691354827</v>
      </c>
      <c r="HA11" s="46">
        <f t="shared" si="86"/>
        <v>5.5160153675922574</v>
      </c>
      <c r="HB11" s="46">
        <f t="shared" si="86"/>
        <v>5.7918161359718709</v>
      </c>
      <c r="HC11" s="46">
        <f t="shared" si="86"/>
        <v>6.0814069427704647</v>
      </c>
      <c r="HD11" s="46">
        <f t="shared" si="86"/>
        <v>6.3854772899089882</v>
      </c>
      <c r="HE11" s="46">
        <f t="shared" si="86"/>
        <v>6.7047511544044376</v>
      </c>
      <c r="HF11" s="67">
        <f t="shared" si="9"/>
        <v>7.0399887121246598</v>
      </c>
      <c r="HG11" s="66">
        <f t="shared" ref="HG11:HR11" si="87">IF(HG$5&lt;$P11,HH11*0.99,IF(HG$5&lt;=$T11,1,HF11*HG$2))</f>
        <v>7.3919881477308929</v>
      </c>
      <c r="HH11" s="66">
        <f t="shared" si="87"/>
        <v>7.9094273180720558</v>
      </c>
      <c r="HI11" s="66">
        <f t="shared" si="87"/>
        <v>8.6212757766985408</v>
      </c>
      <c r="HJ11" s="66">
        <f t="shared" si="87"/>
        <v>9.5696161121353818</v>
      </c>
      <c r="HK11" s="66">
        <f t="shared" si="87"/>
        <v>10.813666206712981</v>
      </c>
      <c r="HL11" s="66">
        <f t="shared" si="87"/>
        <v>12.435716137719927</v>
      </c>
      <c r="HM11" s="66">
        <f t="shared" si="87"/>
        <v>14.549787881132314</v>
      </c>
      <c r="HN11" s="66">
        <f t="shared" si="87"/>
        <v>17.314247578547452</v>
      </c>
      <c r="HO11" s="66">
        <f t="shared" si="87"/>
        <v>20.950239570042417</v>
      </c>
      <c r="HP11" s="66">
        <f t="shared" si="87"/>
        <v>25.768794671152172</v>
      </c>
      <c r="HQ11" s="66">
        <f t="shared" si="87"/>
        <v>32.210993338940213</v>
      </c>
      <c r="HR11" s="66">
        <f t="shared" si="87"/>
        <v>40.907961540454075</v>
      </c>
    </row>
    <row r="12" spans="2:226" x14ac:dyDescent="0.15">
      <c r="B12" s="74"/>
      <c r="C12" s="7">
        <v>5</v>
      </c>
      <c r="D12" s="3">
        <f>D8+5%</f>
        <v>0.1</v>
      </c>
      <c r="E12" s="9"/>
      <c r="F12" s="9"/>
      <c r="G12" s="9"/>
      <c r="H12" s="15"/>
      <c r="I12" s="7">
        <v>7</v>
      </c>
      <c r="J12" s="15">
        <f>ROUNDUP(求节点(节奏总纲!P$4:P$113,节奏总纲!$O$4:$O$113,节奏总纲!P10+1),0)</f>
        <v>14</v>
      </c>
      <c r="K12" s="15">
        <f>ROUNDUP(求节点(节奏总纲!Q$4:Q$113,节奏总纲!$O$4:$O$113,节奏总纲!Q10+1),0)</f>
        <v>15</v>
      </c>
      <c r="L12" s="15">
        <f>ROUNDUP(求节点(节奏总纲!R$4:R$113,节奏总纲!$O$4:$O$113,节奏总纲!R10+1),0)</f>
        <v>16</v>
      </c>
      <c r="M12" s="15">
        <f>ROUNDUP(求节点(节奏总纲!S$4:S$113,节奏总纲!$O$4:$O$113,节奏总纲!S10+1),0)</f>
        <v>19</v>
      </c>
      <c r="N12" s="15">
        <f>ROUNDUP(求节点(节奏总纲!T$4:T$113,节奏总纲!$O$4:$O$113,节奏总纲!T10+1),0)</f>
        <v>24</v>
      </c>
      <c r="O12" s="15">
        <f t="shared" si="11"/>
        <v>1.6653461138999219</v>
      </c>
      <c r="P12" s="7">
        <v>3.3306922277998439</v>
      </c>
      <c r="Q12" s="23">
        <f t="shared" ref="Q12:T12" si="88">P12+1.5</f>
        <v>4.8306922277998439</v>
      </c>
      <c r="R12" s="23">
        <f t="shared" si="88"/>
        <v>6.3306922277998439</v>
      </c>
      <c r="S12" s="23">
        <f t="shared" si="88"/>
        <v>7.8306922277998439</v>
      </c>
      <c r="T12" s="23">
        <f t="shared" si="88"/>
        <v>9.3306922277998439</v>
      </c>
      <c r="U12" s="15">
        <f>其他调用!AG11</f>
        <v>13378795.343686862</v>
      </c>
      <c r="V12" s="54">
        <f>IFERROR(部队战力(INDEX(其他调用!D$5:D$104,J12,1),INDEX(其他调用!N$5:N$104,J12,1),INDEX(其他调用!I$5:I$104,J12,1),INDEX(其他调用!S$5:S$104,J12,1)),V11)</f>
        <v>49738966.838762283</v>
      </c>
      <c r="W12" s="54">
        <f>IFERROR(部队战力(INDEX(其他调用!E$5:E$104,K12,1),INDEX(其他调用!O$5:O$104,K12,1),INDEX(其他调用!J$5:J$104,K12,1),INDEX(其他调用!T$5:T$104,K12,1)),W11)</f>
        <v>60507867.137599289</v>
      </c>
      <c r="X12" s="54">
        <f>IFERROR(部队战力(INDEX(其他调用!F$5:F$104,L12,1),INDEX(其他调用!P$5:P$104,L12,1),INDEX(其他调用!K$5:K$104,L12,1),INDEX(其他调用!U$5:U$104,L12,1)),X11)</f>
        <v>75819940.185176402</v>
      </c>
      <c r="Y12" s="54">
        <f>IFERROR(部队战力(INDEX(其他调用!G$5:G$104,M12,1),INDEX(其他调用!Q$5:Q$104,M12,1),INDEX(其他调用!L$5:L$104,M12,1),INDEX(其他调用!V$5:V$104,M12,1)),Y11)</f>
        <v>130070090.40943079</v>
      </c>
      <c r="Z12" s="54">
        <f>IFERROR(部队战力(INDEX(其他调用!H$5:H$104,N12,1),INDEX(其他调用!R$5:R$104,N12,1),INDEX(其他调用!M$5:M$104,N12,1),INDEX(其他调用!W$5:W$104,N12,1)),Z11)</f>
        <v>263410059.02230024</v>
      </c>
      <c r="AA12" s="15">
        <f t="shared" si="13"/>
        <v>1</v>
      </c>
      <c r="AB12" s="15">
        <f t="shared" si="14"/>
        <v>3.7177462963608998</v>
      </c>
      <c r="AC12" s="15">
        <f t="shared" si="15"/>
        <v>4.5226693123870474</v>
      </c>
      <c r="AD12" s="15">
        <f t="shared" si="16"/>
        <v>5.6671724349946082</v>
      </c>
      <c r="AE12" s="15">
        <f t="shared" si="17"/>
        <v>9.7221077883374445</v>
      </c>
      <c r="AF12" s="15">
        <f t="shared" si="18"/>
        <v>19.688623097639148</v>
      </c>
      <c r="AK12" s="23"/>
      <c r="AL12" s="19">
        <v>7</v>
      </c>
      <c r="AM12" s="26">
        <f t="shared" si="2"/>
        <v>1.0138343808601393</v>
      </c>
      <c r="AN12" s="26">
        <f t="shared" si="2"/>
        <v>1.3056087499579041</v>
      </c>
      <c r="AO12" s="26">
        <f t="shared" si="2"/>
        <v>1.8718517456836445</v>
      </c>
      <c r="AP12" s="26">
        <f t="shared" si="2"/>
        <v>2.1200920018397724</v>
      </c>
      <c r="AQ12" s="26">
        <f t="shared" si="2"/>
        <v>2.3724966404584444</v>
      </c>
      <c r="AR12" s="26">
        <f t="shared" si="2"/>
        <v>2.5596821732180031</v>
      </c>
      <c r="AS12" s="26">
        <f t="shared" si="2"/>
        <v>3.0077519472530407</v>
      </c>
      <c r="AT12" s="26">
        <f t="shared" si="2"/>
        <v>3.6228340586902013</v>
      </c>
      <c r="AU12" s="26">
        <f t="shared" si="2"/>
        <v>4.8096115967715374</v>
      </c>
      <c r="AV12" s="26">
        <f t="shared" si="2"/>
        <v>5.2681451941104562</v>
      </c>
      <c r="AW12" s="26">
        <f t="shared" si="3"/>
        <v>5.5252772930281067</v>
      </c>
      <c r="AX12" s="26">
        <f t="shared" si="3"/>
        <v>5.7949597135215019</v>
      </c>
      <c r="AY12" s="26">
        <f t="shared" si="3"/>
        <v>5.5493002377804039</v>
      </c>
      <c r="AZ12" s="26">
        <f t="shared" si="3"/>
        <v>5.8201551905368136</v>
      </c>
      <c r="BA12" s="26">
        <f t="shared" si="3"/>
        <v>6.1042302615584454</v>
      </c>
      <c r="BB12" s="26">
        <f t="shared" si="3"/>
        <v>6.4021707095904956</v>
      </c>
      <c r="BC12" s="26">
        <f t="shared" si="3"/>
        <v>7.0343986823673514</v>
      </c>
      <c r="BD12" s="26">
        <f t="shared" si="3"/>
        <v>7.3777395796233343</v>
      </c>
      <c r="BE12" s="26">
        <f t="shared" si="3"/>
        <v>7.7378385506040877</v>
      </c>
      <c r="BF12" s="26">
        <f t="shared" si="3"/>
        <v>8.1155135375856684</v>
      </c>
      <c r="BG12" s="26">
        <f t="shared" si="4"/>
        <v>8.8985143331947008</v>
      </c>
      <c r="BH12" s="26">
        <f t="shared" si="4"/>
        <v>9.3328405682235172</v>
      </c>
      <c r="BI12" s="26">
        <f t="shared" si="4"/>
        <v>9.7883657665141701</v>
      </c>
      <c r="BJ12" s="26">
        <f t="shared" si="4"/>
        <v>10.266124625045871</v>
      </c>
      <c r="BK12" s="26">
        <f t="shared" si="4"/>
        <v>9.8309238785424959</v>
      </c>
      <c r="BL12" s="26">
        <f t="shared" si="4"/>
        <v>10.310759949502593</v>
      </c>
      <c r="BM12" s="26">
        <f t="shared" si="4"/>
        <v>10.814016266396743</v>
      </c>
      <c r="BN12" s="26">
        <f t="shared" si="4"/>
        <v>11.341835944452853</v>
      </c>
      <c r="BO12" s="26">
        <f t="shared" si="4"/>
        <v>12.461866364133394</v>
      </c>
      <c r="BP12" s="26">
        <f t="shared" si="4"/>
        <v>13.070115707417099</v>
      </c>
      <c r="BQ12" s="26">
        <f t="shared" si="5"/>
        <v>13.708053000546736</v>
      </c>
      <c r="BR12" s="26">
        <f t="shared" si="5"/>
        <v>14.37712727815881</v>
      </c>
      <c r="BS12" s="26">
        <f t="shared" si="5"/>
        <v>15.76426095062874</v>
      </c>
      <c r="BT12" s="26">
        <f t="shared" si="5"/>
        <v>16.53369636988263</v>
      </c>
      <c r="BU12" s="26">
        <f t="shared" si="5"/>
        <v>17.340687045691617</v>
      </c>
      <c r="BV12" s="26">
        <f t="shared" si="5"/>
        <v>18.187066006870896</v>
      </c>
      <c r="BW12" s="26">
        <f t="shared" si="5"/>
        <v>17.41608133719463</v>
      </c>
      <c r="BX12" s="26">
        <f t="shared" si="5"/>
        <v>18.266140206900769</v>
      </c>
      <c r="BY12" s="26">
        <f t="shared" si="5"/>
        <v>19.157689470914097</v>
      </c>
      <c r="BZ12" s="26">
        <f t="shared" si="5"/>
        <v>20.092754227590849</v>
      </c>
      <c r="CA12" s="26">
        <f t="shared" si="6"/>
        <v>22.076956437910528</v>
      </c>
      <c r="CB12" s="26">
        <f t="shared" si="6"/>
        <v>23.154507252747557</v>
      </c>
      <c r="CC12" s="26">
        <f t="shared" si="6"/>
        <v>24.284652081701584</v>
      </c>
      <c r="CD12" s="26">
        <f t="shared" si="6"/>
        <v>25.469957978022315</v>
      </c>
      <c r="CE12" s="26">
        <f t="shared" si="6"/>
        <v>27.927349893956819</v>
      </c>
      <c r="CF12" s="26">
        <f t="shared" si="6"/>
        <v>29.290451674725652</v>
      </c>
      <c r="CG12" s="26">
        <f t="shared" si="6"/>
        <v>30.720084883352506</v>
      </c>
      <c r="CH12" s="26">
        <f t="shared" si="6"/>
        <v>32.219496842198225</v>
      </c>
      <c r="CK12" s="49">
        <v>7</v>
      </c>
      <c r="CL12" s="54">
        <f t="shared" si="19"/>
        <v>1</v>
      </c>
      <c r="CM12" s="54">
        <f t="shared" si="20"/>
        <v>1.05</v>
      </c>
      <c r="CN12" s="54">
        <f t="shared" si="21"/>
        <v>1.1000000000000001</v>
      </c>
      <c r="CO12" s="54">
        <f t="shared" si="22"/>
        <v>1.1500000000000001</v>
      </c>
      <c r="CP12" s="54">
        <f t="shared" si="23"/>
        <v>1.2000000000000002</v>
      </c>
      <c r="CQ12" s="54">
        <f t="shared" si="24"/>
        <v>1.2500000000000002</v>
      </c>
      <c r="CR12" s="54">
        <f t="shared" si="25"/>
        <v>1.3000000000000003</v>
      </c>
      <c r="CS12" s="54">
        <f t="shared" si="26"/>
        <v>1.3500000000000003</v>
      </c>
      <c r="CT12" s="54">
        <f t="shared" si="27"/>
        <v>1.4000000000000004</v>
      </c>
      <c r="CU12" s="54">
        <f t="shared" si="28"/>
        <v>1.4500000000000004</v>
      </c>
      <c r="CV12" s="54">
        <f t="shared" si="29"/>
        <v>1.5000000000000004</v>
      </c>
      <c r="CW12" s="54">
        <f t="shared" si="30"/>
        <v>1.5500000000000005</v>
      </c>
      <c r="CX12" s="54">
        <f t="shared" si="31"/>
        <v>1.6000000000000005</v>
      </c>
      <c r="CY12" s="54">
        <f t="shared" si="32"/>
        <v>1.6500000000000006</v>
      </c>
      <c r="CZ12" s="54">
        <f t="shared" si="33"/>
        <v>1.7000000000000006</v>
      </c>
      <c r="DA12" s="54">
        <f t="shared" si="34"/>
        <v>1.7500000000000007</v>
      </c>
      <c r="DB12" s="54">
        <f t="shared" si="35"/>
        <v>1.8000000000000007</v>
      </c>
      <c r="DC12" s="54">
        <f t="shared" si="36"/>
        <v>1.8500000000000008</v>
      </c>
      <c r="DD12" s="54">
        <f t="shared" si="37"/>
        <v>1.9000000000000008</v>
      </c>
      <c r="DE12" s="54">
        <f t="shared" si="38"/>
        <v>1.9500000000000008</v>
      </c>
      <c r="DF12" s="54">
        <f t="shared" si="39"/>
        <v>2.0000000000000009</v>
      </c>
      <c r="DG12" s="54">
        <f t="shared" si="40"/>
        <v>2.0500000000000007</v>
      </c>
      <c r="DH12" s="54">
        <f t="shared" si="41"/>
        <v>2.1000000000000005</v>
      </c>
      <c r="DI12" s="54">
        <f t="shared" si="42"/>
        <v>2.1500000000000004</v>
      </c>
      <c r="DJ12" s="54">
        <f t="shared" si="43"/>
        <v>2.2000000000000002</v>
      </c>
      <c r="DK12" s="54">
        <f t="shared" si="44"/>
        <v>2.25</v>
      </c>
      <c r="DL12" s="54">
        <f t="shared" si="45"/>
        <v>2.2999999999999998</v>
      </c>
      <c r="DM12" s="54">
        <f t="shared" si="46"/>
        <v>2.3499999999999996</v>
      </c>
      <c r="DN12" s="54">
        <f t="shared" si="47"/>
        <v>2.3999999999999995</v>
      </c>
      <c r="DO12" s="54">
        <f t="shared" si="48"/>
        <v>2.4499999999999993</v>
      </c>
      <c r="DP12" s="54">
        <f t="shared" si="49"/>
        <v>2.4999999999999991</v>
      </c>
      <c r="DQ12" s="54">
        <f t="shared" si="50"/>
        <v>2.5499999999999989</v>
      </c>
      <c r="DR12" s="54">
        <f t="shared" si="51"/>
        <v>2.5999999999999988</v>
      </c>
      <c r="DS12" s="54">
        <f t="shared" si="52"/>
        <v>2.6499999999999986</v>
      </c>
      <c r="DT12" s="54">
        <f t="shared" si="53"/>
        <v>2.6999999999999984</v>
      </c>
      <c r="DU12" s="54">
        <f t="shared" si="54"/>
        <v>2.7499999999999982</v>
      </c>
      <c r="DV12" s="54">
        <f t="shared" si="55"/>
        <v>2.799999999999998</v>
      </c>
      <c r="DW12" s="54">
        <f t="shared" si="56"/>
        <v>2.8499999999999979</v>
      </c>
      <c r="DX12" s="54">
        <f t="shared" si="57"/>
        <v>2.8999999999999977</v>
      </c>
      <c r="DY12" s="54">
        <f t="shared" si="58"/>
        <v>2.9499999999999975</v>
      </c>
      <c r="DZ12" s="54">
        <f t="shared" si="59"/>
        <v>2.9999999999999973</v>
      </c>
      <c r="EA12" s="54">
        <f t="shared" si="60"/>
        <v>3.0499999999999972</v>
      </c>
      <c r="EB12" s="54">
        <f t="shared" si="61"/>
        <v>3.099999999999997</v>
      </c>
      <c r="EC12" s="54">
        <f t="shared" si="62"/>
        <v>3.1499999999999968</v>
      </c>
      <c r="ED12" s="54">
        <f t="shared" si="63"/>
        <v>3.1999999999999966</v>
      </c>
      <c r="EE12" s="54">
        <f t="shared" si="64"/>
        <v>3.2499999999999964</v>
      </c>
      <c r="EF12" s="54">
        <f t="shared" si="65"/>
        <v>3.2999999999999963</v>
      </c>
      <c r="EG12" s="54">
        <f t="shared" si="66"/>
        <v>3.3499999999999961</v>
      </c>
      <c r="EH12" s="66">
        <f t="shared" ref="EH12:ES12" si="89">EG12+EH$2</f>
        <v>3.4299999999999962</v>
      </c>
      <c r="EI12" s="66">
        <f t="shared" si="89"/>
        <v>3.519999999999996</v>
      </c>
      <c r="EJ12" s="66">
        <f t="shared" si="89"/>
        <v>3.6199999999999961</v>
      </c>
      <c r="EK12" s="66">
        <f t="shared" si="89"/>
        <v>3.7399999999999962</v>
      </c>
      <c r="EL12" s="66">
        <f t="shared" si="89"/>
        <v>3.8799999999999963</v>
      </c>
      <c r="EM12" s="66">
        <f t="shared" si="89"/>
        <v>4.0399999999999965</v>
      </c>
      <c r="EN12" s="66">
        <f t="shared" si="89"/>
        <v>4.2199999999999962</v>
      </c>
      <c r="EO12" s="66">
        <f t="shared" si="89"/>
        <v>4.4199999999999964</v>
      </c>
      <c r="EP12" s="66">
        <f t="shared" si="89"/>
        <v>4.6399999999999961</v>
      </c>
      <c r="EQ12" s="66">
        <f t="shared" si="89"/>
        <v>4.8799999999999963</v>
      </c>
      <c r="ER12" s="66">
        <f t="shared" si="89"/>
        <v>5.1399999999999961</v>
      </c>
      <c r="ES12" s="66">
        <f t="shared" si="89"/>
        <v>5.4199999999999964</v>
      </c>
      <c r="EW12" s="23">
        <v>7</v>
      </c>
      <c r="EX12" s="23">
        <f>INT([2]攻城值!$AC11)</f>
        <v>24</v>
      </c>
      <c r="EY12" s="23">
        <f>INT([2]攻城值!$AJ11)</f>
        <v>431</v>
      </c>
      <c r="EZ12" s="23">
        <f t="shared" si="68"/>
        <v>344.8</v>
      </c>
      <c r="FA12" s="23">
        <f>[3]其他调用!AS11+[3]其他调用!$AZ11*[3]攻城基础信息!$D$28*[3]攻城基础信息!$D$29</f>
        <v>369.46574711906288</v>
      </c>
      <c r="FB12" s="61">
        <f>[3]攻城基础信息!$X11*EZ12/FA12*$EX$1*6</f>
        <v>78609.787575097187</v>
      </c>
      <c r="FC12" s="26">
        <f t="shared" si="69"/>
        <v>8000</v>
      </c>
      <c r="FE12" s="74"/>
      <c r="FF12" s="23">
        <v>6</v>
      </c>
      <c r="FG12" s="26">
        <v>1</v>
      </c>
      <c r="FJ12" s="46">
        <v>7</v>
      </c>
      <c r="FK12" s="46">
        <f t="shared" ref="FK12:HE12" si="90">IF(FK$5&lt;$P12,FL12*0.99,IF(FK$5&lt;=$T12,1,FJ12*1.05))</f>
        <v>0.97029899999999991</v>
      </c>
      <c r="FL12" s="46">
        <f t="shared" si="90"/>
        <v>0.98009999999999997</v>
      </c>
      <c r="FM12" s="46">
        <f t="shared" si="90"/>
        <v>0.99</v>
      </c>
      <c r="FN12" s="46">
        <f t="shared" si="90"/>
        <v>1</v>
      </c>
      <c r="FO12" s="46">
        <f t="shared" si="90"/>
        <v>1</v>
      </c>
      <c r="FP12" s="46">
        <f t="shared" si="90"/>
        <v>1</v>
      </c>
      <c r="FQ12" s="46">
        <f t="shared" si="90"/>
        <v>1</v>
      </c>
      <c r="FR12" s="46">
        <f t="shared" si="90"/>
        <v>1</v>
      </c>
      <c r="FS12" s="46">
        <f t="shared" si="90"/>
        <v>1</v>
      </c>
      <c r="FT12" s="46">
        <f t="shared" si="90"/>
        <v>1.05</v>
      </c>
      <c r="FU12" s="46">
        <f t="shared" si="90"/>
        <v>1.1025</v>
      </c>
      <c r="FV12" s="46">
        <f t="shared" si="90"/>
        <v>1.1576250000000001</v>
      </c>
      <c r="FW12" s="46">
        <f t="shared" si="90"/>
        <v>1.2155062500000002</v>
      </c>
      <c r="FX12" s="46">
        <f t="shared" si="90"/>
        <v>1.2762815625000004</v>
      </c>
      <c r="FY12" s="46">
        <f t="shared" si="90"/>
        <v>1.3400956406250004</v>
      </c>
      <c r="FZ12" s="46">
        <f t="shared" si="90"/>
        <v>1.4071004226562505</v>
      </c>
      <c r="GA12" s="46">
        <f t="shared" si="90"/>
        <v>1.477455443789063</v>
      </c>
      <c r="GB12" s="46">
        <f t="shared" si="90"/>
        <v>1.5513282159785162</v>
      </c>
      <c r="GC12" s="46">
        <f t="shared" si="90"/>
        <v>1.628894626777442</v>
      </c>
      <c r="GD12" s="46">
        <f t="shared" si="90"/>
        <v>1.7103393581163142</v>
      </c>
      <c r="GE12" s="46">
        <f t="shared" si="90"/>
        <v>1.7958563260221301</v>
      </c>
      <c r="GF12" s="46">
        <f t="shared" si="90"/>
        <v>1.8856491423232367</v>
      </c>
      <c r="GG12" s="46">
        <f t="shared" si="90"/>
        <v>1.9799315994393987</v>
      </c>
      <c r="GH12" s="46">
        <f t="shared" si="90"/>
        <v>2.0789281794113688</v>
      </c>
      <c r="GI12" s="46">
        <f t="shared" si="90"/>
        <v>2.1828745883819374</v>
      </c>
      <c r="GJ12" s="46">
        <f t="shared" si="90"/>
        <v>2.2920183178010345</v>
      </c>
      <c r="GK12" s="46">
        <f t="shared" si="90"/>
        <v>2.4066192336910861</v>
      </c>
      <c r="GL12" s="46">
        <f t="shared" si="90"/>
        <v>2.5269501953756404</v>
      </c>
      <c r="GM12" s="46">
        <f t="shared" si="90"/>
        <v>2.6532977051444226</v>
      </c>
      <c r="GN12" s="46">
        <f t="shared" si="90"/>
        <v>2.7859625904016441</v>
      </c>
      <c r="GO12" s="46">
        <f t="shared" si="90"/>
        <v>2.9252607199217264</v>
      </c>
      <c r="GP12" s="46">
        <f t="shared" si="90"/>
        <v>3.0715237559178128</v>
      </c>
      <c r="GQ12" s="46">
        <f t="shared" si="90"/>
        <v>3.2250999437137038</v>
      </c>
      <c r="GR12" s="46">
        <f t="shared" si="90"/>
        <v>3.3863549408993889</v>
      </c>
      <c r="GS12" s="46">
        <f t="shared" si="90"/>
        <v>3.5556726879443583</v>
      </c>
      <c r="GT12" s="46">
        <f t="shared" si="90"/>
        <v>3.7334563223415764</v>
      </c>
      <c r="GU12" s="46">
        <f t="shared" si="90"/>
        <v>3.9201291384586554</v>
      </c>
      <c r="GV12" s="46">
        <f t="shared" si="90"/>
        <v>4.1161355953815884</v>
      </c>
      <c r="GW12" s="46">
        <f t="shared" si="90"/>
        <v>4.3219423751506678</v>
      </c>
      <c r="GX12" s="46">
        <f t="shared" si="90"/>
        <v>4.5380394939082018</v>
      </c>
      <c r="GY12" s="46">
        <f t="shared" si="90"/>
        <v>4.7649414686036122</v>
      </c>
      <c r="GZ12" s="46">
        <f t="shared" si="90"/>
        <v>5.0031885420337927</v>
      </c>
      <c r="HA12" s="46">
        <f t="shared" si="90"/>
        <v>5.2533479691354827</v>
      </c>
      <c r="HB12" s="46">
        <f t="shared" si="90"/>
        <v>5.5160153675922574</v>
      </c>
      <c r="HC12" s="46">
        <f t="shared" si="90"/>
        <v>5.7918161359718709</v>
      </c>
      <c r="HD12" s="46">
        <f t="shared" si="90"/>
        <v>6.0814069427704647</v>
      </c>
      <c r="HE12" s="46">
        <f t="shared" si="90"/>
        <v>6.3854772899089882</v>
      </c>
      <c r="HF12" s="67">
        <f t="shared" si="9"/>
        <v>6.7047511544044376</v>
      </c>
      <c r="HG12" s="66">
        <f t="shared" ref="HG12:HR12" si="91">IF(HG$5&lt;$P12,HH12*0.99,IF(HG$5&lt;=$T12,1,HF12*HG$2))</f>
        <v>7.0399887121246598</v>
      </c>
      <c r="HH12" s="66">
        <f t="shared" si="91"/>
        <v>7.5327879219733864</v>
      </c>
      <c r="HI12" s="66">
        <f t="shared" si="91"/>
        <v>8.2107388349509911</v>
      </c>
      <c r="HJ12" s="66">
        <f t="shared" si="91"/>
        <v>9.1139201067956002</v>
      </c>
      <c r="HK12" s="66">
        <f t="shared" si="91"/>
        <v>10.298729720679027</v>
      </c>
      <c r="HL12" s="66">
        <f t="shared" si="91"/>
        <v>11.84353917878088</v>
      </c>
      <c r="HM12" s="66">
        <f t="shared" si="91"/>
        <v>13.856940839173628</v>
      </c>
      <c r="HN12" s="66">
        <f t="shared" si="91"/>
        <v>16.489759598616615</v>
      </c>
      <c r="HO12" s="66">
        <f t="shared" si="91"/>
        <v>19.952609114326105</v>
      </c>
      <c r="HP12" s="66">
        <f t="shared" si="91"/>
        <v>24.541709210621107</v>
      </c>
      <c r="HQ12" s="66">
        <f t="shared" si="91"/>
        <v>30.677136513276384</v>
      </c>
      <c r="HR12" s="66">
        <f t="shared" si="91"/>
        <v>38.959963371861008</v>
      </c>
    </row>
    <row r="13" spans="2:226" x14ac:dyDescent="0.15">
      <c r="B13" s="74"/>
      <c r="C13" s="7">
        <v>6</v>
      </c>
      <c r="D13" s="3">
        <f t="shared" ref="D13:D19" si="92">D9+5%</f>
        <v>0.1</v>
      </c>
      <c r="E13" s="9"/>
      <c r="F13" s="9"/>
      <c r="G13" s="9"/>
      <c r="H13" s="15"/>
      <c r="I13" s="7">
        <v>8</v>
      </c>
      <c r="J13" s="15">
        <f>ROUNDUP(求节点(节奏总纲!P$4:P$113,节奏总纲!$O$4:$O$113,节奏总纲!P11+1),0)</f>
        <v>15</v>
      </c>
      <c r="K13" s="15">
        <f>ROUNDUP(求节点(节奏总纲!Q$4:Q$113,节奏总纲!$O$4:$O$113,节奏总纲!Q11+1),0)</f>
        <v>16</v>
      </c>
      <c r="L13" s="15">
        <f>ROUNDUP(求节点(节奏总纲!R$4:R$113,节奏总纲!$O$4:$O$113,节奏总纲!R11+1),0)</f>
        <v>17</v>
      </c>
      <c r="M13" s="15">
        <f>ROUNDUP(求节点(节奏总纲!S$4:S$113,节奏总纲!$O$4:$O$113,节奏总纲!S11+1),0)</f>
        <v>19</v>
      </c>
      <c r="N13" s="15">
        <f>ROUNDUP(求节点(节奏总纲!T$4:T$113,节奏总纲!$O$4:$O$113,节奏总纲!T11+1),0)</f>
        <v>24</v>
      </c>
      <c r="O13" s="15">
        <f t="shared" si="11"/>
        <v>1.9762696709126626</v>
      </c>
      <c r="P13" s="7">
        <v>3.9525393418253252</v>
      </c>
      <c r="Q13" s="23">
        <f t="shared" ref="Q13:T13" si="93">P13+1.5</f>
        <v>5.4525393418253252</v>
      </c>
      <c r="R13" s="23">
        <f t="shared" si="93"/>
        <v>6.9525393418253252</v>
      </c>
      <c r="S13" s="23">
        <f t="shared" si="93"/>
        <v>8.4525393418253252</v>
      </c>
      <c r="T13" s="23">
        <f t="shared" si="93"/>
        <v>9.9525393418253252</v>
      </c>
      <c r="U13" s="15">
        <f>其他调用!AG12</f>
        <v>16772690.537446963</v>
      </c>
      <c r="V13" s="54">
        <f>IFERROR(部队战力(INDEX(其他调用!D$5:D$104,J13,1),INDEX(其他调用!N$5:N$104,J13,1),INDEX(其他调用!I$5:I$104,J13,1),INDEX(其他调用!S$5:S$104,J13,1)),V12)</f>
        <v>57404877.855148494</v>
      </c>
      <c r="W13" s="54">
        <f>IFERROR(部队战力(INDEX(其他调用!E$5:E$104,K13,1),INDEX(其他调用!O$5:O$104,K13,1),INDEX(其他调用!J$5:J$104,K13,1),INDEX(其他调用!T$5:T$104,K13,1)),W12)</f>
        <v>69500896.343260929</v>
      </c>
      <c r="X13" s="54">
        <f>IFERROR(部队战力(INDEX(其他调用!F$5:F$104,L13,1),INDEX(其他调用!P$5:P$104,L13,1),INDEX(其他调用!K$5:K$104,L13,1),INDEX(其他调用!U$5:U$104,L13,1)),X12)</f>
        <v>87232334.096666366</v>
      </c>
      <c r="Y13" s="54">
        <f>IFERROR(部队战力(INDEX(其他调用!G$5:G$104,M13,1),INDEX(其他调用!Q$5:Q$104,M13,1),INDEX(其他调用!L$5:L$104,M13,1),INDEX(其他调用!V$5:V$104,M13,1)),Y12)</f>
        <v>130070090.40943079</v>
      </c>
      <c r="Z13" s="54">
        <f>IFERROR(部队战力(INDEX(其他调用!H$5:H$104,N13,1),INDEX(其他调用!R$5:R$104,N13,1),INDEX(其他调用!M$5:M$104,N13,1),INDEX(其他调用!W$5:W$104,N13,1)),Z12)</f>
        <v>263410059.02230024</v>
      </c>
      <c r="AA13" s="15">
        <f t="shared" si="13"/>
        <v>1</v>
      </c>
      <c r="AB13" s="15">
        <f t="shared" si="14"/>
        <v>3.4225205387880671</v>
      </c>
      <c r="AC13" s="15">
        <f t="shared" si="15"/>
        <v>4.1436939522667622</v>
      </c>
      <c r="AD13" s="15">
        <f t="shared" si="16"/>
        <v>5.2008551580863029</v>
      </c>
      <c r="AE13" s="15">
        <f t="shared" si="17"/>
        <v>7.7548733233367857</v>
      </c>
      <c r="AF13" s="15">
        <f t="shared" si="18"/>
        <v>15.704699161664431</v>
      </c>
      <c r="AK13" s="23"/>
      <c r="AL13" s="19">
        <v>8</v>
      </c>
      <c r="AM13" s="26">
        <f t="shared" si="2"/>
        <v>0.99736350786153982</v>
      </c>
      <c r="AN13" s="26">
        <f t="shared" si="2"/>
        <v>1.0651621210907007</v>
      </c>
      <c r="AO13" s="26">
        <f t="shared" si="2"/>
        <v>1.5767117565733386</v>
      </c>
      <c r="AP13" s="26">
        <f t="shared" si="2"/>
        <v>1.9489704993116879</v>
      </c>
      <c r="AQ13" s="26">
        <f t="shared" si="2"/>
        <v>2.1795886033366192</v>
      </c>
      <c r="AR13" s="26">
        <f t="shared" si="2"/>
        <v>2.341096191744537</v>
      </c>
      <c r="AS13" s="26">
        <f t="shared" si="2"/>
        <v>2.52800616105436</v>
      </c>
      <c r="AT13" s="26">
        <f t="shared" si="2"/>
        <v>2.9070700834856948</v>
      </c>
      <c r="AU13" s="26">
        <f t="shared" si="2"/>
        <v>3.754067730402384</v>
      </c>
      <c r="AV13" s="26">
        <f t="shared" si="2"/>
        <v>4.567672031971866</v>
      </c>
      <c r="AW13" s="26">
        <f t="shared" si="3"/>
        <v>4.7906148426714283</v>
      </c>
      <c r="AX13" s="26">
        <f t="shared" si="3"/>
        <v>5.0244392351690532</v>
      </c>
      <c r="AY13" s="26">
        <f t="shared" si="3"/>
        <v>4.8114436028569578</v>
      </c>
      <c r="AZ13" s="26">
        <f t="shared" si="3"/>
        <v>5.0462846231480496</v>
      </c>
      <c r="BA13" s="26">
        <f t="shared" si="3"/>
        <v>5.2925879631426538</v>
      </c>
      <c r="BB13" s="26">
        <f t="shared" si="3"/>
        <v>5.5509130854628559</v>
      </c>
      <c r="BC13" s="26">
        <f t="shared" si="3"/>
        <v>6.0990775575262974</v>
      </c>
      <c r="BD13" s="26">
        <f t="shared" si="3"/>
        <v>6.396766508009577</v>
      </c>
      <c r="BE13" s="26">
        <f t="shared" si="3"/>
        <v>6.7089853132789266</v>
      </c>
      <c r="BF13" s="26">
        <f t="shared" si="3"/>
        <v>7.0364431588105356</v>
      </c>
      <c r="BG13" s="26">
        <f t="shared" si="4"/>
        <v>7.7153331102707652</v>
      </c>
      <c r="BH13" s="26">
        <f t="shared" si="4"/>
        <v>8.0919096326321149</v>
      </c>
      <c r="BI13" s="26">
        <f t="shared" si="4"/>
        <v>8.4868664212978437</v>
      </c>
      <c r="BJ13" s="26">
        <f t="shared" si="4"/>
        <v>8.9011005958953273</v>
      </c>
      <c r="BK13" s="26">
        <f t="shared" si="4"/>
        <v>8.5237658405208787</v>
      </c>
      <c r="BL13" s="26">
        <f t="shared" si="4"/>
        <v>8.9398010332687861</v>
      </c>
      <c r="BM13" s="26">
        <f t="shared" si="4"/>
        <v>9.3761424245729668</v>
      </c>
      <c r="BN13" s="26">
        <f t="shared" si="4"/>
        <v>9.8337811365956664</v>
      </c>
      <c r="BO13" s="26">
        <f t="shared" si="4"/>
        <v>10.804887936888848</v>
      </c>
      <c r="BP13" s="26">
        <f t="shared" si="4"/>
        <v>11.332262071695959</v>
      </c>
      <c r="BQ13" s="26">
        <f t="shared" si="5"/>
        <v>11.885376730577734</v>
      </c>
      <c r="BR13" s="26">
        <f t="shared" si="5"/>
        <v>12.465488278865557</v>
      </c>
      <c r="BS13" s="26">
        <f t="shared" si="5"/>
        <v>13.668183240164394</v>
      </c>
      <c r="BT13" s="26">
        <f t="shared" si="5"/>
        <v>14.33531152069539</v>
      </c>
      <c r="BU13" s="26">
        <f t="shared" si="5"/>
        <v>15.035001564180835</v>
      </c>
      <c r="BV13" s="26">
        <f t="shared" si="5"/>
        <v>15.768842672764928</v>
      </c>
      <c r="BW13" s="26">
        <f t="shared" si="5"/>
        <v>15.100371136199016</v>
      </c>
      <c r="BX13" s="26">
        <f t="shared" si="5"/>
        <v>15.837402858298692</v>
      </c>
      <c r="BY13" s="26">
        <f t="shared" si="5"/>
        <v>16.610408249818917</v>
      </c>
      <c r="BZ13" s="26">
        <f t="shared" si="5"/>
        <v>17.421143144128564</v>
      </c>
      <c r="CA13" s="26">
        <f t="shared" si="6"/>
        <v>19.141518078362754</v>
      </c>
      <c r="CB13" s="26">
        <f t="shared" si="6"/>
        <v>20.075793527995774</v>
      </c>
      <c r="CC13" s="26">
        <f t="shared" si="6"/>
        <v>21.055669886199027</v>
      </c>
      <c r="CD13" s="26">
        <f t="shared" si="6"/>
        <v>22.083372880795352</v>
      </c>
      <c r="CE13" s="26">
        <f t="shared" si="6"/>
        <v>24.214020369128882</v>
      </c>
      <c r="CF13" s="26">
        <f t="shared" si="6"/>
        <v>25.395878812914649</v>
      </c>
      <c r="CG13" s="26">
        <f t="shared" si="6"/>
        <v>26.635422406041769</v>
      </c>
      <c r="CH13" s="26">
        <f t="shared" si="6"/>
        <v>27.935466694206117</v>
      </c>
      <c r="CK13" s="49">
        <v>8</v>
      </c>
      <c r="CL13" s="54">
        <f t="shared" si="19"/>
        <v>1</v>
      </c>
      <c r="CM13" s="54">
        <f t="shared" si="20"/>
        <v>1.05</v>
      </c>
      <c r="CN13" s="54">
        <f t="shared" si="21"/>
        <v>1.1000000000000001</v>
      </c>
      <c r="CO13" s="54">
        <f t="shared" si="22"/>
        <v>1.1500000000000001</v>
      </c>
      <c r="CP13" s="54">
        <f t="shared" si="23"/>
        <v>1.2000000000000002</v>
      </c>
      <c r="CQ13" s="54">
        <f t="shared" si="24"/>
        <v>1.2500000000000002</v>
      </c>
      <c r="CR13" s="54">
        <f t="shared" si="25"/>
        <v>1.3000000000000003</v>
      </c>
      <c r="CS13" s="54">
        <f t="shared" si="26"/>
        <v>1.3500000000000003</v>
      </c>
      <c r="CT13" s="54">
        <f t="shared" si="27"/>
        <v>1.4000000000000004</v>
      </c>
      <c r="CU13" s="54">
        <f t="shared" si="28"/>
        <v>1.4500000000000004</v>
      </c>
      <c r="CV13" s="54">
        <f t="shared" si="29"/>
        <v>1.5000000000000004</v>
      </c>
      <c r="CW13" s="54">
        <f t="shared" si="30"/>
        <v>1.5500000000000005</v>
      </c>
      <c r="CX13" s="54">
        <f t="shared" si="31"/>
        <v>1.6000000000000005</v>
      </c>
      <c r="CY13" s="54">
        <f t="shared" si="32"/>
        <v>1.6500000000000006</v>
      </c>
      <c r="CZ13" s="54">
        <f t="shared" si="33"/>
        <v>1.7000000000000006</v>
      </c>
      <c r="DA13" s="54">
        <f t="shared" si="34"/>
        <v>1.7500000000000007</v>
      </c>
      <c r="DB13" s="54">
        <f t="shared" si="35"/>
        <v>1.8000000000000007</v>
      </c>
      <c r="DC13" s="54">
        <f t="shared" si="36"/>
        <v>1.8500000000000008</v>
      </c>
      <c r="DD13" s="54">
        <f t="shared" si="37"/>
        <v>1.9000000000000008</v>
      </c>
      <c r="DE13" s="54">
        <f t="shared" si="38"/>
        <v>1.9500000000000008</v>
      </c>
      <c r="DF13" s="54">
        <f t="shared" si="39"/>
        <v>2.0000000000000009</v>
      </c>
      <c r="DG13" s="54">
        <f t="shared" si="40"/>
        <v>2.0500000000000007</v>
      </c>
      <c r="DH13" s="54">
        <f t="shared" si="41"/>
        <v>2.1000000000000005</v>
      </c>
      <c r="DI13" s="54">
        <f t="shared" si="42"/>
        <v>2.1500000000000004</v>
      </c>
      <c r="DJ13" s="54">
        <f t="shared" si="43"/>
        <v>2.2000000000000002</v>
      </c>
      <c r="DK13" s="54">
        <f t="shared" si="44"/>
        <v>2.25</v>
      </c>
      <c r="DL13" s="54">
        <f t="shared" si="45"/>
        <v>2.2999999999999998</v>
      </c>
      <c r="DM13" s="54">
        <f t="shared" si="46"/>
        <v>2.3499999999999996</v>
      </c>
      <c r="DN13" s="54">
        <f t="shared" si="47"/>
        <v>2.3999999999999995</v>
      </c>
      <c r="DO13" s="54">
        <f t="shared" si="48"/>
        <v>2.4499999999999993</v>
      </c>
      <c r="DP13" s="54">
        <f t="shared" si="49"/>
        <v>2.4999999999999991</v>
      </c>
      <c r="DQ13" s="54">
        <f t="shared" si="50"/>
        <v>2.5499999999999989</v>
      </c>
      <c r="DR13" s="54">
        <f t="shared" si="51"/>
        <v>2.5999999999999988</v>
      </c>
      <c r="DS13" s="54">
        <f t="shared" si="52"/>
        <v>2.6499999999999986</v>
      </c>
      <c r="DT13" s="54">
        <f t="shared" si="53"/>
        <v>2.6999999999999984</v>
      </c>
      <c r="DU13" s="54">
        <f t="shared" si="54"/>
        <v>2.7499999999999982</v>
      </c>
      <c r="DV13" s="54">
        <f t="shared" si="55"/>
        <v>2.799999999999998</v>
      </c>
      <c r="DW13" s="54">
        <f t="shared" si="56"/>
        <v>2.8499999999999979</v>
      </c>
      <c r="DX13" s="54">
        <f t="shared" si="57"/>
        <v>2.8999999999999977</v>
      </c>
      <c r="DY13" s="54">
        <f t="shared" si="58"/>
        <v>2.9499999999999975</v>
      </c>
      <c r="DZ13" s="54">
        <f t="shared" si="59"/>
        <v>2.9999999999999973</v>
      </c>
      <c r="EA13" s="54">
        <f t="shared" si="60"/>
        <v>3.0499999999999972</v>
      </c>
      <c r="EB13" s="54">
        <f t="shared" si="61"/>
        <v>3.099999999999997</v>
      </c>
      <c r="EC13" s="54">
        <f t="shared" si="62"/>
        <v>3.1499999999999968</v>
      </c>
      <c r="ED13" s="54">
        <f t="shared" si="63"/>
        <v>3.1999999999999966</v>
      </c>
      <c r="EE13" s="54">
        <f t="shared" si="64"/>
        <v>3.2499999999999964</v>
      </c>
      <c r="EF13" s="54">
        <f t="shared" si="65"/>
        <v>3.2999999999999963</v>
      </c>
      <c r="EG13" s="54">
        <f t="shared" si="66"/>
        <v>3.3499999999999961</v>
      </c>
      <c r="EH13" s="66">
        <f t="shared" ref="EH13:ES13" si="94">EG13+EH$2</f>
        <v>3.4299999999999962</v>
      </c>
      <c r="EI13" s="66">
        <f t="shared" si="94"/>
        <v>3.519999999999996</v>
      </c>
      <c r="EJ13" s="66">
        <f t="shared" si="94"/>
        <v>3.6199999999999961</v>
      </c>
      <c r="EK13" s="66">
        <f t="shared" si="94"/>
        <v>3.7399999999999962</v>
      </c>
      <c r="EL13" s="66">
        <f t="shared" si="94"/>
        <v>3.8799999999999963</v>
      </c>
      <c r="EM13" s="66">
        <f t="shared" si="94"/>
        <v>4.0399999999999965</v>
      </c>
      <c r="EN13" s="66">
        <f t="shared" si="94"/>
        <v>4.2199999999999962</v>
      </c>
      <c r="EO13" s="66">
        <f t="shared" si="94"/>
        <v>4.4199999999999964</v>
      </c>
      <c r="EP13" s="66">
        <f t="shared" si="94"/>
        <v>4.6399999999999961</v>
      </c>
      <c r="EQ13" s="66">
        <f t="shared" si="94"/>
        <v>4.8799999999999963</v>
      </c>
      <c r="ER13" s="66">
        <f t="shared" si="94"/>
        <v>5.1399999999999961</v>
      </c>
      <c r="ES13" s="66">
        <f t="shared" si="94"/>
        <v>5.4199999999999964</v>
      </c>
      <c r="EW13" s="23">
        <v>8</v>
      </c>
      <c r="EX13" s="23">
        <f>INT([2]攻城值!$AC12)</f>
        <v>28</v>
      </c>
      <c r="EY13" s="23">
        <f>INT([2]攻城值!$AJ12)</f>
        <v>436</v>
      </c>
      <c r="EZ13" s="23">
        <f t="shared" si="68"/>
        <v>348.8</v>
      </c>
      <c r="FA13" s="23">
        <f>[3]其他调用!AS12+[3]其他调用!$AZ12*[3]攻城基础信息!$D$28*[3]攻城基础信息!$D$29</f>
        <v>377.12670497224002</v>
      </c>
      <c r="FB13" s="61">
        <f>[3]攻城基础信息!$X12*EZ13/FA13*$EX$1*6</f>
        <v>90881.98179050014</v>
      </c>
      <c r="FC13" s="26">
        <f t="shared" si="69"/>
        <v>9000</v>
      </c>
      <c r="FE13" s="74"/>
      <c r="FF13" s="23">
        <v>7</v>
      </c>
      <c r="FG13" s="26">
        <v>1</v>
      </c>
      <c r="FJ13" s="46">
        <v>8</v>
      </c>
      <c r="FK13" s="46">
        <f t="shared" ref="FK13:HE13" si="95">IF(FK$5&lt;$P13,FL13*0.99,IF(FK$5&lt;=$T13,1,FJ13*1.05))</f>
        <v>0.97029899999999991</v>
      </c>
      <c r="FL13" s="46">
        <f t="shared" si="95"/>
        <v>0.98009999999999997</v>
      </c>
      <c r="FM13" s="46">
        <f t="shared" si="95"/>
        <v>0.99</v>
      </c>
      <c r="FN13" s="46">
        <f t="shared" si="95"/>
        <v>1</v>
      </c>
      <c r="FO13" s="46">
        <f t="shared" si="95"/>
        <v>1</v>
      </c>
      <c r="FP13" s="46">
        <f t="shared" si="95"/>
        <v>1</v>
      </c>
      <c r="FQ13" s="46">
        <f t="shared" si="95"/>
        <v>1</v>
      </c>
      <c r="FR13" s="46">
        <f t="shared" si="95"/>
        <v>1</v>
      </c>
      <c r="FS13" s="46">
        <f t="shared" si="95"/>
        <v>1</v>
      </c>
      <c r="FT13" s="46">
        <f t="shared" si="95"/>
        <v>1.05</v>
      </c>
      <c r="FU13" s="46">
        <f t="shared" si="95"/>
        <v>1.1025</v>
      </c>
      <c r="FV13" s="46">
        <f t="shared" si="95"/>
        <v>1.1576250000000001</v>
      </c>
      <c r="FW13" s="46">
        <f t="shared" si="95"/>
        <v>1.2155062500000002</v>
      </c>
      <c r="FX13" s="46">
        <f t="shared" si="95"/>
        <v>1.2762815625000004</v>
      </c>
      <c r="FY13" s="46">
        <f t="shared" si="95"/>
        <v>1.3400956406250004</v>
      </c>
      <c r="FZ13" s="46">
        <f t="shared" si="95"/>
        <v>1.4071004226562505</v>
      </c>
      <c r="GA13" s="46">
        <f t="shared" si="95"/>
        <v>1.477455443789063</v>
      </c>
      <c r="GB13" s="46">
        <f t="shared" si="95"/>
        <v>1.5513282159785162</v>
      </c>
      <c r="GC13" s="46">
        <f t="shared" si="95"/>
        <v>1.628894626777442</v>
      </c>
      <c r="GD13" s="46">
        <f t="shared" si="95"/>
        <v>1.7103393581163142</v>
      </c>
      <c r="GE13" s="46">
        <f t="shared" si="95"/>
        <v>1.7958563260221301</v>
      </c>
      <c r="GF13" s="46">
        <f t="shared" si="95"/>
        <v>1.8856491423232367</v>
      </c>
      <c r="GG13" s="46">
        <f t="shared" si="95"/>
        <v>1.9799315994393987</v>
      </c>
      <c r="GH13" s="46">
        <f t="shared" si="95"/>
        <v>2.0789281794113688</v>
      </c>
      <c r="GI13" s="46">
        <f t="shared" si="95"/>
        <v>2.1828745883819374</v>
      </c>
      <c r="GJ13" s="46">
        <f t="shared" si="95"/>
        <v>2.2920183178010345</v>
      </c>
      <c r="GK13" s="46">
        <f t="shared" si="95"/>
        <v>2.4066192336910861</v>
      </c>
      <c r="GL13" s="46">
        <f t="shared" si="95"/>
        <v>2.5269501953756404</v>
      </c>
      <c r="GM13" s="46">
        <f t="shared" si="95"/>
        <v>2.6532977051444226</v>
      </c>
      <c r="GN13" s="46">
        <f t="shared" si="95"/>
        <v>2.7859625904016441</v>
      </c>
      <c r="GO13" s="46">
        <f t="shared" si="95"/>
        <v>2.9252607199217264</v>
      </c>
      <c r="GP13" s="46">
        <f t="shared" si="95"/>
        <v>3.0715237559178128</v>
      </c>
      <c r="GQ13" s="46">
        <f t="shared" si="95"/>
        <v>3.2250999437137038</v>
      </c>
      <c r="GR13" s="46">
        <f t="shared" si="95"/>
        <v>3.3863549408993889</v>
      </c>
      <c r="GS13" s="46">
        <f t="shared" si="95"/>
        <v>3.5556726879443583</v>
      </c>
      <c r="GT13" s="46">
        <f t="shared" si="95"/>
        <v>3.7334563223415764</v>
      </c>
      <c r="GU13" s="46">
        <f t="shared" si="95"/>
        <v>3.9201291384586554</v>
      </c>
      <c r="GV13" s="46">
        <f t="shared" si="95"/>
        <v>4.1161355953815884</v>
      </c>
      <c r="GW13" s="46">
        <f t="shared" si="95"/>
        <v>4.3219423751506678</v>
      </c>
      <c r="GX13" s="46">
        <f t="shared" si="95"/>
        <v>4.5380394939082018</v>
      </c>
      <c r="GY13" s="46">
        <f t="shared" si="95"/>
        <v>4.7649414686036122</v>
      </c>
      <c r="GZ13" s="46">
        <f t="shared" si="95"/>
        <v>5.0031885420337927</v>
      </c>
      <c r="HA13" s="46">
        <f t="shared" si="95"/>
        <v>5.2533479691354827</v>
      </c>
      <c r="HB13" s="46">
        <f t="shared" si="95"/>
        <v>5.5160153675922574</v>
      </c>
      <c r="HC13" s="46">
        <f t="shared" si="95"/>
        <v>5.7918161359718709</v>
      </c>
      <c r="HD13" s="46">
        <f t="shared" si="95"/>
        <v>6.0814069427704647</v>
      </c>
      <c r="HE13" s="46">
        <f t="shared" si="95"/>
        <v>6.3854772899089882</v>
      </c>
      <c r="HF13" s="67">
        <f t="shared" si="9"/>
        <v>6.7047511544044376</v>
      </c>
      <c r="HG13" s="66">
        <f t="shared" ref="HG13:HR13" si="96">IF(HG$5&lt;$P13,HH13*0.99,IF(HG$5&lt;=$T13,1,HF13*HG$2))</f>
        <v>7.0399887121246598</v>
      </c>
      <c r="HH13" s="66">
        <f t="shared" si="96"/>
        <v>7.5327879219733864</v>
      </c>
      <c r="HI13" s="66">
        <f t="shared" si="96"/>
        <v>8.2107388349509911</v>
      </c>
      <c r="HJ13" s="66">
        <f t="shared" si="96"/>
        <v>9.1139201067956002</v>
      </c>
      <c r="HK13" s="66">
        <f t="shared" si="96"/>
        <v>10.298729720679027</v>
      </c>
      <c r="HL13" s="66">
        <f t="shared" si="96"/>
        <v>11.84353917878088</v>
      </c>
      <c r="HM13" s="66">
        <f t="shared" si="96"/>
        <v>13.856940839173628</v>
      </c>
      <c r="HN13" s="66">
        <f t="shared" si="96"/>
        <v>16.489759598616615</v>
      </c>
      <c r="HO13" s="66">
        <f t="shared" si="96"/>
        <v>19.952609114326105</v>
      </c>
      <c r="HP13" s="66">
        <f t="shared" si="96"/>
        <v>24.541709210621107</v>
      </c>
      <c r="HQ13" s="66">
        <f t="shared" si="96"/>
        <v>30.677136513276384</v>
      </c>
      <c r="HR13" s="66">
        <f t="shared" si="96"/>
        <v>38.959963371861008</v>
      </c>
    </row>
    <row r="14" spans="2:226" x14ac:dyDescent="0.15">
      <c r="B14" s="74"/>
      <c r="C14" s="7">
        <v>7</v>
      </c>
      <c r="D14" s="3">
        <f t="shared" si="92"/>
        <v>0.1</v>
      </c>
      <c r="E14" s="9"/>
      <c r="F14" s="9"/>
      <c r="G14" s="9"/>
      <c r="H14" s="15"/>
      <c r="I14" s="7">
        <v>9</v>
      </c>
      <c r="J14" s="15">
        <f>ROUNDUP(求节点(节奏总纲!P$4:P$113,节奏总纲!$O$4:$O$113,节奏总纲!P12+1),0)</f>
        <v>16</v>
      </c>
      <c r="K14" s="15">
        <f>ROUNDUP(求节点(节奏总纲!Q$4:Q$113,节奏总纲!$O$4:$O$113,节奏总纲!Q12+1),0)</f>
        <v>16</v>
      </c>
      <c r="L14" s="15">
        <f>ROUNDUP(求节点(节奏总纲!R$4:R$113,节奏总纲!$O$4:$O$113,节奏总纲!R12+1),0)</f>
        <v>18</v>
      </c>
      <c r="M14" s="15">
        <f>ROUNDUP(求节点(节奏总纲!S$4:S$113,节奏总纲!$O$4:$O$113,节奏总纲!S12+1),0)</f>
        <v>19</v>
      </c>
      <c r="N14" s="15">
        <f>ROUNDUP(求节点(节奏总纲!T$4:T$113,节奏总纲!$O$4:$O$113,节奏总纲!T12+1),0)</f>
        <v>24</v>
      </c>
      <c r="O14" s="15">
        <f t="shared" si="11"/>
        <v>2.3095092881963062</v>
      </c>
      <c r="P14" s="7">
        <v>4.6190185763926124</v>
      </c>
      <c r="Q14" s="23">
        <f t="shared" ref="Q14:T14" si="97">P14+1.5</f>
        <v>6.1190185763926124</v>
      </c>
      <c r="R14" s="23">
        <f t="shared" si="97"/>
        <v>7.6190185763926124</v>
      </c>
      <c r="S14" s="23">
        <f t="shared" si="97"/>
        <v>9.1190185763926124</v>
      </c>
      <c r="T14" s="23">
        <f t="shared" si="97"/>
        <v>10.619018576392612</v>
      </c>
      <c r="U14" s="15">
        <f>其他调用!AG13</f>
        <v>20666984.172406327</v>
      </c>
      <c r="V14" s="54">
        <f>IFERROR(部队战力(INDEX(其他调用!D$5:D$104,J14,1),INDEX(其他调用!N$5:N$104,J14,1),INDEX(其他调用!I$5:I$104,J14,1),INDEX(其他调用!S$5:S$104,J14,1)),V13)</f>
        <v>65936798.536908977</v>
      </c>
      <c r="W14" s="54">
        <f>IFERROR(部队战力(INDEX(其他调用!E$5:E$104,K14,1),INDEX(其他调用!O$5:O$104,K14,1),INDEX(其他调用!J$5:J$104,K14,1),INDEX(其他调用!T$5:T$104,K14,1)),W13)</f>
        <v>69500896.343260929</v>
      </c>
      <c r="X14" s="54">
        <f>IFERROR(部队战力(INDEX(其他调用!F$5:F$104,L14,1),INDEX(其他调用!P$5:P$104,L14,1),INDEX(其他调用!K$5:K$104,L14,1),INDEX(其他调用!U$5:U$104,L14,1)),X13)</f>
        <v>99635279.917710066</v>
      </c>
      <c r="Y14" s="54">
        <f>IFERROR(部队战力(INDEX(其他调用!G$5:G$104,M14,1),INDEX(其他调用!Q$5:Q$104,M14,1),INDEX(其他调用!L$5:L$104,M14,1),INDEX(其他调用!V$5:V$104,M14,1)),Y13)</f>
        <v>130070090.40943079</v>
      </c>
      <c r="Z14" s="54">
        <f>IFERROR(部队战力(INDEX(其他调用!H$5:H$104,N14,1),INDEX(其他调用!R$5:R$104,N14,1),INDEX(其他调用!M$5:M$104,N14,1),INDEX(其他调用!W$5:W$104,N14,1)),Z13)</f>
        <v>263410059.02230024</v>
      </c>
      <c r="AA14" s="15">
        <f t="shared" si="13"/>
        <v>1</v>
      </c>
      <c r="AB14" s="15">
        <f t="shared" si="14"/>
        <v>3.190441236459888</v>
      </c>
      <c r="AC14" s="15">
        <f t="shared" si="15"/>
        <v>3.362894932491193</v>
      </c>
      <c r="AD14" s="15">
        <f t="shared" si="16"/>
        <v>4.8209878657931533</v>
      </c>
      <c r="AE14" s="15">
        <f t="shared" si="17"/>
        <v>6.2936173620868594</v>
      </c>
      <c r="AF14" s="15">
        <f t="shared" si="18"/>
        <v>12.745452206519522</v>
      </c>
      <c r="AK14" s="23"/>
      <c r="AL14" s="19">
        <v>9</v>
      </c>
      <c r="AM14" s="26">
        <f t="shared" si="2"/>
        <v>0.98000743289249281</v>
      </c>
      <c r="AN14" s="26">
        <f t="shared" si="2"/>
        <v>1.0330185372782974</v>
      </c>
      <c r="AO14" s="26">
        <f t="shared" si="2"/>
        <v>1.3507473901491303</v>
      </c>
      <c r="AP14" s="26">
        <f t="shared" si="2"/>
        <v>1.6941601174993046</v>
      </c>
      <c r="AQ14" s="26">
        <f t="shared" si="2"/>
        <v>1.9782399325773297</v>
      </c>
      <c r="AR14" s="26">
        <f t="shared" si="2"/>
        <v>2.0130936090940921</v>
      </c>
      <c r="AS14" s="26">
        <f t="shared" si="2"/>
        <v>2.2594930369608015</v>
      </c>
      <c r="AT14" s="26">
        <f t="shared" si="2"/>
        <v>2.5071839182061169</v>
      </c>
      <c r="AU14" s="26">
        <f t="shared" si="2"/>
        <v>2.8581075924449038</v>
      </c>
      <c r="AV14" s="26">
        <f t="shared" si="2"/>
        <v>3.6516647237065389</v>
      </c>
      <c r="AW14" s="26">
        <f t="shared" si="3"/>
        <v>4.1808095729116737</v>
      </c>
      <c r="AX14" s="26">
        <f t="shared" si="3"/>
        <v>4.3848700725842349</v>
      </c>
      <c r="AY14" s="26">
        <f t="shared" si="3"/>
        <v>4.1989870058373775</v>
      </c>
      <c r="AZ14" s="26">
        <f t="shared" si="3"/>
        <v>4.4039347250737331</v>
      </c>
      <c r="BA14" s="26">
        <f t="shared" si="3"/>
        <v>4.6188857064211151</v>
      </c>
      <c r="BB14" s="26">
        <f t="shared" si="3"/>
        <v>4.844328197581107</v>
      </c>
      <c r="BC14" s="26">
        <f t="shared" si="3"/>
        <v>5.3227159093043337</v>
      </c>
      <c r="BD14" s="26">
        <f t="shared" si="3"/>
        <v>5.5825115419744193</v>
      </c>
      <c r="BE14" s="26">
        <f t="shared" si="3"/>
        <v>5.8549875002347678</v>
      </c>
      <c r="BF14" s="26">
        <f t="shared" si="3"/>
        <v>6.140762696171862</v>
      </c>
      <c r="BG14" s="26">
        <f t="shared" si="4"/>
        <v>6.7332356252699812</v>
      </c>
      <c r="BH14" s="26">
        <f t="shared" si="4"/>
        <v>7.0618771005976395</v>
      </c>
      <c r="BI14" s="26">
        <f t="shared" si="4"/>
        <v>7.4065591877969803</v>
      </c>
      <c r="BJ14" s="26">
        <f t="shared" si="4"/>
        <v>7.7680648106574042</v>
      </c>
      <c r="BK14" s="26">
        <f t="shared" si="4"/>
        <v>7.4387616190482726</v>
      </c>
      <c r="BL14" s="26">
        <f t="shared" si="4"/>
        <v>7.8018390054863502</v>
      </c>
      <c r="BM14" s="26">
        <f t="shared" si="4"/>
        <v>8.182637780953101</v>
      </c>
      <c r="BN14" s="26">
        <f t="shared" si="4"/>
        <v>8.582022906034986</v>
      </c>
      <c r="BO14" s="26">
        <f t="shared" si="4"/>
        <v>9.4295159190030997</v>
      </c>
      <c r="BP14" s="26">
        <f t="shared" si="4"/>
        <v>9.8897597298117468</v>
      </c>
      <c r="BQ14" s="26">
        <f t="shared" si="5"/>
        <v>10.372467510903409</v>
      </c>
      <c r="BR14" s="26">
        <f t="shared" si="5"/>
        <v>10.878735702792921</v>
      </c>
      <c r="BS14" s="26">
        <f t="shared" si="5"/>
        <v>11.928337637538919</v>
      </c>
      <c r="BT14" s="26">
        <f t="shared" si="5"/>
        <v>12.51054605821186</v>
      </c>
      <c r="BU14" s="26">
        <f t="shared" si="5"/>
        <v>13.121171401292814</v>
      </c>
      <c r="BV14" s="26">
        <f t="shared" si="5"/>
        <v>13.761600664033047</v>
      </c>
      <c r="BW14" s="26">
        <f t="shared" si="5"/>
        <v>13.178219972602783</v>
      </c>
      <c r="BX14" s="26">
        <f t="shared" si="5"/>
        <v>13.821433710398413</v>
      </c>
      <c r="BY14" s="26">
        <f t="shared" si="5"/>
        <v>14.496041969863063</v>
      </c>
      <c r="BZ14" s="26">
        <f t="shared" si="5"/>
        <v>15.203577081438253</v>
      </c>
      <c r="CA14" s="26">
        <f t="shared" si="6"/>
        <v>16.704962650985056</v>
      </c>
      <c r="CB14" s="26">
        <f t="shared" si="6"/>
        <v>17.520312636705036</v>
      </c>
      <c r="CC14" s="26">
        <f t="shared" si="6"/>
        <v>18.375458916083563</v>
      </c>
      <c r="CD14" s="26">
        <f t="shared" si="6"/>
        <v>19.272343900375546</v>
      </c>
      <c r="CE14" s="26">
        <f t="shared" si="6"/>
        <v>21.131777753496092</v>
      </c>
      <c r="CF14" s="26">
        <f t="shared" si="6"/>
        <v>22.163195485431878</v>
      </c>
      <c r="CG14" s="26">
        <f t="shared" si="6"/>
        <v>23.244955528845708</v>
      </c>
      <c r="CH14" s="26">
        <f t="shared" si="6"/>
        <v>24.379515033975061</v>
      </c>
      <c r="CK14" s="49">
        <v>9</v>
      </c>
      <c r="CL14" s="54">
        <f t="shared" si="19"/>
        <v>1</v>
      </c>
      <c r="CM14" s="54">
        <f t="shared" si="20"/>
        <v>1.05</v>
      </c>
      <c r="CN14" s="54">
        <f t="shared" si="21"/>
        <v>1.1000000000000001</v>
      </c>
      <c r="CO14" s="54">
        <f t="shared" si="22"/>
        <v>1.1500000000000001</v>
      </c>
      <c r="CP14" s="54">
        <f t="shared" si="23"/>
        <v>1.2000000000000002</v>
      </c>
      <c r="CQ14" s="54">
        <f t="shared" si="24"/>
        <v>1.2500000000000002</v>
      </c>
      <c r="CR14" s="54">
        <f t="shared" si="25"/>
        <v>1.3000000000000003</v>
      </c>
      <c r="CS14" s="54">
        <f t="shared" si="26"/>
        <v>1.3500000000000003</v>
      </c>
      <c r="CT14" s="54">
        <f t="shared" si="27"/>
        <v>1.4000000000000004</v>
      </c>
      <c r="CU14" s="54">
        <f t="shared" si="28"/>
        <v>1.4500000000000004</v>
      </c>
      <c r="CV14" s="54">
        <f t="shared" si="29"/>
        <v>1.5000000000000004</v>
      </c>
      <c r="CW14" s="54">
        <f t="shared" si="30"/>
        <v>1.5500000000000005</v>
      </c>
      <c r="CX14" s="54">
        <f t="shared" si="31"/>
        <v>1.6000000000000005</v>
      </c>
      <c r="CY14" s="54">
        <f t="shared" si="32"/>
        <v>1.6500000000000006</v>
      </c>
      <c r="CZ14" s="54">
        <f t="shared" si="33"/>
        <v>1.7000000000000006</v>
      </c>
      <c r="DA14" s="54">
        <f t="shared" si="34"/>
        <v>1.7500000000000007</v>
      </c>
      <c r="DB14" s="54">
        <f t="shared" si="35"/>
        <v>1.8000000000000007</v>
      </c>
      <c r="DC14" s="54">
        <f t="shared" si="36"/>
        <v>1.8500000000000008</v>
      </c>
      <c r="DD14" s="54">
        <f t="shared" si="37"/>
        <v>1.9000000000000008</v>
      </c>
      <c r="DE14" s="54">
        <f t="shared" si="38"/>
        <v>1.9500000000000008</v>
      </c>
      <c r="DF14" s="54">
        <f t="shared" si="39"/>
        <v>2.0000000000000009</v>
      </c>
      <c r="DG14" s="54">
        <f t="shared" si="40"/>
        <v>2.0500000000000007</v>
      </c>
      <c r="DH14" s="54">
        <f t="shared" si="41"/>
        <v>2.1000000000000005</v>
      </c>
      <c r="DI14" s="54">
        <f t="shared" si="42"/>
        <v>2.1500000000000004</v>
      </c>
      <c r="DJ14" s="54">
        <f t="shared" si="43"/>
        <v>2.2000000000000002</v>
      </c>
      <c r="DK14" s="54">
        <f t="shared" si="44"/>
        <v>2.25</v>
      </c>
      <c r="DL14" s="54">
        <f t="shared" si="45"/>
        <v>2.2999999999999998</v>
      </c>
      <c r="DM14" s="54">
        <f t="shared" si="46"/>
        <v>2.3499999999999996</v>
      </c>
      <c r="DN14" s="54">
        <f t="shared" si="47"/>
        <v>2.3999999999999995</v>
      </c>
      <c r="DO14" s="54">
        <f t="shared" si="48"/>
        <v>2.4499999999999993</v>
      </c>
      <c r="DP14" s="54">
        <f t="shared" si="49"/>
        <v>2.4999999999999991</v>
      </c>
      <c r="DQ14" s="54">
        <f t="shared" si="50"/>
        <v>2.5499999999999989</v>
      </c>
      <c r="DR14" s="54">
        <f t="shared" si="51"/>
        <v>2.5999999999999988</v>
      </c>
      <c r="DS14" s="54">
        <f t="shared" si="52"/>
        <v>2.6499999999999986</v>
      </c>
      <c r="DT14" s="54">
        <f t="shared" si="53"/>
        <v>2.6999999999999984</v>
      </c>
      <c r="DU14" s="54">
        <f t="shared" si="54"/>
        <v>2.7499999999999982</v>
      </c>
      <c r="DV14" s="54">
        <f t="shared" si="55"/>
        <v>2.799999999999998</v>
      </c>
      <c r="DW14" s="54">
        <f t="shared" si="56"/>
        <v>2.8499999999999979</v>
      </c>
      <c r="DX14" s="54">
        <f t="shared" si="57"/>
        <v>2.8999999999999977</v>
      </c>
      <c r="DY14" s="54">
        <f t="shared" si="58"/>
        <v>2.9499999999999975</v>
      </c>
      <c r="DZ14" s="54">
        <f t="shared" si="59"/>
        <v>2.9999999999999973</v>
      </c>
      <c r="EA14" s="54">
        <f t="shared" si="60"/>
        <v>3.0499999999999972</v>
      </c>
      <c r="EB14" s="54">
        <f t="shared" si="61"/>
        <v>3.099999999999997</v>
      </c>
      <c r="EC14" s="54">
        <f t="shared" si="62"/>
        <v>3.1499999999999968</v>
      </c>
      <c r="ED14" s="54">
        <f t="shared" si="63"/>
        <v>3.1999999999999966</v>
      </c>
      <c r="EE14" s="54">
        <f t="shared" si="64"/>
        <v>3.2499999999999964</v>
      </c>
      <c r="EF14" s="54">
        <f t="shared" si="65"/>
        <v>3.2999999999999963</v>
      </c>
      <c r="EG14" s="54">
        <f t="shared" si="66"/>
        <v>3.3499999999999961</v>
      </c>
      <c r="EH14" s="66">
        <f t="shared" ref="EH14:ES14" si="98">EG14+EH$2</f>
        <v>3.4299999999999962</v>
      </c>
      <c r="EI14" s="66">
        <f t="shared" si="98"/>
        <v>3.519999999999996</v>
      </c>
      <c r="EJ14" s="66">
        <f t="shared" si="98"/>
        <v>3.6199999999999961</v>
      </c>
      <c r="EK14" s="66">
        <f t="shared" si="98"/>
        <v>3.7399999999999962</v>
      </c>
      <c r="EL14" s="66">
        <f t="shared" si="98"/>
        <v>3.8799999999999963</v>
      </c>
      <c r="EM14" s="66">
        <f t="shared" si="98"/>
        <v>4.0399999999999965</v>
      </c>
      <c r="EN14" s="66">
        <f t="shared" si="98"/>
        <v>4.2199999999999962</v>
      </c>
      <c r="EO14" s="66">
        <f t="shared" si="98"/>
        <v>4.4199999999999964</v>
      </c>
      <c r="EP14" s="66">
        <f t="shared" si="98"/>
        <v>4.6399999999999961</v>
      </c>
      <c r="EQ14" s="66">
        <f t="shared" si="98"/>
        <v>4.8799999999999963</v>
      </c>
      <c r="ER14" s="66">
        <f t="shared" si="98"/>
        <v>5.1399999999999961</v>
      </c>
      <c r="ES14" s="66">
        <f t="shared" si="98"/>
        <v>5.4199999999999964</v>
      </c>
      <c r="EW14" s="23">
        <v>9</v>
      </c>
      <c r="EX14" s="23">
        <f>INT([2]攻城值!$AC13)</f>
        <v>31</v>
      </c>
      <c r="EY14" s="23">
        <f>INT([2]攻城值!$AJ13)</f>
        <v>441</v>
      </c>
      <c r="EZ14" s="23">
        <f t="shared" si="68"/>
        <v>352.8</v>
      </c>
      <c r="FA14" s="23">
        <f>[3]其他调用!AS13+[3]其他调用!$AZ13*[3]攻城基础信息!$D$28*[3]攻城基础信息!$D$29</f>
        <v>384.78766282541716</v>
      </c>
      <c r="FB14" s="61">
        <f>[3]攻城基础信息!$X13*EZ14/FA14*$EX$1*6</f>
        <v>103414.73214635754</v>
      </c>
      <c r="FC14" s="26">
        <f t="shared" si="69"/>
        <v>10500</v>
      </c>
      <c r="FE14" s="74"/>
      <c r="FF14" s="23">
        <v>8</v>
      </c>
      <c r="FG14" s="26">
        <v>1</v>
      </c>
      <c r="FJ14" s="46">
        <v>9</v>
      </c>
      <c r="FK14" s="46">
        <f t="shared" ref="FK14:HE14" si="99">IF(FK$5&lt;$P14,FL14*0.99,IF(FK$5&lt;=$T14,1,FJ14*1.05))</f>
        <v>0.96059600999999994</v>
      </c>
      <c r="FL14" s="46">
        <f t="shared" si="99"/>
        <v>0.97029899999999991</v>
      </c>
      <c r="FM14" s="46">
        <f t="shared" si="99"/>
        <v>0.98009999999999997</v>
      </c>
      <c r="FN14" s="46">
        <f t="shared" si="99"/>
        <v>0.99</v>
      </c>
      <c r="FO14" s="46">
        <f t="shared" si="99"/>
        <v>1</v>
      </c>
      <c r="FP14" s="46">
        <f t="shared" si="99"/>
        <v>1</v>
      </c>
      <c r="FQ14" s="46">
        <f t="shared" si="99"/>
        <v>1</v>
      </c>
      <c r="FR14" s="46">
        <f t="shared" si="99"/>
        <v>1</v>
      </c>
      <c r="FS14" s="46">
        <f t="shared" si="99"/>
        <v>1</v>
      </c>
      <c r="FT14" s="46">
        <f t="shared" si="99"/>
        <v>1</v>
      </c>
      <c r="FU14" s="46">
        <f t="shared" si="99"/>
        <v>1.05</v>
      </c>
      <c r="FV14" s="46">
        <f t="shared" si="99"/>
        <v>1.1025</v>
      </c>
      <c r="FW14" s="46">
        <f t="shared" si="99"/>
        <v>1.1576250000000001</v>
      </c>
      <c r="FX14" s="46">
        <f t="shared" si="99"/>
        <v>1.2155062500000002</v>
      </c>
      <c r="FY14" s="46">
        <f t="shared" si="99"/>
        <v>1.2762815625000004</v>
      </c>
      <c r="FZ14" s="46">
        <f t="shared" si="99"/>
        <v>1.3400956406250004</v>
      </c>
      <c r="GA14" s="46">
        <f t="shared" si="99"/>
        <v>1.4071004226562505</v>
      </c>
      <c r="GB14" s="46">
        <f t="shared" si="99"/>
        <v>1.477455443789063</v>
      </c>
      <c r="GC14" s="46">
        <f t="shared" si="99"/>
        <v>1.5513282159785162</v>
      </c>
      <c r="GD14" s="46">
        <f t="shared" si="99"/>
        <v>1.628894626777442</v>
      </c>
      <c r="GE14" s="46">
        <f t="shared" si="99"/>
        <v>1.7103393581163142</v>
      </c>
      <c r="GF14" s="46">
        <f t="shared" si="99"/>
        <v>1.7958563260221301</v>
      </c>
      <c r="GG14" s="46">
        <f t="shared" si="99"/>
        <v>1.8856491423232367</v>
      </c>
      <c r="GH14" s="46">
        <f t="shared" si="99"/>
        <v>1.9799315994393987</v>
      </c>
      <c r="GI14" s="46">
        <f t="shared" si="99"/>
        <v>2.0789281794113688</v>
      </c>
      <c r="GJ14" s="46">
        <f t="shared" si="99"/>
        <v>2.1828745883819374</v>
      </c>
      <c r="GK14" s="46">
        <f t="shared" si="99"/>
        <v>2.2920183178010345</v>
      </c>
      <c r="GL14" s="46">
        <f t="shared" si="99"/>
        <v>2.4066192336910861</v>
      </c>
      <c r="GM14" s="46">
        <f t="shared" si="99"/>
        <v>2.5269501953756404</v>
      </c>
      <c r="GN14" s="46">
        <f t="shared" si="99"/>
        <v>2.6532977051444226</v>
      </c>
      <c r="GO14" s="46">
        <f t="shared" si="99"/>
        <v>2.7859625904016441</v>
      </c>
      <c r="GP14" s="46">
        <f t="shared" si="99"/>
        <v>2.9252607199217264</v>
      </c>
      <c r="GQ14" s="46">
        <f t="shared" si="99"/>
        <v>3.0715237559178128</v>
      </c>
      <c r="GR14" s="46">
        <f t="shared" si="99"/>
        <v>3.2250999437137038</v>
      </c>
      <c r="GS14" s="46">
        <f t="shared" si="99"/>
        <v>3.3863549408993889</v>
      </c>
      <c r="GT14" s="46">
        <f t="shared" si="99"/>
        <v>3.5556726879443583</v>
      </c>
      <c r="GU14" s="46">
        <f t="shared" si="99"/>
        <v>3.7334563223415764</v>
      </c>
      <c r="GV14" s="46">
        <f t="shared" si="99"/>
        <v>3.9201291384586554</v>
      </c>
      <c r="GW14" s="46">
        <f t="shared" si="99"/>
        <v>4.1161355953815884</v>
      </c>
      <c r="GX14" s="46">
        <f t="shared" si="99"/>
        <v>4.3219423751506678</v>
      </c>
      <c r="GY14" s="46">
        <f t="shared" si="99"/>
        <v>4.5380394939082018</v>
      </c>
      <c r="GZ14" s="46">
        <f t="shared" si="99"/>
        <v>4.7649414686036122</v>
      </c>
      <c r="HA14" s="46">
        <f t="shared" si="99"/>
        <v>5.0031885420337927</v>
      </c>
      <c r="HB14" s="46">
        <f t="shared" si="99"/>
        <v>5.2533479691354827</v>
      </c>
      <c r="HC14" s="46">
        <f t="shared" si="99"/>
        <v>5.5160153675922574</v>
      </c>
      <c r="HD14" s="46">
        <f t="shared" si="99"/>
        <v>5.7918161359718709</v>
      </c>
      <c r="HE14" s="46">
        <f t="shared" si="99"/>
        <v>6.0814069427704647</v>
      </c>
      <c r="HF14" s="67">
        <f t="shared" si="9"/>
        <v>6.3854772899089882</v>
      </c>
      <c r="HG14" s="66">
        <f t="shared" ref="HG14:HR14" si="100">IF(HG$5&lt;$P14,HH14*0.99,IF(HG$5&lt;=$T14,1,HF14*HG$2))</f>
        <v>6.7047511544044376</v>
      </c>
      <c r="HH14" s="66">
        <f t="shared" si="100"/>
        <v>7.1740837352127489</v>
      </c>
      <c r="HI14" s="66">
        <f t="shared" si="100"/>
        <v>7.8197512713818966</v>
      </c>
      <c r="HJ14" s="66">
        <f t="shared" si="100"/>
        <v>8.6799239112339066</v>
      </c>
      <c r="HK14" s="66">
        <f t="shared" si="100"/>
        <v>9.808314019694313</v>
      </c>
      <c r="HL14" s="66">
        <f t="shared" si="100"/>
        <v>11.27956112264846</v>
      </c>
      <c r="HM14" s="66">
        <f t="shared" si="100"/>
        <v>13.197086513498697</v>
      </c>
      <c r="HN14" s="66">
        <f t="shared" si="100"/>
        <v>15.704532951063449</v>
      </c>
      <c r="HO14" s="66">
        <f t="shared" si="100"/>
        <v>19.002484870786773</v>
      </c>
      <c r="HP14" s="66">
        <f t="shared" si="100"/>
        <v>23.373056391067731</v>
      </c>
      <c r="HQ14" s="66">
        <f t="shared" si="100"/>
        <v>29.216320488834665</v>
      </c>
      <c r="HR14" s="66">
        <f t="shared" si="100"/>
        <v>37.104727020820022</v>
      </c>
    </row>
    <row r="15" spans="2:226" x14ac:dyDescent="0.15">
      <c r="B15" s="74"/>
      <c r="C15" s="7">
        <v>8</v>
      </c>
      <c r="D15" s="3">
        <f t="shared" si="92"/>
        <v>0.1</v>
      </c>
      <c r="E15" s="9"/>
      <c r="F15" s="9"/>
      <c r="G15" s="9"/>
      <c r="H15" s="15"/>
      <c r="I15" s="7">
        <v>10</v>
      </c>
      <c r="J15" s="15">
        <f>ROUNDUP(求节点(节奏总纲!P$4:P$113,节奏总纲!$O$4:$O$113,节奏总纲!P13+1),0)</f>
        <v>16</v>
      </c>
      <c r="K15" s="15">
        <f>ROUNDUP(求节点(节奏总纲!Q$4:Q$113,节奏总纲!$O$4:$O$113,节奏总纲!Q13+1),0)</f>
        <v>17</v>
      </c>
      <c r="L15" s="15">
        <f>ROUNDUP(求节点(节奏总纲!R$4:R$113,节奏总纲!$O$4:$O$113,节奏总纲!R13+1),0)</f>
        <v>18</v>
      </c>
      <c r="M15" s="15">
        <f>ROUNDUP(求节点(节奏总纲!S$4:S$113,节奏总纲!$O$4:$O$113,节奏总纲!S13+1),0)</f>
        <v>20</v>
      </c>
      <c r="N15" s="15">
        <f>ROUNDUP(求节点(节奏总纲!T$4:T$113,节奏总纲!$O$4:$O$113,节奏总纲!T13+1),0)</f>
        <v>25</v>
      </c>
      <c r="O15" s="15">
        <f t="shared" si="11"/>
        <v>2.666666666666667</v>
      </c>
      <c r="P15" s="7">
        <v>5.3333333333333339</v>
      </c>
      <c r="Q15" s="23">
        <f t="shared" ref="Q15:T15" si="101">P15+1.5</f>
        <v>6.8333333333333339</v>
      </c>
      <c r="R15" s="23">
        <f t="shared" si="101"/>
        <v>8.3333333333333339</v>
      </c>
      <c r="S15" s="23">
        <f t="shared" si="101"/>
        <v>9.8333333333333339</v>
      </c>
      <c r="T15" s="23">
        <f t="shared" si="101"/>
        <v>11.333333333333334</v>
      </c>
      <c r="U15" s="15">
        <f>其他调用!AG14</f>
        <v>25356001.435962126</v>
      </c>
      <c r="V15" s="54">
        <f>IFERROR(部队战力(INDEX(其他调用!D$5:D$104,J15,1),INDEX(其他调用!N$5:N$104,J15,1),INDEX(其他调用!I$5:I$104,J15,1),INDEX(其他调用!S$5:S$104,J15,1)),V14)</f>
        <v>65936798.536908977</v>
      </c>
      <c r="W15" s="54">
        <f>IFERROR(部队战力(INDEX(其他调用!E$5:E$104,K15,1),INDEX(其他调用!O$5:O$104,K15,1),INDEX(其他调用!J$5:J$104,K15,1),INDEX(其他调用!T$5:T$104,K15,1)),W14)</f>
        <v>79437431.374715313</v>
      </c>
      <c r="X15" s="54">
        <f>IFERROR(部队战力(INDEX(其他调用!F$5:F$104,L15,1),INDEX(其他调用!P$5:P$104,L15,1),INDEX(其他调用!K$5:K$104,L15,1),INDEX(其他调用!U$5:U$104,L15,1)),X14)</f>
        <v>99635279.917710066</v>
      </c>
      <c r="Y15" s="54">
        <f>IFERROR(部队战力(INDEX(其他调用!G$5:G$104,M15,1),INDEX(其他调用!Q$5:Q$104,M15,1),INDEX(其他调用!L$5:L$104,M15,1),INDEX(其他调用!V$5:V$104,M15,1)),Y14)</f>
        <v>145940677.68289205</v>
      </c>
      <c r="Z15" s="54">
        <f>IFERROR(部队战力(INDEX(其他调用!H$5:H$104,N15,1),INDEX(其他调用!R$5:R$104,N15,1),INDEX(其他调用!M$5:M$104,N15,1),INDEX(其他调用!W$5:W$104,N15,1)),Z14)</f>
        <v>294894081.43355501</v>
      </c>
      <c r="AA15" s="15">
        <f t="shared" si="13"/>
        <v>1</v>
      </c>
      <c r="AB15" s="15">
        <f t="shared" si="14"/>
        <v>2.6004415050786189</v>
      </c>
      <c r="AC15" s="15">
        <f t="shared" si="15"/>
        <v>3.1328847955517984</v>
      </c>
      <c r="AD15" s="15">
        <f t="shared" si="16"/>
        <v>3.929455524339831</v>
      </c>
      <c r="AE15" s="15">
        <f t="shared" si="17"/>
        <v>5.7556660915749145</v>
      </c>
      <c r="AF15" s="15">
        <f t="shared" si="18"/>
        <v>11.630149263807429</v>
      </c>
      <c r="AK15" s="23"/>
      <c r="AL15" s="19">
        <v>10</v>
      </c>
      <c r="AM15" s="26">
        <f t="shared" si="2"/>
        <v>0.96174083630145135</v>
      </c>
      <c r="AN15" s="26">
        <f t="shared" si="2"/>
        <v>1.0137638538359113</v>
      </c>
      <c r="AO15" s="26">
        <f t="shared" si="2"/>
        <v>1.1502438197698117</v>
      </c>
      <c r="AP15" s="26">
        <f t="shared" si="2"/>
        <v>1.4088092062712354</v>
      </c>
      <c r="AQ15" s="26">
        <f t="shared" si="2"/>
        <v>1.7042498183957622</v>
      </c>
      <c r="AR15" s="26">
        <f t="shared" si="2"/>
        <v>1.8528006883333359</v>
      </c>
      <c r="AS15" s="26">
        <f t="shared" si="2"/>
        <v>1.9743062355445999</v>
      </c>
      <c r="AT15" s="26">
        <f t="shared" si="2"/>
        <v>2.1308336786961974</v>
      </c>
      <c r="AU15" s="26">
        <f t="shared" si="2"/>
        <v>2.504018953583051</v>
      </c>
      <c r="AV15" s="26">
        <f t="shared" si="2"/>
        <v>2.9112009673414447</v>
      </c>
      <c r="AW15" s="26">
        <f t="shared" si="3"/>
        <v>3.6951897203122641</v>
      </c>
      <c r="AX15" s="26">
        <f t="shared" si="3"/>
        <v>4.048443161801587</v>
      </c>
      <c r="AY15" s="26">
        <f t="shared" si="3"/>
        <v>3.8768218781582799</v>
      </c>
      <c r="AZ15" s="26">
        <f t="shared" si="3"/>
        <v>4.0660450885920296</v>
      </c>
      <c r="BA15" s="26">
        <f t="shared" si="3"/>
        <v>4.2645040659741085</v>
      </c>
      <c r="BB15" s="26">
        <f t="shared" si="3"/>
        <v>4.472649597451233</v>
      </c>
      <c r="BC15" s="26">
        <f t="shared" si="3"/>
        <v>4.9143332569796865</v>
      </c>
      <c r="BD15" s="26">
        <f t="shared" si="3"/>
        <v>5.1541962027771353</v>
      </c>
      <c r="BE15" s="26">
        <f t="shared" si="3"/>
        <v>5.4057665826776562</v>
      </c>
      <c r="BF15" s="26">
        <f t="shared" si="3"/>
        <v>5.6696158230548495</v>
      </c>
      <c r="BG15" s="26">
        <f t="shared" si="4"/>
        <v>6.2166315700793042</v>
      </c>
      <c r="BH15" s="26">
        <f t="shared" si="4"/>
        <v>6.5200581965130766</v>
      </c>
      <c r="BI15" s="26">
        <f t="shared" si="4"/>
        <v>6.8382947270872352</v>
      </c>
      <c r="BJ15" s="26">
        <f t="shared" si="4"/>
        <v>7.1720640161643852</v>
      </c>
      <c r="BK15" s="26">
        <f t="shared" si="4"/>
        <v>6.8680264432919635</v>
      </c>
      <c r="BL15" s="26">
        <f t="shared" si="4"/>
        <v>7.2032469031911868</v>
      </c>
      <c r="BM15" s="26">
        <f t="shared" si="4"/>
        <v>7.5548290876211608</v>
      </c>
      <c r="BN15" s="26">
        <f t="shared" si="4"/>
        <v>7.9235715935103057</v>
      </c>
      <c r="BO15" s="26">
        <f t="shared" si="4"/>
        <v>8.7060411390681942</v>
      </c>
      <c r="BP15" s="26">
        <f t="shared" si="4"/>
        <v>9.1309729791880674</v>
      </c>
      <c r="BQ15" s="26">
        <f t="shared" si="5"/>
        <v>9.5766452529750143</v>
      </c>
      <c r="BR15" s="26">
        <f t="shared" si="5"/>
        <v>10.044070277106876</v>
      </c>
      <c r="BS15" s="26">
        <f t="shared" si="5"/>
        <v>11.013142040921265</v>
      </c>
      <c r="BT15" s="26">
        <f t="shared" si="5"/>
        <v>11.550680818672905</v>
      </c>
      <c r="BU15" s="26">
        <f t="shared" si="5"/>
        <v>12.114456245013393</v>
      </c>
      <c r="BV15" s="26">
        <f t="shared" si="5"/>
        <v>12.705748900540197</v>
      </c>
      <c r="BW15" s="26">
        <f t="shared" si="5"/>
        <v>12.167127793904761</v>
      </c>
      <c r="BX15" s="26">
        <f t="shared" si="5"/>
        <v>12.760991287064288</v>
      </c>
      <c r="BY15" s="26">
        <f t="shared" si="5"/>
        <v>13.383840573295238</v>
      </c>
      <c r="BZ15" s="26">
        <f t="shared" si="5"/>
        <v>14.037090415770717</v>
      </c>
      <c r="CA15" s="26">
        <f t="shared" si="6"/>
        <v>15.423282946368797</v>
      </c>
      <c r="CB15" s="26">
        <f t="shared" si="6"/>
        <v>16.176075621983401</v>
      </c>
      <c r="CC15" s="26">
        <f t="shared" si="6"/>
        <v>16.965611241005679</v>
      </c>
      <c r="CD15" s="26">
        <f t="shared" si="6"/>
        <v>17.793683184181738</v>
      </c>
      <c r="CE15" s="26">
        <f t="shared" si="6"/>
        <v>19.510452927156528</v>
      </c>
      <c r="CF15" s="26">
        <f t="shared" si="6"/>
        <v>20.462735661809003</v>
      </c>
      <c r="CG15" s="26">
        <f t="shared" si="6"/>
        <v>21.461498219872187</v>
      </c>
      <c r="CH15" s="26">
        <f t="shared" si="6"/>
        <v>22.509009227989903</v>
      </c>
      <c r="CK15" s="49">
        <v>10</v>
      </c>
      <c r="CL15" s="54">
        <f t="shared" si="19"/>
        <v>1</v>
      </c>
      <c r="CM15" s="54">
        <f t="shared" si="20"/>
        <v>1.05</v>
      </c>
      <c r="CN15" s="54">
        <f t="shared" si="21"/>
        <v>1.1000000000000001</v>
      </c>
      <c r="CO15" s="54">
        <f t="shared" si="22"/>
        <v>1.1500000000000001</v>
      </c>
      <c r="CP15" s="54">
        <f t="shared" si="23"/>
        <v>1.2000000000000002</v>
      </c>
      <c r="CQ15" s="54">
        <f t="shared" si="24"/>
        <v>1.2500000000000002</v>
      </c>
      <c r="CR15" s="54">
        <f t="shared" si="25"/>
        <v>1.3000000000000003</v>
      </c>
      <c r="CS15" s="54">
        <f t="shared" si="26"/>
        <v>1.3500000000000003</v>
      </c>
      <c r="CT15" s="54">
        <f t="shared" si="27"/>
        <v>1.4000000000000004</v>
      </c>
      <c r="CU15" s="54">
        <f t="shared" si="28"/>
        <v>1.4500000000000004</v>
      </c>
      <c r="CV15" s="54">
        <f t="shared" si="29"/>
        <v>1.5000000000000004</v>
      </c>
      <c r="CW15" s="54">
        <f t="shared" si="30"/>
        <v>1.5500000000000005</v>
      </c>
      <c r="CX15" s="54">
        <f t="shared" si="31"/>
        <v>1.6000000000000005</v>
      </c>
      <c r="CY15" s="54">
        <f t="shared" si="32"/>
        <v>1.6500000000000006</v>
      </c>
      <c r="CZ15" s="54">
        <f t="shared" si="33"/>
        <v>1.7000000000000006</v>
      </c>
      <c r="DA15" s="54">
        <f t="shared" si="34"/>
        <v>1.7500000000000007</v>
      </c>
      <c r="DB15" s="54">
        <f t="shared" si="35"/>
        <v>1.8000000000000007</v>
      </c>
      <c r="DC15" s="54">
        <f t="shared" si="36"/>
        <v>1.8500000000000008</v>
      </c>
      <c r="DD15" s="54">
        <f t="shared" si="37"/>
        <v>1.9000000000000008</v>
      </c>
      <c r="DE15" s="54">
        <f t="shared" si="38"/>
        <v>1.9500000000000008</v>
      </c>
      <c r="DF15" s="54">
        <f t="shared" si="39"/>
        <v>2.0000000000000009</v>
      </c>
      <c r="DG15" s="54">
        <f t="shared" si="40"/>
        <v>2.0500000000000007</v>
      </c>
      <c r="DH15" s="54">
        <f t="shared" si="41"/>
        <v>2.1000000000000005</v>
      </c>
      <c r="DI15" s="54">
        <f t="shared" si="42"/>
        <v>2.1500000000000004</v>
      </c>
      <c r="DJ15" s="54">
        <f t="shared" si="43"/>
        <v>2.2000000000000002</v>
      </c>
      <c r="DK15" s="54">
        <f t="shared" si="44"/>
        <v>2.25</v>
      </c>
      <c r="DL15" s="54">
        <f t="shared" si="45"/>
        <v>2.2999999999999998</v>
      </c>
      <c r="DM15" s="54">
        <f t="shared" si="46"/>
        <v>2.3499999999999996</v>
      </c>
      <c r="DN15" s="54">
        <f t="shared" si="47"/>
        <v>2.3999999999999995</v>
      </c>
      <c r="DO15" s="54">
        <f t="shared" si="48"/>
        <v>2.4499999999999993</v>
      </c>
      <c r="DP15" s="54">
        <f t="shared" si="49"/>
        <v>2.4999999999999991</v>
      </c>
      <c r="DQ15" s="54">
        <f t="shared" si="50"/>
        <v>2.5499999999999989</v>
      </c>
      <c r="DR15" s="54">
        <f t="shared" si="51"/>
        <v>2.5999999999999988</v>
      </c>
      <c r="DS15" s="54">
        <f t="shared" si="52"/>
        <v>2.6499999999999986</v>
      </c>
      <c r="DT15" s="54">
        <f t="shared" si="53"/>
        <v>2.6999999999999984</v>
      </c>
      <c r="DU15" s="54">
        <f t="shared" si="54"/>
        <v>2.7499999999999982</v>
      </c>
      <c r="DV15" s="54">
        <f t="shared" si="55"/>
        <v>2.799999999999998</v>
      </c>
      <c r="DW15" s="54">
        <f t="shared" si="56"/>
        <v>2.8499999999999979</v>
      </c>
      <c r="DX15" s="54">
        <f t="shared" si="57"/>
        <v>2.8999999999999977</v>
      </c>
      <c r="DY15" s="54">
        <f t="shared" si="58"/>
        <v>2.9499999999999975</v>
      </c>
      <c r="DZ15" s="54">
        <f t="shared" si="59"/>
        <v>2.9999999999999973</v>
      </c>
      <c r="EA15" s="54">
        <f t="shared" si="60"/>
        <v>3.0499999999999972</v>
      </c>
      <c r="EB15" s="54">
        <f t="shared" si="61"/>
        <v>3.099999999999997</v>
      </c>
      <c r="EC15" s="54">
        <f t="shared" si="62"/>
        <v>3.1499999999999968</v>
      </c>
      <c r="ED15" s="54">
        <f t="shared" si="63"/>
        <v>3.1999999999999966</v>
      </c>
      <c r="EE15" s="54">
        <f t="shared" si="64"/>
        <v>3.2499999999999964</v>
      </c>
      <c r="EF15" s="54">
        <f t="shared" si="65"/>
        <v>3.2999999999999963</v>
      </c>
      <c r="EG15" s="54">
        <f t="shared" si="66"/>
        <v>3.3499999999999961</v>
      </c>
      <c r="EH15" s="66">
        <f t="shared" ref="EH15:ES15" si="102">EG15+EH$2</f>
        <v>3.4299999999999962</v>
      </c>
      <c r="EI15" s="66">
        <f t="shared" si="102"/>
        <v>3.519999999999996</v>
      </c>
      <c r="EJ15" s="66">
        <f t="shared" si="102"/>
        <v>3.6199999999999961</v>
      </c>
      <c r="EK15" s="66">
        <f t="shared" si="102"/>
        <v>3.7399999999999962</v>
      </c>
      <c r="EL15" s="66">
        <f t="shared" si="102"/>
        <v>3.8799999999999963</v>
      </c>
      <c r="EM15" s="66">
        <f t="shared" si="102"/>
        <v>4.0399999999999965</v>
      </c>
      <c r="EN15" s="66">
        <f t="shared" si="102"/>
        <v>4.2199999999999962</v>
      </c>
      <c r="EO15" s="66">
        <f t="shared" si="102"/>
        <v>4.4199999999999964</v>
      </c>
      <c r="EP15" s="66">
        <f t="shared" si="102"/>
        <v>4.6399999999999961</v>
      </c>
      <c r="EQ15" s="66">
        <f t="shared" si="102"/>
        <v>4.8799999999999963</v>
      </c>
      <c r="ER15" s="66">
        <f t="shared" si="102"/>
        <v>5.1399999999999961</v>
      </c>
      <c r="ES15" s="66">
        <f t="shared" si="102"/>
        <v>5.4199999999999964</v>
      </c>
      <c r="EW15" s="23">
        <v>10</v>
      </c>
      <c r="EX15" s="23">
        <f>INT([2]攻城值!$AC14)</f>
        <v>35</v>
      </c>
      <c r="EY15" s="23">
        <f>INT([2]攻城值!$AJ14)</f>
        <v>457</v>
      </c>
      <c r="EZ15" s="23">
        <f t="shared" si="68"/>
        <v>365.6</v>
      </c>
      <c r="FA15" s="23">
        <f>[3]其他调用!AS14+[3]其他调用!$AZ14*[3]攻城基础信息!$D$28*[3]攻城基础信息!$D$29</f>
        <v>402.25983619555916</v>
      </c>
      <c r="FB15" s="61">
        <f>[3]攻城基础信息!$X14*EZ15/FA15*$EX$1*6</f>
        <v>119074.15618766792</v>
      </c>
      <c r="FC15" s="26">
        <f t="shared" si="69"/>
        <v>12000</v>
      </c>
      <c r="FE15" s="74"/>
      <c r="FF15" s="23">
        <v>9</v>
      </c>
      <c r="FG15" s="26">
        <v>1</v>
      </c>
      <c r="FJ15" s="46">
        <v>10</v>
      </c>
      <c r="FK15" s="46">
        <f t="shared" ref="FK15:HE15" si="103">IF(FK$5&lt;$P15,FL15*0.99,IF(FK$5&lt;=$T15,1,FJ15*1.05))</f>
        <v>0.95099004989999991</v>
      </c>
      <c r="FL15" s="46">
        <f t="shared" si="103"/>
        <v>0.96059600999999994</v>
      </c>
      <c r="FM15" s="46">
        <f t="shared" si="103"/>
        <v>0.97029899999999991</v>
      </c>
      <c r="FN15" s="46">
        <f t="shared" si="103"/>
        <v>0.98009999999999997</v>
      </c>
      <c r="FO15" s="46">
        <f t="shared" si="103"/>
        <v>0.99</v>
      </c>
      <c r="FP15" s="46">
        <f t="shared" si="103"/>
        <v>1</v>
      </c>
      <c r="FQ15" s="46">
        <f t="shared" si="103"/>
        <v>1</v>
      </c>
      <c r="FR15" s="46">
        <f t="shared" si="103"/>
        <v>1</v>
      </c>
      <c r="FS15" s="46">
        <f t="shared" si="103"/>
        <v>1</v>
      </c>
      <c r="FT15" s="46">
        <f t="shared" si="103"/>
        <v>1</v>
      </c>
      <c r="FU15" s="46">
        <f t="shared" si="103"/>
        <v>1</v>
      </c>
      <c r="FV15" s="46">
        <f t="shared" si="103"/>
        <v>1.05</v>
      </c>
      <c r="FW15" s="46">
        <f t="shared" si="103"/>
        <v>1.1025</v>
      </c>
      <c r="FX15" s="46">
        <f t="shared" si="103"/>
        <v>1.1576250000000001</v>
      </c>
      <c r="FY15" s="46">
        <f t="shared" si="103"/>
        <v>1.2155062500000002</v>
      </c>
      <c r="FZ15" s="46">
        <f t="shared" si="103"/>
        <v>1.2762815625000004</v>
      </c>
      <c r="GA15" s="46">
        <f t="shared" si="103"/>
        <v>1.3400956406250004</v>
      </c>
      <c r="GB15" s="46">
        <f t="shared" si="103"/>
        <v>1.4071004226562505</v>
      </c>
      <c r="GC15" s="46">
        <f t="shared" si="103"/>
        <v>1.477455443789063</v>
      </c>
      <c r="GD15" s="46">
        <f t="shared" si="103"/>
        <v>1.5513282159785162</v>
      </c>
      <c r="GE15" s="46">
        <f t="shared" si="103"/>
        <v>1.628894626777442</v>
      </c>
      <c r="GF15" s="46">
        <f t="shared" si="103"/>
        <v>1.7103393581163142</v>
      </c>
      <c r="GG15" s="46">
        <f t="shared" si="103"/>
        <v>1.7958563260221301</v>
      </c>
      <c r="GH15" s="46">
        <f t="shared" si="103"/>
        <v>1.8856491423232367</v>
      </c>
      <c r="GI15" s="46">
        <f t="shared" si="103"/>
        <v>1.9799315994393987</v>
      </c>
      <c r="GJ15" s="46">
        <f t="shared" si="103"/>
        <v>2.0789281794113688</v>
      </c>
      <c r="GK15" s="46">
        <f t="shared" si="103"/>
        <v>2.1828745883819374</v>
      </c>
      <c r="GL15" s="46">
        <f t="shared" si="103"/>
        <v>2.2920183178010345</v>
      </c>
      <c r="GM15" s="46">
        <f t="shared" si="103"/>
        <v>2.4066192336910861</v>
      </c>
      <c r="GN15" s="46">
        <f t="shared" si="103"/>
        <v>2.5269501953756404</v>
      </c>
      <c r="GO15" s="46">
        <f t="shared" si="103"/>
        <v>2.6532977051444226</v>
      </c>
      <c r="GP15" s="46">
        <f t="shared" si="103"/>
        <v>2.7859625904016441</v>
      </c>
      <c r="GQ15" s="46">
        <f t="shared" si="103"/>
        <v>2.9252607199217264</v>
      </c>
      <c r="GR15" s="46">
        <f t="shared" si="103"/>
        <v>3.0715237559178128</v>
      </c>
      <c r="GS15" s="46">
        <f t="shared" si="103"/>
        <v>3.2250999437137038</v>
      </c>
      <c r="GT15" s="46">
        <f t="shared" si="103"/>
        <v>3.3863549408993889</v>
      </c>
      <c r="GU15" s="46">
        <f t="shared" si="103"/>
        <v>3.5556726879443583</v>
      </c>
      <c r="GV15" s="46">
        <f t="shared" si="103"/>
        <v>3.7334563223415764</v>
      </c>
      <c r="GW15" s="46">
        <f t="shared" si="103"/>
        <v>3.9201291384586554</v>
      </c>
      <c r="GX15" s="46">
        <f t="shared" si="103"/>
        <v>4.1161355953815884</v>
      </c>
      <c r="GY15" s="46">
        <f t="shared" si="103"/>
        <v>4.3219423751506678</v>
      </c>
      <c r="GZ15" s="46">
        <f t="shared" si="103"/>
        <v>4.5380394939082018</v>
      </c>
      <c r="HA15" s="46">
        <f t="shared" si="103"/>
        <v>4.7649414686036122</v>
      </c>
      <c r="HB15" s="46">
        <f t="shared" si="103"/>
        <v>5.0031885420337927</v>
      </c>
      <c r="HC15" s="46">
        <f t="shared" si="103"/>
        <v>5.2533479691354827</v>
      </c>
      <c r="HD15" s="46">
        <f t="shared" si="103"/>
        <v>5.5160153675922574</v>
      </c>
      <c r="HE15" s="46">
        <f t="shared" si="103"/>
        <v>5.7918161359718709</v>
      </c>
      <c r="HF15" s="67">
        <f t="shared" si="9"/>
        <v>6.0814069427704647</v>
      </c>
      <c r="HG15" s="66">
        <f t="shared" ref="HG15:HR15" si="104">IF(HG$5&lt;$P15,HH15*0.99,IF(HG$5&lt;=$T15,1,HF15*HG$2))</f>
        <v>6.3854772899089882</v>
      </c>
      <c r="HH15" s="66">
        <f t="shared" si="104"/>
        <v>6.8324607002026179</v>
      </c>
      <c r="HI15" s="66">
        <f t="shared" si="104"/>
        <v>7.4473821632208539</v>
      </c>
      <c r="HJ15" s="66">
        <f t="shared" si="104"/>
        <v>8.266594201175149</v>
      </c>
      <c r="HK15" s="66">
        <f t="shared" si="104"/>
        <v>9.3412514473279167</v>
      </c>
      <c r="HL15" s="66">
        <f t="shared" si="104"/>
        <v>10.742439164427104</v>
      </c>
      <c r="HM15" s="66">
        <f t="shared" si="104"/>
        <v>12.56865382237971</v>
      </c>
      <c r="HN15" s="66">
        <f t="shared" si="104"/>
        <v>14.956698048631855</v>
      </c>
      <c r="HO15" s="66">
        <f t="shared" si="104"/>
        <v>18.097604638844544</v>
      </c>
      <c r="HP15" s="66">
        <f t="shared" si="104"/>
        <v>22.260053705778788</v>
      </c>
      <c r="HQ15" s="66">
        <f t="shared" si="104"/>
        <v>27.825067132223484</v>
      </c>
      <c r="HR15" s="66">
        <f t="shared" si="104"/>
        <v>35.337835257923828</v>
      </c>
    </row>
    <row r="16" spans="2:226" x14ac:dyDescent="0.15">
      <c r="B16" s="74"/>
      <c r="C16" s="7">
        <v>9</v>
      </c>
      <c r="D16" s="3">
        <f t="shared" si="92"/>
        <v>0.15000000000000002</v>
      </c>
      <c r="E16" s="9"/>
      <c r="F16" s="9"/>
      <c r="G16" s="9"/>
      <c r="H16" s="15"/>
      <c r="I16" s="7">
        <v>11</v>
      </c>
      <c r="J16" s="15">
        <f>ROUNDUP(求节点(节奏总纲!P$4:P$113,节奏总纲!$O$4:$O$113,节奏总纲!P14+1),0)</f>
        <v>17</v>
      </c>
      <c r="K16" s="15">
        <f>ROUNDUP(求节点(节奏总纲!Q$4:Q$113,节奏总纲!$O$4:$O$113,节奏总纲!Q14+1),0)</f>
        <v>18</v>
      </c>
      <c r="L16" s="15">
        <f>ROUNDUP(求节点(节奏总纲!R$4:R$113,节奏总纲!$O$4:$O$113,节奏总纲!R14+1),0)</f>
        <v>19</v>
      </c>
      <c r="M16" s="15">
        <f>ROUNDUP(求节点(节奏总纲!S$4:S$113,节奏总纲!$O$4:$O$113,节奏总纲!S14+1),0)</f>
        <v>20</v>
      </c>
      <c r="N16" s="15">
        <f>ROUNDUP(求节点(节奏总纲!T$4:T$113,节奏总纲!$O$4:$O$113,节奏总纲!T14+1),0)</f>
        <v>25</v>
      </c>
      <c r="O16" s="15">
        <f t="shared" si="11"/>
        <v>3.04945846686023</v>
      </c>
      <c r="P16" s="7">
        <v>6.0989169337204601</v>
      </c>
      <c r="Q16" s="23">
        <f t="shared" ref="Q16:T16" si="105">P16+1.5</f>
        <v>7.5989169337204601</v>
      </c>
      <c r="R16" s="23">
        <f t="shared" si="105"/>
        <v>9.0989169337204601</v>
      </c>
      <c r="S16" s="23">
        <f t="shared" si="105"/>
        <v>10.59891693372046</v>
      </c>
      <c r="T16" s="23">
        <f t="shared" si="105"/>
        <v>12.09891693372046</v>
      </c>
      <c r="U16" s="15">
        <f>其他调用!AG15</f>
        <v>31336178.3156402</v>
      </c>
      <c r="V16" s="54">
        <f>IFERROR(部队战力(INDEX(其他调用!D$5:D$104,J16,1),INDEX(其他调用!N$5:N$104,J16,1),INDEX(其他调用!I$5:I$104,J16,1),INDEX(其他调用!S$5:S$104,J16,1)),V15)</f>
        <v>75403176.296122044</v>
      </c>
      <c r="W16" s="54">
        <f>IFERROR(部队战力(INDEX(其他调用!E$5:E$104,K16,1),INDEX(其他调用!O$5:O$104,K16,1),INDEX(其他调用!J$5:J$104,K16,1),INDEX(其他调用!T$5:T$104,K16,1)),W15)</f>
        <v>91237049.619290724</v>
      </c>
      <c r="X16" s="54">
        <f>IFERROR(部队战力(INDEX(其他调用!F$5:F$104,L16,1),INDEX(其他调用!P$5:P$104,L16,1),INDEX(其他调用!K$5:K$104,L16,1),INDEX(其他调用!U$5:U$104,L16,1)),X15)</f>
        <v>113274117.81425443</v>
      </c>
      <c r="Y16" s="54">
        <f>IFERROR(部队战力(INDEX(其他调用!G$5:G$104,M16,1),INDEX(其他调用!Q$5:Q$104,M16,1),INDEX(其他调用!L$5:L$104,M16,1),INDEX(其他调用!V$5:V$104,M16,1)),Y15)</f>
        <v>145940677.68289205</v>
      </c>
      <c r="Z16" s="54">
        <f>IFERROR(部队战力(INDEX(其他调用!H$5:H$104,N16,1),INDEX(其他调用!R$5:R$104,N16,1),INDEX(其他调用!M$5:M$104,N16,1),INDEX(其他调用!W$5:W$104,N16,1)),Z15)</f>
        <v>294894081.43355501</v>
      </c>
      <c r="AA16" s="15">
        <f t="shared" si="13"/>
        <v>1</v>
      </c>
      <c r="AB16" s="15">
        <f t="shared" si="14"/>
        <v>2.4062658674139459</v>
      </c>
      <c r="AC16" s="15">
        <f t="shared" si="15"/>
        <v>2.911556371050946</v>
      </c>
      <c r="AD16" s="15">
        <f t="shared" si="16"/>
        <v>3.61480320520509</v>
      </c>
      <c r="AE16" s="15">
        <f t="shared" si="17"/>
        <v>4.657258336127466</v>
      </c>
      <c r="AF16" s="15">
        <f t="shared" si="18"/>
        <v>9.4106587747610053</v>
      </c>
      <c r="AK16" s="23"/>
      <c r="AL16" s="19">
        <v>11</v>
      </c>
      <c r="AM16" s="26">
        <f t="shared" ref="AM16:AV25" si="106">(IF(AM$5&lt;$O16,0.9^($O16-AM$5),IF(AM$5&gt;$T16,1.1^(AM$5-$T16),1))*横向求跳跃节点($O16:$T16,$AA16:$AF16,AM$5,$O$2:$S$2))^0.5*(1+INDEX($D$8:$D$55,AM$5,1))</f>
        <v>0.94254102168358256</v>
      </c>
      <c r="AN16" s="26">
        <f t="shared" si="106"/>
        <v>0.99352547222075771</v>
      </c>
      <c r="AO16" s="26">
        <f t="shared" si="106"/>
        <v>1.0472678018706474</v>
      </c>
      <c r="AP16" s="26">
        <f t="shared" si="106"/>
        <v>1.2592756205206919</v>
      </c>
      <c r="AQ16" s="26">
        <f t="shared" si="106"/>
        <v>1.5160448085105067</v>
      </c>
      <c r="AR16" s="26">
        <f t="shared" si="106"/>
        <v>1.6900847829645014</v>
      </c>
      <c r="AS16" s="26">
        <f t="shared" si="106"/>
        <v>1.8107633926376829</v>
      </c>
      <c r="AT16" s="26">
        <f t="shared" si="106"/>
        <v>1.9366238480641362</v>
      </c>
      <c r="AU16" s="26">
        <f t="shared" si="106"/>
        <v>2.1723825267413397</v>
      </c>
      <c r="AV16" s="26">
        <f t="shared" si="106"/>
        <v>2.368282252869685</v>
      </c>
      <c r="AW16" s="26">
        <f t="shared" ref="AW16:BF25" si="107">(IF(AW$5&lt;$O16,0.9^($O16-AW$5),IF(AW$5&gt;$T16,1.1^(AW$5-$T16),1))*横向求跳跃节点($O16:$T16,$AA16:$AF16,AW$5,$O$2:$S$2))^0.5*(1+INDEX($D$8:$D$55,AW$5,1))</f>
        <v>2.8000230491849631</v>
      </c>
      <c r="AX16" s="26">
        <f t="shared" si="107"/>
        <v>3.4685795069493452</v>
      </c>
      <c r="AY16" s="26">
        <f t="shared" si="107"/>
        <v>3.3623927155006896</v>
      </c>
      <c r="AZ16" s="26">
        <f t="shared" si="107"/>
        <v>3.5265072310399868</v>
      </c>
      <c r="BA16" s="26">
        <f t="shared" si="107"/>
        <v>3.6986319870507591</v>
      </c>
      <c r="BB16" s="26">
        <f t="shared" si="107"/>
        <v>3.8791579541439858</v>
      </c>
      <c r="BC16" s="26">
        <f t="shared" si="107"/>
        <v>4.2622330517442082</v>
      </c>
      <c r="BD16" s="26">
        <f t="shared" si="107"/>
        <v>4.470267737632593</v>
      </c>
      <c r="BE16" s="26">
        <f t="shared" si="107"/>
        <v>4.6884563569186293</v>
      </c>
      <c r="BF16" s="26">
        <f t="shared" si="107"/>
        <v>4.9172945113958528</v>
      </c>
      <c r="BG16" s="26">
        <f t="shared" ref="BG16:BP25" si="108">(IF(BG$5&lt;$O16,0.9^($O16-BG$5),IF(BG$5&gt;$T16,1.1^(BG$5-$T16),1))*横向求跳跃节点($O16:$T16,$AA16:$AF16,BG$5,$O$2:$S$2))^0.5*(1+INDEX($D$8:$D$55,BG$5,1))</f>
        <v>5.3917248104564246</v>
      </c>
      <c r="BH16" s="26">
        <f t="shared" si="108"/>
        <v>5.6548886881052303</v>
      </c>
      <c r="BI16" s="26">
        <f t="shared" si="108"/>
        <v>5.9308972915020659</v>
      </c>
      <c r="BJ16" s="26">
        <f t="shared" si="108"/>
        <v>6.2203775569157536</v>
      </c>
      <c r="BK16" s="26">
        <f t="shared" si="108"/>
        <v>5.95668380146512</v>
      </c>
      <c r="BL16" s="26">
        <f t="shared" si="108"/>
        <v>6.2474226767284335</v>
      </c>
      <c r="BM16" s="26">
        <f t="shared" si="108"/>
        <v>6.5523521816116324</v>
      </c>
      <c r="BN16" s="26">
        <f t="shared" si="108"/>
        <v>6.8721649444012769</v>
      </c>
      <c r="BO16" s="26">
        <f t="shared" si="108"/>
        <v>7.5508058473810253</v>
      </c>
      <c r="BP16" s="26">
        <f t="shared" si="108"/>
        <v>7.9193519835481396</v>
      </c>
      <c r="BQ16" s="26">
        <f t="shared" ref="BQ16:BZ25" si="109">(IF(BQ$5&lt;$O16,0.9^($O16-BQ$5),IF(BQ$5&gt;$T16,1.1^(BQ$5-$T16),1))*横向求跳跃节点($O16:$T16,$AA16:$AF16,BQ$5,$O$2:$S$2))^0.5*(1+INDEX($D$8:$D$55,BQ$5,1))</f>
        <v>8.305886432119129</v>
      </c>
      <c r="BR16" s="26">
        <f t="shared" si="109"/>
        <v>8.7112871819029518</v>
      </c>
      <c r="BS16" s="26">
        <f t="shared" si="109"/>
        <v>9.5517693969369972</v>
      </c>
      <c r="BT16" s="26">
        <f t="shared" si="109"/>
        <v>10.017980259188397</v>
      </c>
      <c r="BU16" s="26">
        <f t="shared" si="109"/>
        <v>10.506946336630698</v>
      </c>
      <c r="BV16" s="26">
        <f t="shared" si="109"/>
        <v>11.019778285107236</v>
      </c>
      <c r="BW16" s="26">
        <f t="shared" si="109"/>
        <v>10.552628712007355</v>
      </c>
      <c r="BX16" s="26">
        <f t="shared" si="109"/>
        <v>11.067690364607703</v>
      </c>
      <c r="BY16" s="26">
        <f t="shared" si="109"/>
        <v>11.607891583208092</v>
      </c>
      <c r="BZ16" s="26">
        <f t="shared" si="109"/>
        <v>12.174459401068475</v>
      </c>
      <c r="CA16" s="26">
        <f t="shared" ref="CA16:CH25" si="110">(IF(CA$5&lt;$O16,0.9^($O16-CA$5),IF(CA$5&gt;$T16,1.1^(CA$5-$T16),1))*横向求跳跃节点($O16:$T16,$AA16:$AF16,CA$5,$O$2:$S$2))^0.5*(1+INDEX($D$8:$D$55,CA$5,1))</f>
        <v>13.37671315779218</v>
      </c>
      <c r="CB16" s="26">
        <f t="shared" si="110"/>
        <v>14.029615119326531</v>
      </c>
      <c r="CC16" s="26">
        <f t="shared" si="110"/>
        <v>14.714384473571402</v>
      </c>
      <c r="CD16" s="26">
        <f t="shared" si="110"/>
        <v>15.432576631259185</v>
      </c>
      <c r="CE16" s="26">
        <f t="shared" si="110"/>
        <v>16.921542144607109</v>
      </c>
      <c r="CF16" s="26">
        <f t="shared" si="110"/>
        <v>17.747463125948059</v>
      </c>
      <c r="CG16" s="26">
        <f t="shared" si="110"/>
        <v>18.613696359067823</v>
      </c>
      <c r="CH16" s="26">
        <f t="shared" si="110"/>
        <v>19.522209438542866</v>
      </c>
      <c r="CK16" s="49">
        <v>11</v>
      </c>
      <c r="CL16" s="54">
        <f t="shared" si="19"/>
        <v>0.94254102168358256</v>
      </c>
      <c r="CM16" s="54">
        <f t="shared" si="20"/>
        <v>0.99352547222075771</v>
      </c>
      <c r="CN16" s="54">
        <f t="shared" si="21"/>
        <v>1.0435254722207576</v>
      </c>
      <c r="CO16" s="54">
        <f t="shared" si="22"/>
        <v>1.0935254722207577</v>
      </c>
      <c r="CP16" s="54">
        <f t="shared" si="23"/>
        <v>1.1435254722207577</v>
      </c>
      <c r="CQ16" s="54">
        <f t="shared" si="24"/>
        <v>1.1935254722207578</v>
      </c>
      <c r="CR16" s="54">
        <f t="shared" si="25"/>
        <v>1.2435254722207578</v>
      </c>
      <c r="CS16" s="54">
        <f t="shared" si="26"/>
        <v>1.2935254722207579</v>
      </c>
      <c r="CT16" s="54">
        <f t="shared" si="27"/>
        <v>1.3435254722207579</v>
      </c>
      <c r="CU16" s="54">
        <f t="shared" si="28"/>
        <v>1.393525472220758</v>
      </c>
      <c r="CV16" s="54">
        <f t="shared" si="29"/>
        <v>1.443525472220758</v>
      </c>
      <c r="CW16" s="54">
        <f t="shared" si="30"/>
        <v>1.493525472220758</v>
      </c>
      <c r="CX16" s="54">
        <f t="shared" si="31"/>
        <v>1.5435254722207581</v>
      </c>
      <c r="CY16" s="54">
        <f t="shared" si="32"/>
        <v>1.5935254722207581</v>
      </c>
      <c r="CZ16" s="54">
        <f t="shared" si="33"/>
        <v>1.6435254722207582</v>
      </c>
      <c r="DA16" s="54">
        <f t="shared" si="34"/>
        <v>1.6935254722207582</v>
      </c>
      <c r="DB16" s="54">
        <f t="shared" si="35"/>
        <v>1.7435254722207583</v>
      </c>
      <c r="DC16" s="54">
        <f t="shared" si="36"/>
        <v>1.7935254722207583</v>
      </c>
      <c r="DD16" s="54">
        <f t="shared" si="37"/>
        <v>1.8435254722207584</v>
      </c>
      <c r="DE16" s="54">
        <f t="shared" si="38"/>
        <v>1.8935254722207584</v>
      </c>
      <c r="DF16" s="54">
        <f t="shared" si="39"/>
        <v>1.9435254722207584</v>
      </c>
      <c r="DG16" s="54">
        <f t="shared" si="40"/>
        <v>1.9935254722207585</v>
      </c>
      <c r="DH16" s="54">
        <f t="shared" si="41"/>
        <v>2.0435254722207583</v>
      </c>
      <c r="DI16" s="54">
        <f t="shared" si="42"/>
        <v>2.0935254722207581</v>
      </c>
      <c r="DJ16" s="54">
        <f t="shared" si="43"/>
        <v>2.143525472220758</v>
      </c>
      <c r="DK16" s="54">
        <f t="shared" si="44"/>
        <v>2.1935254722207578</v>
      </c>
      <c r="DL16" s="54">
        <f t="shared" si="45"/>
        <v>2.2435254722207576</v>
      </c>
      <c r="DM16" s="54">
        <f t="shared" si="46"/>
        <v>2.2935254722207574</v>
      </c>
      <c r="DN16" s="54">
        <f t="shared" si="47"/>
        <v>2.3435254722207572</v>
      </c>
      <c r="DO16" s="54">
        <f t="shared" si="48"/>
        <v>2.3935254722207571</v>
      </c>
      <c r="DP16" s="54">
        <f t="shared" si="49"/>
        <v>2.4435254722207569</v>
      </c>
      <c r="DQ16" s="54">
        <f t="shared" si="50"/>
        <v>2.4935254722207567</v>
      </c>
      <c r="DR16" s="54">
        <f t="shared" si="51"/>
        <v>2.5435254722207565</v>
      </c>
      <c r="DS16" s="54">
        <f t="shared" si="52"/>
        <v>2.5935254722207564</v>
      </c>
      <c r="DT16" s="54">
        <f t="shared" si="53"/>
        <v>2.6435254722207562</v>
      </c>
      <c r="DU16" s="54">
        <f t="shared" si="54"/>
        <v>2.693525472220756</v>
      </c>
      <c r="DV16" s="54">
        <f t="shared" si="55"/>
        <v>2.7435254722207558</v>
      </c>
      <c r="DW16" s="54">
        <f t="shared" si="56"/>
        <v>2.7935254722207556</v>
      </c>
      <c r="DX16" s="54">
        <f t="shared" si="57"/>
        <v>2.8435254722207555</v>
      </c>
      <c r="DY16" s="54">
        <f t="shared" si="58"/>
        <v>2.8935254722207553</v>
      </c>
      <c r="DZ16" s="54">
        <f t="shared" si="59"/>
        <v>2.9435254722207551</v>
      </c>
      <c r="EA16" s="54">
        <f t="shared" si="60"/>
        <v>2.9935254722207549</v>
      </c>
      <c r="EB16" s="54">
        <f t="shared" si="61"/>
        <v>3.0435254722207548</v>
      </c>
      <c r="EC16" s="54">
        <f t="shared" si="62"/>
        <v>3.0935254722207546</v>
      </c>
      <c r="ED16" s="54">
        <f t="shared" si="63"/>
        <v>3.1435254722207544</v>
      </c>
      <c r="EE16" s="54">
        <f t="shared" si="64"/>
        <v>3.1935254722207542</v>
      </c>
      <c r="EF16" s="54">
        <f t="shared" si="65"/>
        <v>3.243525472220754</v>
      </c>
      <c r="EG16" s="54">
        <f t="shared" si="66"/>
        <v>3.2935254722207539</v>
      </c>
      <c r="EH16" s="66">
        <f t="shared" ref="EH16:ES16" si="111">EG16+EH$2</f>
        <v>3.3735254722207539</v>
      </c>
      <c r="EI16" s="66">
        <f t="shared" si="111"/>
        <v>3.4635254722207538</v>
      </c>
      <c r="EJ16" s="66">
        <f t="shared" si="111"/>
        <v>3.5635254722207539</v>
      </c>
      <c r="EK16" s="66">
        <f t="shared" si="111"/>
        <v>3.683525472220754</v>
      </c>
      <c r="EL16" s="66">
        <f t="shared" si="111"/>
        <v>3.8235254722207541</v>
      </c>
      <c r="EM16" s="66">
        <f t="shared" si="111"/>
        <v>3.9835254722207543</v>
      </c>
      <c r="EN16" s="66">
        <f t="shared" si="111"/>
        <v>4.163525472220754</v>
      </c>
      <c r="EO16" s="66">
        <f t="shared" si="111"/>
        <v>4.3635254722207542</v>
      </c>
      <c r="EP16" s="66">
        <f t="shared" si="111"/>
        <v>4.5835254722207539</v>
      </c>
      <c r="EQ16" s="66">
        <f t="shared" si="111"/>
        <v>4.8235254722207541</v>
      </c>
      <c r="ER16" s="66">
        <f t="shared" si="111"/>
        <v>5.0835254722207539</v>
      </c>
      <c r="ES16" s="66">
        <f t="shared" si="111"/>
        <v>5.3635254722207542</v>
      </c>
      <c r="EW16" s="23">
        <v>11</v>
      </c>
      <c r="EX16" s="23">
        <f>INT([2]攻城值!$AC15)</f>
        <v>38</v>
      </c>
      <c r="EY16" s="23">
        <f>INT([2]攻城值!$AJ15)</f>
        <v>464</v>
      </c>
      <c r="EZ16" s="23">
        <f t="shared" si="68"/>
        <v>371.20000000000005</v>
      </c>
      <c r="FA16" s="23">
        <f>[3]其他调用!AS15+[3]其他调用!$AZ15*[3]攻城基础信息!$D$28*[3]攻城基础信息!$D$29</f>
        <v>409.97808013132078</v>
      </c>
      <c r="FB16" s="61">
        <f>[3]攻城基础信息!$X15*EZ16/FA16*$EX$1*6</f>
        <v>122968.69276576396</v>
      </c>
      <c r="FC16" s="26">
        <f t="shared" si="69"/>
        <v>12500</v>
      </c>
      <c r="FE16" s="74"/>
      <c r="FF16" s="23">
        <v>10</v>
      </c>
      <c r="FG16" s="26">
        <v>1</v>
      </c>
      <c r="FJ16" s="46">
        <v>11</v>
      </c>
      <c r="FK16" s="46">
        <f t="shared" ref="FK16:HE16" si="112">IF(FK$5&lt;$P16,FL16*0.99,IF(FK$5&lt;=$T16,1,FJ16*1.05))</f>
        <v>0.94148014940099989</v>
      </c>
      <c r="FL16" s="46">
        <f t="shared" si="112"/>
        <v>0.95099004989999991</v>
      </c>
      <c r="FM16" s="46">
        <f t="shared" si="112"/>
        <v>0.96059600999999994</v>
      </c>
      <c r="FN16" s="46">
        <f t="shared" si="112"/>
        <v>0.97029899999999991</v>
      </c>
      <c r="FO16" s="46">
        <f t="shared" si="112"/>
        <v>0.98009999999999997</v>
      </c>
      <c r="FP16" s="46">
        <f t="shared" si="112"/>
        <v>0.99</v>
      </c>
      <c r="FQ16" s="46">
        <f t="shared" si="112"/>
        <v>1</v>
      </c>
      <c r="FR16" s="46">
        <f t="shared" si="112"/>
        <v>1</v>
      </c>
      <c r="FS16" s="46">
        <f t="shared" si="112"/>
        <v>1</v>
      </c>
      <c r="FT16" s="46">
        <f t="shared" si="112"/>
        <v>1</v>
      </c>
      <c r="FU16" s="46">
        <f t="shared" si="112"/>
        <v>1</v>
      </c>
      <c r="FV16" s="46">
        <f t="shared" si="112"/>
        <v>1</v>
      </c>
      <c r="FW16" s="46">
        <f t="shared" si="112"/>
        <v>1.05</v>
      </c>
      <c r="FX16" s="46">
        <f t="shared" si="112"/>
        <v>1.1025</v>
      </c>
      <c r="FY16" s="46">
        <f t="shared" si="112"/>
        <v>1.1576250000000001</v>
      </c>
      <c r="FZ16" s="46">
        <f t="shared" si="112"/>
        <v>1.2155062500000002</v>
      </c>
      <c r="GA16" s="46">
        <f t="shared" si="112"/>
        <v>1.2762815625000004</v>
      </c>
      <c r="GB16" s="46">
        <f t="shared" si="112"/>
        <v>1.3400956406250004</v>
      </c>
      <c r="GC16" s="46">
        <f t="shared" si="112"/>
        <v>1.4071004226562505</v>
      </c>
      <c r="GD16" s="46">
        <f t="shared" si="112"/>
        <v>1.477455443789063</v>
      </c>
      <c r="GE16" s="46">
        <f t="shared" si="112"/>
        <v>1.5513282159785162</v>
      </c>
      <c r="GF16" s="46">
        <f t="shared" si="112"/>
        <v>1.628894626777442</v>
      </c>
      <c r="GG16" s="46">
        <f t="shared" si="112"/>
        <v>1.7103393581163142</v>
      </c>
      <c r="GH16" s="46">
        <f t="shared" si="112"/>
        <v>1.7958563260221301</v>
      </c>
      <c r="GI16" s="46">
        <f t="shared" si="112"/>
        <v>1.8856491423232367</v>
      </c>
      <c r="GJ16" s="46">
        <f t="shared" si="112"/>
        <v>1.9799315994393987</v>
      </c>
      <c r="GK16" s="46">
        <f t="shared" si="112"/>
        <v>2.0789281794113688</v>
      </c>
      <c r="GL16" s="46">
        <f t="shared" si="112"/>
        <v>2.1828745883819374</v>
      </c>
      <c r="GM16" s="46">
        <f t="shared" si="112"/>
        <v>2.2920183178010345</v>
      </c>
      <c r="GN16" s="46">
        <f t="shared" si="112"/>
        <v>2.4066192336910861</v>
      </c>
      <c r="GO16" s="46">
        <f t="shared" si="112"/>
        <v>2.5269501953756404</v>
      </c>
      <c r="GP16" s="46">
        <f t="shared" si="112"/>
        <v>2.6532977051444226</v>
      </c>
      <c r="GQ16" s="46">
        <f t="shared" si="112"/>
        <v>2.7859625904016441</v>
      </c>
      <c r="GR16" s="46">
        <f t="shared" si="112"/>
        <v>2.9252607199217264</v>
      </c>
      <c r="GS16" s="46">
        <f t="shared" si="112"/>
        <v>3.0715237559178128</v>
      </c>
      <c r="GT16" s="46">
        <f t="shared" si="112"/>
        <v>3.2250999437137038</v>
      </c>
      <c r="GU16" s="46">
        <f t="shared" si="112"/>
        <v>3.3863549408993889</v>
      </c>
      <c r="GV16" s="46">
        <f t="shared" si="112"/>
        <v>3.5556726879443583</v>
      </c>
      <c r="GW16" s="46">
        <f t="shared" si="112"/>
        <v>3.7334563223415764</v>
      </c>
      <c r="GX16" s="46">
        <f t="shared" si="112"/>
        <v>3.9201291384586554</v>
      </c>
      <c r="GY16" s="46">
        <f t="shared" si="112"/>
        <v>4.1161355953815884</v>
      </c>
      <c r="GZ16" s="46">
        <f t="shared" si="112"/>
        <v>4.3219423751506678</v>
      </c>
      <c r="HA16" s="46">
        <f t="shared" si="112"/>
        <v>4.5380394939082018</v>
      </c>
      <c r="HB16" s="46">
        <f t="shared" si="112"/>
        <v>4.7649414686036122</v>
      </c>
      <c r="HC16" s="46">
        <f t="shared" si="112"/>
        <v>5.0031885420337927</v>
      </c>
      <c r="HD16" s="46">
        <f t="shared" si="112"/>
        <v>5.2533479691354827</v>
      </c>
      <c r="HE16" s="46">
        <f t="shared" si="112"/>
        <v>5.5160153675922574</v>
      </c>
      <c r="HF16" s="67">
        <f t="shared" si="9"/>
        <v>5.7918161359718709</v>
      </c>
      <c r="HG16" s="66">
        <f t="shared" ref="HG16:HR16" si="113">IF(HG$5&lt;$P16,HH16*0.99,IF(HG$5&lt;=$T16,1,HF16*HG$2))</f>
        <v>6.0814069427704647</v>
      </c>
      <c r="HH16" s="66">
        <f t="shared" si="113"/>
        <v>6.5071054287643975</v>
      </c>
      <c r="HI16" s="66">
        <f t="shared" si="113"/>
        <v>7.092744917353194</v>
      </c>
      <c r="HJ16" s="66">
        <f t="shared" si="113"/>
        <v>7.8729468582620461</v>
      </c>
      <c r="HK16" s="66">
        <f t="shared" si="113"/>
        <v>8.8964299498361115</v>
      </c>
      <c r="HL16" s="66">
        <f t="shared" si="113"/>
        <v>10.230894442311527</v>
      </c>
      <c r="HM16" s="66">
        <f t="shared" si="113"/>
        <v>11.970146497504485</v>
      </c>
      <c r="HN16" s="66">
        <f t="shared" si="113"/>
        <v>14.244474332030338</v>
      </c>
      <c r="HO16" s="66">
        <f t="shared" si="113"/>
        <v>17.235813941756707</v>
      </c>
      <c r="HP16" s="66">
        <f t="shared" si="113"/>
        <v>21.20005114836075</v>
      </c>
      <c r="HQ16" s="66">
        <f t="shared" si="113"/>
        <v>26.500063935450939</v>
      </c>
      <c r="HR16" s="66">
        <f t="shared" si="113"/>
        <v>33.655081198022692</v>
      </c>
    </row>
    <row r="17" spans="2:226" x14ac:dyDescent="0.15">
      <c r="B17" s="74"/>
      <c r="C17" s="7">
        <v>10</v>
      </c>
      <c r="D17" s="3">
        <f t="shared" si="92"/>
        <v>0.15000000000000002</v>
      </c>
      <c r="E17" s="9"/>
      <c r="F17" s="9"/>
      <c r="G17" s="9"/>
      <c r="H17" s="15"/>
      <c r="I17" s="7">
        <v>12</v>
      </c>
      <c r="J17" s="15">
        <f>ROUNDUP(求节点(节奏总纲!P$4:P$113,节奏总纲!$O$4:$O$113,节奏总纲!P15+1),0)</f>
        <v>18</v>
      </c>
      <c r="K17" s="15">
        <f>ROUNDUP(求节点(节奏总纲!Q$4:Q$113,节奏总纲!$O$4:$O$113,节奏总纲!Q15+1),0)</f>
        <v>18</v>
      </c>
      <c r="L17" s="15">
        <f>ROUNDUP(求节点(节奏总纲!R$4:R$113,节奏总纲!$O$4:$O$113,节奏总纲!R15+1),0)</f>
        <v>19</v>
      </c>
      <c r="M17" s="15">
        <f>ROUNDUP(求节点(节奏总纲!S$4:S$113,节奏总纲!$O$4:$O$113,节奏总纲!S15+1),0)</f>
        <v>21</v>
      </c>
      <c r="N17" s="15">
        <f>ROUNDUP(求节点(节奏总纲!T$4:T$113,节奏总纲!$O$4:$O$113,节奏总纲!T15+1),0)</f>
        <v>25</v>
      </c>
      <c r="O17" s="15">
        <f t="shared" si="11"/>
        <v>3.4597245599841875</v>
      </c>
      <c r="P17" s="7">
        <v>6.919449119968375</v>
      </c>
      <c r="Q17" s="23">
        <f t="shared" ref="Q17:T17" si="114">P17+1.5</f>
        <v>8.419449119968375</v>
      </c>
      <c r="R17" s="23">
        <f t="shared" si="114"/>
        <v>9.919449119968375</v>
      </c>
      <c r="S17" s="23">
        <f t="shared" si="114"/>
        <v>11.419449119968375</v>
      </c>
      <c r="T17" s="23">
        <f t="shared" si="114"/>
        <v>12.919449119968375</v>
      </c>
      <c r="U17" s="15">
        <f>其他调用!AG16</f>
        <v>36738483.88723626</v>
      </c>
      <c r="V17" s="54">
        <f>IFERROR(部队战力(INDEX(其他调用!D$5:D$104,J17,1),INDEX(其他调用!N$5:N$104,J17,1),INDEX(其他调用!I$5:I$104,J17,1),INDEX(其他调用!S$5:S$104,J17,1)),V16)</f>
        <v>85970896.294850335</v>
      </c>
      <c r="W17" s="54">
        <f>IFERROR(部队战力(INDEX(其他调用!E$5:E$104,K17,1),INDEX(其他调用!O$5:O$104,K17,1),INDEX(其他调用!J$5:J$104,K17,1),INDEX(其他调用!T$5:T$104,K17,1)),W16)</f>
        <v>91237049.619290724</v>
      </c>
      <c r="X17" s="54">
        <f>IFERROR(部队战力(INDEX(其他调用!F$5:F$104,L17,1),INDEX(其他调用!P$5:P$104,L17,1),INDEX(其他调用!K$5:K$104,L17,1),INDEX(其他调用!U$5:U$104,L17,1)),X16)</f>
        <v>113274117.81425443</v>
      </c>
      <c r="Y17" s="54">
        <f>IFERROR(部队战力(INDEX(其他调用!G$5:G$104,M17,1),INDEX(其他调用!Q$5:Q$104,M17,1),INDEX(其他调用!L$5:L$104,M17,1),INDEX(其他调用!V$5:V$104,M17,1)),Y16)</f>
        <v>164816395.57492372</v>
      </c>
      <c r="Z17" s="54">
        <f>IFERROR(部队战力(INDEX(其他调用!H$5:H$104,N17,1),INDEX(其他调用!R$5:R$104,N17,1),INDEX(其他调用!M$5:M$104,N17,1),INDEX(其他调用!W$5:W$104,N17,1)),Z16)</f>
        <v>294894081.43355501</v>
      </c>
      <c r="AA17" s="15">
        <f t="shared" si="13"/>
        <v>1</v>
      </c>
      <c r="AB17" s="15">
        <f t="shared" si="14"/>
        <v>2.3400774119783008</v>
      </c>
      <c r="AC17" s="15">
        <f t="shared" si="15"/>
        <v>2.4834190191225729</v>
      </c>
      <c r="AD17" s="15">
        <f t="shared" si="16"/>
        <v>3.083255100072551</v>
      </c>
      <c r="AE17" s="15">
        <f t="shared" si="17"/>
        <v>4.486205693212737</v>
      </c>
      <c r="AF17" s="15">
        <f t="shared" si="18"/>
        <v>8.0268440673461647</v>
      </c>
      <c r="AK17" s="23"/>
      <c r="AL17" s="19">
        <v>12</v>
      </c>
      <c r="AM17" s="26">
        <f t="shared" si="106"/>
        <v>0.92238851636548891</v>
      </c>
      <c r="AN17" s="26">
        <f t="shared" si="106"/>
        <v>0.9722828664328137</v>
      </c>
      <c r="AO17" s="26">
        <f t="shared" si="106"/>
        <v>1.0248761292949877</v>
      </c>
      <c r="AP17" s="26">
        <f t="shared" si="106"/>
        <v>1.1546507593394904</v>
      </c>
      <c r="AQ17" s="26">
        <f t="shared" si="106"/>
        <v>1.3899251145896001</v>
      </c>
      <c r="AR17" s="26">
        <f t="shared" si="106"/>
        <v>1.5493769466140397</v>
      </c>
      <c r="AS17" s="26">
        <f t="shared" si="106"/>
        <v>1.68546957191705</v>
      </c>
      <c r="AT17" s="26">
        <f t="shared" si="106"/>
        <v>1.7194291419793828</v>
      </c>
      <c r="AU17" s="26">
        <f t="shared" si="106"/>
        <v>1.8950855299890439</v>
      </c>
      <c r="AV17" s="26">
        <f t="shared" si="106"/>
        <v>2.0438299964402478</v>
      </c>
      <c r="AW17" s="26">
        <f t="shared" si="107"/>
        <v>2.3268381609602491</v>
      </c>
      <c r="AX17" s="26">
        <f t="shared" si="107"/>
        <v>2.7830363156536086</v>
      </c>
      <c r="AY17" s="26">
        <f t="shared" si="107"/>
        <v>2.9862682771364861</v>
      </c>
      <c r="AZ17" s="26">
        <f t="shared" si="107"/>
        <v>3.1320245920705814</v>
      </c>
      <c r="BA17" s="26">
        <f t="shared" si="107"/>
        <v>3.2848951048501354</v>
      </c>
      <c r="BB17" s="26">
        <f t="shared" si="107"/>
        <v>3.4452270512776395</v>
      </c>
      <c r="BC17" s="26">
        <f t="shared" si="107"/>
        <v>3.7854505493987274</v>
      </c>
      <c r="BD17" s="26">
        <f t="shared" si="107"/>
        <v>3.9702140305199474</v>
      </c>
      <c r="BE17" s="26">
        <f t="shared" si="107"/>
        <v>4.1639956043386004</v>
      </c>
      <c r="BF17" s="26">
        <f t="shared" si="107"/>
        <v>4.3672354335719419</v>
      </c>
      <c r="BG17" s="26">
        <f t="shared" si="108"/>
        <v>4.7885949449893896</v>
      </c>
      <c r="BH17" s="26">
        <f t="shared" si="108"/>
        <v>5.0223207486077328</v>
      </c>
      <c r="BI17" s="26">
        <f t="shared" si="108"/>
        <v>5.2674544394883309</v>
      </c>
      <c r="BJ17" s="26">
        <f t="shared" si="108"/>
        <v>5.5245528234685066</v>
      </c>
      <c r="BK17" s="26">
        <f t="shared" si="108"/>
        <v>5.2903564153121936</v>
      </c>
      <c r="BL17" s="26">
        <f t="shared" si="108"/>
        <v>5.5485726183531536</v>
      </c>
      <c r="BM17" s="26">
        <f t="shared" si="108"/>
        <v>5.8193920568434132</v>
      </c>
      <c r="BN17" s="26">
        <f t="shared" si="108"/>
        <v>6.103429880188469</v>
      </c>
      <c r="BO17" s="26">
        <f t="shared" si="108"/>
        <v>6.7061565607433611</v>
      </c>
      <c r="BP17" s="26">
        <f t="shared" si="108"/>
        <v>7.0334763381219503</v>
      </c>
      <c r="BQ17" s="26">
        <f t="shared" si="109"/>
        <v>7.3767722168176988</v>
      </c>
      <c r="BR17" s="26">
        <f t="shared" si="109"/>
        <v>7.7368239719341458</v>
      </c>
      <c r="BS17" s="26">
        <f t="shared" si="109"/>
        <v>8.4832880493403522</v>
      </c>
      <c r="BT17" s="26">
        <f t="shared" si="109"/>
        <v>8.8973475677242675</v>
      </c>
      <c r="BU17" s="26">
        <f t="shared" si="109"/>
        <v>9.3316168542743902</v>
      </c>
      <c r="BV17" s="26">
        <f t="shared" si="109"/>
        <v>9.787082324496696</v>
      </c>
      <c r="BW17" s="26">
        <f t="shared" si="109"/>
        <v>9.3721891014668888</v>
      </c>
      <c r="BX17" s="26">
        <f t="shared" si="109"/>
        <v>9.8296348563423344</v>
      </c>
      <c r="BY17" s="26">
        <f t="shared" si="109"/>
        <v>10.309408011613577</v>
      </c>
      <c r="BZ17" s="26">
        <f t="shared" si="109"/>
        <v>10.812598341976569</v>
      </c>
      <c r="CA17" s="26">
        <f t="shared" si="110"/>
        <v>11.880365422907074</v>
      </c>
      <c r="CB17" s="26">
        <f t="shared" si="110"/>
        <v>12.460232375039668</v>
      </c>
      <c r="CC17" s="26">
        <f t="shared" si="110"/>
        <v>13.068401965197785</v>
      </c>
      <c r="CD17" s="26">
        <f t="shared" si="110"/>
        <v>13.706255612543632</v>
      </c>
      <c r="CE17" s="26">
        <f t="shared" si="110"/>
        <v>15.028662259977454</v>
      </c>
      <c r="CF17" s="26">
        <f t="shared" si="110"/>
        <v>15.762193954425179</v>
      </c>
      <c r="CG17" s="26">
        <f t="shared" si="110"/>
        <v>16.531528485975198</v>
      </c>
      <c r="CH17" s="26">
        <f t="shared" si="110"/>
        <v>17.338413349867697</v>
      </c>
      <c r="CK17" s="49">
        <v>12</v>
      </c>
      <c r="CL17" s="54">
        <f t="shared" si="19"/>
        <v>0.92238851636548891</v>
      </c>
      <c r="CM17" s="54">
        <f t="shared" si="20"/>
        <v>0.9722828664328137</v>
      </c>
      <c r="CN17" s="54">
        <f t="shared" si="21"/>
        <v>1.0222828664328136</v>
      </c>
      <c r="CO17" s="54">
        <f t="shared" si="22"/>
        <v>1.0722828664328137</v>
      </c>
      <c r="CP17" s="54">
        <f t="shared" si="23"/>
        <v>1.1222828664328137</v>
      </c>
      <c r="CQ17" s="54">
        <f t="shared" si="24"/>
        <v>1.1722828664328138</v>
      </c>
      <c r="CR17" s="54">
        <f t="shared" si="25"/>
        <v>1.2222828664328138</v>
      </c>
      <c r="CS17" s="54">
        <f t="shared" si="26"/>
        <v>1.2722828664328139</v>
      </c>
      <c r="CT17" s="54">
        <f t="shared" si="27"/>
        <v>1.3222828664328139</v>
      </c>
      <c r="CU17" s="54">
        <f t="shared" si="28"/>
        <v>1.3722828664328139</v>
      </c>
      <c r="CV17" s="54">
        <f t="shared" si="29"/>
        <v>1.422282866432814</v>
      </c>
      <c r="CW17" s="54">
        <f t="shared" si="30"/>
        <v>1.472282866432814</v>
      </c>
      <c r="CX17" s="54">
        <f t="shared" si="31"/>
        <v>1.5222828664328141</v>
      </c>
      <c r="CY17" s="54">
        <f t="shared" si="32"/>
        <v>1.5722828664328141</v>
      </c>
      <c r="CZ17" s="54">
        <f t="shared" si="33"/>
        <v>1.6222828664328142</v>
      </c>
      <c r="DA17" s="54">
        <f t="shared" si="34"/>
        <v>1.6722828664328142</v>
      </c>
      <c r="DB17" s="54">
        <f t="shared" si="35"/>
        <v>1.7222828664328143</v>
      </c>
      <c r="DC17" s="54">
        <f t="shared" si="36"/>
        <v>1.7722828664328143</v>
      </c>
      <c r="DD17" s="54">
        <f t="shared" si="37"/>
        <v>1.8222828664328143</v>
      </c>
      <c r="DE17" s="54">
        <f t="shared" si="38"/>
        <v>1.8722828664328144</v>
      </c>
      <c r="DF17" s="54">
        <f t="shared" si="39"/>
        <v>1.9222828664328144</v>
      </c>
      <c r="DG17" s="54">
        <f t="shared" si="40"/>
        <v>1.9722828664328145</v>
      </c>
      <c r="DH17" s="54">
        <f t="shared" si="41"/>
        <v>2.0222828664328145</v>
      </c>
      <c r="DI17" s="54">
        <f t="shared" si="42"/>
        <v>2.0722828664328143</v>
      </c>
      <c r="DJ17" s="54">
        <f t="shared" si="43"/>
        <v>2.1222828664328142</v>
      </c>
      <c r="DK17" s="54">
        <f t="shared" si="44"/>
        <v>2.172282866432814</v>
      </c>
      <c r="DL17" s="54">
        <f t="shared" si="45"/>
        <v>2.2222828664328138</v>
      </c>
      <c r="DM17" s="54">
        <f t="shared" si="46"/>
        <v>2.2722828664328136</v>
      </c>
      <c r="DN17" s="54">
        <f t="shared" si="47"/>
        <v>2.3222828664328135</v>
      </c>
      <c r="DO17" s="54">
        <f t="shared" si="48"/>
        <v>2.3722828664328133</v>
      </c>
      <c r="DP17" s="54">
        <f t="shared" si="49"/>
        <v>2.4222828664328131</v>
      </c>
      <c r="DQ17" s="54">
        <f t="shared" si="50"/>
        <v>2.4722828664328129</v>
      </c>
      <c r="DR17" s="54">
        <f t="shared" si="51"/>
        <v>2.5222828664328127</v>
      </c>
      <c r="DS17" s="54">
        <f t="shared" si="52"/>
        <v>2.5722828664328126</v>
      </c>
      <c r="DT17" s="54">
        <f t="shared" si="53"/>
        <v>2.6222828664328124</v>
      </c>
      <c r="DU17" s="54">
        <f t="shared" si="54"/>
        <v>2.6722828664328122</v>
      </c>
      <c r="DV17" s="54">
        <f t="shared" si="55"/>
        <v>2.722282866432812</v>
      </c>
      <c r="DW17" s="54">
        <f t="shared" si="56"/>
        <v>2.7722828664328119</v>
      </c>
      <c r="DX17" s="54">
        <f t="shared" si="57"/>
        <v>2.8222828664328117</v>
      </c>
      <c r="DY17" s="54">
        <f t="shared" si="58"/>
        <v>2.8722828664328115</v>
      </c>
      <c r="DZ17" s="54">
        <f t="shared" si="59"/>
        <v>2.9222828664328113</v>
      </c>
      <c r="EA17" s="54">
        <f t="shared" si="60"/>
        <v>2.9722828664328111</v>
      </c>
      <c r="EB17" s="54">
        <f t="shared" si="61"/>
        <v>3.022282866432811</v>
      </c>
      <c r="EC17" s="54">
        <f t="shared" si="62"/>
        <v>3.0722828664328108</v>
      </c>
      <c r="ED17" s="54">
        <f t="shared" si="63"/>
        <v>3.1222828664328106</v>
      </c>
      <c r="EE17" s="54">
        <f t="shared" si="64"/>
        <v>3.1722828664328104</v>
      </c>
      <c r="EF17" s="54">
        <f t="shared" si="65"/>
        <v>3.2222828664328103</v>
      </c>
      <c r="EG17" s="54">
        <f t="shared" si="66"/>
        <v>3.2722828664328101</v>
      </c>
      <c r="EH17" s="66">
        <f t="shared" ref="EH17:ES17" si="115">EG17+EH$2</f>
        <v>3.3522828664328101</v>
      </c>
      <c r="EI17" s="66">
        <f t="shared" si="115"/>
        <v>3.44228286643281</v>
      </c>
      <c r="EJ17" s="66">
        <f t="shared" si="115"/>
        <v>3.5422828664328101</v>
      </c>
      <c r="EK17" s="66">
        <f t="shared" si="115"/>
        <v>3.6622828664328102</v>
      </c>
      <c r="EL17" s="66">
        <f t="shared" si="115"/>
        <v>3.8022828664328103</v>
      </c>
      <c r="EM17" s="66">
        <f t="shared" si="115"/>
        <v>3.9622828664328105</v>
      </c>
      <c r="EN17" s="66">
        <f t="shared" si="115"/>
        <v>4.1422828664328106</v>
      </c>
      <c r="EO17" s="66">
        <f t="shared" si="115"/>
        <v>4.3422828664328108</v>
      </c>
      <c r="EP17" s="66">
        <f t="shared" si="115"/>
        <v>4.5622828664328106</v>
      </c>
      <c r="EQ17" s="66">
        <f t="shared" si="115"/>
        <v>4.8022828664328108</v>
      </c>
      <c r="ER17" s="66">
        <f t="shared" si="115"/>
        <v>5.0622828664328106</v>
      </c>
      <c r="ES17" s="66">
        <f t="shared" si="115"/>
        <v>5.3422828664328108</v>
      </c>
      <c r="EW17" s="23">
        <v>12</v>
      </c>
      <c r="EX17" s="23">
        <f>INT([2]攻城值!$AC16)</f>
        <v>40</v>
      </c>
      <c r="EY17" s="23">
        <f>INT([2]攻城值!$AJ16)</f>
        <v>471</v>
      </c>
      <c r="EZ17" s="23">
        <f t="shared" si="68"/>
        <v>376.8</v>
      </c>
      <c r="FA17" s="23">
        <f>[3]其他调用!AS16+[3]其他调用!$AZ16*[3]攻城基础信息!$D$28*[3]攻城基础信息!$D$29</f>
        <v>417.83200218469545</v>
      </c>
      <c r="FB17" s="61">
        <f>[3]攻城基础信息!$X16*EZ17/FA17*$EX$1*6</f>
        <v>126925.70565922379</v>
      </c>
      <c r="FC17" s="26">
        <f t="shared" si="69"/>
        <v>12500</v>
      </c>
      <c r="FE17" s="74"/>
      <c r="FF17" s="23">
        <v>11</v>
      </c>
      <c r="FG17" s="26">
        <v>1</v>
      </c>
      <c r="FJ17" s="46">
        <v>12</v>
      </c>
      <c r="FK17" s="46">
        <f t="shared" ref="FK17:HE17" si="116">IF(FK$5&lt;$P17,FL17*0.99,IF(FK$5&lt;=$T17,1,FJ17*1.05))</f>
        <v>0.94148014940099989</v>
      </c>
      <c r="FL17" s="46">
        <f t="shared" si="116"/>
        <v>0.95099004989999991</v>
      </c>
      <c r="FM17" s="46">
        <f t="shared" si="116"/>
        <v>0.96059600999999994</v>
      </c>
      <c r="FN17" s="46">
        <f t="shared" si="116"/>
        <v>0.97029899999999991</v>
      </c>
      <c r="FO17" s="46">
        <f t="shared" si="116"/>
        <v>0.98009999999999997</v>
      </c>
      <c r="FP17" s="46">
        <f t="shared" si="116"/>
        <v>0.99</v>
      </c>
      <c r="FQ17" s="46">
        <f t="shared" si="116"/>
        <v>1</v>
      </c>
      <c r="FR17" s="46">
        <f t="shared" si="116"/>
        <v>1</v>
      </c>
      <c r="FS17" s="46">
        <f t="shared" si="116"/>
        <v>1</v>
      </c>
      <c r="FT17" s="46">
        <f t="shared" si="116"/>
        <v>1</v>
      </c>
      <c r="FU17" s="46">
        <f t="shared" si="116"/>
        <v>1</v>
      </c>
      <c r="FV17" s="46">
        <f t="shared" si="116"/>
        <v>1</v>
      </c>
      <c r="FW17" s="46">
        <f t="shared" si="116"/>
        <v>1.05</v>
      </c>
      <c r="FX17" s="46">
        <f t="shared" si="116"/>
        <v>1.1025</v>
      </c>
      <c r="FY17" s="46">
        <f t="shared" si="116"/>
        <v>1.1576250000000001</v>
      </c>
      <c r="FZ17" s="46">
        <f t="shared" si="116"/>
        <v>1.2155062500000002</v>
      </c>
      <c r="GA17" s="46">
        <f t="shared" si="116"/>
        <v>1.2762815625000004</v>
      </c>
      <c r="GB17" s="46">
        <f t="shared" si="116"/>
        <v>1.3400956406250004</v>
      </c>
      <c r="GC17" s="46">
        <f t="shared" si="116"/>
        <v>1.4071004226562505</v>
      </c>
      <c r="GD17" s="46">
        <f t="shared" si="116"/>
        <v>1.477455443789063</v>
      </c>
      <c r="GE17" s="46">
        <f t="shared" si="116"/>
        <v>1.5513282159785162</v>
      </c>
      <c r="GF17" s="46">
        <f t="shared" si="116"/>
        <v>1.628894626777442</v>
      </c>
      <c r="GG17" s="46">
        <f t="shared" si="116"/>
        <v>1.7103393581163142</v>
      </c>
      <c r="GH17" s="46">
        <f t="shared" si="116"/>
        <v>1.7958563260221301</v>
      </c>
      <c r="GI17" s="46">
        <f t="shared" si="116"/>
        <v>1.8856491423232367</v>
      </c>
      <c r="GJ17" s="46">
        <f t="shared" si="116"/>
        <v>1.9799315994393987</v>
      </c>
      <c r="GK17" s="46">
        <f t="shared" si="116"/>
        <v>2.0789281794113688</v>
      </c>
      <c r="GL17" s="46">
        <f t="shared" si="116"/>
        <v>2.1828745883819374</v>
      </c>
      <c r="GM17" s="46">
        <f t="shared" si="116"/>
        <v>2.2920183178010345</v>
      </c>
      <c r="GN17" s="46">
        <f t="shared" si="116"/>
        <v>2.4066192336910861</v>
      </c>
      <c r="GO17" s="46">
        <f t="shared" si="116"/>
        <v>2.5269501953756404</v>
      </c>
      <c r="GP17" s="46">
        <f t="shared" si="116"/>
        <v>2.6532977051444226</v>
      </c>
      <c r="GQ17" s="46">
        <f t="shared" si="116"/>
        <v>2.7859625904016441</v>
      </c>
      <c r="GR17" s="46">
        <f t="shared" si="116"/>
        <v>2.9252607199217264</v>
      </c>
      <c r="GS17" s="46">
        <f t="shared" si="116"/>
        <v>3.0715237559178128</v>
      </c>
      <c r="GT17" s="46">
        <f t="shared" si="116"/>
        <v>3.2250999437137038</v>
      </c>
      <c r="GU17" s="46">
        <f t="shared" si="116"/>
        <v>3.3863549408993889</v>
      </c>
      <c r="GV17" s="46">
        <f t="shared" si="116"/>
        <v>3.5556726879443583</v>
      </c>
      <c r="GW17" s="46">
        <f t="shared" si="116"/>
        <v>3.7334563223415764</v>
      </c>
      <c r="GX17" s="46">
        <f t="shared" si="116"/>
        <v>3.9201291384586554</v>
      </c>
      <c r="GY17" s="46">
        <f t="shared" si="116"/>
        <v>4.1161355953815884</v>
      </c>
      <c r="GZ17" s="46">
        <f t="shared" si="116"/>
        <v>4.3219423751506678</v>
      </c>
      <c r="HA17" s="46">
        <f t="shared" si="116"/>
        <v>4.5380394939082018</v>
      </c>
      <c r="HB17" s="46">
        <f t="shared" si="116"/>
        <v>4.7649414686036122</v>
      </c>
      <c r="HC17" s="46">
        <f t="shared" si="116"/>
        <v>5.0031885420337927</v>
      </c>
      <c r="HD17" s="46">
        <f t="shared" si="116"/>
        <v>5.2533479691354827</v>
      </c>
      <c r="HE17" s="46">
        <f t="shared" si="116"/>
        <v>5.5160153675922574</v>
      </c>
      <c r="HF17" s="67">
        <f t="shared" si="9"/>
        <v>5.7918161359718709</v>
      </c>
      <c r="HG17" s="66">
        <f t="shared" ref="HG17:HR17" si="117">IF(HG$5&lt;$P17,HH17*0.99,IF(HG$5&lt;=$T17,1,HF17*HG$2))</f>
        <v>6.0814069427704647</v>
      </c>
      <c r="HH17" s="66">
        <f t="shared" si="117"/>
        <v>6.5071054287643975</v>
      </c>
      <c r="HI17" s="66">
        <f t="shared" si="117"/>
        <v>7.092744917353194</v>
      </c>
      <c r="HJ17" s="66">
        <f t="shared" si="117"/>
        <v>7.8729468582620461</v>
      </c>
      <c r="HK17" s="66">
        <f t="shared" si="117"/>
        <v>8.8964299498361115</v>
      </c>
      <c r="HL17" s="66">
        <f t="shared" si="117"/>
        <v>10.230894442311527</v>
      </c>
      <c r="HM17" s="66">
        <f t="shared" si="117"/>
        <v>11.970146497504485</v>
      </c>
      <c r="HN17" s="66">
        <f t="shared" si="117"/>
        <v>14.244474332030338</v>
      </c>
      <c r="HO17" s="66">
        <f t="shared" si="117"/>
        <v>17.235813941756707</v>
      </c>
      <c r="HP17" s="66">
        <f t="shared" si="117"/>
        <v>21.20005114836075</v>
      </c>
      <c r="HQ17" s="66">
        <f t="shared" si="117"/>
        <v>26.500063935450939</v>
      </c>
      <c r="HR17" s="66">
        <f t="shared" si="117"/>
        <v>33.655081198022692</v>
      </c>
    </row>
    <row r="18" spans="2:226" x14ac:dyDescent="0.15">
      <c r="B18" s="74"/>
      <c r="C18" s="7">
        <v>11</v>
      </c>
      <c r="D18" s="3">
        <f t="shared" si="92"/>
        <v>0.15000000000000002</v>
      </c>
      <c r="E18" s="9"/>
      <c r="F18" s="9"/>
      <c r="G18" s="9"/>
      <c r="H18" s="15"/>
      <c r="I18" s="7">
        <v>13</v>
      </c>
      <c r="J18" s="15">
        <f>ROUNDUP(求节点(节奏总纲!P$4:P$113,节奏总纲!$O$4:$O$113,节奏总纲!P16+1),0)</f>
        <v>18</v>
      </c>
      <c r="K18" s="15">
        <f>ROUNDUP(求节点(节奏总纲!Q$4:Q$113,节奏总纲!$O$4:$O$113,节奏总纲!Q16+1),0)</f>
        <v>19</v>
      </c>
      <c r="L18" s="15">
        <f>ROUNDUP(求节点(节奏总纲!R$4:R$113,节奏总纲!$O$4:$O$113,节奏总纲!R16+1),0)</f>
        <v>20</v>
      </c>
      <c r="M18" s="15">
        <f>ROUNDUP(求节点(节奏总纲!S$4:S$113,节奏总纲!$O$4:$O$113,节奏总纲!S16+1),0)</f>
        <v>22</v>
      </c>
      <c r="N18" s="15">
        <f>ROUNDUP(求节点(节奏总纲!T$4:T$113,节奏总纲!$O$4:$O$113,节奏总纲!T16+1),0)</f>
        <v>26</v>
      </c>
      <c r="O18" s="15">
        <f t="shared" si="11"/>
        <v>3.8994368711728873</v>
      </c>
      <c r="P18" s="7">
        <v>7.7988737423457746</v>
      </c>
      <c r="Q18" s="23">
        <f t="shared" ref="Q18:T18" si="118">P18+1.5</f>
        <v>9.2988737423457746</v>
      </c>
      <c r="R18" s="23">
        <f t="shared" si="118"/>
        <v>10.798873742345775</v>
      </c>
      <c r="S18" s="23">
        <f t="shared" si="118"/>
        <v>12.298873742345775</v>
      </c>
      <c r="T18" s="23">
        <f t="shared" si="118"/>
        <v>13.798873742345775</v>
      </c>
      <c r="U18" s="15">
        <f>其他调用!AG17</f>
        <v>42874448.905277468</v>
      </c>
      <c r="V18" s="54">
        <f>IFERROR(部队战力(INDEX(其他调用!D$5:D$104,J18,1),INDEX(其他调用!N$5:N$104,J18,1),INDEX(其他调用!I$5:I$104,J18,1),INDEX(其他调用!S$5:S$104,J18,1)),V17)</f>
        <v>85970896.294850335</v>
      </c>
      <c r="W18" s="54">
        <f>IFERROR(部队战力(INDEX(其他调用!E$5:E$104,K18,1),INDEX(其他调用!O$5:O$104,K18,1),INDEX(其他调用!J$5:J$104,K18,1),INDEX(其他调用!T$5:T$104,K18,1)),W17)</f>
        <v>103764446.8701458</v>
      </c>
      <c r="X18" s="54">
        <f>IFERROR(部队战力(INDEX(其他调用!F$5:F$104,L18,1),INDEX(其他调用!P$5:P$104,L18,1),INDEX(其他调用!K$5:K$104,L18,1),INDEX(其他调用!U$5:U$104,L18,1)),X17)</f>
        <v>127770517.4430984</v>
      </c>
      <c r="Y18" s="54">
        <f>IFERROR(部队战力(INDEX(其他调用!G$5:G$104,M18,1),INDEX(其他调用!Q$5:Q$104,M18,1),INDEX(其他调用!L$5:L$104,M18,1),INDEX(其他调用!V$5:V$104,M18,1)),Y17)</f>
        <v>185171232.13798669</v>
      </c>
      <c r="Z18" s="54">
        <f>IFERROR(部队战力(INDEX(其他调用!H$5:H$104,N18,1),INDEX(其他调用!R$5:R$104,N18,1),INDEX(其他调用!M$5:M$104,N18,1),INDEX(其他调用!W$5:W$104,N18,1)),Z17)</f>
        <v>329535249.03852552</v>
      </c>
      <c r="AA18" s="15">
        <f t="shared" si="13"/>
        <v>1</v>
      </c>
      <c r="AB18" s="15">
        <f t="shared" si="14"/>
        <v>2.005177873767797</v>
      </c>
      <c r="AC18" s="15">
        <f t="shared" si="15"/>
        <v>2.4201931341296681</v>
      </c>
      <c r="AD18" s="15">
        <f t="shared" si="16"/>
        <v>2.9801086825718004</v>
      </c>
      <c r="AE18" s="15">
        <f t="shared" si="17"/>
        <v>4.3189180704592971</v>
      </c>
      <c r="AF18" s="15">
        <f t="shared" si="18"/>
        <v>7.6860521231787224</v>
      </c>
      <c r="AK18" s="23"/>
      <c r="AL18" s="19">
        <v>13</v>
      </c>
      <c r="AM18" s="26">
        <f t="shared" si="106"/>
        <v>0.90126773012350259</v>
      </c>
      <c r="AN18" s="26">
        <f t="shared" si="106"/>
        <v>0.95001960293340548</v>
      </c>
      <c r="AO18" s="26">
        <f t="shared" si="106"/>
        <v>1.001408589026114</v>
      </c>
      <c r="AP18" s="26">
        <f t="shared" si="106"/>
        <v>1.0635223309501394</v>
      </c>
      <c r="AQ18" s="26">
        <f t="shared" si="106"/>
        <v>1.2463042773386177</v>
      </c>
      <c r="AR18" s="26">
        <f t="shared" si="106"/>
        <v>1.3657167596199611</v>
      </c>
      <c r="AS18" s="26">
        <f t="shared" si="106"/>
        <v>1.4754965887121396</v>
      </c>
      <c r="AT18" s="26">
        <f t="shared" si="106"/>
        <v>1.5791130643441558</v>
      </c>
      <c r="AU18" s="26">
        <f t="shared" si="106"/>
        <v>1.758222394057209</v>
      </c>
      <c r="AV18" s="26">
        <f t="shared" si="106"/>
        <v>1.8833009901819031</v>
      </c>
      <c r="AW18" s="26">
        <f t="shared" si="107"/>
        <v>2.0441623885693168</v>
      </c>
      <c r="AX18" s="26">
        <f t="shared" si="107"/>
        <v>2.3149478355164339</v>
      </c>
      <c r="AY18" s="26">
        <f t="shared" si="107"/>
        <v>2.5488791564671684</v>
      </c>
      <c r="AZ18" s="26">
        <f t="shared" si="107"/>
        <v>2.9390267552193494</v>
      </c>
      <c r="BA18" s="26">
        <f t="shared" si="107"/>
        <v>3.0824772658828641</v>
      </c>
      <c r="BB18" s="26">
        <f t="shared" si="107"/>
        <v>3.2329294307412848</v>
      </c>
      <c r="BC18" s="26">
        <f t="shared" si="107"/>
        <v>3.5521880873507294</v>
      </c>
      <c r="BD18" s="26">
        <f t="shared" si="107"/>
        <v>3.7255662963780525</v>
      </c>
      <c r="BE18" s="26">
        <f t="shared" si="107"/>
        <v>3.9074068960858028</v>
      </c>
      <c r="BF18" s="26">
        <f t="shared" si="107"/>
        <v>4.0981229260158578</v>
      </c>
      <c r="BG18" s="26">
        <f t="shared" si="108"/>
        <v>4.4935179304986725</v>
      </c>
      <c r="BH18" s="26">
        <f t="shared" si="108"/>
        <v>4.7128413649182361</v>
      </c>
      <c r="BI18" s="26">
        <f t="shared" si="108"/>
        <v>4.942869723548541</v>
      </c>
      <c r="BJ18" s="26">
        <f t="shared" si="108"/>
        <v>5.18412550141006</v>
      </c>
      <c r="BK18" s="26">
        <f t="shared" si="108"/>
        <v>4.964360461477014</v>
      </c>
      <c r="BL18" s="26">
        <f t="shared" si="108"/>
        <v>5.2066651775031483</v>
      </c>
      <c r="BM18" s="26">
        <f t="shared" si="108"/>
        <v>5.4607965076247149</v>
      </c>
      <c r="BN18" s="26">
        <f t="shared" si="108"/>
        <v>5.7273316952534632</v>
      </c>
      <c r="BO18" s="26">
        <f t="shared" si="108"/>
        <v>6.2929178802151489</v>
      </c>
      <c r="BP18" s="26">
        <f t="shared" si="108"/>
        <v>6.6000679535778017</v>
      </c>
      <c r="BQ18" s="26">
        <f t="shared" si="109"/>
        <v>6.9222096682366629</v>
      </c>
      <c r="BR18" s="26">
        <f t="shared" si="109"/>
        <v>7.2600747489355815</v>
      </c>
      <c r="BS18" s="26">
        <f t="shared" si="109"/>
        <v>7.9605411184721628</v>
      </c>
      <c r="BT18" s="26">
        <f t="shared" si="109"/>
        <v>8.3490859612759198</v>
      </c>
      <c r="BU18" s="26">
        <f t="shared" si="109"/>
        <v>8.7565952303193786</v>
      </c>
      <c r="BV18" s="26">
        <f t="shared" si="109"/>
        <v>9.183994557403512</v>
      </c>
      <c r="BW18" s="26">
        <f t="shared" si="109"/>
        <v>8.7946673834946836</v>
      </c>
      <c r="BX18" s="26">
        <f t="shared" si="109"/>
        <v>9.2239249685226579</v>
      </c>
      <c r="BY18" s="26">
        <f t="shared" si="109"/>
        <v>9.6741341218441512</v>
      </c>
      <c r="BZ18" s="26">
        <f t="shared" si="109"/>
        <v>10.146317465374924</v>
      </c>
      <c r="CA18" s="26">
        <f t="shared" si="110"/>
        <v>11.14828789279183</v>
      </c>
      <c r="CB18" s="26">
        <f t="shared" si="110"/>
        <v>11.69242298390825</v>
      </c>
      <c r="CC18" s="26">
        <f t="shared" si="110"/>
        <v>12.263116682071017</v>
      </c>
      <c r="CD18" s="26">
        <f t="shared" si="110"/>
        <v>12.861665282299075</v>
      </c>
      <c r="CE18" s="26">
        <f t="shared" si="110"/>
        <v>14.102584184381667</v>
      </c>
      <c r="CF18" s="26">
        <f t="shared" si="110"/>
        <v>14.790915074643934</v>
      </c>
      <c r="CG18" s="26">
        <f t="shared" si="110"/>
        <v>15.512842602819836</v>
      </c>
      <c r="CH18" s="26">
        <f t="shared" si="110"/>
        <v>16.27000658210833</v>
      </c>
      <c r="CK18" s="49">
        <v>13</v>
      </c>
      <c r="CL18" s="54">
        <f t="shared" si="19"/>
        <v>1</v>
      </c>
      <c r="CM18" s="54">
        <f t="shared" si="20"/>
        <v>0.95001960293340548</v>
      </c>
      <c r="CN18" s="54">
        <f t="shared" si="21"/>
        <v>1.0000196029334054</v>
      </c>
      <c r="CO18" s="54">
        <f t="shared" si="22"/>
        <v>1.0500196029334055</v>
      </c>
      <c r="CP18" s="54">
        <f t="shared" si="23"/>
        <v>1.1000196029334055</v>
      </c>
      <c r="CQ18" s="54">
        <f t="shared" si="24"/>
        <v>1.1500196029334055</v>
      </c>
      <c r="CR18" s="54">
        <f t="shared" si="25"/>
        <v>1.2000196029334056</v>
      </c>
      <c r="CS18" s="54">
        <f t="shared" si="26"/>
        <v>1.2500196029334056</v>
      </c>
      <c r="CT18" s="54">
        <f t="shared" si="27"/>
        <v>1.3000196029334057</v>
      </c>
      <c r="CU18" s="54">
        <f t="shared" si="28"/>
        <v>1.3500196029334057</v>
      </c>
      <c r="CV18" s="54">
        <f t="shared" si="29"/>
        <v>1.4000196029334058</v>
      </c>
      <c r="CW18" s="54">
        <f t="shared" si="30"/>
        <v>1.4500196029334058</v>
      </c>
      <c r="CX18" s="54">
        <f t="shared" si="31"/>
        <v>1.5000196029334059</v>
      </c>
      <c r="CY18" s="54">
        <f t="shared" si="32"/>
        <v>1.5500196029334059</v>
      </c>
      <c r="CZ18" s="54">
        <f t="shared" si="33"/>
        <v>1.6000196029334059</v>
      </c>
      <c r="DA18" s="54">
        <f t="shared" si="34"/>
        <v>1.650019602933406</v>
      </c>
      <c r="DB18" s="54">
        <f t="shared" si="35"/>
        <v>1.700019602933406</v>
      </c>
      <c r="DC18" s="54">
        <f t="shared" si="36"/>
        <v>1.7500196029334061</v>
      </c>
      <c r="DD18" s="54">
        <f t="shared" si="37"/>
        <v>1.8000196029334061</v>
      </c>
      <c r="DE18" s="54">
        <f t="shared" si="38"/>
        <v>1.8500196029334062</v>
      </c>
      <c r="DF18" s="54">
        <f t="shared" si="39"/>
        <v>1.9000196029334062</v>
      </c>
      <c r="DG18" s="54">
        <f t="shared" si="40"/>
        <v>1.9500196029334063</v>
      </c>
      <c r="DH18" s="54">
        <f t="shared" si="41"/>
        <v>2.0000196029334063</v>
      </c>
      <c r="DI18" s="54">
        <f t="shared" si="42"/>
        <v>2.0500196029334061</v>
      </c>
      <c r="DJ18" s="54">
        <f t="shared" si="43"/>
        <v>2.1000196029334059</v>
      </c>
      <c r="DK18" s="54">
        <f t="shared" si="44"/>
        <v>2.1500196029334058</v>
      </c>
      <c r="DL18" s="54">
        <f t="shared" si="45"/>
        <v>2.2000196029334056</v>
      </c>
      <c r="DM18" s="54">
        <f t="shared" si="46"/>
        <v>2.2500196029334054</v>
      </c>
      <c r="DN18" s="54">
        <f t="shared" si="47"/>
        <v>2.3000196029334052</v>
      </c>
      <c r="DO18" s="54">
        <f t="shared" si="48"/>
        <v>2.3500196029334051</v>
      </c>
      <c r="DP18" s="54">
        <f t="shared" si="49"/>
        <v>2.4000196029334049</v>
      </c>
      <c r="DQ18" s="54">
        <f t="shared" si="50"/>
        <v>2.4500196029334047</v>
      </c>
      <c r="DR18" s="54">
        <f t="shared" si="51"/>
        <v>2.5000196029334045</v>
      </c>
      <c r="DS18" s="54">
        <f t="shared" si="52"/>
        <v>2.5500196029334044</v>
      </c>
      <c r="DT18" s="54">
        <f t="shared" si="53"/>
        <v>2.6000196029334042</v>
      </c>
      <c r="DU18" s="54">
        <f t="shared" si="54"/>
        <v>2.650019602933404</v>
      </c>
      <c r="DV18" s="54">
        <f t="shared" si="55"/>
        <v>2.7000196029334038</v>
      </c>
      <c r="DW18" s="54">
        <f t="shared" si="56"/>
        <v>2.7500196029334036</v>
      </c>
      <c r="DX18" s="54">
        <f t="shared" si="57"/>
        <v>2.8000196029334035</v>
      </c>
      <c r="DY18" s="54">
        <f t="shared" si="58"/>
        <v>2.8500196029334033</v>
      </c>
      <c r="DZ18" s="54">
        <f t="shared" si="59"/>
        <v>2.9000196029334031</v>
      </c>
      <c r="EA18" s="54">
        <f t="shared" si="60"/>
        <v>2.9500196029334029</v>
      </c>
      <c r="EB18" s="54">
        <f t="shared" si="61"/>
        <v>3.0000196029334028</v>
      </c>
      <c r="EC18" s="54">
        <f t="shared" si="62"/>
        <v>3.0500196029334026</v>
      </c>
      <c r="ED18" s="54">
        <f t="shared" si="63"/>
        <v>3.1000196029334024</v>
      </c>
      <c r="EE18" s="54">
        <f t="shared" si="64"/>
        <v>3.1500196029334022</v>
      </c>
      <c r="EF18" s="54">
        <f t="shared" si="65"/>
        <v>3.200019602933402</v>
      </c>
      <c r="EG18" s="54">
        <f t="shared" si="66"/>
        <v>3.2500196029334019</v>
      </c>
      <c r="EH18" s="66">
        <f t="shared" ref="EH18:ES18" si="119">EG18+EH$2</f>
        <v>3.3300196029334019</v>
      </c>
      <c r="EI18" s="66">
        <f t="shared" si="119"/>
        <v>3.4200196029334018</v>
      </c>
      <c r="EJ18" s="66">
        <f t="shared" si="119"/>
        <v>3.5200196029334019</v>
      </c>
      <c r="EK18" s="66">
        <f t="shared" si="119"/>
        <v>3.640019602933402</v>
      </c>
      <c r="EL18" s="66">
        <f t="shared" si="119"/>
        <v>3.7800196029334021</v>
      </c>
      <c r="EM18" s="66">
        <f t="shared" si="119"/>
        <v>3.9400196029334023</v>
      </c>
      <c r="EN18" s="66">
        <f t="shared" si="119"/>
        <v>4.120019602933402</v>
      </c>
      <c r="EO18" s="66">
        <f t="shared" si="119"/>
        <v>4.3200196029334021</v>
      </c>
      <c r="EP18" s="66">
        <f t="shared" si="119"/>
        <v>4.5400196029334019</v>
      </c>
      <c r="EQ18" s="66">
        <f t="shared" si="119"/>
        <v>4.7800196029334021</v>
      </c>
      <c r="ER18" s="66">
        <f t="shared" si="119"/>
        <v>5.0400196029334019</v>
      </c>
      <c r="ES18" s="66">
        <f t="shared" si="119"/>
        <v>5.3200196029334021</v>
      </c>
      <c r="EW18" s="23">
        <v>13</v>
      </c>
      <c r="EX18" s="23">
        <f>INT([2]攻城值!$AC17)</f>
        <v>42</v>
      </c>
      <c r="EY18" s="23">
        <f>INT([2]攻城值!$AJ17)</f>
        <v>478</v>
      </c>
      <c r="EZ18" s="23">
        <f t="shared" si="68"/>
        <v>382.40000000000003</v>
      </c>
      <c r="FA18" s="23">
        <f>[3]其他调用!AS17+[3]其他调用!$AZ17*[3]攻城基础信息!$D$28*[3]攻城基础信息!$D$29</f>
        <v>425.83291170701642</v>
      </c>
      <c r="FB18" s="61">
        <f>[3]攻城基础信息!$X17*EZ18/FA18*$EX$1*6</f>
        <v>130945.19486804746</v>
      </c>
      <c r="FC18" s="26">
        <f t="shared" si="69"/>
        <v>13000</v>
      </c>
      <c r="FE18" s="74"/>
      <c r="FF18" s="23">
        <v>12</v>
      </c>
      <c r="FG18" s="26">
        <v>1</v>
      </c>
      <c r="FJ18" s="46">
        <v>13</v>
      </c>
      <c r="FK18" s="46">
        <f t="shared" ref="FK18:HE18" si="120">IF(FK$5&lt;$P18,FL18*0.99,IF(FK$5&lt;=$T18,1,FJ18*1.05))</f>
        <v>0.93206534790698992</v>
      </c>
      <c r="FL18" s="46">
        <f t="shared" si="120"/>
        <v>0.94148014940099989</v>
      </c>
      <c r="FM18" s="46">
        <f t="shared" si="120"/>
        <v>0.95099004989999991</v>
      </c>
      <c r="FN18" s="46">
        <f t="shared" si="120"/>
        <v>0.96059600999999994</v>
      </c>
      <c r="FO18" s="46">
        <f t="shared" si="120"/>
        <v>0.97029899999999991</v>
      </c>
      <c r="FP18" s="46">
        <f t="shared" si="120"/>
        <v>0.98009999999999997</v>
      </c>
      <c r="FQ18" s="46">
        <f t="shared" si="120"/>
        <v>0.99</v>
      </c>
      <c r="FR18" s="46">
        <f t="shared" si="120"/>
        <v>1</v>
      </c>
      <c r="FS18" s="46">
        <f t="shared" si="120"/>
        <v>1</v>
      </c>
      <c r="FT18" s="46">
        <f t="shared" si="120"/>
        <v>1</v>
      </c>
      <c r="FU18" s="46">
        <f t="shared" si="120"/>
        <v>1</v>
      </c>
      <c r="FV18" s="46">
        <f t="shared" si="120"/>
        <v>1</v>
      </c>
      <c r="FW18" s="46">
        <f t="shared" si="120"/>
        <v>1</v>
      </c>
      <c r="FX18" s="46">
        <f t="shared" si="120"/>
        <v>1.05</v>
      </c>
      <c r="FY18" s="46">
        <f t="shared" si="120"/>
        <v>1.1025</v>
      </c>
      <c r="FZ18" s="46">
        <f t="shared" si="120"/>
        <v>1.1576250000000001</v>
      </c>
      <c r="GA18" s="46">
        <f t="shared" si="120"/>
        <v>1.2155062500000002</v>
      </c>
      <c r="GB18" s="46">
        <f t="shared" si="120"/>
        <v>1.2762815625000004</v>
      </c>
      <c r="GC18" s="46">
        <f t="shared" si="120"/>
        <v>1.3400956406250004</v>
      </c>
      <c r="GD18" s="46">
        <f t="shared" si="120"/>
        <v>1.4071004226562505</v>
      </c>
      <c r="GE18" s="46">
        <f t="shared" si="120"/>
        <v>1.477455443789063</v>
      </c>
      <c r="GF18" s="46">
        <f t="shared" si="120"/>
        <v>1.5513282159785162</v>
      </c>
      <c r="GG18" s="46">
        <f t="shared" si="120"/>
        <v>1.628894626777442</v>
      </c>
      <c r="GH18" s="46">
        <f t="shared" si="120"/>
        <v>1.7103393581163142</v>
      </c>
      <c r="GI18" s="46">
        <f t="shared" si="120"/>
        <v>1.7958563260221301</v>
      </c>
      <c r="GJ18" s="46">
        <f t="shared" si="120"/>
        <v>1.8856491423232367</v>
      </c>
      <c r="GK18" s="46">
        <f t="shared" si="120"/>
        <v>1.9799315994393987</v>
      </c>
      <c r="GL18" s="46">
        <f t="shared" si="120"/>
        <v>2.0789281794113688</v>
      </c>
      <c r="GM18" s="46">
        <f t="shared" si="120"/>
        <v>2.1828745883819374</v>
      </c>
      <c r="GN18" s="46">
        <f t="shared" si="120"/>
        <v>2.2920183178010345</v>
      </c>
      <c r="GO18" s="46">
        <f t="shared" si="120"/>
        <v>2.4066192336910861</v>
      </c>
      <c r="GP18" s="46">
        <f t="shared" si="120"/>
        <v>2.5269501953756404</v>
      </c>
      <c r="GQ18" s="46">
        <f t="shared" si="120"/>
        <v>2.6532977051444226</v>
      </c>
      <c r="GR18" s="46">
        <f t="shared" si="120"/>
        <v>2.7859625904016441</v>
      </c>
      <c r="GS18" s="46">
        <f t="shared" si="120"/>
        <v>2.9252607199217264</v>
      </c>
      <c r="GT18" s="46">
        <f t="shared" si="120"/>
        <v>3.0715237559178128</v>
      </c>
      <c r="GU18" s="46">
        <f t="shared" si="120"/>
        <v>3.2250999437137038</v>
      </c>
      <c r="GV18" s="46">
        <f t="shared" si="120"/>
        <v>3.3863549408993889</v>
      </c>
      <c r="GW18" s="46">
        <f t="shared" si="120"/>
        <v>3.5556726879443583</v>
      </c>
      <c r="GX18" s="46">
        <f t="shared" si="120"/>
        <v>3.7334563223415764</v>
      </c>
      <c r="GY18" s="46">
        <f t="shared" si="120"/>
        <v>3.9201291384586554</v>
      </c>
      <c r="GZ18" s="46">
        <f t="shared" si="120"/>
        <v>4.1161355953815884</v>
      </c>
      <c r="HA18" s="46">
        <f t="shared" si="120"/>
        <v>4.3219423751506678</v>
      </c>
      <c r="HB18" s="46">
        <f t="shared" si="120"/>
        <v>4.5380394939082018</v>
      </c>
      <c r="HC18" s="46">
        <f t="shared" si="120"/>
        <v>4.7649414686036122</v>
      </c>
      <c r="HD18" s="46">
        <f t="shared" si="120"/>
        <v>5.0031885420337927</v>
      </c>
      <c r="HE18" s="46">
        <f t="shared" si="120"/>
        <v>5.2533479691354827</v>
      </c>
      <c r="HF18" s="67">
        <f t="shared" si="9"/>
        <v>5.5160153675922574</v>
      </c>
      <c r="HG18" s="66">
        <f t="shared" ref="HG18:HR18" si="121">IF(HG$5&lt;$P18,HH18*0.99,IF(HG$5&lt;=$T18,1,HF18*HG$2))</f>
        <v>5.7918161359718709</v>
      </c>
      <c r="HH18" s="66">
        <f t="shared" si="121"/>
        <v>6.1972432654899023</v>
      </c>
      <c r="HI18" s="66">
        <f t="shared" si="121"/>
        <v>6.7549951593839941</v>
      </c>
      <c r="HJ18" s="66">
        <f t="shared" si="121"/>
        <v>7.4980446269162337</v>
      </c>
      <c r="HK18" s="66">
        <f t="shared" si="121"/>
        <v>8.4727904284153439</v>
      </c>
      <c r="HL18" s="66">
        <f t="shared" si="121"/>
        <v>9.7437089926776448</v>
      </c>
      <c r="HM18" s="66">
        <f t="shared" si="121"/>
        <v>11.400139521432843</v>
      </c>
      <c r="HN18" s="66">
        <f t="shared" si="121"/>
        <v>13.566166030505082</v>
      </c>
      <c r="HO18" s="66">
        <f t="shared" si="121"/>
        <v>16.41506089691115</v>
      </c>
      <c r="HP18" s="66">
        <f t="shared" si="121"/>
        <v>20.190524903200714</v>
      </c>
      <c r="HQ18" s="66">
        <f t="shared" si="121"/>
        <v>25.238156129000892</v>
      </c>
      <c r="HR18" s="66">
        <f t="shared" si="121"/>
        <v>32.052458283831136</v>
      </c>
    </row>
    <row r="19" spans="2:226" x14ac:dyDescent="0.15">
      <c r="B19" s="74"/>
      <c r="C19" s="7">
        <v>12</v>
      </c>
      <c r="D19" s="3">
        <f t="shared" si="92"/>
        <v>0.15000000000000002</v>
      </c>
      <c r="E19" s="9"/>
      <c r="F19" s="9"/>
      <c r="G19" s="9"/>
      <c r="H19" s="15"/>
      <c r="I19" s="7">
        <v>14</v>
      </c>
      <c r="J19" s="15">
        <f>ROUNDUP(求节点(节奏总纲!P$4:P$113,节奏总纲!$O$4:$O$113,节奏总纲!P17+1),0)</f>
        <v>19</v>
      </c>
      <c r="K19" s="15">
        <f>ROUNDUP(求节点(节奏总纲!Q$4:Q$113,节奏总纲!$O$4:$O$113,节奏总纲!Q17+1),0)</f>
        <v>20</v>
      </c>
      <c r="L19" s="15">
        <f>ROUNDUP(求节点(节奏总纲!R$4:R$113,节奏总纲!$O$4:$O$113,节奏总纲!R17+1),0)</f>
        <v>21</v>
      </c>
      <c r="M19" s="15">
        <f>ROUNDUP(求节点(节奏总纲!S$4:S$113,节奏总纲!$O$4:$O$113,节奏总纲!S17+1),0)</f>
        <v>22</v>
      </c>
      <c r="N19" s="15">
        <f>ROUNDUP(求节点(节奏总纲!T$4:T$113,节奏总纲!$O$4:$O$113,节奏总纲!T17+1),0)</f>
        <v>26</v>
      </c>
      <c r="O19" s="15">
        <f t="shared" si="11"/>
        <v>4.370708857455436</v>
      </c>
      <c r="P19" s="7">
        <v>8.741417714910872</v>
      </c>
      <c r="Q19" s="23">
        <f t="shared" ref="Q19:T19" si="122">P19+1.5</f>
        <v>10.241417714910872</v>
      </c>
      <c r="R19" s="23">
        <f t="shared" si="122"/>
        <v>11.741417714910872</v>
      </c>
      <c r="S19" s="23">
        <f t="shared" si="122"/>
        <v>13.241417714910872</v>
      </c>
      <c r="T19" s="23">
        <f t="shared" si="122"/>
        <v>14.741417714910872</v>
      </c>
      <c r="U19" s="15">
        <f>其他调用!AG18</f>
        <v>49738966.838762283</v>
      </c>
      <c r="V19" s="54">
        <f>IFERROR(部队战力(INDEX(其他调用!D$5:D$104,J19,1),INDEX(其他调用!N$5:N$104,J19,1),INDEX(其他调用!I$5:I$104,J19,1),INDEX(其他调用!S$5:S$104,J19,1)),V18)</f>
        <v>98369860.666223004</v>
      </c>
      <c r="W19" s="54">
        <f>IFERROR(部队战力(INDEX(其他调用!E$5:E$104,K19,1),INDEX(其他调用!O$5:O$104,K19,1),INDEX(其他调用!J$5:J$104,K19,1),INDEX(其他调用!T$5:T$104,K19,1)),W18)</f>
        <v>116980022.62180936</v>
      </c>
      <c r="X19" s="54">
        <f>IFERROR(部队战力(INDEX(其他调用!F$5:F$104,L19,1),INDEX(其他调用!P$5:P$104,L19,1),INDEX(其他调用!K$5:K$104,L19,1),INDEX(其他调用!U$5:U$104,L19,1)),X18)</f>
        <v>144128837.66928703</v>
      </c>
      <c r="Y19" s="54">
        <f>IFERROR(部队战力(INDEX(其他调用!G$5:G$104,M19,1),INDEX(其他调用!Q$5:Q$104,M19,1),INDEX(其他调用!L$5:L$104,M19,1),INDEX(其他调用!V$5:V$104,M19,1)),Y18)</f>
        <v>185171232.13798669</v>
      </c>
      <c r="Z19" s="54">
        <f>IFERROR(部队战力(INDEX(其他调用!H$5:H$104,N19,1),INDEX(其他调用!R$5:R$104,N19,1),INDEX(其他调用!M$5:M$104,N19,1),INDEX(其他调用!W$5:W$104,N19,1)),Z18)</f>
        <v>329535249.03852552</v>
      </c>
      <c r="AA19" s="15">
        <f t="shared" si="13"/>
        <v>1</v>
      </c>
      <c r="AB19" s="15">
        <f t="shared" si="14"/>
        <v>1.9777222350658472</v>
      </c>
      <c r="AC19" s="15">
        <f t="shared" si="15"/>
        <v>2.3518788196992699</v>
      </c>
      <c r="AD19" s="15">
        <f t="shared" si="16"/>
        <v>2.8977046937164239</v>
      </c>
      <c r="AE19" s="15">
        <f t="shared" si="17"/>
        <v>3.7228604433673143</v>
      </c>
      <c r="AF19" s="15">
        <f t="shared" si="18"/>
        <v>6.6252934064105657</v>
      </c>
      <c r="AK19" s="23"/>
      <c r="AL19" s="19">
        <v>14</v>
      </c>
      <c r="AM19" s="26">
        <f t="shared" si="106"/>
        <v>0.87916767099066984</v>
      </c>
      <c r="AN19" s="26">
        <f t="shared" si="106"/>
        <v>0.92672409517201959</v>
      </c>
      <c r="AO19" s="26">
        <f t="shared" si="106"/>
        <v>0.97685296776741082</v>
      </c>
      <c r="AP19" s="26">
        <f t="shared" si="106"/>
        <v>1.0296934390800219</v>
      </c>
      <c r="AQ19" s="26">
        <f t="shared" si="106"/>
        <v>1.1748760398100657</v>
      </c>
      <c r="AR19" s="26">
        <f t="shared" si="106"/>
        <v>1.2849160406772402</v>
      </c>
      <c r="AS19" s="26">
        <f t="shared" si="106"/>
        <v>1.386248446080127</v>
      </c>
      <c r="AT19" s="26">
        <f t="shared" si="106"/>
        <v>1.4806621076158659</v>
      </c>
      <c r="AU19" s="26">
        <f t="shared" si="106"/>
        <v>1.6434229946045595</v>
      </c>
      <c r="AV19" s="26">
        <f t="shared" si="106"/>
        <v>1.7408964725049425</v>
      </c>
      <c r="AW19" s="26">
        <f t="shared" si="107"/>
        <v>1.864247088479301</v>
      </c>
      <c r="AX19" s="26">
        <f t="shared" si="107"/>
        <v>2.0050776182952941</v>
      </c>
      <c r="AY19" s="26">
        <f t="shared" si="107"/>
        <v>1.8282258750419593</v>
      </c>
      <c r="AZ19" s="26">
        <f t="shared" si="107"/>
        <v>2.3922224598558204</v>
      </c>
      <c r="BA19" s="26">
        <f t="shared" si="107"/>
        <v>2.7361730732825085</v>
      </c>
      <c r="BB19" s="26">
        <f t="shared" si="107"/>
        <v>2.8697225293836115</v>
      </c>
      <c r="BC19" s="26">
        <f t="shared" si="107"/>
        <v>3.1531137320684151</v>
      </c>
      <c r="BD19" s="26">
        <f t="shared" si="107"/>
        <v>3.3070135814801622</v>
      </c>
      <c r="BE19" s="26">
        <f t="shared" si="107"/>
        <v>3.4684251052752568</v>
      </c>
      <c r="BF19" s="26">
        <f t="shared" si="107"/>
        <v>3.6377149396281787</v>
      </c>
      <c r="BG19" s="26">
        <f t="shared" si="108"/>
        <v>3.9886888710665449</v>
      </c>
      <c r="BH19" s="26">
        <f t="shared" si="108"/>
        <v>4.1833721805724053</v>
      </c>
      <c r="BI19" s="26">
        <f t="shared" si="108"/>
        <v>4.3875577581731999</v>
      </c>
      <c r="BJ19" s="26">
        <f t="shared" si="108"/>
        <v>4.6017093986296462</v>
      </c>
      <c r="BK19" s="26">
        <f t="shared" si="108"/>
        <v>4.4066340962522146</v>
      </c>
      <c r="BL19" s="26">
        <f t="shared" si="108"/>
        <v>4.6217168307976024</v>
      </c>
      <c r="BM19" s="26">
        <f t="shared" si="108"/>
        <v>4.8472975058774361</v>
      </c>
      <c r="BN19" s="26">
        <f t="shared" si="108"/>
        <v>5.0838885138773628</v>
      </c>
      <c r="BO19" s="26">
        <f t="shared" si="108"/>
        <v>5.5859333162968552</v>
      </c>
      <c r="BP19" s="26">
        <f t="shared" si="108"/>
        <v>5.8585762874205809</v>
      </c>
      <c r="BQ19" s="26">
        <f t="shared" si="109"/>
        <v>6.1445266479265408</v>
      </c>
      <c r="BR19" s="26">
        <f t="shared" si="109"/>
        <v>6.4444339161626383</v>
      </c>
      <c r="BS19" s="26">
        <f t="shared" si="109"/>
        <v>7.0662056451155211</v>
      </c>
      <c r="BT19" s="26">
        <f t="shared" si="109"/>
        <v>7.4110990035870339</v>
      </c>
      <c r="BU19" s="26">
        <f t="shared" si="109"/>
        <v>7.772826209627075</v>
      </c>
      <c r="BV19" s="26">
        <f t="shared" si="109"/>
        <v>8.1522089039457359</v>
      </c>
      <c r="BW19" s="26">
        <f t="shared" si="109"/>
        <v>7.806621106190673</v>
      </c>
      <c r="BX19" s="26">
        <f t="shared" si="109"/>
        <v>8.1876532904846346</v>
      </c>
      <c r="BY19" s="26">
        <f t="shared" si="109"/>
        <v>8.5872832168097393</v>
      </c>
      <c r="BZ19" s="26">
        <f t="shared" si="109"/>
        <v>9.0064186195330986</v>
      </c>
      <c r="CA19" s="26">
        <f t="shared" si="110"/>
        <v>9.8958216117521776</v>
      </c>
      <c r="CB19" s="26">
        <f t="shared" si="110"/>
        <v>10.378825266319094</v>
      </c>
      <c r="CC19" s="26">
        <f t="shared" si="110"/>
        <v>10.885403772927397</v>
      </c>
      <c r="CD19" s="26">
        <f t="shared" si="110"/>
        <v>11.416707792951005</v>
      </c>
      <c r="CE19" s="26">
        <f t="shared" si="110"/>
        <v>12.518214338866505</v>
      </c>
      <c r="CF19" s="26">
        <f t="shared" si="110"/>
        <v>13.129213961893655</v>
      </c>
      <c r="CG19" s="26">
        <f t="shared" si="110"/>
        <v>13.770035772753156</v>
      </c>
      <c r="CH19" s="26">
        <f t="shared" si="110"/>
        <v>14.442135358083023</v>
      </c>
      <c r="CK19" s="49">
        <v>14</v>
      </c>
      <c r="CL19" s="54">
        <f t="shared" si="19"/>
        <v>1</v>
      </c>
      <c r="CM19" s="54">
        <f t="shared" si="20"/>
        <v>1.05</v>
      </c>
      <c r="CN19" s="54">
        <f t="shared" si="21"/>
        <v>0.97685296776741082</v>
      </c>
      <c r="CO19" s="54">
        <f t="shared" si="22"/>
        <v>1.0268529677674108</v>
      </c>
      <c r="CP19" s="54">
        <f t="shared" si="23"/>
        <v>1.0768529677674108</v>
      </c>
      <c r="CQ19" s="54">
        <f t="shared" si="24"/>
        <v>1.1268529677674108</v>
      </c>
      <c r="CR19" s="54">
        <f t="shared" si="25"/>
        <v>1.1768529677674109</v>
      </c>
      <c r="CS19" s="54">
        <f t="shared" si="26"/>
        <v>1.2268529677674109</v>
      </c>
      <c r="CT19" s="54">
        <f t="shared" si="27"/>
        <v>1.276852967767411</v>
      </c>
      <c r="CU19" s="54">
        <f t="shared" si="28"/>
        <v>1.326852967767411</v>
      </c>
      <c r="CV19" s="54">
        <f t="shared" si="29"/>
        <v>1.3768529677674111</v>
      </c>
      <c r="CW19" s="54">
        <f t="shared" si="30"/>
        <v>1.4268529677674111</v>
      </c>
      <c r="CX19" s="54">
        <f t="shared" si="31"/>
        <v>1.4768529677674112</v>
      </c>
      <c r="CY19" s="54">
        <f t="shared" si="32"/>
        <v>1.5268529677674112</v>
      </c>
      <c r="CZ19" s="54">
        <f t="shared" si="33"/>
        <v>1.5768529677674112</v>
      </c>
      <c r="DA19" s="54">
        <f t="shared" si="34"/>
        <v>1.6268529677674113</v>
      </c>
      <c r="DB19" s="54">
        <f t="shared" si="35"/>
        <v>1.6768529677674113</v>
      </c>
      <c r="DC19" s="54">
        <f t="shared" si="36"/>
        <v>1.7268529677674114</v>
      </c>
      <c r="DD19" s="54">
        <f t="shared" si="37"/>
        <v>1.7768529677674114</v>
      </c>
      <c r="DE19" s="54">
        <f t="shared" si="38"/>
        <v>1.8268529677674115</v>
      </c>
      <c r="DF19" s="54">
        <f t="shared" si="39"/>
        <v>1.8768529677674115</v>
      </c>
      <c r="DG19" s="54">
        <f t="shared" si="40"/>
        <v>1.9268529677674116</v>
      </c>
      <c r="DH19" s="54">
        <f t="shared" si="41"/>
        <v>1.9768529677674116</v>
      </c>
      <c r="DI19" s="54">
        <f t="shared" si="42"/>
        <v>2.0268529677674114</v>
      </c>
      <c r="DJ19" s="54">
        <f t="shared" si="43"/>
        <v>2.0768529677674112</v>
      </c>
      <c r="DK19" s="54">
        <f t="shared" si="44"/>
        <v>2.1268529677674111</v>
      </c>
      <c r="DL19" s="54">
        <f t="shared" si="45"/>
        <v>2.1768529677674109</v>
      </c>
      <c r="DM19" s="54">
        <f t="shared" si="46"/>
        <v>2.2268529677674107</v>
      </c>
      <c r="DN19" s="54">
        <f t="shared" si="47"/>
        <v>2.2768529677674105</v>
      </c>
      <c r="DO19" s="54">
        <f t="shared" si="48"/>
        <v>2.3268529677674104</v>
      </c>
      <c r="DP19" s="54">
        <f t="shared" si="49"/>
        <v>2.3768529677674102</v>
      </c>
      <c r="DQ19" s="54">
        <f t="shared" si="50"/>
        <v>2.42685296776741</v>
      </c>
      <c r="DR19" s="54">
        <f t="shared" si="51"/>
        <v>2.4768529677674098</v>
      </c>
      <c r="DS19" s="54">
        <f t="shared" si="52"/>
        <v>2.5268529677674096</v>
      </c>
      <c r="DT19" s="54">
        <f t="shared" si="53"/>
        <v>2.5768529677674095</v>
      </c>
      <c r="DU19" s="54">
        <f t="shared" si="54"/>
        <v>2.6268529677674093</v>
      </c>
      <c r="DV19" s="54">
        <f t="shared" si="55"/>
        <v>2.6768529677674091</v>
      </c>
      <c r="DW19" s="54">
        <f t="shared" si="56"/>
        <v>2.7268529677674089</v>
      </c>
      <c r="DX19" s="54">
        <f t="shared" si="57"/>
        <v>2.7768529677674088</v>
      </c>
      <c r="DY19" s="54">
        <f t="shared" si="58"/>
        <v>2.8268529677674086</v>
      </c>
      <c r="DZ19" s="54">
        <f t="shared" si="59"/>
        <v>2.8768529677674084</v>
      </c>
      <c r="EA19" s="54">
        <f t="shared" si="60"/>
        <v>2.9268529677674082</v>
      </c>
      <c r="EB19" s="54">
        <f t="shared" si="61"/>
        <v>2.976852967767408</v>
      </c>
      <c r="EC19" s="54">
        <f t="shared" si="62"/>
        <v>3.0268529677674079</v>
      </c>
      <c r="ED19" s="54">
        <f t="shared" si="63"/>
        <v>3.0768529677674077</v>
      </c>
      <c r="EE19" s="54">
        <f t="shared" si="64"/>
        <v>3.1268529677674075</v>
      </c>
      <c r="EF19" s="54">
        <f t="shared" si="65"/>
        <v>3.1768529677674073</v>
      </c>
      <c r="EG19" s="54">
        <f t="shared" si="66"/>
        <v>3.2268529677674072</v>
      </c>
      <c r="EH19" s="66">
        <f t="shared" ref="EH19:ES19" si="123">EG19+EH$2</f>
        <v>3.3068529677674072</v>
      </c>
      <c r="EI19" s="66">
        <f t="shared" si="123"/>
        <v>3.3968529677674071</v>
      </c>
      <c r="EJ19" s="66">
        <f t="shared" si="123"/>
        <v>3.4968529677674072</v>
      </c>
      <c r="EK19" s="66">
        <f t="shared" si="123"/>
        <v>3.6168529677674073</v>
      </c>
      <c r="EL19" s="66">
        <f t="shared" si="123"/>
        <v>3.7568529677674074</v>
      </c>
      <c r="EM19" s="66">
        <f t="shared" si="123"/>
        <v>3.9168529677674075</v>
      </c>
      <c r="EN19" s="66">
        <f t="shared" si="123"/>
        <v>4.0968529677674077</v>
      </c>
      <c r="EO19" s="66">
        <f t="shared" si="123"/>
        <v>4.2968529677674079</v>
      </c>
      <c r="EP19" s="66">
        <f t="shared" si="123"/>
        <v>4.5168529677674076</v>
      </c>
      <c r="EQ19" s="66">
        <f t="shared" si="123"/>
        <v>4.7568529677674078</v>
      </c>
      <c r="ER19" s="66">
        <f t="shared" si="123"/>
        <v>5.0168529677674076</v>
      </c>
      <c r="ES19" s="66">
        <f t="shared" si="123"/>
        <v>5.2968529677674079</v>
      </c>
      <c r="EW19" s="23">
        <v>14</v>
      </c>
      <c r="EX19" s="23">
        <f>INT([2]攻城值!$AC18)</f>
        <v>45</v>
      </c>
      <c r="EY19" s="23">
        <f>INT([2]攻城值!$AJ18)</f>
        <v>486</v>
      </c>
      <c r="EZ19" s="23">
        <f t="shared" si="68"/>
        <v>388.8</v>
      </c>
      <c r="FA19" s="23">
        <f>[3]其他调用!AS18+[3]其他调用!$AZ18*[3]攻城基础信息!$D$28*[3]攻城基础信息!$D$29</f>
        <v>433.99304253591021</v>
      </c>
      <c r="FB19" s="61">
        <f>[3]攻城基础信息!$X18*EZ19/FA19*$EX$1*6</f>
        <v>135305.56690850758</v>
      </c>
      <c r="FC19" s="26">
        <f t="shared" si="69"/>
        <v>13500</v>
      </c>
      <c r="FE19" s="74" t="s">
        <v>17</v>
      </c>
      <c r="FF19" s="23">
        <v>13</v>
      </c>
      <c r="FG19" s="26">
        <v>1</v>
      </c>
      <c r="FJ19" s="46">
        <v>14</v>
      </c>
      <c r="FK19" s="46">
        <f t="shared" ref="FK19:HE19" si="124">IF(FK$5&lt;$P19,FL19*0.99,IF(FK$5&lt;=$T19,1,FJ19*1.05))</f>
        <v>0.92274469442791995</v>
      </c>
      <c r="FL19" s="46">
        <f t="shared" si="124"/>
        <v>0.93206534790698992</v>
      </c>
      <c r="FM19" s="46">
        <f t="shared" si="124"/>
        <v>0.94148014940099989</v>
      </c>
      <c r="FN19" s="46">
        <f t="shared" si="124"/>
        <v>0.95099004989999991</v>
      </c>
      <c r="FO19" s="46">
        <f t="shared" si="124"/>
        <v>0.96059600999999994</v>
      </c>
      <c r="FP19" s="46">
        <f t="shared" si="124"/>
        <v>0.97029899999999991</v>
      </c>
      <c r="FQ19" s="46">
        <f t="shared" si="124"/>
        <v>0.98009999999999997</v>
      </c>
      <c r="FR19" s="46">
        <f t="shared" si="124"/>
        <v>0.99</v>
      </c>
      <c r="FS19" s="46">
        <f t="shared" si="124"/>
        <v>1</v>
      </c>
      <c r="FT19" s="46">
        <f t="shared" si="124"/>
        <v>1</v>
      </c>
      <c r="FU19" s="46">
        <f t="shared" si="124"/>
        <v>1</v>
      </c>
      <c r="FV19" s="46">
        <f t="shared" si="124"/>
        <v>1</v>
      </c>
      <c r="FW19" s="46">
        <f t="shared" si="124"/>
        <v>1</v>
      </c>
      <c r="FX19" s="46">
        <f t="shared" si="124"/>
        <v>1</v>
      </c>
      <c r="FY19" s="46">
        <f t="shared" si="124"/>
        <v>1.05</v>
      </c>
      <c r="FZ19" s="46">
        <f t="shared" si="124"/>
        <v>1.1025</v>
      </c>
      <c r="GA19" s="46">
        <f t="shared" si="124"/>
        <v>1.1576250000000001</v>
      </c>
      <c r="GB19" s="46">
        <f t="shared" si="124"/>
        <v>1.2155062500000002</v>
      </c>
      <c r="GC19" s="46">
        <f t="shared" si="124"/>
        <v>1.2762815625000004</v>
      </c>
      <c r="GD19" s="46">
        <f t="shared" si="124"/>
        <v>1.3400956406250004</v>
      </c>
      <c r="GE19" s="46">
        <f t="shared" si="124"/>
        <v>1.4071004226562505</v>
      </c>
      <c r="GF19" s="46">
        <f t="shared" si="124"/>
        <v>1.477455443789063</v>
      </c>
      <c r="GG19" s="46">
        <f t="shared" si="124"/>
        <v>1.5513282159785162</v>
      </c>
      <c r="GH19" s="46">
        <f t="shared" si="124"/>
        <v>1.628894626777442</v>
      </c>
      <c r="GI19" s="46">
        <f t="shared" si="124"/>
        <v>1.7103393581163142</v>
      </c>
      <c r="GJ19" s="46">
        <f t="shared" si="124"/>
        <v>1.7958563260221301</v>
      </c>
      <c r="GK19" s="46">
        <f t="shared" si="124"/>
        <v>1.8856491423232367</v>
      </c>
      <c r="GL19" s="46">
        <f t="shared" si="124"/>
        <v>1.9799315994393987</v>
      </c>
      <c r="GM19" s="46">
        <f t="shared" si="124"/>
        <v>2.0789281794113688</v>
      </c>
      <c r="GN19" s="46">
        <f t="shared" si="124"/>
        <v>2.1828745883819374</v>
      </c>
      <c r="GO19" s="46">
        <f t="shared" si="124"/>
        <v>2.2920183178010345</v>
      </c>
      <c r="GP19" s="46">
        <f t="shared" si="124"/>
        <v>2.4066192336910861</v>
      </c>
      <c r="GQ19" s="46">
        <f t="shared" si="124"/>
        <v>2.5269501953756404</v>
      </c>
      <c r="GR19" s="46">
        <f t="shared" si="124"/>
        <v>2.6532977051444226</v>
      </c>
      <c r="GS19" s="46">
        <f t="shared" si="124"/>
        <v>2.7859625904016441</v>
      </c>
      <c r="GT19" s="46">
        <f t="shared" si="124"/>
        <v>2.9252607199217264</v>
      </c>
      <c r="GU19" s="46">
        <f t="shared" si="124"/>
        <v>3.0715237559178128</v>
      </c>
      <c r="GV19" s="46">
        <f t="shared" si="124"/>
        <v>3.2250999437137038</v>
      </c>
      <c r="GW19" s="46">
        <f t="shared" si="124"/>
        <v>3.3863549408993889</v>
      </c>
      <c r="GX19" s="46">
        <f t="shared" si="124"/>
        <v>3.5556726879443583</v>
      </c>
      <c r="GY19" s="46">
        <f t="shared" si="124"/>
        <v>3.7334563223415764</v>
      </c>
      <c r="GZ19" s="46">
        <f t="shared" si="124"/>
        <v>3.9201291384586554</v>
      </c>
      <c r="HA19" s="46">
        <f t="shared" si="124"/>
        <v>4.1161355953815884</v>
      </c>
      <c r="HB19" s="46">
        <f t="shared" si="124"/>
        <v>4.3219423751506678</v>
      </c>
      <c r="HC19" s="46">
        <f t="shared" si="124"/>
        <v>4.5380394939082018</v>
      </c>
      <c r="HD19" s="46">
        <f t="shared" si="124"/>
        <v>4.7649414686036122</v>
      </c>
      <c r="HE19" s="46">
        <f t="shared" si="124"/>
        <v>5.0031885420337927</v>
      </c>
      <c r="HF19" s="67">
        <f t="shared" si="9"/>
        <v>5.2533479691354827</v>
      </c>
      <c r="HG19" s="66">
        <f t="shared" ref="HG19:HR19" si="125">IF(HG$5&lt;$P19,HH19*0.99,IF(HG$5&lt;=$T19,1,HF19*HG$2))</f>
        <v>5.5160153675922574</v>
      </c>
      <c r="HH19" s="66">
        <f t="shared" si="125"/>
        <v>5.902136443323716</v>
      </c>
      <c r="HI19" s="66">
        <f t="shared" si="125"/>
        <v>6.4333287232228509</v>
      </c>
      <c r="HJ19" s="66">
        <f t="shared" si="125"/>
        <v>7.140994882777365</v>
      </c>
      <c r="HK19" s="66">
        <f t="shared" si="125"/>
        <v>8.069324217538421</v>
      </c>
      <c r="HL19" s="66">
        <f t="shared" si="125"/>
        <v>9.2797228501691826</v>
      </c>
      <c r="HM19" s="66">
        <f t="shared" si="125"/>
        <v>10.857275734697943</v>
      </c>
      <c r="HN19" s="66">
        <f t="shared" si="125"/>
        <v>12.920158124290552</v>
      </c>
      <c r="HO19" s="66">
        <f t="shared" si="125"/>
        <v>15.633391330391568</v>
      </c>
      <c r="HP19" s="66">
        <f t="shared" si="125"/>
        <v>19.229071336381629</v>
      </c>
      <c r="HQ19" s="66">
        <f t="shared" si="125"/>
        <v>24.036339170477035</v>
      </c>
      <c r="HR19" s="66">
        <f t="shared" si="125"/>
        <v>30.526150746505834</v>
      </c>
    </row>
    <row r="20" spans="2:226" x14ac:dyDescent="0.15">
      <c r="B20" s="74" t="s">
        <v>17</v>
      </c>
      <c r="C20" s="7">
        <v>13</v>
      </c>
      <c r="D20" s="3">
        <f>D8</f>
        <v>0.05</v>
      </c>
      <c r="E20" s="9"/>
      <c r="F20" s="9"/>
      <c r="G20" s="9"/>
      <c r="H20" s="15"/>
      <c r="I20" s="7">
        <v>15</v>
      </c>
      <c r="J20" s="15">
        <f>ROUNDUP(求节点(节奏总纲!P$4:P$113,节奏总纲!$O$4:$O$113,节奏总纲!P18+1),0)</f>
        <v>20</v>
      </c>
      <c r="K20" s="15">
        <f>ROUNDUP(求节点(节奏总纲!Q$4:Q$113,节奏总纲!$O$4:$O$113,节奏总纲!Q18+1),0)</f>
        <v>20</v>
      </c>
      <c r="L20" s="15">
        <f>ROUNDUP(求节点(节奏总纲!R$4:R$113,节奏总纲!$O$4:$O$113,节奏总纲!R18+1),0)</f>
        <v>21</v>
      </c>
      <c r="M20" s="15">
        <f>ROUNDUP(求节点(节奏总纲!S$4:S$113,节奏总纲!$O$4:$O$113,节奏总纲!S18+1),0)</f>
        <v>23</v>
      </c>
      <c r="N20" s="15">
        <f>ROUNDUP(求节点(节奏总纲!T$4:T$113,节奏总纲!$O$4:$O$113,节奏总纲!T18+1),0)</f>
        <v>27</v>
      </c>
      <c r="O20" s="15">
        <f t="shared" si="11"/>
        <v>4.8758056659898399</v>
      </c>
      <c r="P20" s="7">
        <v>9.7516113319796798</v>
      </c>
      <c r="Q20" s="23">
        <f t="shared" ref="Q20:T20" si="126">P20+1.5</f>
        <v>11.25161133197968</v>
      </c>
      <c r="R20" s="23">
        <f t="shared" si="126"/>
        <v>12.75161133197968</v>
      </c>
      <c r="S20" s="23">
        <f t="shared" si="126"/>
        <v>14.25161133197968</v>
      </c>
      <c r="T20" s="23">
        <f t="shared" si="126"/>
        <v>15.75161133197968</v>
      </c>
      <c r="U20" s="15">
        <f>其他调用!AG19</f>
        <v>57404877.855148494</v>
      </c>
      <c r="V20" s="54">
        <f>IFERROR(部队战力(INDEX(其他调用!D$5:D$104,J20,1),INDEX(其他调用!N$5:N$104,J20,1),INDEX(其他调用!I$5:I$104,J20,1),INDEX(其他调用!S$5:S$104,J20,1)),V19)</f>
        <v>111684293.57519202</v>
      </c>
      <c r="W20" s="54">
        <f>IFERROR(部队战力(INDEX(其他调用!E$5:E$104,K20,1),INDEX(其他调用!O$5:O$104,K20,1),INDEX(其他调用!J$5:J$104,K20,1),INDEX(其他调用!T$5:T$104,K20,1)),W19)</f>
        <v>116980022.62180936</v>
      </c>
      <c r="X20" s="54">
        <f>IFERROR(部队战力(INDEX(其他调用!F$5:F$104,L20,1),INDEX(其他调用!P$5:P$104,L20,1),INDEX(其他调用!K$5:K$104,L20,1),INDEX(其他调用!U$5:U$104,L20,1)),X19)</f>
        <v>144128837.66928703</v>
      </c>
      <c r="Y20" s="54">
        <f>IFERROR(部队战力(INDEX(其他调用!G$5:G$104,M20,1),INDEX(其他调用!Q$5:Q$104,M20,1),INDEX(其他调用!L$5:L$104,M20,1),INDEX(其他调用!V$5:V$104,M20,1)),Y19)</f>
        <v>207225986.05246806</v>
      </c>
      <c r="Z20" s="54">
        <f>IFERROR(部队战力(INDEX(其他调用!H$5:H$104,N20,1),INDEX(其他调用!R$5:R$104,N20,1),INDEX(其他调用!M$5:M$104,N20,1),INDEX(其他调用!W$5:W$104,N20,1)),Z19)</f>
        <v>366989306.51699662</v>
      </c>
      <c r="AA20" s="15">
        <f t="shared" si="13"/>
        <v>1</v>
      </c>
      <c r="AB20" s="15">
        <f t="shared" si="14"/>
        <v>1.9455540669733407</v>
      </c>
      <c r="AC20" s="15">
        <f t="shared" si="15"/>
        <v>2.0378063152923813</v>
      </c>
      <c r="AD20" s="15">
        <f t="shared" si="16"/>
        <v>2.5107419970994762</v>
      </c>
      <c r="AE20" s="15">
        <f t="shared" si="17"/>
        <v>3.6099020465711611</v>
      </c>
      <c r="AF20" s="15">
        <f t="shared" si="18"/>
        <v>6.392998648007441</v>
      </c>
      <c r="AK20" s="23"/>
      <c r="AL20" s="19">
        <v>15</v>
      </c>
      <c r="AM20" s="26">
        <f t="shared" si="106"/>
        <v>0.85608271519361923</v>
      </c>
      <c r="AN20" s="26">
        <f t="shared" si="106"/>
        <v>0.9023904151710237</v>
      </c>
      <c r="AO20" s="26">
        <f t="shared" si="106"/>
        <v>0.95120301688179909</v>
      </c>
      <c r="AP20" s="26">
        <f t="shared" si="106"/>
        <v>1.0026560168566929</v>
      </c>
      <c r="AQ20" s="26">
        <f t="shared" si="106"/>
        <v>1.1131677869777787</v>
      </c>
      <c r="AR20" s="26">
        <f t="shared" si="106"/>
        <v>1.2139996336760381</v>
      </c>
      <c r="AS20" s="26">
        <f t="shared" si="106"/>
        <v>1.3070760112426913</v>
      </c>
      <c r="AT20" s="26">
        <f t="shared" si="106"/>
        <v>1.3939513218784414</v>
      </c>
      <c r="AU20" s="26">
        <f t="shared" si="106"/>
        <v>1.5427993712717105</v>
      </c>
      <c r="AV20" s="26">
        <f t="shared" si="106"/>
        <v>1.6103409973582419</v>
      </c>
      <c r="AW20" s="26">
        <f t="shared" si="107"/>
        <v>1.6354002140273467</v>
      </c>
      <c r="AX20" s="26">
        <f t="shared" si="107"/>
        <v>1.7340864141827879</v>
      </c>
      <c r="AY20" s="26">
        <f t="shared" si="107"/>
        <v>1.7230095599748707</v>
      </c>
      <c r="AZ20" s="26">
        <f t="shared" si="107"/>
        <v>1.9433590970601613</v>
      </c>
      <c r="BA20" s="26">
        <f t="shared" si="107"/>
        <v>2.3475099373288022</v>
      </c>
      <c r="BB20" s="26">
        <f t="shared" si="107"/>
        <v>2.6864721476946865</v>
      </c>
      <c r="BC20" s="26">
        <f t="shared" si="107"/>
        <v>2.9517669854774695</v>
      </c>
      <c r="BD20" s="26">
        <f t="shared" si="107"/>
        <v>3.0958393321053057</v>
      </c>
      <c r="BE20" s="26">
        <f t="shared" si="107"/>
        <v>3.2469436840252168</v>
      </c>
      <c r="BF20" s="26">
        <f t="shared" si="107"/>
        <v>3.4054232653158367</v>
      </c>
      <c r="BG20" s="26">
        <f t="shared" si="108"/>
        <v>3.7339852366289992</v>
      </c>
      <c r="BH20" s="26">
        <f t="shared" si="108"/>
        <v>3.9162367551132116</v>
      </c>
      <c r="BI20" s="26">
        <f t="shared" si="108"/>
        <v>4.1073837602918992</v>
      </c>
      <c r="BJ20" s="26">
        <f t="shared" si="108"/>
        <v>4.3078604306245332</v>
      </c>
      <c r="BK20" s="26">
        <f t="shared" si="108"/>
        <v>4.125241950554039</v>
      </c>
      <c r="BL20" s="26">
        <f t="shared" si="108"/>
        <v>4.3265902585837708</v>
      </c>
      <c r="BM20" s="26">
        <f t="shared" si="108"/>
        <v>4.5377661456094431</v>
      </c>
      <c r="BN20" s="26">
        <f t="shared" si="108"/>
        <v>4.7592492844421486</v>
      </c>
      <c r="BO20" s="26">
        <f t="shared" si="108"/>
        <v>5.2292352725594542</v>
      </c>
      <c r="BP20" s="26">
        <f t="shared" si="108"/>
        <v>5.4844682230238089</v>
      </c>
      <c r="BQ20" s="26">
        <f t="shared" si="109"/>
        <v>5.7521587998153993</v>
      </c>
      <c r="BR20" s="26">
        <f t="shared" si="109"/>
        <v>6.0329150453261899</v>
      </c>
      <c r="BS20" s="26">
        <f t="shared" si="109"/>
        <v>6.6149826197877086</v>
      </c>
      <c r="BT20" s="26">
        <f t="shared" si="109"/>
        <v>6.9378523021251191</v>
      </c>
      <c r="BU20" s="26">
        <f t="shared" si="109"/>
        <v>7.2764808817664797</v>
      </c>
      <c r="BV20" s="26">
        <f t="shared" si="109"/>
        <v>7.6316375323376313</v>
      </c>
      <c r="BW20" s="26">
        <f t="shared" si="109"/>
        <v>7.3081177551654664</v>
      </c>
      <c r="BX20" s="26">
        <f t="shared" si="109"/>
        <v>7.664818565086926</v>
      </c>
      <c r="BY20" s="26">
        <f t="shared" si="109"/>
        <v>8.0389295306820134</v>
      </c>
      <c r="BZ20" s="26">
        <f t="shared" si="109"/>
        <v>8.4313004215956191</v>
      </c>
      <c r="CA20" s="26">
        <f t="shared" si="110"/>
        <v>9.2639092686907016</v>
      </c>
      <c r="CB20" s="26">
        <f t="shared" si="110"/>
        <v>9.7160700096482877</v>
      </c>
      <c r="CC20" s="26">
        <f t="shared" si="110"/>
        <v>10.190300195559773</v>
      </c>
      <c r="CD20" s="26">
        <f t="shared" si="110"/>
        <v>10.687677010613116</v>
      </c>
      <c r="CE20" s="26">
        <f t="shared" si="110"/>
        <v>11.718845224893739</v>
      </c>
      <c r="CF20" s="26">
        <f t="shared" si="110"/>
        <v>12.290828562205084</v>
      </c>
      <c r="CG20" s="26">
        <f t="shared" si="110"/>
        <v>12.890729747383114</v>
      </c>
      <c r="CH20" s="26">
        <f t="shared" si="110"/>
        <v>13.519911418425592</v>
      </c>
      <c r="CK20" s="49">
        <v>15</v>
      </c>
      <c r="CL20" s="54">
        <f t="shared" si="19"/>
        <v>0.5</v>
      </c>
      <c r="CM20" s="54">
        <f t="shared" si="20"/>
        <v>0.55000000000000004</v>
      </c>
      <c r="CN20" s="54">
        <f t="shared" si="21"/>
        <v>0.60000000000000009</v>
      </c>
      <c r="CO20" s="54">
        <f t="shared" si="22"/>
        <v>0.65000000000000013</v>
      </c>
      <c r="CP20" s="54">
        <f t="shared" si="23"/>
        <v>0.70000000000000018</v>
      </c>
      <c r="CQ20" s="54">
        <f t="shared" si="24"/>
        <v>0.75000000000000022</v>
      </c>
      <c r="CR20" s="54">
        <f t="shared" si="25"/>
        <v>0.80000000000000027</v>
      </c>
      <c r="CS20" s="54">
        <f t="shared" si="26"/>
        <v>0.85000000000000031</v>
      </c>
      <c r="CT20" s="54">
        <f t="shared" si="27"/>
        <v>0.90000000000000036</v>
      </c>
      <c r="CU20" s="54">
        <f t="shared" si="28"/>
        <v>0.9500000000000004</v>
      </c>
      <c r="CV20" s="54">
        <f t="shared" si="29"/>
        <v>1.0000000000000004</v>
      </c>
      <c r="CW20" s="54">
        <f t="shared" si="30"/>
        <v>1.0500000000000005</v>
      </c>
      <c r="CX20" s="54">
        <f t="shared" si="31"/>
        <v>1.1000000000000005</v>
      </c>
      <c r="CY20" s="54">
        <f t="shared" si="32"/>
        <v>1.1500000000000006</v>
      </c>
      <c r="CZ20" s="54">
        <f t="shared" si="33"/>
        <v>1.2000000000000006</v>
      </c>
      <c r="DA20" s="54">
        <f t="shared" si="34"/>
        <v>1.2500000000000007</v>
      </c>
      <c r="DB20" s="54">
        <f t="shared" si="35"/>
        <v>1.3000000000000007</v>
      </c>
      <c r="DC20" s="54">
        <f t="shared" si="36"/>
        <v>1.3500000000000008</v>
      </c>
      <c r="DD20" s="54">
        <f t="shared" si="37"/>
        <v>1.4000000000000008</v>
      </c>
      <c r="DE20" s="54">
        <f t="shared" si="38"/>
        <v>1.4500000000000008</v>
      </c>
      <c r="DF20" s="54">
        <f t="shared" si="39"/>
        <v>1.5000000000000009</v>
      </c>
      <c r="DG20" s="54">
        <f t="shared" si="40"/>
        <v>1.5500000000000009</v>
      </c>
      <c r="DH20" s="54">
        <f t="shared" si="41"/>
        <v>1.600000000000001</v>
      </c>
      <c r="DI20" s="54">
        <f t="shared" si="42"/>
        <v>1.650000000000001</v>
      </c>
      <c r="DJ20" s="54">
        <f t="shared" si="43"/>
        <v>1.7000000000000011</v>
      </c>
      <c r="DK20" s="54">
        <f t="shared" si="44"/>
        <v>1.7500000000000011</v>
      </c>
      <c r="DL20" s="54">
        <f t="shared" si="45"/>
        <v>1.8000000000000012</v>
      </c>
      <c r="DM20" s="54">
        <f t="shared" si="46"/>
        <v>1.8500000000000012</v>
      </c>
      <c r="DN20" s="54">
        <f t="shared" si="47"/>
        <v>1.9000000000000012</v>
      </c>
      <c r="DO20" s="54">
        <f t="shared" si="48"/>
        <v>1.9500000000000013</v>
      </c>
      <c r="DP20" s="54">
        <f t="shared" si="49"/>
        <v>2.0000000000000013</v>
      </c>
      <c r="DQ20" s="54">
        <f t="shared" si="50"/>
        <v>2.0500000000000012</v>
      </c>
      <c r="DR20" s="54">
        <f t="shared" si="51"/>
        <v>2.100000000000001</v>
      </c>
      <c r="DS20" s="54">
        <f t="shared" si="52"/>
        <v>2.1500000000000008</v>
      </c>
      <c r="DT20" s="54">
        <f t="shared" si="53"/>
        <v>2.2000000000000006</v>
      </c>
      <c r="DU20" s="54">
        <f t="shared" si="54"/>
        <v>2.2500000000000004</v>
      </c>
      <c r="DV20" s="54">
        <f t="shared" si="55"/>
        <v>2.3000000000000003</v>
      </c>
      <c r="DW20" s="54">
        <f t="shared" si="56"/>
        <v>2.35</v>
      </c>
      <c r="DX20" s="54">
        <f t="shared" si="57"/>
        <v>2.4</v>
      </c>
      <c r="DY20" s="54">
        <f t="shared" si="58"/>
        <v>2.4499999999999997</v>
      </c>
      <c r="DZ20" s="54">
        <f t="shared" si="59"/>
        <v>2.4999999999999996</v>
      </c>
      <c r="EA20" s="54">
        <f t="shared" si="60"/>
        <v>2.5499999999999994</v>
      </c>
      <c r="EB20" s="54">
        <f t="shared" si="61"/>
        <v>2.5999999999999992</v>
      </c>
      <c r="EC20" s="54">
        <f t="shared" si="62"/>
        <v>2.649999999999999</v>
      </c>
      <c r="ED20" s="54">
        <f t="shared" si="63"/>
        <v>2.6999999999999988</v>
      </c>
      <c r="EE20" s="54">
        <f t="shared" si="64"/>
        <v>2.7499999999999987</v>
      </c>
      <c r="EF20" s="54">
        <f t="shared" si="65"/>
        <v>2.7999999999999985</v>
      </c>
      <c r="EG20" s="54">
        <f t="shared" si="66"/>
        <v>2.8499999999999983</v>
      </c>
      <c r="EH20" s="66">
        <f t="shared" ref="EH20:ES20" si="127">EG20+EH$2</f>
        <v>2.9299999999999984</v>
      </c>
      <c r="EI20" s="66">
        <f t="shared" si="127"/>
        <v>3.0199999999999982</v>
      </c>
      <c r="EJ20" s="66">
        <f t="shared" si="127"/>
        <v>3.1199999999999983</v>
      </c>
      <c r="EK20" s="66">
        <f t="shared" si="127"/>
        <v>3.2399999999999984</v>
      </c>
      <c r="EL20" s="66">
        <f t="shared" si="127"/>
        <v>3.3799999999999986</v>
      </c>
      <c r="EM20" s="66">
        <f t="shared" si="127"/>
        <v>3.5399999999999987</v>
      </c>
      <c r="EN20" s="66">
        <f t="shared" si="127"/>
        <v>3.7199999999999989</v>
      </c>
      <c r="EO20" s="66">
        <f t="shared" si="127"/>
        <v>3.919999999999999</v>
      </c>
      <c r="EP20" s="66">
        <f t="shared" si="127"/>
        <v>4.1399999999999988</v>
      </c>
      <c r="EQ20" s="66">
        <f t="shared" si="127"/>
        <v>4.379999999999999</v>
      </c>
      <c r="ER20" s="66">
        <f t="shared" si="127"/>
        <v>4.6399999999999988</v>
      </c>
      <c r="ES20" s="66">
        <f t="shared" si="127"/>
        <v>4.919999999999999</v>
      </c>
      <c r="EW20" s="23">
        <v>15</v>
      </c>
      <c r="EX20" s="23">
        <f>INT([2]攻城值!$AC19)</f>
        <v>47</v>
      </c>
      <c r="EY20" s="23">
        <f>INT([2]攻城值!$AJ19)</f>
        <v>493</v>
      </c>
      <c r="EZ20" s="23">
        <f t="shared" si="68"/>
        <v>394.40000000000003</v>
      </c>
      <c r="FA20" s="23">
        <f>[3]其他调用!AS19+[3]其他调用!$AZ19*[3]攻城基础信息!$D$28*[3]攻城基础信息!$D$29</f>
        <v>442.32562744313071</v>
      </c>
      <c r="FB20" s="61">
        <f>[3]攻城基础信息!$X19*EZ20/FA20*$EX$1*6</f>
        <v>139454.47134201345</v>
      </c>
      <c r="FC20" s="26">
        <f t="shared" si="69"/>
        <v>14000</v>
      </c>
      <c r="FE20" s="74"/>
      <c r="FF20" s="23">
        <v>14</v>
      </c>
      <c r="FG20" s="26">
        <v>1</v>
      </c>
      <c r="FJ20" s="46">
        <v>15</v>
      </c>
      <c r="FK20" s="46">
        <f t="shared" ref="FK20:HE20" si="128">IF(FK$5&lt;$P20,FL20*0.99,IF(FK$5&lt;=$T20,1,FJ20*1.05))</f>
        <v>0.91351724748364072</v>
      </c>
      <c r="FL20" s="46">
        <f t="shared" si="128"/>
        <v>0.92274469442791995</v>
      </c>
      <c r="FM20" s="46">
        <f t="shared" si="128"/>
        <v>0.93206534790698992</v>
      </c>
      <c r="FN20" s="46">
        <f t="shared" si="128"/>
        <v>0.94148014940099989</v>
      </c>
      <c r="FO20" s="46">
        <f t="shared" si="128"/>
        <v>0.95099004989999991</v>
      </c>
      <c r="FP20" s="46">
        <f t="shared" si="128"/>
        <v>0.96059600999999994</v>
      </c>
      <c r="FQ20" s="46">
        <f t="shared" si="128"/>
        <v>0.97029899999999991</v>
      </c>
      <c r="FR20" s="46">
        <f t="shared" si="128"/>
        <v>0.98009999999999997</v>
      </c>
      <c r="FS20" s="46">
        <f t="shared" si="128"/>
        <v>0.99</v>
      </c>
      <c r="FT20" s="46">
        <f t="shared" si="128"/>
        <v>1</v>
      </c>
      <c r="FU20" s="46">
        <f t="shared" si="128"/>
        <v>1</v>
      </c>
      <c r="FV20" s="46">
        <f t="shared" si="128"/>
        <v>1</v>
      </c>
      <c r="FW20" s="46">
        <f t="shared" si="128"/>
        <v>1</v>
      </c>
      <c r="FX20" s="46">
        <f t="shared" si="128"/>
        <v>1</v>
      </c>
      <c r="FY20" s="46">
        <f t="shared" si="128"/>
        <v>1</v>
      </c>
      <c r="FZ20" s="46">
        <f t="shared" si="128"/>
        <v>1.05</v>
      </c>
      <c r="GA20" s="46">
        <f t="shared" si="128"/>
        <v>1.1025</v>
      </c>
      <c r="GB20" s="46">
        <f t="shared" si="128"/>
        <v>1.1576250000000001</v>
      </c>
      <c r="GC20" s="46">
        <f t="shared" si="128"/>
        <v>1.2155062500000002</v>
      </c>
      <c r="GD20" s="46">
        <f t="shared" si="128"/>
        <v>1.2762815625000004</v>
      </c>
      <c r="GE20" s="46">
        <f t="shared" si="128"/>
        <v>1.3400956406250004</v>
      </c>
      <c r="GF20" s="46">
        <f t="shared" si="128"/>
        <v>1.4071004226562505</v>
      </c>
      <c r="GG20" s="46">
        <f t="shared" si="128"/>
        <v>1.477455443789063</v>
      </c>
      <c r="GH20" s="46">
        <f t="shared" si="128"/>
        <v>1.5513282159785162</v>
      </c>
      <c r="GI20" s="46">
        <f t="shared" si="128"/>
        <v>1.628894626777442</v>
      </c>
      <c r="GJ20" s="46">
        <f t="shared" si="128"/>
        <v>1.7103393581163142</v>
      </c>
      <c r="GK20" s="46">
        <f t="shared" si="128"/>
        <v>1.7958563260221301</v>
      </c>
      <c r="GL20" s="46">
        <f t="shared" si="128"/>
        <v>1.8856491423232367</v>
      </c>
      <c r="GM20" s="46">
        <f t="shared" si="128"/>
        <v>1.9799315994393987</v>
      </c>
      <c r="GN20" s="46">
        <f t="shared" si="128"/>
        <v>2.0789281794113688</v>
      </c>
      <c r="GO20" s="46">
        <f t="shared" si="128"/>
        <v>2.1828745883819374</v>
      </c>
      <c r="GP20" s="46">
        <f t="shared" si="128"/>
        <v>2.2920183178010345</v>
      </c>
      <c r="GQ20" s="46">
        <f t="shared" si="128"/>
        <v>2.4066192336910861</v>
      </c>
      <c r="GR20" s="46">
        <f t="shared" si="128"/>
        <v>2.5269501953756404</v>
      </c>
      <c r="GS20" s="46">
        <f t="shared" si="128"/>
        <v>2.6532977051444226</v>
      </c>
      <c r="GT20" s="46">
        <f t="shared" si="128"/>
        <v>2.7859625904016441</v>
      </c>
      <c r="GU20" s="46">
        <f t="shared" si="128"/>
        <v>2.9252607199217264</v>
      </c>
      <c r="GV20" s="46">
        <f t="shared" si="128"/>
        <v>3.0715237559178128</v>
      </c>
      <c r="GW20" s="46">
        <f t="shared" si="128"/>
        <v>3.2250999437137038</v>
      </c>
      <c r="GX20" s="46">
        <f t="shared" si="128"/>
        <v>3.3863549408993889</v>
      </c>
      <c r="GY20" s="46">
        <f t="shared" si="128"/>
        <v>3.5556726879443583</v>
      </c>
      <c r="GZ20" s="46">
        <f t="shared" si="128"/>
        <v>3.7334563223415764</v>
      </c>
      <c r="HA20" s="46">
        <f t="shared" si="128"/>
        <v>3.9201291384586554</v>
      </c>
      <c r="HB20" s="46">
        <f t="shared" si="128"/>
        <v>4.1161355953815884</v>
      </c>
      <c r="HC20" s="46">
        <f t="shared" si="128"/>
        <v>4.3219423751506678</v>
      </c>
      <c r="HD20" s="46">
        <f t="shared" si="128"/>
        <v>4.5380394939082018</v>
      </c>
      <c r="HE20" s="46">
        <f t="shared" si="128"/>
        <v>4.7649414686036122</v>
      </c>
      <c r="HF20" s="67">
        <f t="shared" si="9"/>
        <v>5.0031885420337927</v>
      </c>
      <c r="HG20" s="66">
        <f t="shared" ref="HG20:HR20" si="129">IF(HG$5&lt;$P20,HH20*0.99,IF(HG$5&lt;=$T20,1,HF20*HG$2))</f>
        <v>5.2533479691354827</v>
      </c>
      <c r="HH20" s="66">
        <f t="shared" si="129"/>
        <v>5.6210823269749666</v>
      </c>
      <c r="HI20" s="66">
        <f t="shared" si="129"/>
        <v>6.1269797364027143</v>
      </c>
      <c r="HJ20" s="66">
        <f t="shared" si="129"/>
        <v>6.8009475074070131</v>
      </c>
      <c r="HK20" s="66">
        <f t="shared" si="129"/>
        <v>7.6850706833699238</v>
      </c>
      <c r="HL20" s="66">
        <f t="shared" si="129"/>
        <v>8.8378312858754118</v>
      </c>
      <c r="HM20" s="66">
        <f t="shared" si="129"/>
        <v>10.340262604474232</v>
      </c>
      <c r="HN20" s="66">
        <f t="shared" si="129"/>
        <v>12.304912499324335</v>
      </c>
      <c r="HO20" s="66">
        <f t="shared" si="129"/>
        <v>14.888944124182444</v>
      </c>
      <c r="HP20" s="66">
        <f t="shared" si="129"/>
        <v>18.313401272744407</v>
      </c>
      <c r="HQ20" s="66">
        <f t="shared" si="129"/>
        <v>22.891751590930511</v>
      </c>
      <c r="HR20" s="66">
        <f t="shared" si="129"/>
        <v>29.07252452048175</v>
      </c>
    </row>
    <row r="21" spans="2:226" x14ac:dyDescent="0.15">
      <c r="B21" s="74"/>
      <c r="C21" s="7">
        <v>14</v>
      </c>
      <c r="D21" s="3">
        <f t="shared" ref="D21:D55" si="130">D9</f>
        <v>0.05</v>
      </c>
      <c r="E21" s="9"/>
      <c r="F21" s="9"/>
      <c r="G21" s="9"/>
      <c r="H21" s="15"/>
      <c r="I21" s="7">
        <v>16</v>
      </c>
      <c r="J21" s="15">
        <f>ROUNDUP(求节点(节奏总纲!P$4:P$113,节奏总纲!$O$4:$O$113,节奏总纲!P19+1),0)</f>
        <v>21</v>
      </c>
      <c r="K21" s="15">
        <f>ROUNDUP(求节点(节奏总纲!Q$4:Q$113,节奏总纲!$O$4:$O$113,节奏总纲!Q19+1),0)</f>
        <v>21</v>
      </c>
      <c r="L21" s="15">
        <f>ROUNDUP(求节点(节奏总纲!R$4:R$113,节奏总纲!$O$4:$O$113,节奏总纲!R19+1),0)</f>
        <v>22</v>
      </c>
      <c r="M21" s="15">
        <f>ROUNDUP(求节点(节奏总纲!S$4:S$113,节奏总纲!$O$4:$O$113,节奏总纲!S19+1),0)</f>
        <v>23</v>
      </c>
      <c r="N21" s="15">
        <f>ROUNDUP(求节点(节奏总纲!T$4:T$113,节奏总纲!$O$4:$O$113,节奏总纲!T19+1),0)</f>
        <v>27</v>
      </c>
      <c r="O21" s="15">
        <f t="shared" si="11"/>
        <v>5.4171550213887896</v>
      </c>
      <c r="P21" s="7">
        <v>10.834310042777579</v>
      </c>
      <c r="Q21" s="23">
        <f t="shared" ref="Q21:T21" si="131">P21+1.5</f>
        <v>12.334310042777579</v>
      </c>
      <c r="R21" s="23">
        <f t="shared" si="131"/>
        <v>13.834310042777579</v>
      </c>
      <c r="S21" s="23">
        <f t="shared" si="131"/>
        <v>15.334310042777579</v>
      </c>
      <c r="T21" s="23">
        <f t="shared" si="131"/>
        <v>16.834310042777581</v>
      </c>
      <c r="U21" s="15">
        <f>其他调用!AG20</f>
        <v>65936798.536908977</v>
      </c>
      <c r="V21" s="54">
        <f>IFERROR(部队战力(INDEX(其他调用!D$5:D$104,J21,1),INDEX(其他调用!N$5:N$104,J21,1),INDEX(其他调用!I$5:I$104,J21,1),INDEX(其他调用!S$5:S$104,J21,1)),V20)</f>
        <v>125507705.21333154</v>
      </c>
      <c r="W21" s="54">
        <f>IFERROR(部队战力(INDEX(其他调用!E$5:E$104,K21,1),INDEX(其他调用!O$5:O$104,K21,1),INDEX(其他调用!J$5:J$104,K21,1),INDEX(其他调用!T$5:T$104,K21,1)),W20)</f>
        <v>131708243.24046265</v>
      </c>
      <c r="X21" s="54">
        <f>IFERROR(部队战力(INDEX(其他调用!F$5:F$104,L21,1),INDEX(其他调用!P$5:P$104,L21,1),INDEX(其他调用!K$5:K$104,L21,1),INDEX(其他调用!U$5:U$104,L21,1)),X20)</f>
        <v>161811149.84838653</v>
      </c>
      <c r="Y21" s="54">
        <f>IFERROR(部队战力(INDEX(其他调用!G$5:G$104,M21,1),INDEX(其他调用!Q$5:Q$104,M21,1),INDEX(其他调用!L$5:L$104,M21,1),INDEX(其他调用!V$5:V$104,M21,1)),Y20)</f>
        <v>207225986.05246806</v>
      </c>
      <c r="Z21" s="54">
        <f>IFERROR(部队战力(INDEX(其他调用!H$5:H$104,N21,1),INDEX(其他调用!R$5:R$104,N21,1),INDEX(其他调用!M$5:M$104,N21,1),INDEX(其他调用!W$5:W$104,N21,1)),Z20)</f>
        <v>366989306.51699662</v>
      </c>
      <c r="AA21" s="15">
        <f t="shared" si="13"/>
        <v>1</v>
      </c>
      <c r="AB21" s="15">
        <f t="shared" si="14"/>
        <v>1.9034546413877975</v>
      </c>
      <c r="AC21" s="15">
        <f t="shared" si="15"/>
        <v>1.9974922374603501</v>
      </c>
      <c r="AD21" s="15">
        <f t="shared" si="16"/>
        <v>2.4540340665434437</v>
      </c>
      <c r="AE21" s="15">
        <f t="shared" si="17"/>
        <v>3.1427972035444007</v>
      </c>
      <c r="AF21" s="15">
        <f t="shared" si="18"/>
        <v>5.5657738115927726</v>
      </c>
      <c r="AK21" s="23"/>
      <c r="AL21" s="19">
        <v>16</v>
      </c>
      <c r="AM21" s="26">
        <f t="shared" si="106"/>
        <v>0.83201342603685013</v>
      </c>
      <c r="AN21" s="26">
        <f t="shared" si="106"/>
        <v>0.87701915670549579</v>
      </c>
      <c r="AO21" s="26">
        <f t="shared" si="106"/>
        <v>0.92445936226316672</v>
      </c>
      <c r="AP21" s="26">
        <f t="shared" si="106"/>
        <v>0.97446572967277301</v>
      </c>
      <c r="AQ21" s="26">
        <f t="shared" si="106"/>
        <v>1.0760902629518343</v>
      </c>
      <c r="AR21" s="26">
        <f t="shared" si="106"/>
        <v>1.1522230368042388</v>
      </c>
      <c r="AS21" s="26">
        <f t="shared" si="106"/>
        <v>1.2366962441572513</v>
      </c>
      <c r="AT21" s="26">
        <f t="shared" si="106"/>
        <v>1.3157573006002745</v>
      </c>
      <c r="AU21" s="26">
        <f t="shared" si="106"/>
        <v>1.4535266072430555</v>
      </c>
      <c r="AV21" s="26">
        <f t="shared" si="106"/>
        <v>1.5275148569152168</v>
      </c>
      <c r="AW21" s="26">
        <f t="shared" si="107"/>
        <v>1.5909293154470774</v>
      </c>
      <c r="AX21" s="26">
        <f t="shared" si="107"/>
        <v>1.6167763916570341</v>
      </c>
      <c r="AY21" s="26">
        <f t="shared" si="107"/>
        <v>1.5574379426302594</v>
      </c>
      <c r="AZ21" s="26">
        <f t="shared" si="107"/>
        <v>1.6701651392521362</v>
      </c>
      <c r="BA21" s="26">
        <f t="shared" si="107"/>
        <v>1.8154042244273894</v>
      </c>
      <c r="BB21" s="26">
        <f t="shared" si="107"/>
        <v>2.1564909099996799</v>
      </c>
      <c r="BC21" s="26">
        <f t="shared" si="107"/>
        <v>2.6156801570441868</v>
      </c>
      <c r="BD21" s="26">
        <f t="shared" si="107"/>
        <v>2.7433484926910343</v>
      </c>
      <c r="BE21" s="26">
        <f t="shared" si="107"/>
        <v>2.877248172748605</v>
      </c>
      <c r="BF21" s="26">
        <f t="shared" si="107"/>
        <v>3.0176833419601379</v>
      </c>
      <c r="BG21" s="26">
        <f t="shared" si="108"/>
        <v>3.308835398660896</v>
      </c>
      <c r="BH21" s="26">
        <f t="shared" si="108"/>
        <v>3.4703358432541589</v>
      </c>
      <c r="BI21" s="26">
        <f t="shared" si="108"/>
        <v>3.6397189385269861</v>
      </c>
      <c r="BJ21" s="26">
        <f t="shared" si="108"/>
        <v>3.8173694275795751</v>
      </c>
      <c r="BK21" s="26">
        <f t="shared" si="108"/>
        <v>3.6555438034771042</v>
      </c>
      <c r="BL21" s="26">
        <f t="shared" si="108"/>
        <v>3.8339666859603563</v>
      </c>
      <c r="BM21" s="26">
        <f t="shared" si="108"/>
        <v>4.0210981838248143</v>
      </c>
      <c r="BN21" s="26">
        <f t="shared" si="108"/>
        <v>4.2173633545563929</v>
      </c>
      <c r="BO21" s="26">
        <f t="shared" si="108"/>
        <v>4.6338369546933578</v>
      </c>
      <c r="BP21" s="26">
        <f t="shared" si="108"/>
        <v>4.8600091990602241</v>
      </c>
      <c r="BQ21" s="26">
        <f t="shared" si="109"/>
        <v>5.0972206501626935</v>
      </c>
      <c r="BR21" s="26">
        <f t="shared" si="109"/>
        <v>5.3460101189662472</v>
      </c>
      <c r="BS21" s="26">
        <f t="shared" si="109"/>
        <v>5.861803747687099</v>
      </c>
      <c r="BT21" s="26">
        <f t="shared" si="109"/>
        <v>6.147911636811183</v>
      </c>
      <c r="BU21" s="26">
        <f t="shared" si="109"/>
        <v>6.4479841224558081</v>
      </c>
      <c r="BV21" s="26">
        <f t="shared" si="109"/>
        <v>6.7627028004923018</v>
      </c>
      <c r="BW21" s="26">
        <f t="shared" si="109"/>
        <v>6.4760188360317041</v>
      </c>
      <c r="BX21" s="26">
        <f t="shared" si="109"/>
        <v>6.792105856146617</v>
      </c>
      <c r="BY21" s="26">
        <f t="shared" si="109"/>
        <v>7.123620719634876</v>
      </c>
      <c r="BZ21" s="26">
        <f t="shared" si="109"/>
        <v>7.4713164417612807</v>
      </c>
      <c r="CA21" s="26">
        <f t="shared" si="110"/>
        <v>8.2091248292935237</v>
      </c>
      <c r="CB21" s="26">
        <f t="shared" si="110"/>
        <v>8.6098027566963324</v>
      </c>
      <c r="CC21" s="26">
        <f t="shared" si="110"/>
        <v>9.030037312222877</v>
      </c>
      <c r="CD21" s="26">
        <f t="shared" si="110"/>
        <v>9.4707830323659667</v>
      </c>
      <c r="CE21" s="26">
        <f t="shared" si="110"/>
        <v>10.384542909056307</v>
      </c>
      <c r="CF21" s="26">
        <f t="shared" si="110"/>
        <v>10.89140048722086</v>
      </c>
      <c r="CG21" s="26">
        <f t="shared" si="110"/>
        <v>11.422997199961941</v>
      </c>
      <c r="CH21" s="26">
        <f t="shared" si="110"/>
        <v>11.980540535942948</v>
      </c>
      <c r="CK21" s="49">
        <v>16</v>
      </c>
      <c r="CL21" s="54">
        <f t="shared" si="19"/>
        <v>0.30000000000000004</v>
      </c>
      <c r="CM21" s="54">
        <f t="shared" si="20"/>
        <v>0.60000000000000009</v>
      </c>
      <c r="CN21" s="54">
        <f t="shared" si="21"/>
        <v>0.89999999999999991</v>
      </c>
      <c r="CO21" s="54">
        <f t="shared" si="22"/>
        <v>0.95</v>
      </c>
      <c r="CP21" s="54">
        <f t="shared" si="23"/>
        <v>1</v>
      </c>
      <c r="CQ21" s="54">
        <f t="shared" si="24"/>
        <v>1.05</v>
      </c>
      <c r="CR21" s="54">
        <f t="shared" si="25"/>
        <v>1.1000000000000001</v>
      </c>
      <c r="CS21" s="54">
        <f t="shared" si="26"/>
        <v>1.1500000000000001</v>
      </c>
      <c r="CT21" s="54">
        <f t="shared" si="27"/>
        <v>1.2000000000000002</v>
      </c>
      <c r="CU21" s="54">
        <f t="shared" si="28"/>
        <v>1.2500000000000002</v>
      </c>
      <c r="CV21" s="54">
        <f t="shared" si="29"/>
        <v>1.3000000000000003</v>
      </c>
      <c r="CW21" s="54">
        <f t="shared" si="30"/>
        <v>1.3500000000000003</v>
      </c>
      <c r="CX21" s="54">
        <f t="shared" si="31"/>
        <v>1.4000000000000004</v>
      </c>
      <c r="CY21" s="54">
        <f t="shared" si="32"/>
        <v>1.4500000000000004</v>
      </c>
      <c r="CZ21" s="54">
        <f t="shared" si="33"/>
        <v>1.5000000000000004</v>
      </c>
      <c r="DA21" s="54">
        <f t="shared" si="34"/>
        <v>1.5500000000000005</v>
      </c>
      <c r="DB21" s="54">
        <f t="shared" si="35"/>
        <v>1.6000000000000005</v>
      </c>
      <c r="DC21" s="54">
        <f t="shared" si="36"/>
        <v>1.6500000000000006</v>
      </c>
      <c r="DD21" s="54">
        <f t="shared" si="37"/>
        <v>1.7000000000000006</v>
      </c>
      <c r="DE21" s="54">
        <f t="shared" si="38"/>
        <v>1.7500000000000007</v>
      </c>
      <c r="DF21" s="54">
        <f t="shared" si="39"/>
        <v>1.8000000000000007</v>
      </c>
      <c r="DG21" s="54">
        <f t="shared" si="40"/>
        <v>1.8500000000000008</v>
      </c>
      <c r="DH21" s="54">
        <f t="shared" si="41"/>
        <v>1.9000000000000008</v>
      </c>
      <c r="DI21" s="54">
        <f t="shared" si="42"/>
        <v>1.9500000000000008</v>
      </c>
      <c r="DJ21" s="54">
        <f t="shared" si="43"/>
        <v>2.0000000000000009</v>
      </c>
      <c r="DK21" s="54">
        <f t="shared" si="44"/>
        <v>2.0500000000000007</v>
      </c>
      <c r="DL21" s="54">
        <f t="shared" si="45"/>
        <v>2.1000000000000005</v>
      </c>
      <c r="DM21" s="54">
        <f t="shared" si="46"/>
        <v>2.1500000000000004</v>
      </c>
      <c r="DN21" s="54">
        <f t="shared" si="47"/>
        <v>2.2000000000000002</v>
      </c>
      <c r="DO21" s="54">
        <f t="shared" si="48"/>
        <v>2.25</v>
      </c>
      <c r="DP21" s="54">
        <f t="shared" si="49"/>
        <v>2.2999999999999998</v>
      </c>
      <c r="DQ21" s="54">
        <f t="shared" si="50"/>
        <v>2.3499999999999996</v>
      </c>
      <c r="DR21" s="54">
        <f t="shared" si="51"/>
        <v>2.3999999999999995</v>
      </c>
      <c r="DS21" s="54">
        <f t="shared" si="52"/>
        <v>2.4499999999999993</v>
      </c>
      <c r="DT21" s="54">
        <f t="shared" si="53"/>
        <v>2.4999999999999991</v>
      </c>
      <c r="DU21" s="54">
        <f t="shared" si="54"/>
        <v>2.5499999999999989</v>
      </c>
      <c r="DV21" s="54">
        <f t="shared" si="55"/>
        <v>2.5999999999999988</v>
      </c>
      <c r="DW21" s="54">
        <f t="shared" si="56"/>
        <v>2.6499999999999986</v>
      </c>
      <c r="DX21" s="54">
        <f t="shared" si="57"/>
        <v>2.6999999999999984</v>
      </c>
      <c r="DY21" s="54">
        <f t="shared" si="58"/>
        <v>2.7499999999999982</v>
      </c>
      <c r="DZ21" s="54">
        <f t="shared" si="59"/>
        <v>2.799999999999998</v>
      </c>
      <c r="EA21" s="54">
        <f t="shared" si="60"/>
        <v>2.8499999999999979</v>
      </c>
      <c r="EB21" s="54">
        <f t="shared" si="61"/>
        <v>2.8999999999999977</v>
      </c>
      <c r="EC21" s="54">
        <f t="shared" si="62"/>
        <v>2.9499999999999975</v>
      </c>
      <c r="ED21" s="54">
        <f t="shared" si="63"/>
        <v>2.9999999999999973</v>
      </c>
      <c r="EE21" s="54">
        <f t="shared" si="64"/>
        <v>3.0499999999999972</v>
      </c>
      <c r="EF21" s="54">
        <f t="shared" si="65"/>
        <v>3.099999999999997</v>
      </c>
      <c r="EG21" s="54">
        <f t="shared" si="66"/>
        <v>3.1499999999999968</v>
      </c>
      <c r="EH21" s="66">
        <f t="shared" ref="EH21:ES21" si="132">EG21+EH$2</f>
        <v>3.2299999999999969</v>
      </c>
      <c r="EI21" s="66">
        <f t="shared" si="132"/>
        <v>3.3199999999999967</v>
      </c>
      <c r="EJ21" s="66">
        <f t="shared" si="132"/>
        <v>3.4199999999999968</v>
      </c>
      <c r="EK21" s="66">
        <f t="shared" si="132"/>
        <v>3.5399999999999969</v>
      </c>
      <c r="EL21" s="66">
        <f t="shared" si="132"/>
        <v>3.6799999999999971</v>
      </c>
      <c r="EM21" s="66">
        <f t="shared" si="132"/>
        <v>3.8399999999999972</v>
      </c>
      <c r="EN21" s="66">
        <f t="shared" si="132"/>
        <v>4.0199999999999969</v>
      </c>
      <c r="EO21" s="66">
        <f t="shared" si="132"/>
        <v>4.2199999999999971</v>
      </c>
      <c r="EP21" s="66">
        <f t="shared" si="132"/>
        <v>4.4399999999999968</v>
      </c>
      <c r="EQ21" s="66">
        <f t="shared" si="132"/>
        <v>4.6799999999999971</v>
      </c>
      <c r="ER21" s="66">
        <f t="shared" si="132"/>
        <v>4.9399999999999968</v>
      </c>
      <c r="ES21" s="66">
        <f t="shared" si="132"/>
        <v>5.2199999999999971</v>
      </c>
      <c r="EW21" s="23">
        <v>16</v>
      </c>
      <c r="EX21" s="23">
        <f>INT([2]攻城值!$AC20)</f>
        <v>49</v>
      </c>
      <c r="EY21" s="23">
        <f>INT([2]攻城值!$AJ20)</f>
        <v>501</v>
      </c>
      <c r="EZ21" s="23">
        <f t="shared" si="68"/>
        <v>400.8</v>
      </c>
      <c r="FA21" s="23">
        <f>[3]其他调用!AS20+[3]其他调用!$AZ20*[3]攻城基础信息!$D$28*[3]攻城基础信息!$D$29</f>
        <v>450.84497850672352</v>
      </c>
      <c r="FB21" s="61">
        <f>[3]攻城基础信息!$X20*EZ21/FA21*$EX$1*6</f>
        <v>143953.18379506486</v>
      </c>
      <c r="FC21" s="26">
        <f t="shared" si="69"/>
        <v>14500</v>
      </c>
      <c r="FE21" s="74"/>
      <c r="FF21" s="23">
        <v>15</v>
      </c>
      <c r="FG21" s="26">
        <v>1</v>
      </c>
      <c r="FJ21" s="46">
        <v>16</v>
      </c>
      <c r="FK21" s="46">
        <f t="shared" ref="FK21:HE21" si="133">IF(FK$5&lt;$P21,FL21*0.99,IF(FK$5&lt;=$T21,1,FJ21*1.05))</f>
        <v>0.9043820750088043</v>
      </c>
      <c r="FL21" s="46">
        <f t="shared" si="133"/>
        <v>0.91351724748364072</v>
      </c>
      <c r="FM21" s="46">
        <f t="shared" si="133"/>
        <v>0.92274469442791995</v>
      </c>
      <c r="FN21" s="46">
        <f t="shared" si="133"/>
        <v>0.93206534790698992</v>
      </c>
      <c r="FO21" s="46">
        <f t="shared" si="133"/>
        <v>0.94148014940099989</v>
      </c>
      <c r="FP21" s="46">
        <f t="shared" si="133"/>
        <v>0.95099004989999991</v>
      </c>
      <c r="FQ21" s="46">
        <f t="shared" si="133"/>
        <v>0.96059600999999994</v>
      </c>
      <c r="FR21" s="46">
        <f t="shared" si="133"/>
        <v>0.97029899999999991</v>
      </c>
      <c r="FS21" s="46">
        <f t="shared" si="133"/>
        <v>0.98009999999999997</v>
      </c>
      <c r="FT21" s="46">
        <f t="shared" si="133"/>
        <v>0.99</v>
      </c>
      <c r="FU21" s="46">
        <f t="shared" si="133"/>
        <v>1</v>
      </c>
      <c r="FV21" s="46">
        <f t="shared" si="133"/>
        <v>1</v>
      </c>
      <c r="FW21" s="46">
        <f t="shared" si="133"/>
        <v>1</v>
      </c>
      <c r="FX21" s="46">
        <f t="shared" si="133"/>
        <v>1</v>
      </c>
      <c r="FY21" s="46">
        <f t="shared" si="133"/>
        <v>1</v>
      </c>
      <c r="FZ21" s="46">
        <f t="shared" si="133"/>
        <v>1</v>
      </c>
      <c r="GA21" s="46">
        <f t="shared" si="133"/>
        <v>1.05</v>
      </c>
      <c r="GB21" s="46">
        <f t="shared" si="133"/>
        <v>1.1025</v>
      </c>
      <c r="GC21" s="46">
        <f t="shared" si="133"/>
        <v>1.1576250000000001</v>
      </c>
      <c r="GD21" s="46">
        <f t="shared" si="133"/>
        <v>1.2155062500000002</v>
      </c>
      <c r="GE21" s="46">
        <f t="shared" si="133"/>
        <v>1.2762815625000004</v>
      </c>
      <c r="GF21" s="46">
        <f t="shared" si="133"/>
        <v>1.3400956406250004</v>
      </c>
      <c r="GG21" s="46">
        <f t="shared" si="133"/>
        <v>1.4071004226562505</v>
      </c>
      <c r="GH21" s="46">
        <f t="shared" si="133"/>
        <v>1.477455443789063</v>
      </c>
      <c r="GI21" s="46">
        <f t="shared" si="133"/>
        <v>1.5513282159785162</v>
      </c>
      <c r="GJ21" s="46">
        <f t="shared" si="133"/>
        <v>1.628894626777442</v>
      </c>
      <c r="GK21" s="46">
        <f t="shared" si="133"/>
        <v>1.7103393581163142</v>
      </c>
      <c r="GL21" s="46">
        <f t="shared" si="133"/>
        <v>1.7958563260221301</v>
      </c>
      <c r="GM21" s="46">
        <f t="shared" si="133"/>
        <v>1.8856491423232367</v>
      </c>
      <c r="GN21" s="46">
        <f t="shared" si="133"/>
        <v>1.9799315994393987</v>
      </c>
      <c r="GO21" s="46">
        <f t="shared" si="133"/>
        <v>2.0789281794113688</v>
      </c>
      <c r="GP21" s="46">
        <f t="shared" si="133"/>
        <v>2.1828745883819374</v>
      </c>
      <c r="GQ21" s="46">
        <f t="shared" si="133"/>
        <v>2.2920183178010345</v>
      </c>
      <c r="GR21" s="46">
        <f t="shared" si="133"/>
        <v>2.4066192336910861</v>
      </c>
      <c r="GS21" s="46">
        <f t="shared" si="133"/>
        <v>2.5269501953756404</v>
      </c>
      <c r="GT21" s="46">
        <f t="shared" si="133"/>
        <v>2.6532977051444226</v>
      </c>
      <c r="GU21" s="46">
        <f t="shared" si="133"/>
        <v>2.7859625904016441</v>
      </c>
      <c r="GV21" s="46">
        <f t="shared" si="133"/>
        <v>2.9252607199217264</v>
      </c>
      <c r="GW21" s="46">
        <f t="shared" si="133"/>
        <v>3.0715237559178128</v>
      </c>
      <c r="GX21" s="46">
        <f t="shared" si="133"/>
        <v>3.2250999437137038</v>
      </c>
      <c r="GY21" s="46">
        <f t="shared" si="133"/>
        <v>3.3863549408993889</v>
      </c>
      <c r="GZ21" s="46">
        <f t="shared" si="133"/>
        <v>3.5556726879443583</v>
      </c>
      <c r="HA21" s="46">
        <f t="shared" si="133"/>
        <v>3.7334563223415764</v>
      </c>
      <c r="HB21" s="46">
        <f t="shared" si="133"/>
        <v>3.9201291384586554</v>
      </c>
      <c r="HC21" s="46">
        <f t="shared" si="133"/>
        <v>4.1161355953815884</v>
      </c>
      <c r="HD21" s="46">
        <f t="shared" si="133"/>
        <v>4.3219423751506678</v>
      </c>
      <c r="HE21" s="46">
        <f t="shared" si="133"/>
        <v>4.5380394939082018</v>
      </c>
      <c r="HF21" s="67">
        <f t="shared" si="9"/>
        <v>4.7649414686036122</v>
      </c>
      <c r="HG21" s="66">
        <f t="shared" ref="HG21:HR21" si="134">IF(HG$5&lt;$P21,HH21*0.99,IF(HG$5&lt;=$T21,1,HF21*HG$2))</f>
        <v>5.0031885420337927</v>
      </c>
      <c r="HH21" s="66">
        <f t="shared" si="134"/>
        <v>5.3534117399761589</v>
      </c>
      <c r="HI21" s="66">
        <f t="shared" si="134"/>
        <v>5.8352187965740141</v>
      </c>
      <c r="HJ21" s="66">
        <f t="shared" si="134"/>
        <v>6.4770928641971564</v>
      </c>
      <c r="HK21" s="66">
        <f t="shared" si="134"/>
        <v>7.3191149365427863</v>
      </c>
      <c r="HL21" s="66">
        <f t="shared" si="134"/>
        <v>8.4169821770242041</v>
      </c>
      <c r="HM21" s="66">
        <f t="shared" si="134"/>
        <v>9.8478691471183186</v>
      </c>
      <c r="HN21" s="66">
        <f t="shared" si="134"/>
        <v>11.718964285070799</v>
      </c>
      <c r="HO21" s="66">
        <f t="shared" si="134"/>
        <v>14.179946784935666</v>
      </c>
      <c r="HP21" s="66">
        <f t="shared" si="134"/>
        <v>17.44133454547087</v>
      </c>
      <c r="HQ21" s="66">
        <f t="shared" si="134"/>
        <v>21.801668181838586</v>
      </c>
      <c r="HR21" s="66">
        <f t="shared" si="134"/>
        <v>27.688118590935005</v>
      </c>
    </row>
    <row r="22" spans="2:226" x14ac:dyDescent="0.15">
      <c r="B22" s="74"/>
      <c r="C22" s="7">
        <v>15</v>
      </c>
      <c r="D22" s="3">
        <f t="shared" si="130"/>
        <v>0.05</v>
      </c>
      <c r="E22" s="9"/>
      <c r="F22" s="9"/>
      <c r="G22" s="9"/>
      <c r="H22" s="15"/>
      <c r="I22" s="7">
        <v>17</v>
      </c>
      <c r="J22" s="15">
        <f>ROUNDUP(求节点(节奏总纲!P$4:P$113,节奏总纲!$O$4:$O$113,节奏总纲!P20+1),0)</f>
        <v>21</v>
      </c>
      <c r="K22" s="15">
        <f>ROUNDUP(求节点(节奏总纲!Q$4:Q$113,节奏总纲!$O$4:$O$113,节奏总纲!Q20+1),0)</f>
        <v>22</v>
      </c>
      <c r="L22" s="15">
        <f>ROUNDUP(求节点(节奏总纲!R$4:R$113,节奏总纲!$O$4:$O$113,节奏总纲!R20+1),0)</f>
        <v>23</v>
      </c>
      <c r="M22" s="15">
        <f>ROUNDUP(求节点(节奏总纲!S$4:S$113,节奏总纲!$O$4:$O$113,节奏总纲!S20+1),0)</f>
        <v>24</v>
      </c>
      <c r="N22" s="15">
        <f>ROUNDUP(求节点(节奏总纲!T$4:T$113,节奏总纲!$O$4:$O$113,节奏总纲!T20+1),0)</f>
        <v>28</v>
      </c>
      <c r="O22" s="15">
        <f t="shared" si="11"/>
        <v>5.9973588944665117</v>
      </c>
      <c r="P22" s="7">
        <v>11.994717788933023</v>
      </c>
      <c r="Q22" s="23">
        <f t="shared" ref="Q22:T22" si="135">P22+1.5</f>
        <v>13.494717788933023</v>
      </c>
      <c r="R22" s="23">
        <f t="shared" si="135"/>
        <v>14.994717788933023</v>
      </c>
      <c r="S22" s="23">
        <f t="shared" si="135"/>
        <v>16.494717788933023</v>
      </c>
      <c r="T22" s="23">
        <f t="shared" si="135"/>
        <v>17.994717788933023</v>
      </c>
      <c r="U22" s="15">
        <f>其他调用!AG21</f>
        <v>75403176.296122044</v>
      </c>
      <c r="V22" s="54">
        <f>IFERROR(部队战力(INDEX(其他调用!D$5:D$104,J22,1),INDEX(其他调用!N$5:N$104,J22,1),INDEX(其他调用!I$5:I$104,J22,1),INDEX(其他调用!S$5:S$104,J22,1)),V21)</f>
        <v>125507705.21333154</v>
      </c>
      <c r="W22" s="54">
        <f>IFERROR(部队战力(INDEX(其他调用!E$5:E$104,K22,1),INDEX(其他调用!O$5:O$104,K22,1),INDEX(其他调用!J$5:J$104,K22,1),INDEX(其他调用!T$5:T$104,K22,1)),W21)</f>
        <v>147761840.77754679</v>
      </c>
      <c r="X22" s="54">
        <f>IFERROR(部队战力(INDEX(其他调用!F$5:F$104,L22,1),INDEX(其他调用!P$5:P$104,L22,1),INDEX(其他调用!K$5:K$104,L22,1),INDEX(其他调用!U$5:U$104,L22,1)),X21)</f>
        <v>180601442.63548979</v>
      </c>
      <c r="Y22" s="54">
        <f>IFERROR(部队战力(INDEX(其他调用!G$5:G$104,M22,1),INDEX(其他调用!Q$5:Q$104,M22,1),INDEX(其他调用!L$5:L$104,M22,1),INDEX(其他调用!V$5:V$104,M22,1)),Y21)</f>
        <v>232214387.62677482</v>
      </c>
      <c r="Z22" s="54">
        <f>IFERROR(部队战力(INDEX(其他调用!H$5:H$104,N22,1),INDEX(其他调用!R$5:R$104,N22,1),INDEX(其他调用!M$5:M$104,N22,1),INDEX(其他调用!W$5:W$104,N22,1)),Z21)</f>
        <v>427247175.42135412</v>
      </c>
      <c r="AA22" s="15">
        <f t="shared" si="13"/>
        <v>1</v>
      </c>
      <c r="AB22" s="15">
        <f t="shared" si="14"/>
        <v>1.6644883064400344</v>
      </c>
      <c r="AC22" s="15">
        <f t="shared" si="15"/>
        <v>1.959623560117137</v>
      </c>
      <c r="AD22" s="15">
        <f t="shared" si="16"/>
        <v>2.3951436996000663</v>
      </c>
      <c r="AE22" s="15">
        <f t="shared" si="17"/>
        <v>3.0796366815480889</v>
      </c>
      <c r="AF22" s="15">
        <f t="shared" si="18"/>
        <v>5.6661694693533393</v>
      </c>
      <c r="AK22" s="23"/>
      <c r="AL22" s="19">
        <v>17</v>
      </c>
      <c r="AM22" s="26">
        <f t="shared" si="106"/>
        <v>0.80696741388293269</v>
      </c>
      <c r="AN22" s="26">
        <f t="shared" si="106"/>
        <v>0.85061834180194962</v>
      </c>
      <c r="AO22" s="26">
        <f t="shared" si="106"/>
        <v>0.89663045986992529</v>
      </c>
      <c r="AP22" s="26">
        <f t="shared" si="106"/>
        <v>0.94513149089105497</v>
      </c>
      <c r="AQ22" s="26">
        <f t="shared" si="106"/>
        <v>1.043696831594622</v>
      </c>
      <c r="AR22" s="26">
        <f t="shared" si="106"/>
        <v>1.1001609325825457</v>
      </c>
      <c r="AS22" s="26">
        <f t="shared" si="106"/>
        <v>1.159490505484968</v>
      </c>
      <c r="AT22" s="26">
        <f t="shared" si="106"/>
        <v>1.2159286109960061</v>
      </c>
      <c r="AU22" s="26">
        <f t="shared" si="106"/>
        <v>1.3275817826631917</v>
      </c>
      <c r="AV22" s="26">
        <f t="shared" si="106"/>
        <v>1.3816664528290439</v>
      </c>
      <c r="AW22" s="26">
        <f t="shared" si="107"/>
        <v>1.4337123086893011</v>
      </c>
      <c r="AX22" s="26">
        <f t="shared" si="107"/>
        <v>1.4841362047479418</v>
      </c>
      <c r="AY22" s="26">
        <f t="shared" si="107"/>
        <v>1.3648219979872365</v>
      </c>
      <c r="AZ22" s="26">
        <f t="shared" si="107"/>
        <v>1.5238863148624675</v>
      </c>
      <c r="BA22" s="26">
        <f t="shared" si="107"/>
        <v>1.625823920837183</v>
      </c>
      <c r="BB22" s="26">
        <f t="shared" si="107"/>
        <v>1.7738110844445041</v>
      </c>
      <c r="BC22" s="26">
        <f t="shared" si="107"/>
        <v>2.1864620850883494</v>
      </c>
      <c r="BD22" s="26">
        <f t="shared" si="107"/>
        <v>2.6190680790141641</v>
      </c>
      <c r="BE22" s="26">
        <f t="shared" si="107"/>
        <v>2.7469017752300569</v>
      </c>
      <c r="BF22" s="26">
        <f t="shared" si="107"/>
        <v>2.8809748869155807</v>
      </c>
      <c r="BG22" s="26">
        <f t="shared" si="108"/>
        <v>3.158937041514565</v>
      </c>
      <c r="BH22" s="26">
        <f t="shared" si="108"/>
        <v>3.313121119952918</v>
      </c>
      <c r="BI22" s="26">
        <f t="shared" si="108"/>
        <v>3.4748307456660221</v>
      </c>
      <c r="BJ22" s="26">
        <f t="shared" si="108"/>
        <v>3.6444332319482098</v>
      </c>
      <c r="BK22" s="26">
        <f t="shared" si="108"/>
        <v>3.4899387054297883</v>
      </c>
      <c r="BL22" s="26">
        <f t="shared" si="108"/>
        <v>3.6602785938262463</v>
      </c>
      <c r="BM22" s="26">
        <f t="shared" si="108"/>
        <v>3.8389325759727675</v>
      </c>
      <c r="BN22" s="26">
        <f t="shared" si="108"/>
        <v>4.0263064532088713</v>
      </c>
      <c r="BO22" s="26">
        <f t="shared" si="108"/>
        <v>4.4239127780257608</v>
      </c>
      <c r="BP22" s="26">
        <f t="shared" si="108"/>
        <v>4.6398388651264142</v>
      </c>
      <c r="BQ22" s="26">
        <f t="shared" si="109"/>
        <v>4.866304055828337</v>
      </c>
      <c r="BR22" s="26">
        <f t="shared" si="109"/>
        <v>5.103822751639056</v>
      </c>
      <c r="BS22" s="26">
        <f t="shared" si="109"/>
        <v>5.5962496642025883</v>
      </c>
      <c r="BT22" s="26">
        <f t="shared" si="109"/>
        <v>5.8693961643849137</v>
      </c>
      <c r="BU22" s="26">
        <f t="shared" si="109"/>
        <v>6.1558746306228462</v>
      </c>
      <c r="BV22" s="26">
        <f t="shared" si="109"/>
        <v>6.4563357808234052</v>
      </c>
      <c r="BW22" s="26">
        <f t="shared" si="109"/>
        <v>6.1826393029299034</v>
      </c>
      <c r="BX22" s="26">
        <f t="shared" si="109"/>
        <v>6.4844068059574225</v>
      </c>
      <c r="BY22" s="26">
        <f t="shared" si="109"/>
        <v>6.8009032332228951</v>
      </c>
      <c r="BZ22" s="26">
        <f t="shared" si="109"/>
        <v>7.1328474865531648</v>
      </c>
      <c r="CA22" s="26">
        <f t="shared" si="110"/>
        <v>7.8372313449520998</v>
      </c>
      <c r="CB22" s="26">
        <f t="shared" si="110"/>
        <v>8.2197575797422182</v>
      </c>
      <c r="CC22" s="26">
        <f t="shared" si="110"/>
        <v>8.6209544794473096</v>
      </c>
      <c r="CD22" s="26">
        <f t="shared" si="110"/>
        <v>9.0417333377164404</v>
      </c>
      <c r="CE22" s="26">
        <f t="shared" si="110"/>
        <v>9.9140976513644041</v>
      </c>
      <c r="CF22" s="26">
        <f t="shared" si="110"/>
        <v>10.397993338373908</v>
      </c>
      <c r="CG22" s="26">
        <f t="shared" si="110"/>
        <v>10.905507416500846</v>
      </c>
      <c r="CH22" s="26">
        <f t="shared" si="110"/>
        <v>11.4377926722113</v>
      </c>
      <c r="CK22" s="49">
        <v>17</v>
      </c>
      <c r="CL22" s="54">
        <f t="shared" si="19"/>
        <v>0.14285714285714285</v>
      </c>
      <c r="CM22" s="54">
        <f t="shared" si="20"/>
        <v>0.2857142857142857</v>
      </c>
      <c r="CN22" s="54">
        <f t="shared" si="21"/>
        <v>0.42857142857142855</v>
      </c>
      <c r="CO22" s="54">
        <f t="shared" si="22"/>
        <v>0.5714285714285714</v>
      </c>
      <c r="CP22" s="54">
        <f t="shared" si="23"/>
        <v>0.71428571428571419</v>
      </c>
      <c r="CQ22" s="54">
        <f t="shared" si="24"/>
        <v>0.8571428571428571</v>
      </c>
      <c r="CR22" s="54">
        <f t="shared" si="25"/>
        <v>0.90714285714285714</v>
      </c>
      <c r="CS22" s="54">
        <f t="shared" si="26"/>
        <v>0.95714285714285718</v>
      </c>
      <c r="CT22" s="54">
        <f t="shared" si="27"/>
        <v>1.0071428571428571</v>
      </c>
      <c r="CU22" s="54">
        <f t="shared" si="28"/>
        <v>1.0571428571428572</v>
      </c>
      <c r="CV22" s="54">
        <f t="shared" si="29"/>
        <v>1.1071428571428572</v>
      </c>
      <c r="CW22" s="54">
        <f t="shared" si="30"/>
        <v>1.1571428571428573</v>
      </c>
      <c r="CX22" s="54">
        <f t="shared" si="31"/>
        <v>1.2071428571428573</v>
      </c>
      <c r="CY22" s="54">
        <f t="shared" si="32"/>
        <v>1.2571428571428573</v>
      </c>
      <c r="CZ22" s="54">
        <f t="shared" si="33"/>
        <v>1.3071428571428574</v>
      </c>
      <c r="DA22" s="54">
        <f t="shared" si="34"/>
        <v>1.3571428571428574</v>
      </c>
      <c r="DB22" s="54">
        <f t="shared" si="35"/>
        <v>1.4071428571428575</v>
      </c>
      <c r="DC22" s="54">
        <f t="shared" si="36"/>
        <v>1.4571428571428575</v>
      </c>
      <c r="DD22" s="54">
        <f t="shared" si="37"/>
        <v>1.5071428571428576</v>
      </c>
      <c r="DE22" s="54">
        <f t="shared" si="38"/>
        <v>1.5571428571428576</v>
      </c>
      <c r="DF22" s="54">
        <f t="shared" si="39"/>
        <v>1.6071428571428577</v>
      </c>
      <c r="DG22" s="54">
        <f t="shared" si="40"/>
        <v>1.6571428571428577</v>
      </c>
      <c r="DH22" s="54">
        <f t="shared" si="41"/>
        <v>1.7071428571428577</v>
      </c>
      <c r="DI22" s="54">
        <f t="shared" si="42"/>
        <v>1.7571428571428578</v>
      </c>
      <c r="DJ22" s="54">
        <f t="shared" si="43"/>
        <v>1.8071428571428578</v>
      </c>
      <c r="DK22" s="54">
        <f t="shared" si="44"/>
        <v>1.8571428571428579</v>
      </c>
      <c r="DL22" s="54">
        <f t="shared" si="45"/>
        <v>1.9071428571428579</v>
      </c>
      <c r="DM22" s="54">
        <f t="shared" si="46"/>
        <v>1.957142857142858</v>
      </c>
      <c r="DN22" s="54">
        <f t="shared" si="47"/>
        <v>2.007142857142858</v>
      </c>
      <c r="DO22" s="54">
        <f t="shared" si="48"/>
        <v>2.0571428571428578</v>
      </c>
      <c r="DP22" s="54">
        <f t="shared" si="49"/>
        <v>2.1071428571428577</v>
      </c>
      <c r="DQ22" s="54">
        <f t="shared" si="50"/>
        <v>2.1571428571428575</v>
      </c>
      <c r="DR22" s="54">
        <f t="shared" si="51"/>
        <v>2.2071428571428573</v>
      </c>
      <c r="DS22" s="54">
        <f t="shared" si="52"/>
        <v>2.2571428571428571</v>
      </c>
      <c r="DT22" s="54">
        <f t="shared" si="53"/>
        <v>2.3071428571428569</v>
      </c>
      <c r="DU22" s="54">
        <f t="shared" si="54"/>
        <v>2.3571428571428568</v>
      </c>
      <c r="DV22" s="54">
        <f t="shared" si="55"/>
        <v>2.4071428571428566</v>
      </c>
      <c r="DW22" s="54">
        <f t="shared" si="56"/>
        <v>2.4571428571428564</v>
      </c>
      <c r="DX22" s="54">
        <f t="shared" si="57"/>
        <v>2.5071428571428562</v>
      </c>
      <c r="DY22" s="54">
        <f t="shared" si="58"/>
        <v>2.5571428571428561</v>
      </c>
      <c r="DZ22" s="54">
        <f t="shared" si="59"/>
        <v>2.6071428571428559</v>
      </c>
      <c r="EA22" s="54">
        <f t="shared" si="60"/>
        <v>2.6571428571428557</v>
      </c>
      <c r="EB22" s="54">
        <f t="shared" si="61"/>
        <v>2.7071428571428555</v>
      </c>
      <c r="EC22" s="54">
        <f t="shared" si="62"/>
        <v>2.7571428571428553</v>
      </c>
      <c r="ED22" s="54">
        <f t="shared" si="63"/>
        <v>2.8071428571428552</v>
      </c>
      <c r="EE22" s="54">
        <f t="shared" si="64"/>
        <v>2.857142857142855</v>
      </c>
      <c r="EF22" s="54">
        <f t="shared" si="65"/>
        <v>2.9071428571428548</v>
      </c>
      <c r="EG22" s="54">
        <f t="shared" si="66"/>
        <v>2.9571428571428546</v>
      </c>
      <c r="EH22" s="66">
        <f t="shared" ref="EH22:ES22" si="136">EG22+EH$2</f>
        <v>3.0371428571428547</v>
      </c>
      <c r="EI22" s="66">
        <f t="shared" si="136"/>
        <v>3.1271428571428546</v>
      </c>
      <c r="EJ22" s="66">
        <f t="shared" si="136"/>
        <v>3.2271428571428546</v>
      </c>
      <c r="EK22" s="66">
        <f t="shared" si="136"/>
        <v>3.3471428571428548</v>
      </c>
      <c r="EL22" s="66">
        <f t="shared" si="136"/>
        <v>3.4871428571428549</v>
      </c>
      <c r="EM22" s="66">
        <f t="shared" si="136"/>
        <v>3.647142857142855</v>
      </c>
      <c r="EN22" s="66">
        <f t="shared" si="136"/>
        <v>3.8271428571428552</v>
      </c>
      <c r="EO22" s="66">
        <f t="shared" si="136"/>
        <v>4.0271428571428549</v>
      </c>
      <c r="EP22" s="66">
        <f t="shared" si="136"/>
        <v>4.2471428571428547</v>
      </c>
      <c r="EQ22" s="66">
        <f t="shared" si="136"/>
        <v>4.4871428571428549</v>
      </c>
      <c r="ER22" s="66">
        <f t="shared" si="136"/>
        <v>4.7471428571428547</v>
      </c>
      <c r="ES22" s="66">
        <f t="shared" si="136"/>
        <v>5.0271428571428549</v>
      </c>
      <c r="EW22" s="23">
        <v>17</v>
      </c>
      <c r="EX22" s="23">
        <f>INT([2]攻城值!$AC21)</f>
        <v>52</v>
      </c>
      <c r="EY22" s="23">
        <f>INT([2]攻城值!$AJ21)</f>
        <v>508</v>
      </c>
      <c r="EZ22" s="23">
        <f t="shared" si="68"/>
        <v>406.40000000000003</v>
      </c>
      <c r="FA22" s="23">
        <f>[3]其他调用!AS21+[3]其他调用!$AZ21*[3]攻城基础信息!$D$28*[3]攻城基础信息!$D$29</f>
        <v>459.44345037934187</v>
      </c>
      <c r="FB22" s="61">
        <f>[3]攻城基础信息!$X21*EZ22/FA22*$EX$1*6</f>
        <v>148231.5034532529</v>
      </c>
      <c r="FC22" s="26">
        <f t="shared" si="69"/>
        <v>15000</v>
      </c>
      <c r="FE22" s="74"/>
      <c r="FF22" s="23">
        <v>16</v>
      </c>
      <c r="FG22" s="26">
        <v>1</v>
      </c>
      <c r="FJ22" s="46">
        <v>17</v>
      </c>
      <c r="FK22" s="46">
        <f t="shared" ref="FK22:HF37" si="137">IF(FK$5&lt;$P22,FL22*0.99,IF(FK$5&lt;=$T22,1,FJ22*1.05))</f>
        <v>0.89533825425871627</v>
      </c>
      <c r="FL22" s="46">
        <f t="shared" si="137"/>
        <v>0.9043820750088043</v>
      </c>
      <c r="FM22" s="46">
        <f t="shared" si="137"/>
        <v>0.91351724748364072</v>
      </c>
      <c r="FN22" s="46">
        <f t="shared" si="137"/>
        <v>0.92274469442791995</v>
      </c>
      <c r="FO22" s="46">
        <f t="shared" si="137"/>
        <v>0.93206534790698992</v>
      </c>
      <c r="FP22" s="46">
        <f t="shared" si="137"/>
        <v>0.94148014940099989</v>
      </c>
      <c r="FQ22" s="46">
        <f t="shared" si="137"/>
        <v>0.95099004989999991</v>
      </c>
      <c r="FR22" s="46">
        <f t="shared" si="137"/>
        <v>0.96059600999999994</v>
      </c>
      <c r="FS22" s="46">
        <f t="shared" si="137"/>
        <v>0.97029899999999991</v>
      </c>
      <c r="FT22" s="46">
        <f t="shared" si="137"/>
        <v>0.98009999999999997</v>
      </c>
      <c r="FU22" s="46">
        <f t="shared" si="137"/>
        <v>0.99</v>
      </c>
      <c r="FV22" s="46">
        <f t="shared" si="137"/>
        <v>1</v>
      </c>
      <c r="FW22" s="46">
        <f t="shared" si="137"/>
        <v>1</v>
      </c>
      <c r="FX22" s="46">
        <f t="shared" si="137"/>
        <v>1</v>
      </c>
      <c r="FY22" s="46">
        <f t="shared" si="137"/>
        <v>1</v>
      </c>
      <c r="FZ22" s="46">
        <f t="shared" si="137"/>
        <v>1</v>
      </c>
      <c r="GA22" s="46">
        <f t="shared" si="137"/>
        <v>1</v>
      </c>
      <c r="GB22" s="46">
        <f t="shared" si="137"/>
        <v>1.05</v>
      </c>
      <c r="GC22" s="46">
        <f t="shared" si="137"/>
        <v>1.1025</v>
      </c>
      <c r="GD22" s="46">
        <f t="shared" si="137"/>
        <v>1.1576250000000001</v>
      </c>
      <c r="GE22" s="46">
        <f t="shared" si="137"/>
        <v>1.2155062500000002</v>
      </c>
      <c r="GF22" s="46">
        <f t="shared" si="137"/>
        <v>1.2762815625000004</v>
      </c>
      <c r="GG22" s="46">
        <f t="shared" si="137"/>
        <v>1.3400956406250004</v>
      </c>
      <c r="GH22" s="46">
        <f t="shared" si="137"/>
        <v>1.4071004226562505</v>
      </c>
      <c r="GI22" s="46">
        <f t="shared" si="137"/>
        <v>1.477455443789063</v>
      </c>
      <c r="GJ22" s="46">
        <f t="shared" si="137"/>
        <v>1.5513282159785162</v>
      </c>
      <c r="GK22" s="46">
        <f t="shared" si="137"/>
        <v>1.628894626777442</v>
      </c>
      <c r="GL22" s="46">
        <f t="shared" si="137"/>
        <v>1.7103393581163142</v>
      </c>
      <c r="GM22" s="46">
        <f t="shared" si="137"/>
        <v>1.7958563260221301</v>
      </c>
      <c r="GN22" s="46">
        <f t="shared" si="137"/>
        <v>1.8856491423232367</v>
      </c>
      <c r="GO22" s="46">
        <f t="shared" si="137"/>
        <v>1.9799315994393987</v>
      </c>
      <c r="GP22" s="46">
        <f t="shared" si="137"/>
        <v>2.0789281794113688</v>
      </c>
      <c r="GQ22" s="46">
        <f t="shared" si="137"/>
        <v>2.1828745883819374</v>
      </c>
      <c r="GR22" s="46">
        <f t="shared" si="137"/>
        <v>2.2920183178010345</v>
      </c>
      <c r="GS22" s="46">
        <f t="shared" si="137"/>
        <v>2.4066192336910861</v>
      </c>
      <c r="GT22" s="46">
        <f t="shared" si="137"/>
        <v>2.5269501953756404</v>
      </c>
      <c r="GU22" s="46">
        <f t="shared" si="137"/>
        <v>2.6532977051444226</v>
      </c>
      <c r="GV22" s="46">
        <f t="shared" si="137"/>
        <v>2.7859625904016441</v>
      </c>
      <c r="GW22" s="46">
        <f t="shared" si="137"/>
        <v>2.9252607199217264</v>
      </c>
      <c r="GX22" s="46">
        <f t="shared" si="137"/>
        <v>3.0715237559178128</v>
      </c>
      <c r="GY22" s="46">
        <f t="shared" si="137"/>
        <v>3.2250999437137038</v>
      </c>
      <c r="GZ22" s="46">
        <f t="shared" si="137"/>
        <v>3.3863549408993889</v>
      </c>
      <c r="HA22" s="46">
        <f t="shared" si="137"/>
        <v>3.5556726879443583</v>
      </c>
      <c r="HB22" s="46">
        <f t="shared" si="137"/>
        <v>3.7334563223415764</v>
      </c>
      <c r="HC22" s="46">
        <f t="shared" si="137"/>
        <v>3.9201291384586554</v>
      </c>
      <c r="HD22" s="46">
        <f t="shared" si="137"/>
        <v>4.1161355953815884</v>
      </c>
      <c r="HE22" s="46">
        <f t="shared" si="137"/>
        <v>4.3219423751506678</v>
      </c>
      <c r="HF22" s="67">
        <f t="shared" si="137"/>
        <v>4.5380394939082018</v>
      </c>
      <c r="HG22" s="66">
        <f t="shared" ref="HG22:HR22" si="138">IF(HG$5&lt;$P22,HH22*0.99,IF(HG$5&lt;=$T22,1,HF22*HG$2))</f>
        <v>4.7649414686036122</v>
      </c>
      <c r="HH22" s="66">
        <f t="shared" si="138"/>
        <v>5.0984873714058656</v>
      </c>
      <c r="HI22" s="66">
        <f t="shared" si="138"/>
        <v>5.5573512348323941</v>
      </c>
      <c r="HJ22" s="66">
        <f t="shared" si="138"/>
        <v>6.1686598706639577</v>
      </c>
      <c r="HK22" s="66">
        <f t="shared" si="138"/>
        <v>6.9705856538502715</v>
      </c>
      <c r="HL22" s="66">
        <f t="shared" si="138"/>
        <v>8.0161735019278115</v>
      </c>
      <c r="HM22" s="66">
        <f t="shared" si="138"/>
        <v>9.3789229972555397</v>
      </c>
      <c r="HN22" s="66">
        <f t="shared" si="138"/>
        <v>11.160918366734093</v>
      </c>
      <c r="HO22" s="66">
        <f t="shared" si="138"/>
        <v>13.504711223748252</v>
      </c>
      <c r="HP22" s="66">
        <f t="shared" si="138"/>
        <v>16.61079480521035</v>
      </c>
      <c r="HQ22" s="66">
        <f t="shared" si="138"/>
        <v>20.763493506512937</v>
      </c>
      <c r="HR22" s="66">
        <f t="shared" si="138"/>
        <v>26.369636753271429</v>
      </c>
    </row>
    <row r="23" spans="2:226" x14ac:dyDescent="0.15">
      <c r="B23" s="74"/>
      <c r="C23" s="7">
        <v>16</v>
      </c>
      <c r="D23" s="3">
        <f t="shared" si="130"/>
        <v>0.05</v>
      </c>
      <c r="E23" s="9"/>
      <c r="F23" s="9"/>
      <c r="G23" s="9"/>
      <c r="H23" s="15"/>
      <c r="I23" s="7">
        <v>18</v>
      </c>
      <c r="J23" s="15">
        <f>ROUNDUP(求节点(节奏总纲!P$4:P$113,节奏总纲!$O$4:$O$113,节奏总纲!P21+1),0)</f>
        <v>22</v>
      </c>
      <c r="K23" s="15">
        <f>ROUNDUP(求节点(节奏总纲!Q$4:Q$113,节奏总纲!$O$4:$O$113,节奏总纲!Q21+1),0)</f>
        <v>23</v>
      </c>
      <c r="L23" s="15">
        <f>ROUNDUP(求节点(节奏总纲!R$4:R$113,节奏总纲!$O$4:$O$113,节奏总纲!R21+1),0)</f>
        <v>23</v>
      </c>
      <c r="M23" s="15">
        <f>ROUNDUP(求节点(节奏总纲!S$4:S$113,节奏总纲!$O$4:$O$113,节奏总纲!S21+1),0)</f>
        <v>25</v>
      </c>
      <c r="N23" s="15">
        <f>ROUNDUP(求节点(节奏总纲!T$4:T$113,节奏总纲!$O$4:$O$113,节奏总纲!T21+1),0)</f>
        <v>28</v>
      </c>
      <c r="O23" s="15">
        <f t="shared" si="11"/>
        <v>6.6192060084919913</v>
      </c>
      <c r="P23" s="7">
        <v>13.238412016983983</v>
      </c>
      <c r="Q23" s="23">
        <f t="shared" ref="Q23:T23" si="139">P23+1.5</f>
        <v>14.738412016983983</v>
      </c>
      <c r="R23" s="23">
        <f t="shared" si="139"/>
        <v>16.238412016983983</v>
      </c>
      <c r="S23" s="23">
        <f t="shared" si="139"/>
        <v>17.738412016983983</v>
      </c>
      <c r="T23" s="23">
        <f t="shared" si="139"/>
        <v>19.238412016983983</v>
      </c>
      <c r="U23" s="15">
        <f>其他调用!AG22</f>
        <v>85970896.294850335</v>
      </c>
      <c r="V23" s="54">
        <f>IFERROR(部队战力(INDEX(其他调用!D$5:D$104,J23,1),INDEX(其他调用!N$5:N$104,J23,1),INDEX(其他调用!I$5:I$104,J23,1),INDEX(其他调用!S$5:S$104,J23,1)),V22)</f>
        <v>140603670.86414635</v>
      </c>
      <c r="W23" s="54">
        <f>IFERROR(部队战力(INDEX(其他调用!E$5:E$104,K23,1),INDEX(其他调用!O$5:O$104,K23,1),INDEX(其他调用!J$5:J$104,K23,1),INDEX(其他调用!T$5:T$104,K23,1)),W22)</f>
        <v>165201739.70509604</v>
      </c>
      <c r="X23" s="54">
        <f>IFERROR(部队战力(INDEX(其他调用!F$5:F$104,L23,1),INDEX(其他调用!P$5:P$104,L23,1),INDEX(其他调用!K$5:K$104,L23,1),INDEX(其他调用!U$5:U$104,L23,1)),X22)</f>
        <v>180601442.63548979</v>
      </c>
      <c r="Y23" s="54">
        <f>IFERROR(部队战力(INDEX(其他调用!G$5:G$104,M23,1),INDEX(其他调用!Q$5:Q$104,M23,1),INDEX(其他调用!L$5:L$104,M23,1),INDEX(其他调用!V$5:V$104,M23,1)),Y22)</f>
        <v>259661412.13388038</v>
      </c>
      <c r="Z23" s="54">
        <f>IFERROR(部队战力(INDEX(其他调用!H$5:H$104,N23,1),INDEX(其他调用!R$5:R$104,N23,1),INDEX(其他调用!M$5:M$104,N23,1),INDEX(其他调用!W$5:W$104,N23,1)),Z22)</f>
        <v>427247175.42135412</v>
      </c>
      <c r="AA23" s="15">
        <f t="shared" si="13"/>
        <v>1</v>
      </c>
      <c r="AB23" s="15">
        <f t="shared" si="14"/>
        <v>1.6354798766075971</v>
      </c>
      <c r="AC23" s="15">
        <f t="shared" si="15"/>
        <v>1.9216007605470509</v>
      </c>
      <c r="AD23" s="15">
        <f t="shared" si="16"/>
        <v>2.1007276929635528</v>
      </c>
      <c r="AE23" s="15">
        <f t="shared" si="17"/>
        <v>3.0203408749320451</v>
      </c>
      <c r="AF23" s="15">
        <f t="shared" si="18"/>
        <v>4.9696722243774749</v>
      </c>
      <c r="AK23" s="23"/>
      <c r="AL23" s="19">
        <v>18</v>
      </c>
      <c r="AM23" s="26">
        <f t="shared" si="106"/>
        <v>0.78096022623758143</v>
      </c>
      <c r="AN23" s="26">
        <f t="shared" si="106"/>
        <v>0.82320435897038224</v>
      </c>
      <c r="AO23" s="26">
        <f t="shared" si="106"/>
        <v>0.86773358470842366</v>
      </c>
      <c r="AP23" s="26">
        <f t="shared" si="106"/>
        <v>0.91467150996709135</v>
      </c>
      <c r="AQ23" s="26">
        <f t="shared" si="106"/>
        <v>1.0100602573325568</v>
      </c>
      <c r="AR23" s="26">
        <f t="shared" si="106"/>
        <v>1.0646969957288897</v>
      </c>
      <c r="AS23" s="26">
        <f t="shared" si="106"/>
        <v>1.1199265792667463</v>
      </c>
      <c r="AT23" s="26">
        <f t="shared" si="106"/>
        <v>1.1706417650331877</v>
      </c>
      <c r="AU23" s="26">
        <f t="shared" si="106"/>
        <v>1.2746696736727361</v>
      </c>
      <c r="AV23" s="26">
        <f t="shared" si="106"/>
        <v>1.3235369241637325</v>
      </c>
      <c r="AW23" s="26">
        <f t="shared" si="107"/>
        <v>1.3706630520549636</v>
      </c>
      <c r="AX23" s="26">
        <f t="shared" si="107"/>
        <v>1.4162218805372491</v>
      </c>
      <c r="AY23" s="26">
        <f t="shared" si="107"/>
        <v>1.192443650225969</v>
      </c>
      <c r="AZ23" s="26">
        <f t="shared" si="107"/>
        <v>1.4011700970010954</v>
      </c>
      <c r="BA23" s="26">
        <f t="shared" si="107"/>
        <v>1.4673121911934124</v>
      </c>
      <c r="BB23" s="26">
        <f t="shared" si="107"/>
        <v>1.5115102916457241</v>
      </c>
      <c r="BC23" s="26">
        <f t="shared" si="107"/>
        <v>1.7626238101771921</v>
      </c>
      <c r="BD23" s="26">
        <f t="shared" si="107"/>
        <v>2.0164199119030344</v>
      </c>
      <c r="BE23" s="26">
        <f t="shared" si="107"/>
        <v>2.3745336137871416</v>
      </c>
      <c r="BF23" s="26">
        <f t="shared" si="107"/>
        <v>2.5428377127380473</v>
      </c>
      <c r="BG23" s="26">
        <f t="shared" si="108"/>
        <v>2.7881757240613418</v>
      </c>
      <c r="BH23" s="26">
        <f t="shared" si="108"/>
        <v>2.9242633696487537</v>
      </c>
      <c r="BI23" s="26">
        <f t="shared" si="108"/>
        <v>3.0669932964674755</v>
      </c>
      <c r="BJ23" s="26">
        <f t="shared" si="108"/>
        <v>3.2166897066136295</v>
      </c>
      <c r="BK23" s="26">
        <f t="shared" si="108"/>
        <v>3.0803280499303787</v>
      </c>
      <c r="BL23" s="26">
        <f t="shared" si="108"/>
        <v>3.2306753140336895</v>
      </c>
      <c r="BM23" s="26">
        <f t="shared" si="108"/>
        <v>3.388360854923417</v>
      </c>
      <c r="BN23" s="26">
        <f t="shared" si="108"/>
        <v>3.5537428454370583</v>
      </c>
      <c r="BO23" s="26">
        <f t="shared" si="108"/>
        <v>3.9046825090069852</v>
      </c>
      <c r="BP23" s="26">
        <f t="shared" si="108"/>
        <v>4.0952655647417533</v>
      </c>
      <c r="BQ23" s="26">
        <f t="shared" si="109"/>
        <v>4.2951507599076839</v>
      </c>
      <c r="BR23" s="26">
        <f t="shared" si="109"/>
        <v>4.5047921212159299</v>
      </c>
      <c r="BS23" s="26">
        <f t="shared" si="109"/>
        <v>4.9394233738938365</v>
      </c>
      <c r="BT23" s="26">
        <f t="shared" si="109"/>
        <v>5.1805109393983182</v>
      </c>
      <c r="BU23" s="26">
        <f t="shared" si="109"/>
        <v>5.4333657112832201</v>
      </c>
      <c r="BV23" s="26">
        <f t="shared" si="109"/>
        <v>5.6985620333381517</v>
      </c>
      <c r="BW23" s="26">
        <f t="shared" si="109"/>
        <v>5.4569890404627133</v>
      </c>
      <c r="BX23" s="26">
        <f t="shared" si="109"/>
        <v>5.72333839000484</v>
      </c>
      <c r="BY23" s="26">
        <f t="shared" si="109"/>
        <v>6.0026879445089847</v>
      </c>
      <c r="BZ23" s="26">
        <f t="shared" si="109"/>
        <v>6.2956722290053238</v>
      </c>
      <c r="CA23" s="26">
        <f t="shared" si="110"/>
        <v>6.9173832503389265</v>
      </c>
      <c r="CB23" s="26">
        <f t="shared" si="110"/>
        <v>7.2550127591394702</v>
      </c>
      <c r="CC23" s="26">
        <f t="shared" si="110"/>
        <v>7.6091215753728205</v>
      </c>
      <c r="CD23" s="26">
        <f t="shared" si="110"/>
        <v>7.9805140350534165</v>
      </c>
      <c r="CE23" s="26">
        <f t="shared" si="110"/>
        <v>8.7504898116787437</v>
      </c>
      <c r="CF23" s="26">
        <f t="shared" si="110"/>
        <v>9.1775911403114279</v>
      </c>
      <c r="CG23" s="26">
        <f t="shared" si="110"/>
        <v>9.6255387928466156</v>
      </c>
      <c r="CH23" s="26">
        <f t="shared" si="110"/>
        <v>10.095350254342573</v>
      </c>
      <c r="CK23" s="49">
        <v>18</v>
      </c>
      <c r="CL23" s="54">
        <f t="shared" si="19"/>
        <v>0.14285714285714285</v>
      </c>
      <c r="CM23" s="54">
        <f t="shared" si="20"/>
        <v>0.2857142857142857</v>
      </c>
      <c r="CN23" s="54">
        <f t="shared" si="21"/>
        <v>0.42857142857142855</v>
      </c>
      <c r="CO23" s="54">
        <f t="shared" si="22"/>
        <v>0.5714285714285714</v>
      </c>
      <c r="CP23" s="54">
        <f t="shared" si="23"/>
        <v>0.71428571428571419</v>
      </c>
      <c r="CQ23" s="54">
        <f t="shared" si="24"/>
        <v>0.8571428571428571</v>
      </c>
      <c r="CR23" s="54">
        <f t="shared" si="25"/>
        <v>0.90714285714285714</v>
      </c>
      <c r="CS23" s="54">
        <f t="shared" si="26"/>
        <v>0.95714285714285718</v>
      </c>
      <c r="CT23" s="54">
        <f t="shared" si="27"/>
        <v>1.0071428571428571</v>
      </c>
      <c r="CU23" s="54">
        <f t="shared" si="28"/>
        <v>1.0571428571428572</v>
      </c>
      <c r="CV23" s="54">
        <f t="shared" si="29"/>
        <v>1.1071428571428572</v>
      </c>
      <c r="CW23" s="54">
        <f t="shared" si="30"/>
        <v>1.1571428571428573</v>
      </c>
      <c r="CX23" s="54">
        <f t="shared" si="31"/>
        <v>1.2071428571428573</v>
      </c>
      <c r="CY23" s="54">
        <f t="shared" si="32"/>
        <v>1.2571428571428573</v>
      </c>
      <c r="CZ23" s="54">
        <f t="shared" si="33"/>
        <v>1.3071428571428574</v>
      </c>
      <c r="DA23" s="54">
        <f t="shared" si="34"/>
        <v>1.3571428571428574</v>
      </c>
      <c r="DB23" s="54">
        <f t="shared" si="35"/>
        <v>1.4071428571428575</v>
      </c>
      <c r="DC23" s="54">
        <f t="shared" si="36"/>
        <v>1.4571428571428575</v>
      </c>
      <c r="DD23" s="54">
        <f t="shared" si="37"/>
        <v>1.5071428571428576</v>
      </c>
      <c r="DE23" s="54">
        <f t="shared" si="38"/>
        <v>1.5571428571428576</v>
      </c>
      <c r="DF23" s="54">
        <f t="shared" si="39"/>
        <v>1.6071428571428577</v>
      </c>
      <c r="DG23" s="54">
        <f t="shared" si="40"/>
        <v>1.6571428571428577</v>
      </c>
      <c r="DH23" s="54">
        <f t="shared" si="41"/>
        <v>1.7071428571428577</v>
      </c>
      <c r="DI23" s="54">
        <f t="shared" si="42"/>
        <v>1.7571428571428578</v>
      </c>
      <c r="DJ23" s="54">
        <f t="shared" si="43"/>
        <v>1.8071428571428578</v>
      </c>
      <c r="DK23" s="54">
        <f t="shared" si="44"/>
        <v>1.8571428571428579</v>
      </c>
      <c r="DL23" s="54">
        <f t="shared" si="45"/>
        <v>1.9071428571428579</v>
      </c>
      <c r="DM23" s="54">
        <f t="shared" si="46"/>
        <v>1.957142857142858</v>
      </c>
      <c r="DN23" s="54">
        <f t="shared" si="47"/>
        <v>2.007142857142858</v>
      </c>
      <c r="DO23" s="54">
        <f t="shared" si="48"/>
        <v>2.0571428571428578</v>
      </c>
      <c r="DP23" s="54">
        <f t="shared" si="49"/>
        <v>2.1071428571428577</v>
      </c>
      <c r="DQ23" s="54">
        <f t="shared" si="50"/>
        <v>2.1571428571428575</v>
      </c>
      <c r="DR23" s="54">
        <f t="shared" si="51"/>
        <v>2.2071428571428573</v>
      </c>
      <c r="DS23" s="54">
        <f t="shared" si="52"/>
        <v>2.2571428571428571</v>
      </c>
      <c r="DT23" s="54">
        <f t="shared" si="53"/>
        <v>2.3071428571428569</v>
      </c>
      <c r="DU23" s="54">
        <f t="shared" si="54"/>
        <v>2.3571428571428568</v>
      </c>
      <c r="DV23" s="54">
        <f t="shared" si="55"/>
        <v>2.4071428571428566</v>
      </c>
      <c r="DW23" s="54">
        <f t="shared" si="56"/>
        <v>2.4571428571428564</v>
      </c>
      <c r="DX23" s="54">
        <f t="shared" si="57"/>
        <v>2.5071428571428562</v>
      </c>
      <c r="DY23" s="54">
        <f t="shared" si="58"/>
        <v>2.5571428571428561</v>
      </c>
      <c r="DZ23" s="54">
        <f t="shared" si="59"/>
        <v>2.6071428571428559</v>
      </c>
      <c r="EA23" s="54">
        <f t="shared" si="60"/>
        <v>2.6571428571428557</v>
      </c>
      <c r="EB23" s="54">
        <f t="shared" si="61"/>
        <v>2.7071428571428555</v>
      </c>
      <c r="EC23" s="54">
        <f t="shared" si="62"/>
        <v>2.7571428571428553</v>
      </c>
      <c r="ED23" s="54">
        <f t="shared" si="63"/>
        <v>2.8071428571428552</v>
      </c>
      <c r="EE23" s="54">
        <f t="shared" si="64"/>
        <v>2.857142857142855</v>
      </c>
      <c r="EF23" s="54">
        <f t="shared" si="65"/>
        <v>2.9071428571428548</v>
      </c>
      <c r="EG23" s="54">
        <f t="shared" si="66"/>
        <v>2.9571428571428546</v>
      </c>
      <c r="EH23" s="66">
        <f t="shared" ref="EH23:ES23" si="140">EG23+EH$2</f>
        <v>3.0371428571428547</v>
      </c>
      <c r="EI23" s="66">
        <f t="shared" si="140"/>
        <v>3.1271428571428546</v>
      </c>
      <c r="EJ23" s="66">
        <f t="shared" si="140"/>
        <v>3.2271428571428546</v>
      </c>
      <c r="EK23" s="66">
        <f t="shared" si="140"/>
        <v>3.3471428571428548</v>
      </c>
      <c r="EL23" s="66">
        <f t="shared" si="140"/>
        <v>3.4871428571428549</v>
      </c>
      <c r="EM23" s="66">
        <f t="shared" si="140"/>
        <v>3.647142857142855</v>
      </c>
      <c r="EN23" s="66">
        <f t="shared" si="140"/>
        <v>3.8271428571428552</v>
      </c>
      <c r="EO23" s="66">
        <f t="shared" si="140"/>
        <v>4.0271428571428549</v>
      </c>
      <c r="EP23" s="66">
        <f t="shared" si="140"/>
        <v>4.2471428571428547</v>
      </c>
      <c r="EQ23" s="66">
        <f t="shared" si="140"/>
        <v>4.4871428571428549</v>
      </c>
      <c r="ER23" s="66">
        <f t="shared" si="140"/>
        <v>4.7471428571428547</v>
      </c>
      <c r="ES23" s="66">
        <f t="shared" si="140"/>
        <v>5.0271428571428549</v>
      </c>
      <c r="EW23" s="23">
        <v>18</v>
      </c>
      <c r="EX23" s="23">
        <f>INT([2]攻城值!$AC22)</f>
        <v>54</v>
      </c>
      <c r="EY23" s="23">
        <f>INT([2]攻城值!$AJ22)</f>
        <v>516</v>
      </c>
      <c r="EZ23" s="23">
        <f t="shared" si="68"/>
        <v>412.8</v>
      </c>
      <c r="FA23" s="23">
        <f>[3]其他调用!AS22+[3]其他调用!$AZ22*[3]攻城基础信息!$D$28*[3]攻城基础信息!$D$29</f>
        <v>468.18681360986039</v>
      </c>
      <c r="FB23" s="61">
        <f>[3]攻城基础信息!$X22*EZ23/FA23*$EX$1*6</f>
        <v>152868.55631889569</v>
      </c>
      <c r="FC23" s="26">
        <f t="shared" si="69"/>
        <v>15500</v>
      </c>
      <c r="FE23" s="74"/>
      <c r="FF23" s="23">
        <v>17</v>
      </c>
      <c r="FG23" s="26">
        <v>1</v>
      </c>
      <c r="FJ23" s="46">
        <v>18</v>
      </c>
      <c r="FK23" s="46">
        <f t="shared" ref="FK23:HE23" si="141">IF(FK$5&lt;$P23,FL23*0.99,IF(FK$5&lt;=$T23,1,FJ23*1.05))</f>
        <v>0.87752102299896784</v>
      </c>
      <c r="FL23" s="46">
        <f t="shared" si="141"/>
        <v>0.88638487171612912</v>
      </c>
      <c r="FM23" s="46">
        <f t="shared" si="141"/>
        <v>0.89533825425871627</v>
      </c>
      <c r="FN23" s="46">
        <f t="shared" si="141"/>
        <v>0.9043820750088043</v>
      </c>
      <c r="FO23" s="46">
        <f t="shared" si="141"/>
        <v>0.91351724748364072</v>
      </c>
      <c r="FP23" s="46">
        <f t="shared" si="141"/>
        <v>0.92274469442791995</v>
      </c>
      <c r="FQ23" s="46">
        <f t="shared" si="141"/>
        <v>0.93206534790698992</v>
      </c>
      <c r="FR23" s="46">
        <f t="shared" si="141"/>
        <v>0.94148014940099989</v>
      </c>
      <c r="FS23" s="46">
        <f t="shared" si="141"/>
        <v>0.95099004989999991</v>
      </c>
      <c r="FT23" s="46">
        <f t="shared" si="141"/>
        <v>0.96059600999999994</v>
      </c>
      <c r="FU23" s="46">
        <f t="shared" si="141"/>
        <v>0.97029899999999991</v>
      </c>
      <c r="FV23" s="46">
        <f t="shared" si="141"/>
        <v>0.98009999999999997</v>
      </c>
      <c r="FW23" s="46">
        <f t="shared" si="141"/>
        <v>0.99</v>
      </c>
      <c r="FX23" s="46">
        <f t="shared" si="141"/>
        <v>1</v>
      </c>
      <c r="FY23" s="46">
        <f t="shared" si="141"/>
        <v>1</v>
      </c>
      <c r="FZ23" s="46">
        <f t="shared" si="141"/>
        <v>1</v>
      </c>
      <c r="GA23" s="46">
        <f t="shared" si="141"/>
        <v>1</v>
      </c>
      <c r="GB23" s="46">
        <f t="shared" si="141"/>
        <v>1</v>
      </c>
      <c r="GC23" s="46">
        <f t="shared" si="141"/>
        <v>1</v>
      </c>
      <c r="GD23" s="46">
        <f t="shared" si="141"/>
        <v>1.05</v>
      </c>
      <c r="GE23" s="46">
        <f t="shared" si="141"/>
        <v>1.1025</v>
      </c>
      <c r="GF23" s="46">
        <f t="shared" si="141"/>
        <v>1.1576250000000001</v>
      </c>
      <c r="GG23" s="46">
        <f t="shared" si="141"/>
        <v>1.2155062500000002</v>
      </c>
      <c r="GH23" s="46">
        <f t="shared" si="141"/>
        <v>1.2762815625000004</v>
      </c>
      <c r="GI23" s="46">
        <f t="shared" si="141"/>
        <v>1.3400956406250004</v>
      </c>
      <c r="GJ23" s="46">
        <f t="shared" si="141"/>
        <v>1.4071004226562505</v>
      </c>
      <c r="GK23" s="46">
        <f t="shared" si="141"/>
        <v>1.477455443789063</v>
      </c>
      <c r="GL23" s="46">
        <f t="shared" si="141"/>
        <v>1.5513282159785162</v>
      </c>
      <c r="GM23" s="46">
        <f t="shared" si="141"/>
        <v>1.628894626777442</v>
      </c>
      <c r="GN23" s="46">
        <f t="shared" si="141"/>
        <v>1.7103393581163142</v>
      </c>
      <c r="GO23" s="46">
        <f t="shared" si="141"/>
        <v>1.7958563260221301</v>
      </c>
      <c r="GP23" s="46">
        <f t="shared" si="141"/>
        <v>1.8856491423232367</v>
      </c>
      <c r="GQ23" s="46">
        <f t="shared" si="141"/>
        <v>1.9799315994393987</v>
      </c>
      <c r="GR23" s="46">
        <f t="shared" si="141"/>
        <v>2.0789281794113688</v>
      </c>
      <c r="GS23" s="46">
        <f t="shared" si="141"/>
        <v>2.1828745883819374</v>
      </c>
      <c r="GT23" s="46">
        <f t="shared" si="141"/>
        <v>2.2920183178010345</v>
      </c>
      <c r="GU23" s="46">
        <f t="shared" si="141"/>
        <v>2.4066192336910861</v>
      </c>
      <c r="GV23" s="46">
        <f t="shared" si="141"/>
        <v>2.5269501953756404</v>
      </c>
      <c r="GW23" s="46">
        <f t="shared" si="141"/>
        <v>2.6532977051444226</v>
      </c>
      <c r="GX23" s="46">
        <f t="shared" si="141"/>
        <v>2.7859625904016441</v>
      </c>
      <c r="GY23" s="46">
        <f t="shared" si="141"/>
        <v>2.9252607199217264</v>
      </c>
      <c r="GZ23" s="46">
        <f t="shared" si="141"/>
        <v>3.0715237559178128</v>
      </c>
      <c r="HA23" s="46">
        <f t="shared" si="141"/>
        <v>3.2250999437137038</v>
      </c>
      <c r="HB23" s="46">
        <f t="shared" si="141"/>
        <v>3.3863549408993889</v>
      </c>
      <c r="HC23" s="46">
        <f t="shared" si="141"/>
        <v>3.5556726879443583</v>
      </c>
      <c r="HD23" s="46">
        <f t="shared" si="141"/>
        <v>3.7334563223415764</v>
      </c>
      <c r="HE23" s="46">
        <f t="shared" si="141"/>
        <v>3.9201291384586554</v>
      </c>
      <c r="HF23" s="67">
        <f t="shared" si="137"/>
        <v>4.1161355953815884</v>
      </c>
      <c r="HG23" s="66">
        <f t="shared" ref="HG23:HR23" si="142">IF(HG$5&lt;$P23,HH23*0.99,IF(HG$5&lt;=$T23,1,HF23*HG$2))</f>
        <v>4.3219423751506678</v>
      </c>
      <c r="HH23" s="66">
        <f t="shared" si="142"/>
        <v>4.6244783414112147</v>
      </c>
      <c r="HI23" s="66">
        <f t="shared" si="142"/>
        <v>5.0406813921382243</v>
      </c>
      <c r="HJ23" s="66">
        <f t="shared" si="142"/>
        <v>5.5951563452734296</v>
      </c>
      <c r="HK23" s="66">
        <f t="shared" si="142"/>
        <v>6.3225266701589753</v>
      </c>
      <c r="HL23" s="66">
        <f t="shared" si="142"/>
        <v>7.2709056706828212</v>
      </c>
      <c r="HM23" s="66">
        <f t="shared" si="142"/>
        <v>8.5069596346988998</v>
      </c>
      <c r="HN23" s="66">
        <f t="shared" si="142"/>
        <v>10.123281965291691</v>
      </c>
      <c r="HO23" s="66">
        <f t="shared" si="142"/>
        <v>12.249171178002944</v>
      </c>
      <c r="HP23" s="66">
        <f t="shared" si="142"/>
        <v>15.066480548943622</v>
      </c>
      <c r="HQ23" s="66">
        <f t="shared" si="142"/>
        <v>18.833100686179527</v>
      </c>
      <c r="HR23" s="66">
        <f t="shared" si="142"/>
        <v>23.918037871448</v>
      </c>
    </row>
    <row r="24" spans="2:226" x14ac:dyDescent="0.15">
      <c r="B24" s="74"/>
      <c r="C24" s="7">
        <v>17</v>
      </c>
      <c r="D24" s="3">
        <f t="shared" si="130"/>
        <v>0.1</v>
      </c>
      <c r="E24" s="9"/>
      <c r="F24" s="9"/>
      <c r="G24" s="9"/>
      <c r="H24" s="15"/>
      <c r="I24" s="7">
        <v>19</v>
      </c>
      <c r="J24" s="15">
        <f>ROUNDUP(求节点(节奏总纲!P$4:P$113,节奏总纲!$O$4:$O$113,节奏总纲!P22+1),0)</f>
        <v>23</v>
      </c>
      <c r="K24" s="15">
        <f>ROUNDUP(求节点(节奏总纲!Q$4:Q$113,节奏总纲!$O$4:$O$113,节奏总纲!Q22+1),0)</f>
        <v>23</v>
      </c>
      <c r="L24" s="15">
        <f>ROUNDUP(求节点(节奏总纲!R$4:R$113,节奏总纲!$O$4:$O$113,节奏总纲!R22+1),0)</f>
        <v>24</v>
      </c>
      <c r="M24" s="15">
        <f>ROUNDUP(求节点(节奏总纲!S$4:S$113,节奏总纲!$O$4:$O$113,节奏总纲!S22+1),0)</f>
        <v>25</v>
      </c>
      <c r="N24" s="15">
        <f>ROUNDUP(求节点(节奏总纲!T$4:T$113,节奏总纲!$O$4:$O$113,节奏总纲!T22+1),0)</f>
        <v>29</v>
      </c>
      <c r="O24" s="15">
        <f t="shared" si="11"/>
        <v>7.2856852430592793</v>
      </c>
      <c r="P24" s="7">
        <v>14.571370486118559</v>
      </c>
      <c r="Q24" s="23">
        <f t="shared" ref="Q24:T24" si="143">P24+1.5</f>
        <v>16.07137048611856</v>
      </c>
      <c r="R24" s="23">
        <f t="shared" si="143"/>
        <v>17.57137048611856</v>
      </c>
      <c r="S24" s="23">
        <f t="shared" si="143"/>
        <v>19.07137048611856</v>
      </c>
      <c r="T24" s="23">
        <f t="shared" si="143"/>
        <v>20.57137048611856</v>
      </c>
      <c r="U24" s="15">
        <f>其他调用!AG23</f>
        <v>98369860.666223004</v>
      </c>
      <c r="V24" s="54">
        <f>IFERROR(部队战力(INDEX(其他调用!D$5:D$104,J24,1),INDEX(其他调用!N$5:N$104,J24,1),INDEX(其他调用!I$5:I$104,J24,1),INDEX(其他调用!S$5:S$104,J24,1)),V23)</f>
        <v>156880370.61334473</v>
      </c>
      <c r="W24" s="54">
        <f>IFERROR(部队战力(INDEX(其他调用!E$5:E$104,K24,1),INDEX(其他调用!O$5:O$104,K24,1),INDEX(其他调用!J$5:J$104,K24,1),INDEX(其他调用!T$5:T$104,K24,1)),W23)</f>
        <v>165201739.70509604</v>
      </c>
      <c r="X24" s="54">
        <f>IFERROR(部队战力(INDEX(其他调用!F$5:F$104,L24,1),INDEX(其他调用!P$5:P$104,L24,1),INDEX(其他调用!K$5:K$104,L24,1),INDEX(其他调用!U$5:U$104,L24,1)),X23)</f>
        <v>201258492.79564404</v>
      </c>
      <c r="Y24" s="54">
        <f>IFERROR(部队战力(INDEX(其他调用!G$5:G$104,M24,1),INDEX(其他调用!Q$5:Q$104,M24,1),INDEX(其他调用!L$5:L$104,M24,1),INDEX(其他调用!V$5:V$104,M24,1)),Y23)</f>
        <v>259661412.13388038</v>
      </c>
      <c r="Z24" s="54">
        <f>IFERROR(部队战力(INDEX(其他调用!H$5:H$104,N24,1),INDEX(其他调用!R$5:R$104,N24,1),INDEX(其他调用!M$5:M$104,N24,1),INDEX(其他调用!W$5:W$104,N24,1)),Z23)</f>
        <v>498968443.73570007</v>
      </c>
      <c r="AA24" s="15">
        <f t="shared" si="13"/>
        <v>1</v>
      </c>
      <c r="AB24" s="15">
        <f t="shared" si="14"/>
        <v>1.5948011875878596</v>
      </c>
      <c r="AC24" s="15">
        <f t="shared" si="15"/>
        <v>1.6793938568810123</v>
      </c>
      <c r="AD24" s="15">
        <f t="shared" si="16"/>
        <v>2.0459365443093449</v>
      </c>
      <c r="AE24" s="15">
        <f t="shared" si="17"/>
        <v>2.6396439963957334</v>
      </c>
      <c r="AF24" s="15">
        <f t="shared" si="18"/>
        <v>5.0723711547050057</v>
      </c>
      <c r="AK24" s="23"/>
      <c r="AL24" s="19">
        <v>19</v>
      </c>
      <c r="AM24" s="26">
        <f t="shared" si="106"/>
        <v>0.75401625332970013</v>
      </c>
      <c r="AN24" s="26">
        <f t="shared" si="106"/>
        <v>0.79480291776945744</v>
      </c>
      <c r="AO24" s="26">
        <f t="shared" si="106"/>
        <v>0.8377958370330002</v>
      </c>
      <c r="AP24" s="26">
        <f t="shared" si="106"/>
        <v>0.8831143530771749</v>
      </c>
      <c r="AQ24" s="26">
        <f t="shared" si="106"/>
        <v>0.9752120854352383</v>
      </c>
      <c r="AR24" s="26">
        <f t="shared" si="106"/>
        <v>1.0279637972326903</v>
      </c>
      <c r="AS24" s="26">
        <f t="shared" si="106"/>
        <v>1.0835689838169313</v>
      </c>
      <c r="AT24" s="26">
        <f t="shared" si="106"/>
        <v>1.1316195910924312</v>
      </c>
      <c r="AU24" s="26">
        <f t="shared" si="106"/>
        <v>1.2278403836644842</v>
      </c>
      <c r="AV24" s="26">
        <f t="shared" si="106"/>
        <v>1.2710470158346023</v>
      </c>
      <c r="AW24" s="26">
        <f t="shared" si="107"/>
        <v>1.3128324436754095</v>
      </c>
      <c r="AX24" s="26">
        <f t="shared" si="107"/>
        <v>1.3533283171024857</v>
      </c>
      <c r="AY24" s="26">
        <f t="shared" si="107"/>
        <v>1.1625960777036026</v>
      </c>
      <c r="AZ24" s="26">
        <f t="shared" si="107"/>
        <v>1.1783873691013504</v>
      </c>
      <c r="BA24" s="26">
        <f t="shared" si="107"/>
        <v>1.336008462410569</v>
      </c>
      <c r="BB24" s="26">
        <f t="shared" si="107"/>
        <v>1.3590784464346126</v>
      </c>
      <c r="BC24" s="26">
        <f t="shared" si="107"/>
        <v>1.518763203616134</v>
      </c>
      <c r="BD24" s="26">
        <f t="shared" si="107"/>
        <v>1.6373344755379926</v>
      </c>
      <c r="BE24" s="26">
        <f t="shared" si="107"/>
        <v>1.7775793079733349</v>
      </c>
      <c r="BF24" s="26">
        <f t="shared" si="107"/>
        <v>2.239712416353913</v>
      </c>
      <c r="BG24" s="26">
        <f t="shared" si="108"/>
        <v>2.6434701802300693</v>
      </c>
      <c r="BH24" s="26">
        <f t="shared" si="108"/>
        <v>2.7724949148992422</v>
      </c>
      <c r="BI24" s="26">
        <f t="shared" si="108"/>
        <v>2.9078171982530767</v>
      </c>
      <c r="BJ24" s="26">
        <f t="shared" si="108"/>
        <v>3.0497444063891663</v>
      </c>
      <c r="BK24" s="26">
        <f t="shared" si="108"/>
        <v>2.9204598817237426</v>
      </c>
      <c r="BL24" s="26">
        <f t="shared" si="108"/>
        <v>3.0630041646778157</v>
      </c>
      <c r="BM24" s="26">
        <f t="shared" si="108"/>
        <v>3.2125058698961171</v>
      </c>
      <c r="BN24" s="26">
        <f t="shared" si="108"/>
        <v>3.3693045811455975</v>
      </c>
      <c r="BO24" s="26">
        <f t="shared" si="108"/>
        <v>3.7020305738802879</v>
      </c>
      <c r="BP24" s="26">
        <f t="shared" si="108"/>
        <v>3.88272242208207</v>
      </c>
      <c r="BQ24" s="26">
        <f t="shared" si="109"/>
        <v>4.0722336312683174</v>
      </c>
      <c r="BR24" s="26">
        <f t="shared" si="109"/>
        <v>4.270994664290277</v>
      </c>
      <c r="BS24" s="26">
        <f t="shared" si="109"/>
        <v>4.6830686759585634</v>
      </c>
      <c r="BT24" s="26">
        <f t="shared" si="109"/>
        <v>4.9116438639338185</v>
      </c>
      <c r="BU24" s="26">
        <f t="shared" si="109"/>
        <v>5.1513755435544208</v>
      </c>
      <c r="BV24" s="26">
        <f t="shared" si="109"/>
        <v>5.4028082503272001</v>
      </c>
      <c r="BW24" s="26">
        <f t="shared" si="109"/>
        <v>5.1737728285263973</v>
      </c>
      <c r="BX24" s="26">
        <f t="shared" si="109"/>
        <v>5.4262987209807978</v>
      </c>
      <c r="BY24" s="26">
        <f t="shared" si="109"/>
        <v>5.6911501113790379</v>
      </c>
      <c r="BZ24" s="26">
        <f t="shared" si="109"/>
        <v>5.9689285930788785</v>
      </c>
      <c r="CA24" s="26">
        <f t="shared" si="110"/>
        <v>6.5583729854939383</v>
      </c>
      <c r="CB24" s="26">
        <f t="shared" si="110"/>
        <v>6.8784796167861364</v>
      </c>
      <c r="CC24" s="26">
        <f t="shared" si="110"/>
        <v>7.2142102840433333</v>
      </c>
      <c r="CD24" s="26">
        <f t="shared" si="110"/>
        <v>7.5663275784647519</v>
      </c>
      <c r="CE24" s="26">
        <f t="shared" si="110"/>
        <v>8.296341826649833</v>
      </c>
      <c r="CF24" s="26">
        <f t="shared" si="110"/>
        <v>8.7012767152344637</v>
      </c>
      <c r="CG24" s="26">
        <f t="shared" si="110"/>
        <v>9.125976009314817</v>
      </c>
      <c r="CH24" s="26">
        <f t="shared" si="110"/>
        <v>9.5714043867579086</v>
      </c>
      <c r="CK24" s="49">
        <v>19</v>
      </c>
      <c r="CL24" s="54">
        <f t="shared" si="19"/>
        <v>8.3333333333333329E-2</v>
      </c>
      <c r="CM24" s="54">
        <f t="shared" si="20"/>
        <v>0.16666666666666666</v>
      </c>
      <c r="CN24" s="54">
        <f t="shared" si="21"/>
        <v>0.25</v>
      </c>
      <c r="CO24" s="54">
        <f t="shared" si="22"/>
        <v>0.33333333333333331</v>
      </c>
      <c r="CP24" s="54">
        <f t="shared" si="23"/>
        <v>0.41666666666666669</v>
      </c>
      <c r="CQ24" s="54">
        <f t="shared" si="24"/>
        <v>0.5</v>
      </c>
      <c r="CR24" s="54">
        <f t="shared" si="25"/>
        <v>0.58333333333333337</v>
      </c>
      <c r="CS24" s="54">
        <f t="shared" si="26"/>
        <v>0.66666666666666663</v>
      </c>
      <c r="CT24" s="54">
        <f t="shared" si="27"/>
        <v>0.71666666666666667</v>
      </c>
      <c r="CU24" s="54">
        <f t="shared" si="28"/>
        <v>0.76666666666666672</v>
      </c>
      <c r="CV24" s="54">
        <f t="shared" si="29"/>
        <v>0.81666666666666676</v>
      </c>
      <c r="CW24" s="54">
        <f t="shared" si="30"/>
        <v>0.86666666666666681</v>
      </c>
      <c r="CX24" s="54">
        <f t="shared" si="31"/>
        <v>0.91666666666666685</v>
      </c>
      <c r="CY24" s="54">
        <f t="shared" si="32"/>
        <v>0.9666666666666669</v>
      </c>
      <c r="CZ24" s="54">
        <f t="shared" si="33"/>
        <v>1.0166666666666668</v>
      </c>
      <c r="DA24" s="54">
        <f t="shared" si="34"/>
        <v>1.0666666666666669</v>
      </c>
      <c r="DB24" s="54">
        <f t="shared" si="35"/>
        <v>1.1166666666666669</v>
      </c>
      <c r="DC24" s="54">
        <f t="shared" si="36"/>
        <v>1.166666666666667</v>
      </c>
      <c r="DD24" s="54">
        <f t="shared" si="37"/>
        <v>1.216666666666667</v>
      </c>
      <c r="DE24" s="54">
        <f t="shared" si="38"/>
        <v>1.2666666666666671</v>
      </c>
      <c r="DF24" s="54">
        <f t="shared" si="39"/>
        <v>1.3166666666666671</v>
      </c>
      <c r="DG24" s="54">
        <f t="shared" si="40"/>
        <v>1.3666666666666671</v>
      </c>
      <c r="DH24" s="54">
        <f t="shared" si="41"/>
        <v>1.4166666666666672</v>
      </c>
      <c r="DI24" s="54">
        <f t="shared" si="42"/>
        <v>1.4666666666666672</v>
      </c>
      <c r="DJ24" s="54">
        <f t="shared" si="43"/>
        <v>1.5166666666666673</v>
      </c>
      <c r="DK24" s="54">
        <f t="shared" si="44"/>
        <v>1.5666666666666673</v>
      </c>
      <c r="DL24" s="54">
        <f t="shared" si="45"/>
        <v>1.6166666666666674</v>
      </c>
      <c r="DM24" s="54">
        <f t="shared" si="46"/>
        <v>1.6666666666666674</v>
      </c>
      <c r="DN24" s="54">
        <f t="shared" si="47"/>
        <v>1.7166666666666675</v>
      </c>
      <c r="DO24" s="54">
        <f t="shared" si="48"/>
        <v>1.7666666666666675</v>
      </c>
      <c r="DP24" s="54">
        <f t="shared" si="49"/>
        <v>1.8166666666666675</v>
      </c>
      <c r="DQ24" s="54">
        <f t="shared" si="50"/>
        <v>1.8666666666666676</v>
      </c>
      <c r="DR24" s="54">
        <f t="shared" si="51"/>
        <v>1.9166666666666676</v>
      </c>
      <c r="DS24" s="54">
        <f t="shared" si="52"/>
        <v>1.9666666666666677</v>
      </c>
      <c r="DT24" s="54">
        <f t="shared" si="53"/>
        <v>2.0166666666666675</v>
      </c>
      <c r="DU24" s="54">
        <f t="shared" si="54"/>
        <v>2.0666666666666673</v>
      </c>
      <c r="DV24" s="54">
        <f t="shared" si="55"/>
        <v>2.1166666666666671</v>
      </c>
      <c r="DW24" s="54">
        <f t="shared" si="56"/>
        <v>2.166666666666667</v>
      </c>
      <c r="DX24" s="54">
        <f t="shared" si="57"/>
        <v>2.2166666666666668</v>
      </c>
      <c r="DY24" s="54">
        <f t="shared" si="58"/>
        <v>2.2666666666666666</v>
      </c>
      <c r="DZ24" s="54">
        <f t="shared" si="59"/>
        <v>2.3166666666666664</v>
      </c>
      <c r="EA24" s="54">
        <f t="shared" si="60"/>
        <v>2.3666666666666663</v>
      </c>
      <c r="EB24" s="54">
        <f t="shared" si="61"/>
        <v>2.4166666666666661</v>
      </c>
      <c r="EC24" s="54">
        <f t="shared" si="62"/>
        <v>2.4666666666666659</v>
      </c>
      <c r="ED24" s="54">
        <f t="shared" si="63"/>
        <v>2.5166666666666657</v>
      </c>
      <c r="EE24" s="54">
        <f t="shared" si="64"/>
        <v>2.5666666666666655</v>
      </c>
      <c r="EF24" s="54">
        <f t="shared" si="65"/>
        <v>2.6166666666666654</v>
      </c>
      <c r="EG24" s="54">
        <f t="shared" si="66"/>
        <v>2.6666666666666652</v>
      </c>
      <c r="EH24" s="66">
        <f t="shared" ref="EH24:ES24" si="144">EG24+EH$2</f>
        <v>2.7466666666666653</v>
      </c>
      <c r="EI24" s="66">
        <f t="shared" si="144"/>
        <v>2.8366666666666651</v>
      </c>
      <c r="EJ24" s="66">
        <f t="shared" si="144"/>
        <v>2.9366666666666652</v>
      </c>
      <c r="EK24" s="66">
        <f t="shared" si="144"/>
        <v>3.0566666666666653</v>
      </c>
      <c r="EL24" s="66">
        <f t="shared" si="144"/>
        <v>3.1966666666666654</v>
      </c>
      <c r="EM24" s="66">
        <f t="shared" si="144"/>
        <v>3.3566666666666656</v>
      </c>
      <c r="EN24" s="66">
        <f t="shared" si="144"/>
        <v>3.5366666666666657</v>
      </c>
      <c r="EO24" s="66">
        <f t="shared" si="144"/>
        <v>3.7366666666666659</v>
      </c>
      <c r="EP24" s="66">
        <f t="shared" si="144"/>
        <v>3.9566666666666661</v>
      </c>
      <c r="EQ24" s="66">
        <f t="shared" si="144"/>
        <v>4.1966666666666663</v>
      </c>
      <c r="ER24" s="66">
        <f t="shared" si="144"/>
        <v>4.4566666666666661</v>
      </c>
      <c r="ES24" s="66">
        <f t="shared" si="144"/>
        <v>4.7366666666666664</v>
      </c>
      <c r="EW24" s="23">
        <v>19</v>
      </c>
      <c r="EX24" s="23">
        <f>INT([2]攻城值!$AC23)</f>
        <v>57</v>
      </c>
      <c r="EY24" s="23">
        <f>INT([2]攻城值!$AJ23)</f>
        <v>524</v>
      </c>
      <c r="EZ24" s="23">
        <f t="shared" si="68"/>
        <v>419.20000000000005</v>
      </c>
      <c r="FA24" s="23">
        <f>[3]其他调用!AS23+[3]其他调用!$AZ23*[3]攻城基础信息!$D$28*[3]攻城基础信息!$D$29</f>
        <v>477.14750097881</v>
      </c>
      <c r="FB24" s="61">
        <f>[3]攻城基础信息!$X23*EZ24/FA24*$EX$1*6</f>
        <v>157577.01068781139</v>
      </c>
      <c r="FC24" s="26">
        <f t="shared" si="69"/>
        <v>16000</v>
      </c>
      <c r="FE24" s="74"/>
      <c r="FF24" s="25">
        <v>18</v>
      </c>
      <c r="FG24" s="26">
        <v>1</v>
      </c>
      <c r="FJ24" s="46">
        <v>19</v>
      </c>
      <c r="FK24" s="46">
        <f t="shared" ref="FK24:HE24" si="145">IF(FK$5&lt;$P24,FL24*0.99,IF(FK$5&lt;=$T24,1,FJ24*1.05))</f>
        <v>0.86874581276897811</v>
      </c>
      <c r="FL24" s="46">
        <f t="shared" si="145"/>
        <v>0.87752102299896784</v>
      </c>
      <c r="FM24" s="46">
        <f t="shared" si="145"/>
        <v>0.88638487171612912</v>
      </c>
      <c r="FN24" s="46">
        <f t="shared" si="145"/>
        <v>0.89533825425871627</v>
      </c>
      <c r="FO24" s="46">
        <f t="shared" si="145"/>
        <v>0.9043820750088043</v>
      </c>
      <c r="FP24" s="46">
        <f t="shared" si="145"/>
        <v>0.91351724748364072</v>
      </c>
      <c r="FQ24" s="46">
        <f t="shared" si="145"/>
        <v>0.92274469442791995</v>
      </c>
      <c r="FR24" s="46">
        <f t="shared" si="145"/>
        <v>0.93206534790698992</v>
      </c>
      <c r="FS24" s="46">
        <f t="shared" si="145"/>
        <v>0.94148014940099989</v>
      </c>
      <c r="FT24" s="46">
        <f t="shared" si="145"/>
        <v>0.95099004989999991</v>
      </c>
      <c r="FU24" s="46">
        <f t="shared" si="145"/>
        <v>0.96059600999999994</v>
      </c>
      <c r="FV24" s="46">
        <f t="shared" si="145"/>
        <v>0.97029899999999991</v>
      </c>
      <c r="FW24" s="46">
        <f t="shared" si="145"/>
        <v>0.98009999999999997</v>
      </c>
      <c r="FX24" s="46">
        <f t="shared" si="145"/>
        <v>0.99</v>
      </c>
      <c r="FY24" s="46">
        <f t="shared" si="145"/>
        <v>1</v>
      </c>
      <c r="FZ24" s="46">
        <f t="shared" si="145"/>
        <v>1</v>
      </c>
      <c r="GA24" s="46">
        <f t="shared" si="145"/>
        <v>1</v>
      </c>
      <c r="GB24" s="46">
        <f t="shared" si="145"/>
        <v>1</v>
      </c>
      <c r="GC24" s="46">
        <f t="shared" si="145"/>
        <v>1</v>
      </c>
      <c r="GD24" s="46">
        <f t="shared" si="145"/>
        <v>1</v>
      </c>
      <c r="GE24" s="46">
        <f t="shared" si="145"/>
        <v>1.05</v>
      </c>
      <c r="GF24" s="46">
        <f t="shared" si="145"/>
        <v>1.1025</v>
      </c>
      <c r="GG24" s="46">
        <f t="shared" si="145"/>
        <v>1.1576250000000001</v>
      </c>
      <c r="GH24" s="46">
        <f t="shared" si="145"/>
        <v>1.2155062500000002</v>
      </c>
      <c r="GI24" s="46">
        <f t="shared" si="145"/>
        <v>1.2762815625000004</v>
      </c>
      <c r="GJ24" s="46">
        <f t="shared" si="145"/>
        <v>1.3400956406250004</v>
      </c>
      <c r="GK24" s="46">
        <f t="shared" si="145"/>
        <v>1.4071004226562505</v>
      </c>
      <c r="GL24" s="46">
        <f t="shared" si="145"/>
        <v>1.477455443789063</v>
      </c>
      <c r="GM24" s="46">
        <f t="shared" si="145"/>
        <v>1.5513282159785162</v>
      </c>
      <c r="GN24" s="46">
        <f t="shared" si="145"/>
        <v>1.628894626777442</v>
      </c>
      <c r="GO24" s="46">
        <f t="shared" si="145"/>
        <v>1.7103393581163142</v>
      </c>
      <c r="GP24" s="46">
        <f t="shared" si="145"/>
        <v>1.7958563260221301</v>
      </c>
      <c r="GQ24" s="46">
        <f t="shared" si="145"/>
        <v>1.8856491423232367</v>
      </c>
      <c r="GR24" s="46">
        <f t="shared" si="145"/>
        <v>1.9799315994393987</v>
      </c>
      <c r="GS24" s="46">
        <f t="shared" si="145"/>
        <v>2.0789281794113688</v>
      </c>
      <c r="GT24" s="46">
        <f t="shared" si="145"/>
        <v>2.1828745883819374</v>
      </c>
      <c r="GU24" s="46">
        <f t="shared" si="145"/>
        <v>2.2920183178010345</v>
      </c>
      <c r="GV24" s="46">
        <f t="shared" si="145"/>
        <v>2.4066192336910861</v>
      </c>
      <c r="GW24" s="46">
        <f t="shared" si="145"/>
        <v>2.5269501953756404</v>
      </c>
      <c r="GX24" s="46">
        <f t="shared" si="145"/>
        <v>2.6532977051444226</v>
      </c>
      <c r="GY24" s="46">
        <f t="shared" si="145"/>
        <v>2.7859625904016441</v>
      </c>
      <c r="GZ24" s="46">
        <f t="shared" si="145"/>
        <v>2.9252607199217264</v>
      </c>
      <c r="HA24" s="46">
        <f t="shared" si="145"/>
        <v>3.0715237559178128</v>
      </c>
      <c r="HB24" s="46">
        <f t="shared" si="145"/>
        <v>3.2250999437137038</v>
      </c>
      <c r="HC24" s="46">
        <f t="shared" si="145"/>
        <v>3.3863549408993889</v>
      </c>
      <c r="HD24" s="46">
        <f t="shared" si="145"/>
        <v>3.5556726879443583</v>
      </c>
      <c r="HE24" s="46">
        <f t="shared" si="145"/>
        <v>3.7334563223415764</v>
      </c>
      <c r="HF24" s="67">
        <f t="shared" si="137"/>
        <v>3.9201291384586554</v>
      </c>
      <c r="HG24" s="66">
        <f t="shared" ref="HG24:HR24" si="146">IF(HG$5&lt;$P24,HH24*0.99,IF(HG$5&lt;=$T24,1,HF24*HG$2))</f>
        <v>4.1161355953815884</v>
      </c>
      <c r="HH24" s="66">
        <f t="shared" si="146"/>
        <v>4.4042650870582998</v>
      </c>
      <c r="HI24" s="66">
        <f t="shared" si="146"/>
        <v>4.8006489448935472</v>
      </c>
      <c r="HJ24" s="66">
        <f t="shared" si="146"/>
        <v>5.3287203288318379</v>
      </c>
      <c r="HK24" s="66">
        <f t="shared" si="146"/>
        <v>6.0214539715799766</v>
      </c>
      <c r="HL24" s="66">
        <f t="shared" si="146"/>
        <v>6.9246720673169726</v>
      </c>
      <c r="HM24" s="66">
        <f t="shared" si="146"/>
        <v>8.1018663187608571</v>
      </c>
      <c r="HN24" s="66">
        <f t="shared" si="146"/>
        <v>9.6412209193254199</v>
      </c>
      <c r="HO24" s="66">
        <f t="shared" si="146"/>
        <v>11.665877312383758</v>
      </c>
      <c r="HP24" s="66">
        <f t="shared" si="146"/>
        <v>14.349029094232023</v>
      </c>
      <c r="HQ24" s="66">
        <f t="shared" si="146"/>
        <v>17.936286367790029</v>
      </c>
      <c r="HR24" s="66">
        <f t="shared" si="146"/>
        <v>22.779083687093337</v>
      </c>
    </row>
    <row r="25" spans="2:226" s="25" customFormat="1" x14ac:dyDescent="0.15">
      <c r="B25" s="74"/>
      <c r="C25" s="25">
        <v>18</v>
      </c>
      <c r="D25" s="3">
        <f t="shared" si="130"/>
        <v>0.1</v>
      </c>
      <c r="I25" s="25">
        <v>20</v>
      </c>
      <c r="J25" s="25">
        <f>ROUNDUP(求节点(节奏总纲!P$4:P$113,节奏总纲!$O$4:$O$113,节奏总纲!P23+1),0)</f>
        <v>24</v>
      </c>
      <c r="K25" s="25">
        <f>ROUNDUP(求节点(节奏总纲!Q$4:Q$113,节奏总纲!$O$4:$O$113,节奏总纲!Q23+1),0)</f>
        <v>24</v>
      </c>
      <c r="L25" s="25">
        <f>ROUNDUP(求节点(节奏总纲!R$4:R$113,节奏总纲!$O$4:$O$113,节奏总纲!R23+1),0)</f>
        <v>25</v>
      </c>
      <c r="M25" s="25">
        <f>ROUNDUP(求节点(节奏总纲!S$4:S$113,节奏总纲!$O$4:$O$113,节奏总纲!S23+1),0)</f>
        <v>26</v>
      </c>
      <c r="N25" s="25">
        <f>ROUNDUP(求节点(节奏总纲!T$4:T$113,节奏总纲!$O$4:$O$113,节奏总纲!T23+1),0)</f>
        <v>29</v>
      </c>
      <c r="O25" s="25">
        <f t="shared" si="11"/>
        <v>8</v>
      </c>
      <c r="P25" s="25">
        <v>16</v>
      </c>
      <c r="Q25" s="23">
        <f t="shared" ref="Q25:T25" si="147">P25+1.5</f>
        <v>17.5</v>
      </c>
      <c r="R25" s="23">
        <f t="shared" si="147"/>
        <v>19</v>
      </c>
      <c r="S25" s="23">
        <f t="shared" si="147"/>
        <v>20.5</v>
      </c>
      <c r="T25" s="23">
        <f t="shared" si="147"/>
        <v>22</v>
      </c>
      <c r="U25" s="25">
        <f>其他调用!AG24</f>
        <v>111684293.57519202</v>
      </c>
      <c r="V25" s="54">
        <f>IFERROR(部队战力(INDEX(其他调用!D$5:D$104,J25,1),INDEX(其他调用!N$5:N$104,J25,1),INDEX(其他调用!I$5:I$104,J25,1),INDEX(其他调用!S$5:S$104,J25,1)),V24)</f>
        <v>174331926.20517468</v>
      </c>
      <c r="W25" s="54">
        <f>IFERROR(部队战力(INDEX(其他调用!E$5:E$104,K25,1),INDEX(其他调用!O$5:O$104,K25,1),INDEX(其他调用!J$5:J$104,K25,1),INDEX(其他调用!T$5:T$104,K25,1)),W24)</f>
        <v>183818947.4977892</v>
      </c>
      <c r="X25" s="54">
        <f>IFERROR(部队战力(INDEX(其他调用!F$5:F$104,L25,1),INDEX(其他调用!P$5:P$104,L25,1),INDEX(其他调用!K$5:K$104,L25,1),INDEX(其他调用!U$5:U$104,L25,1)),X24)</f>
        <v>224120763.9942649</v>
      </c>
      <c r="Y25" s="54">
        <f>IFERROR(部队战力(INDEX(其他调用!G$5:G$104,M25,1),INDEX(其他调用!Q$5:Q$104,M25,1),INDEX(其他调用!L$5:L$104,M25,1),INDEX(其他调用!V$5:V$104,M25,1)),Y24)</f>
        <v>289024204.63244545</v>
      </c>
      <c r="Z25" s="54">
        <f>IFERROR(部队战力(INDEX(其他调用!H$5:H$104,N25,1),INDEX(其他调用!R$5:R$104,N25,1),INDEX(其他调用!M$5:M$104,N25,1),INDEX(其他调用!W$5:W$104,N25,1)),Z24)</f>
        <v>498968443.73570007</v>
      </c>
      <c r="AA25" s="25">
        <f t="shared" si="13"/>
        <v>1</v>
      </c>
      <c r="AB25" s="25">
        <f t="shared" si="14"/>
        <v>1.5609350305627785</v>
      </c>
      <c r="AC25" s="25">
        <f t="shared" si="15"/>
        <v>1.6458800213839573</v>
      </c>
      <c r="AD25" s="25">
        <f t="shared" si="16"/>
        <v>2.0067348489192391</v>
      </c>
      <c r="AE25" s="25">
        <f t="shared" si="17"/>
        <v>2.5878679569017327</v>
      </c>
      <c r="AF25" s="25">
        <f t="shared" si="18"/>
        <v>4.4676688884616258</v>
      </c>
      <c r="AK25" s="23"/>
      <c r="AL25" s="25">
        <v>20</v>
      </c>
      <c r="AM25" s="26">
        <f t="shared" si="106"/>
        <v>0.72616963049276584</v>
      </c>
      <c r="AN25" s="26">
        <f t="shared" si="106"/>
        <v>0.76545000000000007</v>
      </c>
      <c r="AO25" s="26">
        <f t="shared" si="106"/>
        <v>0.8068551449919622</v>
      </c>
      <c r="AP25" s="26">
        <f t="shared" si="106"/>
        <v>0.85050000000000014</v>
      </c>
      <c r="AQ25" s="26">
        <f t="shared" si="106"/>
        <v>0.93919646507000876</v>
      </c>
      <c r="AR25" s="26">
        <f t="shared" si="106"/>
        <v>0.9900000000000001</v>
      </c>
      <c r="AS25" s="26">
        <f t="shared" si="106"/>
        <v>1.0435516278555652</v>
      </c>
      <c r="AT25" s="26">
        <f t="shared" si="106"/>
        <v>1.1000000000000001</v>
      </c>
      <c r="AU25" s="26">
        <f t="shared" si="106"/>
        <v>1.1896342178333257</v>
      </c>
      <c r="AV25" s="26">
        <f t="shared" si="106"/>
        <v>1.2279898796324906</v>
      </c>
      <c r="AW25" s="26">
        <f t="shared" si="107"/>
        <v>1.2651832739645779</v>
      </c>
      <c r="AX25" s="26">
        <f t="shared" si="107"/>
        <v>1.301314062384495</v>
      </c>
      <c r="AY25" s="26">
        <f t="shared" si="107"/>
        <v>1.1383143885801419</v>
      </c>
      <c r="AZ25" s="26">
        <f t="shared" si="107"/>
        <v>1.1551673370980928</v>
      </c>
      <c r="BA25" s="26">
        <f t="shared" si="107"/>
        <v>1.1717779252691252</v>
      </c>
      <c r="BB25" s="26">
        <f t="shared" si="107"/>
        <v>1.311842548172403</v>
      </c>
      <c r="BC25" s="26">
        <f t="shared" si="107"/>
        <v>1.3990188274561259</v>
      </c>
      <c r="BD25" s="26">
        <f t="shared" si="107"/>
        <v>1.4618685325000396</v>
      </c>
      <c r="BE25" s="26">
        <f t="shared" si="107"/>
        <v>1.5582519588283146</v>
      </c>
      <c r="BF25" s="26">
        <f t="shared" si="107"/>
        <v>1.7020369779467655</v>
      </c>
      <c r="BG25" s="26">
        <f t="shared" si="108"/>
        <v>2.0618278986533269</v>
      </c>
      <c r="BH25" s="26">
        <f t="shared" si="108"/>
        <v>2.4307390038814325</v>
      </c>
      <c r="BI25" s="26">
        <f t="shared" si="108"/>
        <v>2.5493805748631466</v>
      </c>
      <c r="BJ25" s="26">
        <f t="shared" si="108"/>
        <v>2.673812904269576</v>
      </c>
      <c r="BK25" s="26">
        <f t="shared" si="108"/>
        <v>2.560464838232118</v>
      </c>
      <c r="BL25" s="26">
        <f t="shared" si="108"/>
        <v>2.6854381777664007</v>
      </c>
      <c r="BM25" s="26">
        <f t="shared" si="108"/>
        <v>2.8165113220553297</v>
      </c>
      <c r="BN25" s="26">
        <f t="shared" si="108"/>
        <v>2.9539819955430411</v>
      </c>
      <c r="BO25" s="26">
        <f t="shared" si="108"/>
        <v>3.2456939997018566</v>
      </c>
      <c r="BP25" s="26">
        <f t="shared" si="108"/>
        <v>3.4041125853400764</v>
      </c>
      <c r="BQ25" s="26">
        <f t="shared" si="109"/>
        <v>3.5702633996720419</v>
      </c>
      <c r="BR25" s="26">
        <f t="shared" si="109"/>
        <v>3.744523843874084</v>
      </c>
      <c r="BS25" s="26">
        <f t="shared" si="109"/>
        <v>4.1058029096228488</v>
      </c>
      <c r="BT25" s="26">
        <f t="shared" si="109"/>
        <v>4.3062024204551959</v>
      </c>
      <c r="BU25" s="26">
        <f t="shared" si="109"/>
        <v>4.5163832005851337</v>
      </c>
      <c r="BV25" s="26">
        <f t="shared" si="109"/>
        <v>4.7368226625007166</v>
      </c>
      <c r="BW25" s="26">
        <f t="shared" si="109"/>
        <v>4.5360196492833298</v>
      </c>
      <c r="BX25" s="26">
        <f t="shared" si="109"/>
        <v>4.757417543642025</v>
      </c>
      <c r="BY25" s="26">
        <f t="shared" si="109"/>
        <v>4.9896216142116634</v>
      </c>
      <c r="BZ25" s="26">
        <f t="shared" si="109"/>
        <v>5.2331592980062274</v>
      </c>
      <c r="CA25" s="26">
        <f t="shared" si="110"/>
        <v>5.7499449078058227</v>
      </c>
      <c r="CB25" s="26">
        <f t="shared" si="110"/>
        <v>6.0305930957976539</v>
      </c>
      <c r="CC25" s="26">
        <f t="shared" si="110"/>
        <v>6.3249393985864053</v>
      </c>
      <c r="CD25" s="26">
        <f t="shared" si="110"/>
        <v>6.6336524053774193</v>
      </c>
      <c r="CE25" s="26">
        <f t="shared" si="110"/>
        <v>7.2736803083743657</v>
      </c>
      <c r="CF25" s="26">
        <f t="shared" si="110"/>
        <v>7.6287002661840306</v>
      </c>
      <c r="CG25" s="26">
        <f t="shared" si="110"/>
        <v>8.0010483392118026</v>
      </c>
      <c r="CH25" s="26">
        <f t="shared" si="110"/>
        <v>8.3915702928024345</v>
      </c>
      <c r="CK25" s="25">
        <v>20</v>
      </c>
      <c r="CL25" s="54">
        <f t="shared" si="19"/>
        <v>6.6666666666666666E-2</v>
      </c>
      <c r="CM25" s="54">
        <f t="shared" si="20"/>
        <v>0.13333333333333333</v>
      </c>
      <c r="CN25" s="54">
        <f t="shared" si="21"/>
        <v>0.2</v>
      </c>
      <c r="CO25" s="54">
        <f t="shared" si="22"/>
        <v>0.26666666666666666</v>
      </c>
      <c r="CP25" s="54">
        <f t="shared" si="23"/>
        <v>0.33333333333333331</v>
      </c>
      <c r="CQ25" s="54">
        <f t="shared" si="24"/>
        <v>0.4</v>
      </c>
      <c r="CR25" s="54">
        <f t="shared" si="25"/>
        <v>0.46666666666666667</v>
      </c>
      <c r="CS25" s="54">
        <f t="shared" si="26"/>
        <v>0.53333333333333333</v>
      </c>
      <c r="CT25" s="54">
        <f t="shared" si="27"/>
        <v>0.60000000000000009</v>
      </c>
      <c r="CU25" s="54">
        <f t="shared" si="28"/>
        <v>0.65000000000000013</v>
      </c>
      <c r="CV25" s="54">
        <f t="shared" si="29"/>
        <v>0.70000000000000018</v>
      </c>
      <c r="CW25" s="54">
        <f t="shared" si="30"/>
        <v>0.75000000000000022</v>
      </c>
      <c r="CX25" s="54">
        <f t="shared" si="31"/>
        <v>0.80000000000000027</v>
      </c>
      <c r="CY25" s="54">
        <f t="shared" si="32"/>
        <v>0.85000000000000031</v>
      </c>
      <c r="CZ25" s="54">
        <f t="shared" si="33"/>
        <v>0.90000000000000036</v>
      </c>
      <c r="DA25" s="54">
        <f t="shared" si="34"/>
        <v>0.9500000000000004</v>
      </c>
      <c r="DB25" s="54">
        <f t="shared" si="35"/>
        <v>1.0000000000000004</v>
      </c>
      <c r="DC25" s="54">
        <f t="shared" si="36"/>
        <v>1.0500000000000005</v>
      </c>
      <c r="DD25" s="54">
        <f t="shared" si="37"/>
        <v>1.1000000000000005</v>
      </c>
      <c r="DE25" s="54">
        <f t="shared" si="38"/>
        <v>1.1500000000000006</v>
      </c>
      <c r="DF25" s="54">
        <f t="shared" si="39"/>
        <v>1.2000000000000006</v>
      </c>
      <c r="DG25" s="54">
        <f t="shared" si="40"/>
        <v>1.2500000000000007</v>
      </c>
      <c r="DH25" s="54">
        <f t="shared" si="41"/>
        <v>1.3000000000000007</v>
      </c>
      <c r="DI25" s="54">
        <f t="shared" si="42"/>
        <v>1.3500000000000008</v>
      </c>
      <c r="DJ25" s="54">
        <f t="shared" si="43"/>
        <v>1.4000000000000008</v>
      </c>
      <c r="DK25" s="54">
        <f t="shared" si="44"/>
        <v>1.4500000000000008</v>
      </c>
      <c r="DL25" s="54">
        <f t="shared" si="45"/>
        <v>1.5000000000000009</v>
      </c>
      <c r="DM25" s="54">
        <f t="shared" si="46"/>
        <v>1.5500000000000009</v>
      </c>
      <c r="DN25" s="54">
        <f t="shared" si="47"/>
        <v>1.600000000000001</v>
      </c>
      <c r="DO25" s="54">
        <f t="shared" si="48"/>
        <v>1.650000000000001</v>
      </c>
      <c r="DP25" s="54">
        <f t="shared" si="49"/>
        <v>1.7000000000000011</v>
      </c>
      <c r="DQ25" s="54">
        <f t="shared" si="50"/>
        <v>1.7500000000000011</v>
      </c>
      <c r="DR25" s="54">
        <f t="shared" si="51"/>
        <v>1.8000000000000012</v>
      </c>
      <c r="DS25" s="54">
        <f t="shared" si="52"/>
        <v>1.8500000000000012</v>
      </c>
      <c r="DT25" s="54">
        <f t="shared" si="53"/>
        <v>1.9000000000000012</v>
      </c>
      <c r="DU25" s="54">
        <f t="shared" si="54"/>
        <v>1.9500000000000013</v>
      </c>
      <c r="DV25" s="54">
        <f t="shared" si="55"/>
        <v>2.0000000000000013</v>
      </c>
      <c r="DW25" s="54">
        <f t="shared" si="56"/>
        <v>2.0500000000000012</v>
      </c>
      <c r="DX25" s="54">
        <f t="shared" si="57"/>
        <v>2.100000000000001</v>
      </c>
      <c r="DY25" s="54">
        <f t="shared" si="58"/>
        <v>2.1500000000000008</v>
      </c>
      <c r="DZ25" s="54">
        <f t="shared" si="59"/>
        <v>2.2000000000000006</v>
      </c>
      <c r="EA25" s="54">
        <f t="shared" si="60"/>
        <v>2.2500000000000004</v>
      </c>
      <c r="EB25" s="54">
        <f t="shared" si="61"/>
        <v>2.3000000000000003</v>
      </c>
      <c r="EC25" s="54">
        <f t="shared" si="62"/>
        <v>2.35</v>
      </c>
      <c r="ED25" s="54">
        <f t="shared" si="63"/>
        <v>2.4</v>
      </c>
      <c r="EE25" s="54">
        <f t="shared" si="64"/>
        <v>2.4499999999999997</v>
      </c>
      <c r="EF25" s="54">
        <f t="shared" si="65"/>
        <v>2.4999999999999996</v>
      </c>
      <c r="EG25" s="54">
        <f t="shared" si="66"/>
        <v>2.5499999999999994</v>
      </c>
      <c r="EH25" s="66">
        <f t="shared" ref="EH25:ES25" si="148">EG25+EH$2</f>
        <v>2.6299999999999994</v>
      </c>
      <c r="EI25" s="66">
        <f t="shared" si="148"/>
        <v>2.7199999999999993</v>
      </c>
      <c r="EJ25" s="66">
        <f t="shared" si="148"/>
        <v>2.8199999999999994</v>
      </c>
      <c r="EK25" s="66">
        <f t="shared" si="148"/>
        <v>2.9399999999999995</v>
      </c>
      <c r="EL25" s="66">
        <f t="shared" si="148"/>
        <v>3.0799999999999996</v>
      </c>
      <c r="EM25" s="66">
        <f t="shared" si="148"/>
        <v>3.2399999999999998</v>
      </c>
      <c r="EN25" s="66">
        <f t="shared" si="148"/>
        <v>3.42</v>
      </c>
      <c r="EO25" s="66">
        <f t="shared" si="148"/>
        <v>3.62</v>
      </c>
      <c r="EP25" s="66">
        <f t="shared" si="148"/>
        <v>3.8400000000000003</v>
      </c>
      <c r="EQ25" s="66">
        <f t="shared" si="148"/>
        <v>4.08</v>
      </c>
      <c r="ER25" s="66">
        <f t="shared" si="148"/>
        <v>4.34</v>
      </c>
      <c r="ES25" s="66">
        <f t="shared" si="148"/>
        <v>4.62</v>
      </c>
      <c r="EU25" s="1"/>
      <c r="EW25" s="23">
        <v>20</v>
      </c>
      <c r="EX25" s="23">
        <f>INT([2]攻城值!$AC24)</f>
        <v>59</v>
      </c>
      <c r="EY25" s="23">
        <f>INT([2]攻城值!$AJ24)</f>
        <v>533</v>
      </c>
      <c r="EZ25" s="23">
        <f t="shared" si="68"/>
        <v>426.40000000000003</v>
      </c>
      <c r="FA25" s="23">
        <f>[3]其他调用!AS24+[3]其他调用!$AZ24*[3]攻城基础信息!$D$28*[3]攻城基础信息!$D$29</f>
        <v>486.34345040607843</v>
      </c>
      <c r="FB25" s="61">
        <f>[3]攻城基础信息!$X24*EZ25/FA25*$EX$1*6</f>
        <v>162662.04863999999</v>
      </c>
      <c r="FC25" s="26">
        <f t="shared" si="69"/>
        <v>16500</v>
      </c>
      <c r="FE25" s="74"/>
      <c r="FF25" s="23">
        <v>19</v>
      </c>
      <c r="FG25" s="26">
        <v>1</v>
      </c>
      <c r="FJ25" s="25">
        <v>20</v>
      </c>
      <c r="FK25" s="46">
        <f t="shared" ref="FK25:HE25" si="149">IF(FK$5&lt;$P25,FL25*0.99,IF(FK$5&lt;=$T25,1,FJ25*1.05))</f>
        <v>0.86005835464128833</v>
      </c>
      <c r="FL25" s="46">
        <f t="shared" si="149"/>
        <v>0.86874581276897811</v>
      </c>
      <c r="FM25" s="46">
        <f t="shared" si="149"/>
        <v>0.87752102299896784</v>
      </c>
      <c r="FN25" s="46">
        <f t="shared" si="149"/>
        <v>0.88638487171612912</v>
      </c>
      <c r="FO25" s="46">
        <f t="shared" si="149"/>
        <v>0.89533825425871627</v>
      </c>
      <c r="FP25" s="46">
        <f t="shared" si="149"/>
        <v>0.9043820750088043</v>
      </c>
      <c r="FQ25" s="46">
        <f t="shared" si="149"/>
        <v>0.91351724748364072</v>
      </c>
      <c r="FR25" s="46">
        <f t="shared" si="149"/>
        <v>0.92274469442791995</v>
      </c>
      <c r="FS25" s="46">
        <f t="shared" si="149"/>
        <v>0.93206534790698992</v>
      </c>
      <c r="FT25" s="46">
        <f t="shared" si="149"/>
        <v>0.94148014940099989</v>
      </c>
      <c r="FU25" s="46">
        <f t="shared" si="149"/>
        <v>0.95099004989999991</v>
      </c>
      <c r="FV25" s="46">
        <f t="shared" si="149"/>
        <v>0.96059600999999994</v>
      </c>
      <c r="FW25" s="46">
        <f t="shared" si="149"/>
        <v>0.97029899999999991</v>
      </c>
      <c r="FX25" s="46">
        <f t="shared" si="149"/>
        <v>0.98009999999999997</v>
      </c>
      <c r="FY25" s="46">
        <f t="shared" si="149"/>
        <v>0.99</v>
      </c>
      <c r="FZ25" s="46">
        <f t="shared" si="149"/>
        <v>1</v>
      </c>
      <c r="GA25" s="46">
        <f t="shared" si="149"/>
        <v>1</v>
      </c>
      <c r="GB25" s="46">
        <f t="shared" si="149"/>
        <v>1</v>
      </c>
      <c r="GC25" s="46">
        <f t="shared" si="149"/>
        <v>1</v>
      </c>
      <c r="GD25" s="46">
        <f t="shared" si="149"/>
        <v>1</v>
      </c>
      <c r="GE25" s="46">
        <f t="shared" si="149"/>
        <v>1</v>
      </c>
      <c r="GF25" s="46">
        <f t="shared" si="149"/>
        <v>1</v>
      </c>
      <c r="GG25" s="46">
        <f t="shared" si="149"/>
        <v>1.05</v>
      </c>
      <c r="GH25" s="46">
        <f t="shared" si="149"/>
        <v>1.1025</v>
      </c>
      <c r="GI25" s="46">
        <f t="shared" si="149"/>
        <v>1.1576250000000001</v>
      </c>
      <c r="GJ25" s="46">
        <f t="shared" si="149"/>
        <v>1.2155062500000002</v>
      </c>
      <c r="GK25" s="46">
        <f t="shared" si="149"/>
        <v>1.2762815625000004</v>
      </c>
      <c r="GL25" s="46">
        <f t="shared" si="149"/>
        <v>1.3400956406250004</v>
      </c>
      <c r="GM25" s="46">
        <f t="shared" si="149"/>
        <v>1.4071004226562505</v>
      </c>
      <c r="GN25" s="46">
        <f t="shared" si="149"/>
        <v>1.477455443789063</v>
      </c>
      <c r="GO25" s="46">
        <f t="shared" si="149"/>
        <v>1.5513282159785162</v>
      </c>
      <c r="GP25" s="46">
        <f t="shared" si="149"/>
        <v>1.628894626777442</v>
      </c>
      <c r="GQ25" s="46">
        <f t="shared" si="149"/>
        <v>1.7103393581163142</v>
      </c>
      <c r="GR25" s="46">
        <f t="shared" si="149"/>
        <v>1.7958563260221301</v>
      </c>
      <c r="GS25" s="46">
        <f t="shared" si="149"/>
        <v>1.8856491423232367</v>
      </c>
      <c r="GT25" s="46">
        <f t="shared" si="149"/>
        <v>1.9799315994393987</v>
      </c>
      <c r="GU25" s="46">
        <f t="shared" si="149"/>
        <v>2.0789281794113688</v>
      </c>
      <c r="GV25" s="46">
        <f t="shared" si="149"/>
        <v>2.1828745883819374</v>
      </c>
      <c r="GW25" s="46">
        <f t="shared" si="149"/>
        <v>2.2920183178010345</v>
      </c>
      <c r="GX25" s="46">
        <f t="shared" si="149"/>
        <v>2.4066192336910861</v>
      </c>
      <c r="GY25" s="46">
        <f t="shared" si="149"/>
        <v>2.5269501953756404</v>
      </c>
      <c r="GZ25" s="46">
        <f t="shared" si="149"/>
        <v>2.6532977051444226</v>
      </c>
      <c r="HA25" s="46">
        <f t="shared" si="149"/>
        <v>2.7859625904016441</v>
      </c>
      <c r="HB25" s="46">
        <f t="shared" si="149"/>
        <v>2.9252607199217264</v>
      </c>
      <c r="HC25" s="46">
        <f t="shared" si="149"/>
        <v>3.0715237559178128</v>
      </c>
      <c r="HD25" s="46">
        <f t="shared" si="149"/>
        <v>3.2250999437137038</v>
      </c>
      <c r="HE25" s="46">
        <f t="shared" si="149"/>
        <v>3.3863549408993889</v>
      </c>
      <c r="HF25" s="67">
        <f t="shared" si="137"/>
        <v>3.5556726879443583</v>
      </c>
      <c r="HG25" s="66">
        <f t="shared" ref="HG25:HR25" si="150">IF(HG$5&lt;$P25,HH25*0.99,IF(HG$5&lt;=$T25,1,HF25*HG$2))</f>
        <v>3.7334563223415764</v>
      </c>
      <c r="HH25" s="66">
        <f t="shared" si="150"/>
        <v>3.9947982649054872</v>
      </c>
      <c r="HI25" s="66">
        <f t="shared" si="150"/>
        <v>4.3543301087469812</v>
      </c>
      <c r="HJ25" s="66">
        <f t="shared" si="150"/>
        <v>4.8333064207091496</v>
      </c>
      <c r="HK25" s="66">
        <f t="shared" si="150"/>
        <v>5.4616362554013387</v>
      </c>
      <c r="HL25" s="66">
        <f t="shared" si="150"/>
        <v>6.2808816937115388</v>
      </c>
      <c r="HM25" s="66">
        <f t="shared" si="150"/>
        <v>7.3486315816424996</v>
      </c>
      <c r="HN25" s="66">
        <f t="shared" si="150"/>
        <v>8.7448715821545751</v>
      </c>
      <c r="HO25" s="66">
        <f t="shared" si="150"/>
        <v>10.581294614407035</v>
      </c>
      <c r="HP25" s="66">
        <f t="shared" si="150"/>
        <v>13.014992375720652</v>
      </c>
      <c r="HQ25" s="66">
        <f t="shared" si="150"/>
        <v>16.268740469650815</v>
      </c>
      <c r="HR25" s="66">
        <f t="shared" si="150"/>
        <v>20.661300396456536</v>
      </c>
    </row>
    <row r="26" spans="2:226" x14ac:dyDescent="0.15">
      <c r="B26" s="74"/>
      <c r="C26" s="7">
        <v>19</v>
      </c>
      <c r="D26" s="3">
        <f t="shared" si="130"/>
        <v>0.1</v>
      </c>
      <c r="E26" s="9"/>
      <c r="F26" s="9"/>
      <c r="G26" s="9"/>
      <c r="H26" s="15"/>
      <c r="I26" s="7">
        <v>21</v>
      </c>
      <c r="J26" s="15">
        <f>ROUNDUP(求节点(节奏总纲!P$4:P$113,节奏总纲!$O$4:$O$113,节奏总纲!P24+1),0)</f>
        <v>25</v>
      </c>
      <c r="K26" s="15">
        <f>ROUNDUP(求节点(节奏总纲!Q$4:Q$113,节奏总纲!$O$4:$O$113,节奏总纲!Q24+1),0)</f>
        <v>25</v>
      </c>
      <c r="L26" s="15">
        <f>ROUNDUP(求节点(节奏总纲!R$4:R$113,节奏总纲!$O$4:$O$113,节奏总纲!R24+1),0)</f>
        <v>26</v>
      </c>
      <c r="M26" s="15">
        <f>ROUNDUP(求节点(节奏总纲!S$4:S$113,节奏总纲!$O$4:$O$113,节奏总纲!S24+1),0)</f>
        <v>27</v>
      </c>
      <c r="N26" s="15">
        <f>ROUNDUP(求节点(节奏总纲!T$4:T$113,节奏总纲!$O$4:$O$113,节奏总纲!T24+1),0)</f>
        <v>30</v>
      </c>
      <c r="O26" s="15">
        <f t="shared" si="11"/>
        <v>8.6316064703193796</v>
      </c>
      <c r="P26" s="7">
        <v>17.263212940638759</v>
      </c>
      <c r="Q26" s="23">
        <f t="shared" ref="Q26:T26" si="151">P26+1.5</f>
        <v>18.763212940638759</v>
      </c>
      <c r="R26" s="23">
        <f t="shared" si="151"/>
        <v>20.263212940638759</v>
      </c>
      <c r="S26" s="23">
        <f t="shared" si="151"/>
        <v>21.763212940638759</v>
      </c>
      <c r="T26" s="23">
        <f t="shared" si="151"/>
        <v>23.263212940638759</v>
      </c>
      <c r="U26" s="15">
        <f>其他调用!AG25</f>
        <v>125507705.21333154</v>
      </c>
      <c r="V26" s="54">
        <f>IFERROR(部队战力(INDEX(其他调用!D$5:D$104,J26,1),INDEX(其他调用!N$5:N$104,J26,1),INDEX(其他调用!I$5:I$104,J26,1),INDEX(其他调用!S$5:S$104,J26,1)),V25)</f>
        <v>192940409.1922465</v>
      </c>
      <c r="W26" s="54">
        <f>IFERROR(部队战力(INDEX(其他调用!E$5:E$104,K26,1),INDEX(其他调用!O$5:O$104,K26,1),INDEX(其他调用!J$5:J$104,K26,1),INDEX(其他调用!T$5:T$104,K26,1)),W25)</f>
        <v>203832516.01766169</v>
      </c>
      <c r="X26" s="54">
        <f>IFERROR(部队战力(INDEX(其他调用!F$5:F$104,L26,1),INDEX(其他调用!P$5:P$104,L26,1),INDEX(其他调用!K$5:K$104,L26,1),INDEX(其他调用!U$5:U$104,L26,1)),X25)</f>
        <v>249294953.89701441</v>
      </c>
      <c r="Y26" s="54">
        <f>IFERROR(部队战力(INDEX(其他调用!G$5:G$104,M26,1),INDEX(其他调用!Q$5:Q$104,M26,1),INDEX(其他调用!L$5:L$104,M26,1),INDEX(其他调用!V$5:V$104,M26,1)),Y25)</f>
        <v>321151925.80275393</v>
      </c>
      <c r="Z26" s="54">
        <f>IFERROR(部队战力(INDEX(其他调用!H$5:H$104,N26,1),INDEX(其他调用!R$5:R$104,N26,1),INDEX(其他调用!M$5:M$104,N26,1),INDEX(其他调用!W$5:W$104,N26,1)),Z25)</f>
        <v>580363948.14923751</v>
      </c>
      <c r="AA26" s="15">
        <f t="shared" si="13"/>
        <v>1</v>
      </c>
      <c r="AB26" s="15">
        <f t="shared" si="14"/>
        <v>1.5372793954307133</v>
      </c>
      <c r="AC26" s="15">
        <f t="shared" si="15"/>
        <v>1.62406376302712</v>
      </c>
      <c r="AD26" s="15">
        <f t="shared" si="16"/>
        <v>1.9862920246472173</v>
      </c>
      <c r="AE26" s="15">
        <f t="shared" si="17"/>
        <v>2.5588223866963102</v>
      </c>
      <c r="AF26" s="15">
        <f t="shared" si="18"/>
        <v>4.6241300258240301</v>
      </c>
      <c r="AK26" s="23"/>
      <c r="AL26" s="19">
        <v>21</v>
      </c>
      <c r="AM26" s="26">
        <f t="shared" ref="AM26:AV35" si="152">(IF(AM$5&lt;$O26,0.9^($O26-AM$5),IF(AM$5&gt;$T26,1.1^(AM$5-$T26),1))*横向求跳跃节点($O26:$T26,$AA26:$AF26,AM$5,$O$2:$S$2))^0.5*(1+INDEX($D$8:$D$55,AM$5,1))</f>
        <v>0.70240520081744018</v>
      </c>
      <c r="AN26" s="26">
        <f t="shared" si="152"/>
        <v>0.74040009164369169</v>
      </c>
      <c r="AO26" s="26">
        <f t="shared" si="152"/>
        <v>0.78045022313048906</v>
      </c>
      <c r="AP26" s="26">
        <f t="shared" si="152"/>
        <v>0.82266676849299081</v>
      </c>
      <c r="AQ26" s="26">
        <f t="shared" si="152"/>
        <v>0.90846057718892903</v>
      </c>
      <c r="AR26" s="26">
        <f t="shared" si="152"/>
        <v>0.95760152946274057</v>
      </c>
      <c r="AS26" s="26">
        <f t="shared" si="152"/>
        <v>1.0094006413210324</v>
      </c>
      <c r="AT26" s="26">
        <f t="shared" si="152"/>
        <v>1.064001699403045</v>
      </c>
      <c r="AU26" s="26">
        <f t="shared" si="152"/>
        <v>1.1631105178161092</v>
      </c>
      <c r="AV26" s="26">
        <f t="shared" si="152"/>
        <v>1.1979757355640341</v>
      </c>
      <c r="AW26" s="26">
        <f t="shared" ref="AW26:BF35" si="153">(IF(AW$5&lt;$O26,0.9^($O26-AW$5),IF(AW$5&gt;$T26,1.1^(AW$5-$T26),1))*横向求跳跃节点($O26:$T26,$AA26:$AF26,AW$5,$O$2:$S$2))^0.5*(1+INDEX($D$8:$D$55,AW$5,1))</f>
        <v>1.2318545568961945</v>
      </c>
      <c r="AX26" s="26">
        <f t="shared" si="153"/>
        <v>1.2648262472338445</v>
      </c>
      <c r="AY26" s="26">
        <f t="shared" si="153"/>
        <v>1.1215213849211656</v>
      </c>
      <c r="AZ26" s="26">
        <f t="shared" si="153"/>
        <v>1.139096639759182</v>
      </c>
      <c r="BA26" s="26">
        <f t="shared" si="153"/>
        <v>1.1564048134567022</v>
      </c>
      <c r="BB26" s="26">
        <f t="shared" si="153"/>
        <v>1.1734577241899258</v>
      </c>
      <c r="BC26" s="26">
        <f t="shared" si="153"/>
        <v>1.2469456931320824</v>
      </c>
      <c r="BD26" s="26">
        <f t="shared" si="153"/>
        <v>1.3826379225949701</v>
      </c>
      <c r="BE26" s="26">
        <f t="shared" si="153"/>
        <v>1.4262909000637416</v>
      </c>
      <c r="BF26" s="26">
        <f t="shared" si="153"/>
        <v>1.5252879059306093</v>
      </c>
      <c r="BG26" s="26">
        <f t="shared" ref="BG26:BP35" si="154">(IF(BG$5&lt;$O26,0.9^($O26-BG$5),IF(BG$5&gt;$T26,1.1^(BG$5-$T26),1))*横向求跳跃节点($O26:$T26,$AA26:$AF26,BG$5,$O$2:$S$2))^0.5*(1+INDEX($D$8:$D$55,BG$5,1))</f>
        <v>1.7317006854418104</v>
      </c>
      <c r="BH26" s="26">
        <f t="shared" si="154"/>
        <v>1.9532565673211908</v>
      </c>
      <c r="BI26" s="26">
        <f t="shared" si="154"/>
        <v>2.3740522571363716</v>
      </c>
      <c r="BJ26" s="26">
        <f t="shared" si="154"/>
        <v>2.5613071183815341</v>
      </c>
      <c r="BK26" s="26">
        <f t="shared" si="154"/>
        <v>2.4527283887580302</v>
      </c>
      <c r="BL26" s="26">
        <f t="shared" si="154"/>
        <v>2.5724432362875413</v>
      </c>
      <c r="BM26" s="26">
        <f t="shared" si="154"/>
        <v>2.6980012276338332</v>
      </c>
      <c r="BN26" s="26">
        <f t="shared" si="154"/>
        <v>2.8296875599162954</v>
      </c>
      <c r="BO26" s="26">
        <f t="shared" si="154"/>
        <v>3.109125224225656</v>
      </c>
      <c r="BP26" s="26">
        <f t="shared" si="154"/>
        <v>3.2608780452368746</v>
      </c>
      <c r="BQ26" s="26">
        <f t="shared" ref="BQ26:BZ35" si="155">(IF(BQ$5&lt;$O26,0.9^($O26-BQ$5),IF(BQ$5&gt;$T26,1.1^(BQ$5-$T26),1))*横向求跳跃节点($O26:$T26,$AA26:$AF26,BQ$5,$O$2:$S$2))^0.5*(1+INDEX($D$8:$D$55,BQ$5,1))</f>
        <v>3.4200377466482217</v>
      </c>
      <c r="BR26" s="26">
        <f t="shared" si="155"/>
        <v>3.5869658497605621</v>
      </c>
      <c r="BS26" s="26">
        <f t="shared" si="155"/>
        <v>3.9330434086454544</v>
      </c>
      <c r="BT26" s="26">
        <f t="shared" si="155"/>
        <v>4.1250107272246463</v>
      </c>
      <c r="BU26" s="26">
        <f t="shared" si="155"/>
        <v>4.3263477495100009</v>
      </c>
      <c r="BV26" s="26">
        <f t="shared" si="155"/>
        <v>4.5375117999471106</v>
      </c>
      <c r="BW26" s="26">
        <f t="shared" si="155"/>
        <v>4.3451579571165659</v>
      </c>
      <c r="BX26" s="26">
        <f t="shared" si="155"/>
        <v>4.5572401121207946</v>
      </c>
      <c r="BY26" s="26">
        <f t="shared" si="155"/>
        <v>4.7796737528282236</v>
      </c>
      <c r="BZ26" s="26">
        <f t="shared" si="155"/>
        <v>5.0129641233328739</v>
      </c>
      <c r="CA26" s="26">
        <f t="shared" ref="CA26:CH35" si="156">(IF(CA$5&lt;$O26,0.9^($O26-CA$5),IF(CA$5&gt;$T26,1.1^(CA$5-$T26),1))*横向求跳跃节点($O26:$T26,$AA26:$AF26,CA$5,$O$2:$S$2))^0.5*(1+INDEX($D$8:$D$55,CA$5,1))</f>
        <v>5.5080049913544302</v>
      </c>
      <c r="CB26" s="26">
        <f t="shared" si="156"/>
        <v>5.7768443706978845</v>
      </c>
      <c r="CC26" s="26">
        <f t="shared" si="156"/>
        <v>6.0588054904898732</v>
      </c>
      <c r="CD26" s="26">
        <f t="shared" si="156"/>
        <v>6.3545288077676743</v>
      </c>
      <c r="CE26" s="26">
        <f t="shared" si="156"/>
        <v>6.9676263140633532</v>
      </c>
      <c r="CF26" s="26">
        <f t="shared" si="156"/>
        <v>7.3077081289328252</v>
      </c>
      <c r="CG26" s="26">
        <f t="shared" si="156"/>
        <v>7.6643889454696881</v>
      </c>
      <c r="CH26" s="26">
        <f t="shared" si="156"/>
        <v>8.0384789418261082</v>
      </c>
      <c r="CK26" s="49">
        <v>21</v>
      </c>
      <c r="CL26" s="54">
        <f t="shared" si="19"/>
        <v>5.4545454545454543E-2</v>
      </c>
      <c r="CM26" s="54">
        <f t="shared" si="20"/>
        <v>0.10909090909090909</v>
      </c>
      <c r="CN26" s="54">
        <f t="shared" si="21"/>
        <v>0.16363636363636364</v>
      </c>
      <c r="CO26" s="54">
        <f t="shared" si="22"/>
        <v>0.21818181818181817</v>
      </c>
      <c r="CP26" s="54">
        <f t="shared" si="23"/>
        <v>0.27272727272727271</v>
      </c>
      <c r="CQ26" s="54">
        <f t="shared" si="24"/>
        <v>0.32727272727272727</v>
      </c>
      <c r="CR26" s="54">
        <f t="shared" si="25"/>
        <v>0.38181818181818178</v>
      </c>
      <c r="CS26" s="54">
        <f t="shared" si="26"/>
        <v>0.43636363636363634</v>
      </c>
      <c r="CT26" s="54">
        <f t="shared" si="27"/>
        <v>0.49090909090909091</v>
      </c>
      <c r="CU26" s="54">
        <f t="shared" si="28"/>
        <v>0.54545454545454541</v>
      </c>
      <c r="CV26" s="54">
        <f t="shared" si="29"/>
        <v>0.59545454545454546</v>
      </c>
      <c r="CW26" s="54">
        <f t="shared" si="30"/>
        <v>0.6454545454545455</v>
      </c>
      <c r="CX26" s="54">
        <f t="shared" si="31"/>
        <v>0.69545454545454555</v>
      </c>
      <c r="CY26" s="54">
        <f t="shared" si="32"/>
        <v>0.74545454545454559</v>
      </c>
      <c r="CZ26" s="54">
        <f t="shared" si="33"/>
        <v>0.79545454545454564</v>
      </c>
      <c r="DA26" s="54">
        <f t="shared" si="34"/>
        <v>0.84545454545454568</v>
      </c>
      <c r="DB26" s="54">
        <f t="shared" si="35"/>
        <v>0.89545454545454573</v>
      </c>
      <c r="DC26" s="54">
        <f t="shared" si="36"/>
        <v>0.94545454545454577</v>
      </c>
      <c r="DD26" s="54">
        <f t="shared" si="37"/>
        <v>0.99545454545454581</v>
      </c>
      <c r="DE26" s="54">
        <f t="shared" si="38"/>
        <v>1.0454545454545459</v>
      </c>
      <c r="DF26" s="54">
        <f t="shared" si="39"/>
        <v>1.0954545454545459</v>
      </c>
      <c r="DG26" s="54">
        <f t="shared" si="40"/>
        <v>1.1454545454545459</v>
      </c>
      <c r="DH26" s="54">
        <f t="shared" si="41"/>
        <v>1.195454545454546</v>
      </c>
      <c r="DI26" s="54">
        <f t="shared" si="42"/>
        <v>1.245454545454546</v>
      </c>
      <c r="DJ26" s="54">
        <f t="shared" si="43"/>
        <v>1.2954545454545461</v>
      </c>
      <c r="DK26" s="54">
        <f t="shared" si="44"/>
        <v>1.3454545454545461</v>
      </c>
      <c r="DL26" s="54">
        <f t="shared" si="45"/>
        <v>1.3954545454545462</v>
      </c>
      <c r="DM26" s="54">
        <f t="shared" si="46"/>
        <v>1.4454545454545462</v>
      </c>
      <c r="DN26" s="54">
        <f t="shared" si="47"/>
        <v>1.4954545454545463</v>
      </c>
      <c r="DO26" s="54">
        <f t="shared" si="48"/>
        <v>1.5454545454545463</v>
      </c>
      <c r="DP26" s="54">
        <f t="shared" si="49"/>
        <v>1.5954545454545463</v>
      </c>
      <c r="DQ26" s="54">
        <f t="shared" si="50"/>
        <v>1.6454545454545464</v>
      </c>
      <c r="DR26" s="54">
        <f t="shared" si="51"/>
        <v>1.6954545454545464</v>
      </c>
      <c r="DS26" s="54">
        <f t="shared" si="52"/>
        <v>1.7454545454545465</v>
      </c>
      <c r="DT26" s="54">
        <f t="shared" si="53"/>
        <v>1.7954545454545465</v>
      </c>
      <c r="DU26" s="54">
        <f t="shared" si="54"/>
        <v>1.8454545454545466</v>
      </c>
      <c r="DV26" s="54">
        <f t="shared" si="55"/>
        <v>1.8954545454545466</v>
      </c>
      <c r="DW26" s="54">
        <f t="shared" si="56"/>
        <v>1.9454545454545467</v>
      </c>
      <c r="DX26" s="54">
        <f t="shared" si="57"/>
        <v>1.9954545454545467</v>
      </c>
      <c r="DY26" s="54">
        <f t="shared" si="58"/>
        <v>2.0454545454545467</v>
      </c>
      <c r="DZ26" s="54">
        <f t="shared" si="59"/>
        <v>2.0954545454545466</v>
      </c>
      <c r="EA26" s="54">
        <f t="shared" si="60"/>
        <v>2.1454545454545464</v>
      </c>
      <c r="EB26" s="54">
        <f t="shared" si="61"/>
        <v>2.1954545454545462</v>
      </c>
      <c r="EC26" s="54">
        <f t="shared" si="62"/>
        <v>2.245454545454546</v>
      </c>
      <c r="ED26" s="54">
        <f t="shared" si="63"/>
        <v>2.2954545454545459</v>
      </c>
      <c r="EE26" s="54">
        <f t="shared" si="64"/>
        <v>2.3454545454545457</v>
      </c>
      <c r="EF26" s="54">
        <f t="shared" si="65"/>
        <v>2.3954545454545455</v>
      </c>
      <c r="EG26" s="54">
        <f t="shared" si="66"/>
        <v>2.4454545454545453</v>
      </c>
      <c r="EH26" s="66">
        <f t="shared" ref="EH26:ES26" si="157">EG26+EH$2</f>
        <v>2.5254545454545454</v>
      </c>
      <c r="EI26" s="66">
        <f t="shared" si="157"/>
        <v>2.6154545454545453</v>
      </c>
      <c r="EJ26" s="66">
        <f t="shared" si="157"/>
        <v>2.7154545454545453</v>
      </c>
      <c r="EK26" s="66">
        <f t="shared" si="157"/>
        <v>2.8354545454545454</v>
      </c>
      <c r="EL26" s="66">
        <f t="shared" si="157"/>
        <v>2.9754545454545456</v>
      </c>
      <c r="EM26" s="66">
        <f t="shared" si="157"/>
        <v>3.1354545454545457</v>
      </c>
      <c r="EN26" s="66">
        <f t="shared" si="157"/>
        <v>3.3154545454545459</v>
      </c>
      <c r="EO26" s="66">
        <f t="shared" si="157"/>
        <v>3.5154545454545461</v>
      </c>
      <c r="EP26" s="66">
        <f t="shared" si="157"/>
        <v>3.7354545454545462</v>
      </c>
      <c r="EQ26" s="66">
        <f t="shared" si="157"/>
        <v>3.9754545454545465</v>
      </c>
      <c r="ER26" s="66">
        <f t="shared" si="157"/>
        <v>4.2354545454545462</v>
      </c>
      <c r="ES26" s="66">
        <f t="shared" si="157"/>
        <v>4.5154545454545465</v>
      </c>
      <c r="EW26" s="23">
        <v>21</v>
      </c>
      <c r="EX26" s="23">
        <f>INT([2]攻城值!$AC25)</f>
        <v>62</v>
      </c>
      <c r="EY26" s="23">
        <f>INT([2]攻城值!$AJ25)</f>
        <v>541</v>
      </c>
      <c r="EZ26" s="23">
        <f t="shared" si="68"/>
        <v>432.8</v>
      </c>
      <c r="FA26" s="23">
        <f>[3]其他调用!AS25+[3]其他调用!$AZ25*[3]攻城基础信息!$D$28*[3]攻城基础信息!$D$29</f>
        <v>495.9249007206048</v>
      </c>
      <c r="FB26" s="61">
        <f>[3]攻城基础信息!$X25*EZ26/FA26*$EX$1*6</f>
        <v>166006.55299709746</v>
      </c>
      <c r="FC26" s="26">
        <f t="shared" si="69"/>
        <v>16500</v>
      </c>
      <c r="FE26" s="74"/>
      <c r="FF26" s="23">
        <v>20</v>
      </c>
      <c r="FG26" s="26">
        <v>1</v>
      </c>
      <c r="FJ26" s="46">
        <v>21</v>
      </c>
      <c r="FK26" s="46">
        <f t="shared" ref="FK26:HE26" si="158">IF(FK$5&lt;$P26,FL26*0.99,IF(FK$5&lt;=$T26,1,FJ26*1.05))</f>
        <v>0.84294319338392665</v>
      </c>
      <c r="FL26" s="46">
        <f t="shared" si="158"/>
        <v>0.85145777109487542</v>
      </c>
      <c r="FM26" s="46">
        <f t="shared" si="158"/>
        <v>0.86005835464128833</v>
      </c>
      <c r="FN26" s="46">
        <f t="shared" si="158"/>
        <v>0.86874581276897811</v>
      </c>
      <c r="FO26" s="46">
        <f t="shared" si="158"/>
        <v>0.87752102299896784</v>
      </c>
      <c r="FP26" s="46">
        <f t="shared" si="158"/>
        <v>0.88638487171612912</v>
      </c>
      <c r="FQ26" s="46">
        <f t="shared" si="158"/>
        <v>0.89533825425871627</v>
      </c>
      <c r="FR26" s="46">
        <f t="shared" si="158"/>
        <v>0.9043820750088043</v>
      </c>
      <c r="FS26" s="46">
        <f t="shared" si="158"/>
        <v>0.91351724748364072</v>
      </c>
      <c r="FT26" s="46">
        <f t="shared" si="158"/>
        <v>0.92274469442791995</v>
      </c>
      <c r="FU26" s="46">
        <f t="shared" si="158"/>
        <v>0.93206534790698992</v>
      </c>
      <c r="FV26" s="46">
        <f t="shared" si="158"/>
        <v>0.94148014940099989</v>
      </c>
      <c r="FW26" s="46">
        <f t="shared" si="158"/>
        <v>0.95099004989999991</v>
      </c>
      <c r="FX26" s="46">
        <f t="shared" si="158"/>
        <v>0.96059600999999994</v>
      </c>
      <c r="FY26" s="46">
        <f t="shared" si="158"/>
        <v>0.97029899999999991</v>
      </c>
      <c r="FZ26" s="46">
        <f t="shared" si="158"/>
        <v>0.98009999999999997</v>
      </c>
      <c r="GA26" s="46">
        <f t="shared" si="158"/>
        <v>0.99</v>
      </c>
      <c r="GB26" s="46">
        <f t="shared" si="158"/>
        <v>1</v>
      </c>
      <c r="GC26" s="46">
        <f t="shared" si="158"/>
        <v>1</v>
      </c>
      <c r="GD26" s="46">
        <f t="shared" si="158"/>
        <v>1</v>
      </c>
      <c r="GE26" s="46">
        <f t="shared" si="158"/>
        <v>1</v>
      </c>
      <c r="GF26" s="46">
        <f t="shared" si="158"/>
        <v>1</v>
      </c>
      <c r="GG26" s="46">
        <f t="shared" si="158"/>
        <v>1</v>
      </c>
      <c r="GH26" s="46">
        <f t="shared" si="158"/>
        <v>1.05</v>
      </c>
      <c r="GI26" s="46">
        <f t="shared" si="158"/>
        <v>1.1025</v>
      </c>
      <c r="GJ26" s="46">
        <f t="shared" si="158"/>
        <v>1.1576250000000001</v>
      </c>
      <c r="GK26" s="46">
        <f t="shared" si="158"/>
        <v>1.2155062500000002</v>
      </c>
      <c r="GL26" s="46">
        <f t="shared" si="158"/>
        <v>1.2762815625000004</v>
      </c>
      <c r="GM26" s="46">
        <f t="shared" si="158"/>
        <v>1.3400956406250004</v>
      </c>
      <c r="GN26" s="46">
        <f t="shared" si="158"/>
        <v>1.4071004226562505</v>
      </c>
      <c r="GO26" s="46">
        <f t="shared" si="158"/>
        <v>1.477455443789063</v>
      </c>
      <c r="GP26" s="46">
        <f t="shared" si="158"/>
        <v>1.5513282159785162</v>
      </c>
      <c r="GQ26" s="46">
        <f t="shared" si="158"/>
        <v>1.628894626777442</v>
      </c>
      <c r="GR26" s="46">
        <f t="shared" si="158"/>
        <v>1.7103393581163142</v>
      </c>
      <c r="GS26" s="46">
        <f t="shared" si="158"/>
        <v>1.7958563260221301</v>
      </c>
      <c r="GT26" s="46">
        <f t="shared" si="158"/>
        <v>1.8856491423232367</v>
      </c>
      <c r="GU26" s="46">
        <f t="shared" si="158"/>
        <v>1.9799315994393987</v>
      </c>
      <c r="GV26" s="46">
        <f t="shared" si="158"/>
        <v>2.0789281794113688</v>
      </c>
      <c r="GW26" s="46">
        <f t="shared" si="158"/>
        <v>2.1828745883819374</v>
      </c>
      <c r="GX26" s="46">
        <f t="shared" si="158"/>
        <v>2.2920183178010345</v>
      </c>
      <c r="GY26" s="46">
        <f t="shared" si="158"/>
        <v>2.4066192336910861</v>
      </c>
      <c r="GZ26" s="46">
        <f t="shared" si="158"/>
        <v>2.5269501953756404</v>
      </c>
      <c r="HA26" s="46">
        <f t="shared" si="158"/>
        <v>2.6532977051444226</v>
      </c>
      <c r="HB26" s="46">
        <f t="shared" si="158"/>
        <v>2.7859625904016441</v>
      </c>
      <c r="HC26" s="46">
        <f t="shared" si="158"/>
        <v>2.9252607199217264</v>
      </c>
      <c r="HD26" s="46">
        <f t="shared" si="158"/>
        <v>3.0715237559178128</v>
      </c>
      <c r="HE26" s="46">
        <f t="shared" si="158"/>
        <v>3.2250999437137038</v>
      </c>
      <c r="HF26" s="67">
        <f t="shared" si="137"/>
        <v>3.3863549408993889</v>
      </c>
      <c r="HG26" s="66">
        <f t="shared" ref="HG26:HR26" si="159">IF(HG$5&lt;$P26,HH26*0.99,IF(HG$5&lt;=$T26,1,HF26*HG$2))</f>
        <v>3.5556726879443583</v>
      </c>
      <c r="HH26" s="66">
        <f t="shared" si="159"/>
        <v>3.8045697761004638</v>
      </c>
      <c r="HI26" s="66">
        <f t="shared" si="159"/>
        <v>4.1469810559495057</v>
      </c>
      <c r="HJ26" s="66">
        <f t="shared" si="159"/>
        <v>4.603148972103952</v>
      </c>
      <c r="HK26" s="66">
        <f t="shared" si="159"/>
        <v>5.2015583384774651</v>
      </c>
      <c r="HL26" s="66">
        <f t="shared" si="159"/>
        <v>5.9817920892490841</v>
      </c>
      <c r="HM26" s="66">
        <f t="shared" si="159"/>
        <v>6.9986967444214283</v>
      </c>
      <c r="HN26" s="66">
        <f t="shared" si="159"/>
        <v>8.3284491258614999</v>
      </c>
      <c r="HO26" s="66">
        <f t="shared" si="159"/>
        <v>10.077423442292414</v>
      </c>
      <c r="HP26" s="66">
        <f t="shared" si="159"/>
        <v>12.395230834019669</v>
      </c>
      <c r="HQ26" s="66">
        <f t="shared" si="159"/>
        <v>15.494038542524587</v>
      </c>
      <c r="HR26" s="66">
        <f t="shared" si="159"/>
        <v>19.677428949006224</v>
      </c>
    </row>
    <row r="27" spans="2:226" x14ac:dyDescent="0.15">
      <c r="B27" s="74"/>
      <c r="C27" s="7">
        <v>20</v>
      </c>
      <c r="D27" s="3">
        <f t="shared" si="130"/>
        <v>0.1</v>
      </c>
      <c r="E27" s="9"/>
      <c r="F27" s="9"/>
      <c r="G27" s="9"/>
      <c r="H27" s="15"/>
      <c r="I27" s="7">
        <v>22</v>
      </c>
      <c r="J27" s="15">
        <f>ROUNDUP(求节点(节奏总纲!P$4:P$113,节奏总纲!$O$4:$O$113,节奏总纲!P25+1),0)</f>
        <v>25</v>
      </c>
      <c r="K27" s="15">
        <f>ROUNDUP(求节点(节奏总纲!Q$4:Q$113,节奏总纲!$O$4:$O$113,节奏总纲!Q25+1),0)</f>
        <v>26</v>
      </c>
      <c r="L27" s="15">
        <f>ROUNDUP(求节点(节奏总纲!R$4:R$113,节奏总纲!$O$4:$O$113,节奏总纲!R25+1),0)</f>
        <v>26</v>
      </c>
      <c r="M27" s="15">
        <f>ROUNDUP(求节点(节奏总纲!S$4:S$113,节奏总纲!$O$4:$O$113,节奏总纲!S25+1),0)</f>
        <v>27</v>
      </c>
      <c r="N27" s="15">
        <f>ROUNDUP(求节点(节奏总纲!T$4:T$113,节奏总纲!$O$4:$O$113,节奏总纲!T25+1),0)</f>
        <v>30</v>
      </c>
      <c r="O27" s="15">
        <f t="shared" si="11"/>
        <v>9.3085455239739066</v>
      </c>
      <c r="P27" s="7">
        <v>18.617091047947813</v>
      </c>
      <c r="Q27" s="23">
        <f t="shared" ref="Q27:T27" si="160">P27+1.5</f>
        <v>20.117091047947813</v>
      </c>
      <c r="R27" s="23">
        <f t="shared" si="160"/>
        <v>21.617091047947813</v>
      </c>
      <c r="S27" s="23">
        <f t="shared" si="160"/>
        <v>23.117091047947813</v>
      </c>
      <c r="T27" s="23">
        <f t="shared" si="160"/>
        <v>24.617091047947813</v>
      </c>
      <c r="U27" s="15">
        <f>其他调用!AG26</f>
        <v>140603670.86414635</v>
      </c>
      <c r="V27" s="54">
        <f>IFERROR(部队战力(INDEX(其他调用!D$5:D$104,J27,1),INDEX(其他调用!N$5:N$104,J27,1),INDEX(其他调用!I$5:I$104,J27,1),INDEX(其他调用!S$5:S$104,J27,1)),V26)</f>
        <v>192940409.1922465</v>
      </c>
      <c r="W27" s="54">
        <f>IFERROR(部队战力(INDEX(其他调用!E$5:E$104,K27,1),INDEX(其他调用!O$5:O$104,K27,1),INDEX(其他调用!J$5:J$104,K27,1),INDEX(其他调用!T$5:T$104,K27,1)),W26)</f>
        <v>225950069.97204235</v>
      </c>
      <c r="X27" s="54">
        <f>IFERROR(部队战力(INDEX(其他调用!F$5:F$104,L27,1),INDEX(其他调用!P$5:P$104,L27,1),INDEX(其他调用!K$5:K$104,L27,1),INDEX(其他调用!U$5:U$104,L27,1)),X26)</f>
        <v>249294953.89701441</v>
      </c>
      <c r="Y27" s="54">
        <f>IFERROR(部队战力(INDEX(其他调用!G$5:G$104,M27,1),INDEX(其他调用!Q$5:Q$104,M27,1),INDEX(其他调用!L$5:L$104,M27,1),INDEX(其他调用!V$5:V$104,M27,1)),Y26)</f>
        <v>321151925.80275393</v>
      </c>
      <c r="Z27" s="54">
        <f>IFERROR(部队战力(INDEX(其他调用!H$5:H$104,N27,1),INDEX(其他调用!R$5:R$104,N27,1),INDEX(其他调用!M$5:M$104,N27,1),INDEX(其他调用!W$5:W$104,N27,1)),Z26)</f>
        <v>580363948.14923751</v>
      </c>
      <c r="AA27" s="15">
        <f t="shared" si="13"/>
        <v>1</v>
      </c>
      <c r="AB27" s="15">
        <f t="shared" si="14"/>
        <v>1.3722288188241456</v>
      </c>
      <c r="AC27" s="15">
        <f t="shared" si="15"/>
        <v>1.6069997929880446</v>
      </c>
      <c r="AD27" s="15">
        <f t="shared" si="16"/>
        <v>1.7730330393570408</v>
      </c>
      <c r="AE27" s="15">
        <f t="shared" si="17"/>
        <v>2.2840934651916474</v>
      </c>
      <c r="AF27" s="15">
        <f t="shared" si="18"/>
        <v>4.1276585780608457</v>
      </c>
      <c r="AK27" s="23"/>
      <c r="AL27" s="19">
        <v>22</v>
      </c>
      <c r="AM27" s="26">
        <f t="shared" si="152"/>
        <v>0.67779787414626969</v>
      </c>
      <c r="AN27" s="26">
        <f t="shared" si="152"/>
        <v>0.714461691840789</v>
      </c>
      <c r="AO27" s="26">
        <f t="shared" si="152"/>
        <v>0.75310874905141068</v>
      </c>
      <c r="AP27" s="26">
        <f t="shared" si="152"/>
        <v>0.79384632426754331</v>
      </c>
      <c r="AQ27" s="26">
        <f t="shared" si="152"/>
        <v>0.87663452270534581</v>
      </c>
      <c r="AR27" s="26">
        <f t="shared" si="152"/>
        <v>0.92405392242782824</v>
      </c>
      <c r="AS27" s="26">
        <f t="shared" si="152"/>
        <v>0.97403835856149534</v>
      </c>
      <c r="AT27" s="26">
        <f t="shared" si="152"/>
        <v>1.0267265804753649</v>
      </c>
      <c r="AU27" s="26">
        <f t="shared" si="152"/>
        <v>1.1314586993391105</v>
      </c>
      <c r="AV27" s="26">
        <f t="shared" si="152"/>
        <v>1.1657902215797129</v>
      </c>
      <c r="AW27" s="26">
        <f t="shared" si="153"/>
        <v>1.1882553539090228</v>
      </c>
      <c r="AX27" s="26">
        <f t="shared" si="153"/>
        <v>1.2103035699592219</v>
      </c>
      <c r="AY27" s="26">
        <f t="shared" si="153"/>
        <v>1.0913675073698179</v>
      </c>
      <c r="AZ27" s="26">
        <f t="shared" si="153"/>
        <v>1.1046888757465407</v>
      </c>
      <c r="BA27" s="26">
        <f t="shared" si="153"/>
        <v>1.1178515054575462</v>
      </c>
      <c r="BB27" s="26">
        <f t="shared" si="153"/>
        <v>1.1308609394214875</v>
      </c>
      <c r="BC27" s="26">
        <f t="shared" si="153"/>
        <v>1.1981853769715993</v>
      </c>
      <c r="BD27" s="26">
        <f t="shared" si="153"/>
        <v>1.211509451428769</v>
      </c>
      <c r="BE27" s="26">
        <f t="shared" si="153"/>
        <v>1.3164014976366347</v>
      </c>
      <c r="BF27" s="26">
        <f t="shared" si="153"/>
        <v>1.3864684713829065</v>
      </c>
      <c r="BG27" s="26">
        <f t="shared" si="154"/>
        <v>1.5015001556565111</v>
      </c>
      <c r="BH27" s="26">
        <f t="shared" si="154"/>
        <v>1.5866219469501375</v>
      </c>
      <c r="BI27" s="26">
        <f t="shared" si="154"/>
        <v>1.7227751288704773</v>
      </c>
      <c r="BJ27" s="26">
        <f t="shared" si="154"/>
        <v>2.1108772029911664</v>
      </c>
      <c r="BK27" s="26">
        <f t="shared" si="154"/>
        <v>2.1725310768011301</v>
      </c>
      <c r="BL27" s="26">
        <f t="shared" si="154"/>
        <v>2.2785698162736523</v>
      </c>
      <c r="BM27" s="26">
        <f t="shared" si="154"/>
        <v>2.3897841844812433</v>
      </c>
      <c r="BN27" s="26">
        <f t="shared" si="154"/>
        <v>2.506426797901018</v>
      </c>
      <c r="BO27" s="26">
        <f t="shared" si="154"/>
        <v>2.753941774497433</v>
      </c>
      <c r="BP27" s="26">
        <f t="shared" si="154"/>
        <v>2.8883585004383163</v>
      </c>
      <c r="BQ27" s="26">
        <f t="shared" si="155"/>
        <v>3.0293359519471768</v>
      </c>
      <c r="BR27" s="26">
        <f t="shared" si="155"/>
        <v>3.1771943504821483</v>
      </c>
      <c r="BS27" s="26">
        <f t="shared" si="155"/>
        <v>3.4837363447392526</v>
      </c>
      <c r="BT27" s="26">
        <f t="shared" si="155"/>
        <v>3.6537735030544702</v>
      </c>
      <c r="BU27" s="26">
        <f t="shared" si="155"/>
        <v>3.8321099792131785</v>
      </c>
      <c r="BV27" s="26">
        <f t="shared" si="155"/>
        <v>4.0191508533599167</v>
      </c>
      <c r="BW27" s="26">
        <f t="shared" si="155"/>
        <v>3.8487713269488886</v>
      </c>
      <c r="BX27" s="26">
        <f t="shared" si="155"/>
        <v>4.0366254222875702</v>
      </c>
      <c r="BY27" s="26">
        <f t="shared" si="155"/>
        <v>4.2336484596437778</v>
      </c>
      <c r="BZ27" s="26">
        <f t="shared" si="155"/>
        <v>4.4402879645163269</v>
      </c>
      <c r="CA27" s="26">
        <f t="shared" si="156"/>
        <v>4.8787758439704492</v>
      </c>
      <c r="CB27" s="26">
        <f t="shared" si="156"/>
        <v>5.1169032733950068</v>
      </c>
      <c r="CC27" s="26">
        <f t="shared" si="156"/>
        <v>5.3666534283674947</v>
      </c>
      <c r="CD27" s="26">
        <f t="shared" si="156"/>
        <v>5.628593600734507</v>
      </c>
      <c r="CE27" s="26">
        <f t="shared" si="156"/>
        <v>6.1716514426226183</v>
      </c>
      <c r="CF27" s="26">
        <f t="shared" si="156"/>
        <v>6.4728826408446825</v>
      </c>
      <c r="CG27" s="26">
        <f t="shared" si="156"/>
        <v>6.7888165868848809</v>
      </c>
      <c r="CH27" s="26">
        <f t="shared" si="156"/>
        <v>7.1201709049291519</v>
      </c>
      <c r="CK27" s="49">
        <v>22</v>
      </c>
      <c r="CL27" s="54">
        <f t="shared" si="19"/>
        <v>2.8846153846153848E-2</v>
      </c>
      <c r="CM27" s="54">
        <f t="shared" si="20"/>
        <v>5.7692307692307696E-2</v>
      </c>
      <c r="CN27" s="54">
        <f t="shared" si="21"/>
        <v>8.6538461538461536E-2</v>
      </c>
      <c r="CO27" s="54">
        <f t="shared" si="22"/>
        <v>0.11538461538461539</v>
      </c>
      <c r="CP27" s="54">
        <f t="shared" si="23"/>
        <v>0.14423076923076922</v>
      </c>
      <c r="CQ27" s="54">
        <f t="shared" si="24"/>
        <v>0.17307692307692307</v>
      </c>
      <c r="CR27" s="54">
        <f t="shared" si="25"/>
        <v>0.20192307692307693</v>
      </c>
      <c r="CS27" s="54">
        <f t="shared" si="26"/>
        <v>0.23076923076923078</v>
      </c>
      <c r="CT27" s="54">
        <f t="shared" si="27"/>
        <v>0.25961538461538458</v>
      </c>
      <c r="CU27" s="54">
        <f t="shared" si="28"/>
        <v>0.28846153846153844</v>
      </c>
      <c r="CV27" s="54">
        <f t="shared" si="29"/>
        <v>0.31730769230769229</v>
      </c>
      <c r="CW27" s="54">
        <f t="shared" si="30"/>
        <v>0.34615384615384615</v>
      </c>
      <c r="CX27" s="54">
        <f t="shared" si="31"/>
        <v>0.39615384615384613</v>
      </c>
      <c r="CY27" s="54">
        <f t="shared" si="32"/>
        <v>0.44615384615384612</v>
      </c>
      <c r="CZ27" s="54">
        <f t="shared" si="33"/>
        <v>0.49615384615384611</v>
      </c>
      <c r="DA27" s="54">
        <f t="shared" si="34"/>
        <v>0.5461538461538461</v>
      </c>
      <c r="DB27" s="54">
        <f t="shared" si="35"/>
        <v>0.59615384615384615</v>
      </c>
      <c r="DC27" s="54">
        <f t="shared" si="36"/>
        <v>0.64615384615384619</v>
      </c>
      <c r="DD27" s="54">
        <f t="shared" si="37"/>
        <v>0.69615384615384623</v>
      </c>
      <c r="DE27" s="54">
        <f t="shared" si="38"/>
        <v>0.74615384615384628</v>
      </c>
      <c r="DF27" s="54">
        <f t="shared" si="39"/>
        <v>0.79615384615384632</v>
      </c>
      <c r="DG27" s="54">
        <f t="shared" si="40"/>
        <v>0.84615384615384637</v>
      </c>
      <c r="DH27" s="54">
        <f t="shared" si="41"/>
        <v>0.89615384615384641</v>
      </c>
      <c r="DI27" s="54">
        <f t="shared" si="42"/>
        <v>0.94615384615384646</v>
      </c>
      <c r="DJ27" s="54">
        <f t="shared" si="43"/>
        <v>0.9961538461538465</v>
      </c>
      <c r="DK27" s="54">
        <f t="shared" si="44"/>
        <v>1.0461538461538464</v>
      </c>
      <c r="DL27" s="54">
        <f t="shared" si="45"/>
        <v>1.0961538461538465</v>
      </c>
      <c r="DM27" s="54">
        <f t="shared" si="46"/>
        <v>1.1461538461538465</v>
      </c>
      <c r="DN27" s="54">
        <f t="shared" si="47"/>
        <v>1.1961538461538466</v>
      </c>
      <c r="DO27" s="54">
        <f t="shared" si="48"/>
        <v>1.2461538461538466</v>
      </c>
      <c r="DP27" s="54">
        <f t="shared" si="49"/>
        <v>1.2961538461538467</v>
      </c>
      <c r="DQ27" s="54">
        <f t="shared" si="50"/>
        <v>1.3461538461538467</v>
      </c>
      <c r="DR27" s="54">
        <f t="shared" si="51"/>
        <v>1.3961538461538467</v>
      </c>
      <c r="DS27" s="54">
        <f t="shared" si="52"/>
        <v>1.4461538461538468</v>
      </c>
      <c r="DT27" s="54">
        <f t="shared" si="53"/>
        <v>1.4961538461538468</v>
      </c>
      <c r="DU27" s="54">
        <f t="shared" si="54"/>
        <v>1.5461538461538469</v>
      </c>
      <c r="DV27" s="54">
        <f t="shared" si="55"/>
        <v>1.5961538461538469</v>
      </c>
      <c r="DW27" s="54">
        <f t="shared" si="56"/>
        <v>1.646153846153847</v>
      </c>
      <c r="DX27" s="54">
        <f t="shared" si="57"/>
        <v>1.696153846153847</v>
      </c>
      <c r="DY27" s="54">
        <f t="shared" si="58"/>
        <v>1.7461538461538471</v>
      </c>
      <c r="DZ27" s="54">
        <f t="shared" si="59"/>
        <v>1.7961538461538471</v>
      </c>
      <c r="EA27" s="54">
        <f t="shared" si="60"/>
        <v>1.8461538461538471</v>
      </c>
      <c r="EB27" s="54">
        <f t="shared" si="61"/>
        <v>1.8961538461538472</v>
      </c>
      <c r="EC27" s="54">
        <f t="shared" si="62"/>
        <v>1.9461538461538472</v>
      </c>
      <c r="ED27" s="54">
        <f t="shared" si="63"/>
        <v>1.9961538461538473</v>
      </c>
      <c r="EE27" s="54">
        <f t="shared" si="64"/>
        <v>2.0461538461538473</v>
      </c>
      <c r="EF27" s="54">
        <f t="shared" si="65"/>
        <v>2.0961538461538471</v>
      </c>
      <c r="EG27" s="54">
        <f t="shared" si="66"/>
        <v>2.146153846153847</v>
      </c>
      <c r="EH27" s="66">
        <f t="shared" ref="EH27:ES27" si="161">EG27+EH$2</f>
        <v>2.226153846153847</v>
      </c>
      <c r="EI27" s="66">
        <f t="shared" si="161"/>
        <v>2.3161538461538469</v>
      </c>
      <c r="EJ27" s="66">
        <f t="shared" si="161"/>
        <v>2.416153846153847</v>
      </c>
      <c r="EK27" s="66">
        <f t="shared" si="161"/>
        <v>2.5361538461538471</v>
      </c>
      <c r="EL27" s="66">
        <f t="shared" si="161"/>
        <v>2.6761538461538472</v>
      </c>
      <c r="EM27" s="66">
        <f t="shared" si="161"/>
        <v>2.8361538461538474</v>
      </c>
      <c r="EN27" s="66">
        <f t="shared" si="161"/>
        <v>3.0161538461538475</v>
      </c>
      <c r="EO27" s="66">
        <f t="shared" si="161"/>
        <v>3.2161538461538477</v>
      </c>
      <c r="EP27" s="66">
        <f t="shared" si="161"/>
        <v>3.4361538461538479</v>
      </c>
      <c r="EQ27" s="66">
        <f t="shared" si="161"/>
        <v>3.6761538461538477</v>
      </c>
      <c r="ER27" s="66">
        <f t="shared" si="161"/>
        <v>3.9361538461538474</v>
      </c>
      <c r="ES27" s="66">
        <f t="shared" si="161"/>
        <v>4.2161538461538477</v>
      </c>
      <c r="EW27" s="23">
        <v>22</v>
      </c>
      <c r="EX27" s="23">
        <f>INT([2]攻城值!$AC26)</f>
        <v>64</v>
      </c>
      <c r="EY27" s="23">
        <f>INT([2]攻城值!$AJ26)</f>
        <v>550</v>
      </c>
      <c r="EZ27" s="23">
        <f t="shared" si="68"/>
        <v>440</v>
      </c>
      <c r="FA27" s="23">
        <f>[3]其他调用!AS26+[3]其他调用!$AZ26*[3]攻城基础信息!$D$28*[3]攻城基础信息!$D$29</f>
        <v>505.27896103939668</v>
      </c>
      <c r="FB27" s="61">
        <f>[3]攻城基础信息!$X26*EZ27/FA27*$EX$1*6</f>
        <v>169686.28538411669</v>
      </c>
      <c r="FC27" s="26">
        <f t="shared" si="69"/>
        <v>17000</v>
      </c>
      <c r="FE27" s="74"/>
      <c r="FF27" s="23">
        <v>21</v>
      </c>
      <c r="FG27" s="26">
        <v>1</v>
      </c>
      <c r="FJ27" s="46">
        <v>22</v>
      </c>
      <c r="FK27" s="46">
        <f t="shared" ref="FK27:HE27" si="162">IF(FK$5&lt;$P27,FL27*0.99,IF(FK$5&lt;=$T27,1,FJ27*1.05))</f>
        <v>0.83451376145008738</v>
      </c>
      <c r="FL27" s="46">
        <f t="shared" si="162"/>
        <v>0.84294319338392665</v>
      </c>
      <c r="FM27" s="46">
        <f t="shared" si="162"/>
        <v>0.85145777109487542</v>
      </c>
      <c r="FN27" s="46">
        <f t="shared" si="162"/>
        <v>0.86005835464128833</v>
      </c>
      <c r="FO27" s="46">
        <f t="shared" si="162"/>
        <v>0.86874581276897811</v>
      </c>
      <c r="FP27" s="46">
        <f t="shared" si="162"/>
        <v>0.87752102299896784</v>
      </c>
      <c r="FQ27" s="46">
        <f t="shared" si="162"/>
        <v>0.88638487171612912</v>
      </c>
      <c r="FR27" s="46">
        <f t="shared" si="162"/>
        <v>0.89533825425871627</v>
      </c>
      <c r="FS27" s="46">
        <f t="shared" si="162"/>
        <v>0.9043820750088043</v>
      </c>
      <c r="FT27" s="46">
        <f t="shared" si="162"/>
        <v>0.91351724748364072</v>
      </c>
      <c r="FU27" s="46">
        <f t="shared" si="162"/>
        <v>0.92274469442791995</v>
      </c>
      <c r="FV27" s="46">
        <f t="shared" si="162"/>
        <v>0.93206534790698992</v>
      </c>
      <c r="FW27" s="46">
        <f t="shared" si="162"/>
        <v>0.94148014940099989</v>
      </c>
      <c r="FX27" s="46">
        <f t="shared" si="162"/>
        <v>0.95099004989999991</v>
      </c>
      <c r="FY27" s="46">
        <f t="shared" si="162"/>
        <v>0.96059600999999994</v>
      </c>
      <c r="FZ27" s="46">
        <f t="shared" si="162"/>
        <v>0.97029899999999991</v>
      </c>
      <c r="GA27" s="46">
        <f t="shared" si="162"/>
        <v>0.98009999999999997</v>
      </c>
      <c r="GB27" s="46">
        <f t="shared" si="162"/>
        <v>0.99</v>
      </c>
      <c r="GC27" s="46">
        <f t="shared" si="162"/>
        <v>1</v>
      </c>
      <c r="GD27" s="46">
        <f t="shared" si="162"/>
        <v>1</v>
      </c>
      <c r="GE27" s="46">
        <f t="shared" si="162"/>
        <v>1</v>
      </c>
      <c r="GF27" s="46">
        <f t="shared" si="162"/>
        <v>1</v>
      </c>
      <c r="GG27" s="46">
        <f t="shared" si="162"/>
        <v>1</v>
      </c>
      <c r="GH27" s="46">
        <f t="shared" si="162"/>
        <v>1</v>
      </c>
      <c r="GI27" s="46">
        <f t="shared" si="162"/>
        <v>1.05</v>
      </c>
      <c r="GJ27" s="46">
        <f t="shared" si="162"/>
        <v>1.1025</v>
      </c>
      <c r="GK27" s="46">
        <f t="shared" si="162"/>
        <v>1.1576250000000001</v>
      </c>
      <c r="GL27" s="46">
        <f t="shared" si="162"/>
        <v>1.2155062500000002</v>
      </c>
      <c r="GM27" s="46">
        <f t="shared" si="162"/>
        <v>1.2762815625000004</v>
      </c>
      <c r="GN27" s="46">
        <f t="shared" si="162"/>
        <v>1.3400956406250004</v>
      </c>
      <c r="GO27" s="46">
        <f t="shared" si="162"/>
        <v>1.4071004226562505</v>
      </c>
      <c r="GP27" s="46">
        <f t="shared" si="162"/>
        <v>1.477455443789063</v>
      </c>
      <c r="GQ27" s="46">
        <f t="shared" si="162"/>
        <v>1.5513282159785162</v>
      </c>
      <c r="GR27" s="46">
        <f t="shared" si="162"/>
        <v>1.628894626777442</v>
      </c>
      <c r="GS27" s="46">
        <f t="shared" si="162"/>
        <v>1.7103393581163142</v>
      </c>
      <c r="GT27" s="46">
        <f t="shared" si="162"/>
        <v>1.7958563260221301</v>
      </c>
      <c r="GU27" s="46">
        <f t="shared" si="162"/>
        <v>1.8856491423232367</v>
      </c>
      <c r="GV27" s="46">
        <f t="shared" si="162"/>
        <v>1.9799315994393987</v>
      </c>
      <c r="GW27" s="46">
        <f t="shared" si="162"/>
        <v>2.0789281794113688</v>
      </c>
      <c r="GX27" s="46">
        <f t="shared" si="162"/>
        <v>2.1828745883819374</v>
      </c>
      <c r="GY27" s="46">
        <f t="shared" si="162"/>
        <v>2.2920183178010345</v>
      </c>
      <c r="GZ27" s="46">
        <f t="shared" si="162"/>
        <v>2.4066192336910861</v>
      </c>
      <c r="HA27" s="46">
        <f t="shared" si="162"/>
        <v>2.5269501953756404</v>
      </c>
      <c r="HB27" s="46">
        <f t="shared" si="162"/>
        <v>2.6532977051444226</v>
      </c>
      <c r="HC27" s="46">
        <f t="shared" si="162"/>
        <v>2.7859625904016441</v>
      </c>
      <c r="HD27" s="46">
        <f t="shared" si="162"/>
        <v>2.9252607199217264</v>
      </c>
      <c r="HE27" s="46">
        <f t="shared" si="162"/>
        <v>3.0715237559178128</v>
      </c>
      <c r="HF27" s="67">
        <f t="shared" si="137"/>
        <v>3.2250999437137038</v>
      </c>
      <c r="HG27" s="66">
        <f t="shared" ref="HG27:HR27" si="163">IF(HG$5&lt;$P27,HH27*0.99,IF(HG$5&lt;=$T27,1,HF27*HG$2))</f>
        <v>3.3863549408993889</v>
      </c>
      <c r="HH27" s="66">
        <f t="shared" si="163"/>
        <v>3.6233997867623464</v>
      </c>
      <c r="HI27" s="66">
        <f t="shared" si="163"/>
        <v>3.9495057675709577</v>
      </c>
      <c r="HJ27" s="66">
        <f t="shared" si="163"/>
        <v>4.3839514020037633</v>
      </c>
      <c r="HK27" s="66">
        <f t="shared" si="163"/>
        <v>4.953865084264252</v>
      </c>
      <c r="HL27" s="66">
        <f t="shared" si="163"/>
        <v>5.6969448469038895</v>
      </c>
      <c r="HM27" s="66">
        <f t="shared" si="163"/>
        <v>6.6654254708775502</v>
      </c>
      <c r="HN27" s="66">
        <f t="shared" si="163"/>
        <v>7.9318563103442843</v>
      </c>
      <c r="HO27" s="66">
        <f t="shared" si="163"/>
        <v>9.5975461355165841</v>
      </c>
      <c r="HP27" s="66">
        <f t="shared" si="163"/>
        <v>11.804981746685398</v>
      </c>
      <c r="HQ27" s="66">
        <f t="shared" si="163"/>
        <v>14.756227183356748</v>
      </c>
      <c r="HR27" s="66">
        <f t="shared" si="163"/>
        <v>18.740408522863071</v>
      </c>
    </row>
    <row r="28" spans="2:226" x14ac:dyDescent="0.15">
      <c r="B28" s="74"/>
      <c r="C28" s="7">
        <v>21</v>
      </c>
      <c r="D28" s="3">
        <f t="shared" si="130"/>
        <v>0.15000000000000002</v>
      </c>
      <c r="E28" s="9"/>
      <c r="F28" s="9"/>
      <c r="G28" s="9"/>
      <c r="H28" s="15"/>
      <c r="I28" s="7">
        <v>23</v>
      </c>
      <c r="J28" s="15">
        <f>ROUNDUP(求节点(节奏总纲!P$4:P$113,节奏总纲!$O$4:$O$113,节奏总纲!P26+1),0)</f>
        <v>26</v>
      </c>
      <c r="K28" s="15">
        <f>ROUNDUP(求节点(节奏总纲!Q$4:Q$113,节奏总纲!$O$4:$O$113,节奏总纲!Q26+1),0)</f>
        <v>26</v>
      </c>
      <c r="L28" s="15">
        <f>ROUNDUP(求节点(节奏总纲!R$4:R$113,节奏总纲!$O$4:$O$113,节奏总纲!R26+1),0)</f>
        <v>27</v>
      </c>
      <c r="M28" s="15">
        <f>ROUNDUP(求节点(节奏总纲!S$4:S$113,节奏总纲!$O$4:$O$113,节奏总纲!S26+1),0)</f>
        <v>28</v>
      </c>
      <c r="N28" s="15">
        <f>ROUNDUP(求节点(节奏总纲!T$4:T$113,节奏总纲!$O$4:$O$113,节奏总纲!T26+1),0)</f>
        <v>31</v>
      </c>
      <c r="O28" s="15">
        <f t="shared" si="11"/>
        <v>10.034070837435261</v>
      </c>
      <c r="P28" s="7">
        <v>20.068141674870521</v>
      </c>
      <c r="Q28" s="23">
        <f t="shared" ref="Q28:T28" si="164">P28+1.5</f>
        <v>21.568141674870521</v>
      </c>
      <c r="R28" s="23">
        <f t="shared" si="164"/>
        <v>23.068141674870521</v>
      </c>
      <c r="S28" s="23">
        <f t="shared" si="164"/>
        <v>24.568141674870521</v>
      </c>
      <c r="T28" s="23">
        <f t="shared" si="164"/>
        <v>26.068141674870521</v>
      </c>
      <c r="U28" s="15">
        <f>其他调用!AG27</f>
        <v>156880370.61334473</v>
      </c>
      <c r="V28" s="54">
        <f>IFERROR(部队战力(INDEX(其他调用!D$5:D$104,J28,1),INDEX(其他调用!N$5:N$104,J28,1),INDEX(其他调用!I$5:I$104,J28,1),INDEX(其他调用!S$5:S$104,J28,1)),V27)</f>
        <v>212983853.59657007</v>
      </c>
      <c r="W28" s="54">
        <f>IFERROR(部队战力(INDEX(其他调用!E$5:E$104,K28,1),INDEX(其他调用!O$5:O$104,K28,1),INDEX(其他调用!J$5:J$104,K28,1),INDEX(其他调用!T$5:T$104,K28,1)),W27)</f>
        <v>225950069.97204235</v>
      </c>
      <c r="X28" s="54">
        <f>IFERROR(部队战力(INDEX(其他调用!F$5:F$104,L28,1),INDEX(其他调用!P$5:P$104,L28,1),INDEX(其他调用!K$5:K$104,L28,1),INDEX(其他调用!U$5:U$104,L28,1)),X27)</f>
        <v>276428607.43106943</v>
      </c>
      <c r="Y28" s="54">
        <f>IFERROR(部队战力(INDEX(其他调用!G$5:G$104,M28,1),INDEX(其他调用!Q$5:Q$104,M28,1),INDEX(其他调用!L$5:L$104,M28,1),INDEX(其他调用!V$5:V$104,M28,1)),Y27)</f>
        <v>368748617.99008751</v>
      </c>
      <c r="Z28" s="54">
        <f>IFERROR(部队战力(INDEX(其他调用!H$5:H$104,N28,1),INDEX(其他调用!R$5:R$104,N28,1),INDEX(其他调用!M$5:M$104,N28,1),INDEX(其他调用!W$5:W$104,N28,1)),Z27)</f>
        <v>680676621.77038479</v>
      </c>
      <c r="AA28" s="15">
        <f t="shared" si="13"/>
        <v>1</v>
      </c>
      <c r="AB28" s="15">
        <f t="shared" si="14"/>
        <v>1.3576195209373951</v>
      </c>
      <c r="AC28" s="15">
        <f t="shared" si="15"/>
        <v>1.4402698635186826</v>
      </c>
      <c r="AD28" s="15">
        <f t="shared" si="16"/>
        <v>1.762034385502373</v>
      </c>
      <c r="AE28" s="15">
        <f t="shared" si="17"/>
        <v>2.3505083303182905</v>
      </c>
      <c r="AF28" s="15">
        <f t="shared" si="18"/>
        <v>4.3388259417617947</v>
      </c>
      <c r="AK28" s="23"/>
      <c r="AL28" s="19">
        <v>23</v>
      </c>
      <c r="AM28" s="26">
        <f t="shared" si="152"/>
        <v>0.65238068366400248</v>
      </c>
      <c r="AN28" s="26">
        <f t="shared" si="152"/>
        <v>0.68766962062534975</v>
      </c>
      <c r="AO28" s="26">
        <f t="shared" si="152"/>
        <v>0.724867426293336</v>
      </c>
      <c r="AP28" s="26">
        <f t="shared" si="152"/>
        <v>0.76407735625038853</v>
      </c>
      <c r="AQ28" s="26">
        <f t="shared" si="152"/>
        <v>0.84376102531499431</v>
      </c>
      <c r="AR28" s="26">
        <f t="shared" si="152"/>
        <v>0.88940221362479088</v>
      </c>
      <c r="AS28" s="26">
        <f t="shared" si="152"/>
        <v>0.93751225034999364</v>
      </c>
      <c r="AT28" s="26">
        <f t="shared" si="152"/>
        <v>0.9882246818053233</v>
      </c>
      <c r="AU28" s="26">
        <f t="shared" si="152"/>
        <v>1.0890293817196894</v>
      </c>
      <c r="AV28" s="26">
        <f t="shared" si="152"/>
        <v>1.1479377616930522</v>
      </c>
      <c r="AW28" s="26">
        <f t="shared" si="153"/>
        <v>1.1696275796977449</v>
      </c>
      <c r="AX28" s="26">
        <f t="shared" si="153"/>
        <v>1.1896063488977029</v>
      </c>
      <c r="AY28" s="26">
        <f t="shared" si="153"/>
        <v>1.0820175108043466</v>
      </c>
      <c r="AZ28" s="26">
        <f t="shared" si="153"/>
        <v>1.0956274440912765</v>
      </c>
      <c r="BA28" s="26">
        <f t="shared" si="153"/>
        <v>1.1090703759476821</v>
      </c>
      <c r="BB28" s="26">
        <f t="shared" si="153"/>
        <v>1.122352307149356</v>
      </c>
      <c r="BC28" s="26">
        <f t="shared" si="153"/>
        <v>1.1895493106976758</v>
      </c>
      <c r="BD28" s="26">
        <f t="shared" si="153"/>
        <v>1.2031437983064048</v>
      </c>
      <c r="BE28" s="26">
        <f t="shared" si="153"/>
        <v>1.2165863866676343</v>
      </c>
      <c r="BF28" s="26">
        <f t="shared" si="153"/>
        <v>1.2298820565594322</v>
      </c>
      <c r="BG28" s="26">
        <f t="shared" si="154"/>
        <v>1.3650481240923809</v>
      </c>
      <c r="BH28" s="26">
        <f t="shared" si="154"/>
        <v>1.4238224517216589</v>
      </c>
      <c r="BI28" s="26">
        <f t="shared" si="154"/>
        <v>1.5201840110906408</v>
      </c>
      <c r="BJ28" s="26">
        <f t="shared" si="154"/>
        <v>1.6774307304072391</v>
      </c>
      <c r="BK28" s="26">
        <f t="shared" si="154"/>
        <v>1.7951487394087828</v>
      </c>
      <c r="BL28" s="26">
        <f t="shared" si="154"/>
        <v>2.164248701284563</v>
      </c>
      <c r="BM28" s="26">
        <f t="shared" si="154"/>
        <v>2.2864487553200301</v>
      </c>
      <c r="BN28" s="26">
        <f t="shared" si="154"/>
        <v>2.3980476854672776</v>
      </c>
      <c r="BO28" s="26">
        <f t="shared" si="154"/>
        <v>2.6348599942259403</v>
      </c>
      <c r="BP28" s="26">
        <f t="shared" si="154"/>
        <v>2.7634644756337208</v>
      </c>
      <c r="BQ28" s="26">
        <f t="shared" si="155"/>
        <v>2.8983459936485345</v>
      </c>
      <c r="BR28" s="26">
        <f t="shared" si="155"/>
        <v>3.0398109231970927</v>
      </c>
      <c r="BS28" s="26">
        <f t="shared" si="155"/>
        <v>3.3330978926958146</v>
      </c>
      <c r="BT28" s="26">
        <f t="shared" si="155"/>
        <v>3.4957825616766565</v>
      </c>
      <c r="BU28" s="26">
        <f t="shared" si="155"/>
        <v>3.6664076819653961</v>
      </c>
      <c r="BV28" s="26">
        <f t="shared" si="155"/>
        <v>3.8453608178443224</v>
      </c>
      <c r="BW28" s="26">
        <f t="shared" si="155"/>
        <v>3.6823485849304634</v>
      </c>
      <c r="BX28" s="26">
        <f t="shared" si="155"/>
        <v>3.8620797779219074</v>
      </c>
      <c r="BY28" s="26">
        <f t="shared" si="155"/>
        <v>4.05058344342351</v>
      </c>
      <c r="BZ28" s="26">
        <f t="shared" si="155"/>
        <v>4.2482877557140979</v>
      </c>
      <c r="CA28" s="26">
        <f t="shared" si="156"/>
        <v>4.6678152062309026</v>
      </c>
      <c r="CB28" s="26">
        <f t="shared" si="156"/>
        <v>4.8956458899181516</v>
      </c>
      <c r="CC28" s="26">
        <f t="shared" si="156"/>
        <v>5.1345967268539932</v>
      </c>
      <c r="CD28" s="26">
        <f t="shared" si="156"/>
        <v>5.3852104789099675</v>
      </c>
      <c r="CE28" s="26">
        <f t="shared" si="156"/>
        <v>5.9047862358820913</v>
      </c>
      <c r="CF28" s="26">
        <f t="shared" si="156"/>
        <v>6.1929920507464624</v>
      </c>
      <c r="CG28" s="26">
        <f t="shared" si="156"/>
        <v>6.4952648594703017</v>
      </c>
      <c r="CH28" s="26">
        <f t="shared" si="156"/>
        <v>6.8122912558211093</v>
      </c>
      <c r="CK28" s="49">
        <v>23</v>
      </c>
      <c r="CL28" s="54">
        <f t="shared" si="19"/>
        <v>2.8846153846153848E-2</v>
      </c>
      <c r="CM28" s="54">
        <f t="shared" si="20"/>
        <v>5.7692307692307696E-2</v>
      </c>
      <c r="CN28" s="54">
        <f t="shared" si="21"/>
        <v>8.6538461538461536E-2</v>
      </c>
      <c r="CO28" s="54">
        <f t="shared" si="22"/>
        <v>0.11538461538461539</v>
      </c>
      <c r="CP28" s="54">
        <f t="shared" si="23"/>
        <v>0.14423076923076922</v>
      </c>
      <c r="CQ28" s="54">
        <f t="shared" si="24"/>
        <v>0.17307692307692307</v>
      </c>
      <c r="CR28" s="54">
        <f t="shared" si="25"/>
        <v>0.20192307692307693</v>
      </c>
      <c r="CS28" s="54">
        <f t="shared" si="26"/>
        <v>0.23076923076923078</v>
      </c>
      <c r="CT28" s="54">
        <f t="shared" si="27"/>
        <v>0.25961538461538458</v>
      </c>
      <c r="CU28" s="54">
        <f t="shared" si="28"/>
        <v>0.28846153846153844</v>
      </c>
      <c r="CV28" s="54">
        <f t="shared" si="29"/>
        <v>0.31730769230769229</v>
      </c>
      <c r="CW28" s="54">
        <f t="shared" si="30"/>
        <v>0.34615384615384615</v>
      </c>
      <c r="CX28" s="54">
        <f t="shared" si="31"/>
        <v>0.39615384615384613</v>
      </c>
      <c r="CY28" s="54">
        <f t="shared" si="32"/>
        <v>0.44615384615384612</v>
      </c>
      <c r="CZ28" s="54">
        <f t="shared" si="33"/>
        <v>0.49615384615384611</v>
      </c>
      <c r="DA28" s="54">
        <f t="shared" si="34"/>
        <v>0.5461538461538461</v>
      </c>
      <c r="DB28" s="54">
        <f t="shared" si="35"/>
        <v>0.59615384615384615</v>
      </c>
      <c r="DC28" s="54">
        <f t="shared" si="36"/>
        <v>0.64615384615384619</v>
      </c>
      <c r="DD28" s="54">
        <f t="shared" si="37"/>
        <v>0.69615384615384623</v>
      </c>
      <c r="DE28" s="54">
        <f t="shared" si="38"/>
        <v>0.74615384615384628</v>
      </c>
      <c r="DF28" s="54">
        <f t="shared" si="39"/>
        <v>0.79615384615384632</v>
      </c>
      <c r="DG28" s="54">
        <f t="shared" si="40"/>
        <v>0.84615384615384637</v>
      </c>
      <c r="DH28" s="54">
        <f t="shared" si="41"/>
        <v>0.89615384615384641</v>
      </c>
      <c r="DI28" s="54">
        <f t="shared" si="42"/>
        <v>0.94615384615384646</v>
      </c>
      <c r="DJ28" s="54">
        <f t="shared" si="43"/>
        <v>0.9961538461538465</v>
      </c>
      <c r="DK28" s="54">
        <f t="shared" si="44"/>
        <v>1.0461538461538464</v>
      </c>
      <c r="DL28" s="54">
        <f t="shared" si="45"/>
        <v>1.0961538461538465</v>
      </c>
      <c r="DM28" s="54">
        <f t="shared" si="46"/>
        <v>1.1461538461538465</v>
      </c>
      <c r="DN28" s="54">
        <f t="shared" si="47"/>
        <v>1.1961538461538466</v>
      </c>
      <c r="DO28" s="54">
        <f t="shared" si="48"/>
        <v>1.2461538461538466</v>
      </c>
      <c r="DP28" s="54">
        <f t="shared" si="49"/>
        <v>1.2961538461538467</v>
      </c>
      <c r="DQ28" s="54">
        <f t="shared" si="50"/>
        <v>1.3461538461538467</v>
      </c>
      <c r="DR28" s="54">
        <f t="shared" si="51"/>
        <v>1.3961538461538467</v>
      </c>
      <c r="DS28" s="54">
        <f t="shared" si="52"/>
        <v>1.4461538461538468</v>
      </c>
      <c r="DT28" s="54">
        <f t="shared" si="53"/>
        <v>1.4961538461538468</v>
      </c>
      <c r="DU28" s="54">
        <f t="shared" si="54"/>
        <v>1.5461538461538469</v>
      </c>
      <c r="DV28" s="54">
        <f t="shared" si="55"/>
        <v>1.5961538461538469</v>
      </c>
      <c r="DW28" s="54">
        <f t="shared" si="56"/>
        <v>1.646153846153847</v>
      </c>
      <c r="DX28" s="54">
        <f t="shared" si="57"/>
        <v>1.696153846153847</v>
      </c>
      <c r="DY28" s="54">
        <f t="shared" si="58"/>
        <v>1.7461538461538471</v>
      </c>
      <c r="DZ28" s="54">
        <f t="shared" si="59"/>
        <v>1.7961538461538471</v>
      </c>
      <c r="EA28" s="54">
        <f t="shared" si="60"/>
        <v>1.8461538461538471</v>
      </c>
      <c r="EB28" s="54">
        <f t="shared" si="61"/>
        <v>1.8961538461538472</v>
      </c>
      <c r="EC28" s="54">
        <f t="shared" si="62"/>
        <v>1.9461538461538472</v>
      </c>
      <c r="ED28" s="54">
        <f t="shared" si="63"/>
        <v>1.9961538461538473</v>
      </c>
      <c r="EE28" s="54">
        <f t="shared" si="64"/>
        <v>2.0461538461538473</v>
      </c>
      <c r="EF28" s="54">
        <f t="shared" si="65"/>
        <v>2.0961538461538471</v>
      </c>
      <c r="EG28" s="54">
        <f t="shared" si="66"/>
        <v>2.146153846153847</v>
      </c>
      <c r="EH28" s="66">
        <f t="shared" ref="EH28:ES28" si="165">EG28+EH$2</f>
        <v>2.226153846153847</v>
      </c>
      <c r="EI28" s="66">
        <f t="shared" si="165"/>
        <v>2.3161538461538469</v>
      </c>
      <c r="EJ28" s="66">
        <f t="shared" si="165"/>
        <v>2.416153846153847</v>
      </c>
      <c r="EK28" s="66">
        <f t="shared" si="165"/>
        <v>2.5361538461538471</v>
      </c>
      <c r="EL28" s="66">
        <f t="shared" si="165"/>
        <v>2.6761538461538472</v>
      </c>
      <c r="EM28" s="66">
        <f t="shared" si="165"/>
        <v>2.8361538461538474</v>
      </c>
      <c r="EN28" s="66">
        <f t="shared" si="165"/>
        <v>3.0161538461538475</v>
      </c>
      <c r="EO28" s="66">
        <f t="shared" si="165"/>
        <v>3.2161538461538477</v>
      </c>
      <c r="EP28" s="66">
        <f t="shared" si="165"/>
        <v>3.4361538461538479</v>
      </c>
      <c r="EQ28" s="66">
        <f t="shared" si="165"/>
        <v>3.6761538461538477</v>
      </c>
      <c r="ER28" s="66">
        <f t="shared" si="165"/>
        <v>3.9361538461538474</v>
      </c>
      <c r="ES28" s="66">
        <f t="shared" si="165"/>
        <v>4.2161538461538477</v>
      </c>
      <c r="EW28" s="23">
        <v>23</v>
      </c>
      <c r="EX28" s="23">
        <f>INT([2]攻城值!$AC27)</f>
        <v>67</v>
      </c>
      <c r="EY28" s="23">
        <f>INT([2]攻城值!$AJ27)</f>
        <v>559</v>
      </c>
      <c r="EZ28" s="23">
        <f t="shared" si="68"/>
        <v>447.20000000000005</v>
      </c>
      <c r="FA28" s="23">
        <f>[3]其他调用!AS27+[3]其他调用!$AZ27*[3]攻城基础信息!$D$28*[3]攻城基础信息!$D$29</f>
        <v>514.84893020841332</v>
      </c>
      <c r="FB28" s="61">
        <f>[3]攻城基础信息!$X27*EZ28/FA28*$EX$1*6</f>
        <v>173396.06372105796</v>
      </c>
      <c r="FC28" s="26">
        <f t="shared" si="69"/>
        <v>17500</v>
      </c>
      <c r="FE28" s="74"/>
      <c r="FF28" s="23">
        <v>22</v>
      </c>
      <c r="FG28" s="26">
        <v>1</v>
      </c>
      <c r="FJ28" s="46">
        <v>23</v>
      </c>
      <c r="FK28" s="46">
        <f t="shared" ref="FK28:HE28" si="166">IF(FK$5&lt;$P28,FL28*0.99,IF(FK$5&lt;=$T28,1,FJ28*1.05))</f>
        <v>0.81790693759723065</v>
      </c>
      <c r="FL28" s="46">
        <f t="shared" si="166"/>
        <v>0.82616862383558654</v>
      </c>
      <c r="FM28" s="46">
        <f t="shared" si="166"/>
        <v>0.83451376145008738</v>
      </c>
      <c r="FN28" s="46">
        <f t="shared" si="166"/>
        <v>0.84294319338392665</v>
      </c>
      <c r="FO28" s="46">
        <f t="shared" si="166"/>
        <v>0.85145777109487542</v>
      </c>
      <c r="FP28" s="46">
        <f t="shared" si="166"/>
        <v>0.86005835464128833</v>
      </c>
      <c r="FQ28" s="46">
        <f t="shared" si="166"/>
        <v>0.86874581276897811</v>
      </c>
      <c r="FR28" s="46">
        <f t="shared" si="166"/>
        <v>0.87752102299896784</v>
      </c>
      <c r="FS28" s="46">
        <f t="shared" si="166"/>
        <v>0.88638487171612912</v>
      </c>
      <c r="FT28" s="46">
        <f t="shared" si="166"/>
        <v>0.89533825425871627</v>
      </c>
      <c r="FU28" s="46">
        <f t="shared" si="166"/>
        <v>0.9043820750088043</v>
      </c>
      <c r="FV28" s="46">
        <f t="shared" si="166"/>
        <v>0.91351724748364072</v>
      </c>
      <c r="FW28" s="46">
        <f t="shared" si="166"/>
        <v>0.92274469442791995</v>
      </c>
      <c r="FX28" s="46">
        <f t="shared" si="166"/>
        <v>0.93206534790698992</v>
      </c>
      <c r="FY28" s="46">
        <f t="shared" si="166"/>
        <v>0.94148014940099989</v>
      </c>
      <c r="FZ28" s="46">
        <f t="shared" si="166"/>
        <v>0.95099004989999991</v>
      </c>
      <c r="GA28" s="46">
        <f t="shared" si="166"/>
        <v>0.96059600999999994</v>
      </c>
      <c r="GB28" s="46">
        <f t="shared" si="166"/>
        <v>0.97029899999999991</v>
      </c>
      <c r="GC28" s="46">
        <f t="shared" si="166"/>
        <v>0.98009999999999997</v>
      </c>
      <c r="GD28" s="46">
        <f t="shared" si="166"/>
        <v>0.99</v>
      </c>
      <c r="GE28" s="46">
        <f t="shared" si="166"/>
        <v>1</v>
      </c>
      <c r="GF28" s="46">
        <f t="shared" si="166"/>
        <v>1</v>
      </c>
      <c r="GG28" s="46">
        <f t="shared" si="166"/>
        <v>1</v>
      </c>
      <c r="GH28" s="46">
        <f t="shared" si="166"/>
        <v>1</v>
      </c>
      <c r="GI28" s="46">
        <f t="shared" si="166"/>
        <v>1</v>
      </c>
      <c r="GJ28" s="46">
        <f t="shared" si="166"/>
        <v>1</v>
      </c>
      <c r="GK28" s="46">
        <f t="shared" si="166"/>
        <v>1.05</v>
      </c>
      <c r="GL28" s="46">
        <f t="shared" si="166"/>
        <v>1.1025</v>
      </c>
      <c r="GM28" s="46">
        <f t="shared" si="166"/>
        <v>1.1576250000000001</v>
      </c>
      <c r="GN28" s="46">
        <f t="shared" si="166"/>
        <v>1.2155062500000002</v>
      </c>
      <c r="GO28" s="46">
        <f t="shared" si="166"/>
        <v>1.2762815625000004</v>
      </c>
      <c r="GP28" s="46">
        <f t="shared" si="166"/>
        <v>1.3400956406250004</v>
      </c>
      <c r="GQ28" s="46">
        <f t="shared" si="166"/>
        <v>1.4071004226562505</v>
      </c>
      <c r="GR28" s="46">
        <f t="shared" si="166"/>
        <v>1.477455443789063</v>
      </c>
      <c r="GS28" s="46">
        <f t="shared" si="166"/>
        <v>1.5513282159785162</v>
      </c>
      <c r="GT28" s="46">
        <f t="shared" si="166"/>
        <v>1.628894626777442</v>
      </c>
      <c r="GU28" s="46">
        <f t="shared" si="166"/>
        <v>1.7103393581163142</v>
      </c>
      <c r="GV28" s="46">
        <f t="shared" si="166"/>
        <v>1.7958563260221301</v>
      </c>
      <c r="GW28" s="46">
        <f t="shared" si="166"/>
        <v>1.8856491423232367</v>
      </c>
      <c r="GX28" s="46">
        <f t="shared" si="166"/>
        <v>1.9799315994393987</v>
      </c>
      <c r="GY28" s="46">
        <f t="shared" si="166"/>
        <v>2.0789281794113688</v>
      </c>
      <c r="GZ28" s="46">
        <f t="shared" si="166"/>
        <v>2.1828745883819374</v>
      </c>
      <c r="HA28" s="46">
        <f t="shared" si="166"/>
        <v>2.2920183178010345</v>
      </c>
      <c r="HB28" s="46">
        <f t="shared" si="166"/>
        <v>2.4066192336910861</v>
      </c>
      <c r="HC28" s="46">
        <f t="shared" si="166"/>
        <v>2.5269501953756404</v>
      </c>
      <c r="HD28" s="46">
        <f t="shared" si="166"/>
        <v>2.6532977051444226</v>
      </c>
      <c r="HE28" s="46">
        <f t="shared" si="166"/>
        <v>2.7859625904016441</v>
      </c>
      <c r="HF28" s="67">
        <f t="shared" si="137"/>
        <v>2.9252607199217264</v>
      </c>
      <c r="HG28" s="66">
        <f t="shared" ref="HG28:HR28" si="167">IF(HG$5&lt;$P28,HH28*0.99,IF(HG$5&lt;=$T28,1,HF28*HG$2))</f>
        <v>3.0715237559178128</v>
      </c>
      <c r="HH28" s="66">
        <f t="shared" si="167"/>
        <v>3.2865304188320601</v>
      </c>
      <c r="HI28" s="66">
        <f t="shared" si="167"/>
        <v>3.582318156526946</v>
      </c>
      <c r="HJ28" s="66">
        <f t="shared" si="167"/>
        <v>3.9763731537449103</v>
      </c>
      <c r="HK28" s="66">
        <f t="shared" si="167"/>
        <v>4.4933016637317484</v>
      </c>
      <c r="HL28" s="66">
        <f t="shared" si="167"/>
        <v>5.1672969132915103</v>
      </c>
      <c r="HM28" s="66">
        <f t="shared" si="167"/>
        <v>6.0457373885510668</v>
      </c>
      <c r="HN28" s="66">
        <f t="shared" si="167"/>
        <v>7.1944274923757687</v>
      </c>
      <c r="HO28" s="66">
        <f t="shared" si="167"/>
        <v>8.7052572657746801</v>
      </c>
      <c r="HP28" s="66">
        <f t="shared" si="167"/>
        <v>10.707466436902857</v>
      </c>
      <c r="HQ28" s="66">
        <f t="shared" si="167"/>
        <v>13.384333046128571</v>
      </c>
      <c r="HR28" s="66">
        <f t="shared" si="167"/>
        <v>16.998102968583286</v>
      </c>
    </row>
    <row r="29" spans="2:226" x14ac:dyDescent="0.15">
      <c r="B29" s="74"/>
      <c r="C29" s="7">
        <v>22</v>
      </c>
      <c r="D29" s="3">
        <f t="shared" si="130"/>
        <v>0.15000000000000002</v>
      </c>
      <c r="E29" s="9"/>
      <c r="F29" s="9"/>
      <c r="G29" s="9"/>
      <c r="H29" s="15"/>
      <c r="I29" s="7">
        <v>24</v>
      </c>
      <c r="J29" s="15">
        <f>ROUNDUP(求节点(节奏总纲!P$4:P$113,节奏总纲!$O$4:$O$113,节奏总纲!P27+1),0)</f>
        <v>27</v>
      </c>
      <c r="K29" s="15">
        <f>ROUNDUP(求节点(节奏总纲!Q$4:Q$113,节奏总纲!$O$4:$O$113,节奏总纲!Q27+1),0)</f>
        <v>27</v>
      </c>
      <c r="L29" s="15">
        <f>ROUNDUP(求节点(节奏总纲!R$4:R$113,节奏总纲!$O$4:$O$113,节奏总纲!R27+1),0)</f>
        <v>28</v>
      </c>
      <c r="M29" s="15">
        <f>ROUNDUP(求节点(节奏总纲!S$4:S$113,节奏总纲!$O$4:$O$113,节奏总纲!S27+1),0)</f>
        <v>29</v>
      </c>
      <c r="N29" s="15">
        <f>ROUNDUP(求节点(节奏总纲!T$4:T$113,节奏总纲!$O$4:$O$113,节奏总纲!T27+1),0)</f>
        <v>31</v>
      </c>
      <c r="O29" s="15">
        <f t="shared" si="11"/>
        <v>10.841667765766612</v>
      </c>
      <c r="P29" s="7">
        <v>21.683335531533224</v>
      </c>
      <c r="Q29" s="23">
        <f t="shared" ref="Q29:T29" si="168">P29+1.5</f>
        <v>23.183335531533224</v>
      </c>
      <c r="R29" s="23">
        <f t="shared" si="168"/>
        <v>24.683335531533224</v>
      </c>
      <c r="S29" s="23">
        <f t="shared" si="168"/>
        <v>26.183335531533224</v>
      </c>
      <c r="T29" s="23">
        <f t="shared" si="168"/>
        <v>27.683335531533224</v>
      </c>
      <c r="U29" s="15">
        <f>其他调用!AG28</f>
        <v>174331926.20517468</v>
      </c>
      <c r="V29" s="54">
        <f>IFERROR(部队战力(INDEX(其他调用!D$5:D$104,J29,1),INDEX(其他调用!N$5:N$104,J29,1),INDEX(其他调用!I$5:I$104,J29,1),INDEX(其他调用!S$5:S$104,J29,1)),V28)</f>
        <v>235032992.26200414</v>
      </c>
      <c r="W29" s="54">
        <f>IFERROR(部队战力(INDEX(其他调用!E$5:E$104,K29,1),INDEX(其他调用!O$5:O$104,K29,1),INDEX(其他调用!J$5:J$104,K29,1),INDEX(其他调用!T$5:T$104,K29,1)),W28)</f>
        <v>250333771.1180028</v>
      </c>
      <c r="X29" s="54">
        <f>IFERROR(部队战力(INDEX(其他调用!F$5:F$104,L29,1),INDEX(其他调用!P$5:P$104,L29,1),INDEX(其他调用!K$5:K$104,L29,1),INDEX(其他调用!U$5:U$104,L29,1)),X28)</f>
        <v>308577776.82837296</v>
      </c>
      <c r="Y29" s="54">
        <f>IFERROR(部队战力(INDEX(其他调用!G$5:G$104,M29,1),INDEX(其他调用!Q$5:Q$104,M29,1),INDEX(其他调用!L$5:L$104,M29,1),INDEX(其他调用!V$5:V$104,M29,1)),Y28)</f>
        <v>429687248.33055538</v>
      </c>
      <c r="Z29" s="54">
        <f>IFERROR(部队战力(INDEX(其他调用!H$5:H$104,N29,1),INDEX(其他调用!R$5:R$104,N29,1),INDEX(其他调用!M$5:M$104,N29,1),INDEX(其他调用!W$5:W$104,N29,1)),Z28)</f>
        <v>680676621.77038479</v>
      </c>
      <c r="AA29" s="15">
        <f t="shared" si="13"/>
        <v>1</v>
      </c>
      <c r="AB29" s="15">
        <f t="shared" si="14"/>
        <v>1.3481924818830326</v>
      </c>
      <c r="AC29" s="15">
        <f t="shared" si="15"/>
        <v>1.4359605642364099</v>
      </c>
      <c r="AD29" s="15">
        <f t="shared" si="16"/>
        <v>1.7700588959546153</v>
      </c>
      <c r="AE29" s="15">
        <f t="shared" si="17"/>
        <v>2.4647651046134142</v>
      </c>
      <c r="AF29" s="15">
        <f t="shared" si="18"/>
        <v>3.9044863243768844</v>
      </c>
      <c r="AK29" s="23"/>
      <c r="AL29" s="19">
        <v>24</v>
      </c>
      <c r="AM29" s="26">
        <f t="shared" si="152"/>
        <v>0.6252076582699756</v>
      </c>
      <c r="AN29" s="26">
        <f t="shared" si="152"/>
        <v>0.65902673690444347</v>
      </c>
      <c r="AO29" s="26">
        <f t="shared" si="152"/>
        <v>0.6946751758555284</v>
      </c>
      <c r="AP29" s="26">
        <f t="shared" si="152"/>
        <v>0.73225192989382604</v>
      </c>
      <c r="AQ29" s="26">
        <f t="shared" si="152"/>
        <v>0.80861660681595904</v>
      </c>
      <c r="AR29" s="26">
        <f t="shared" si="152"/>
        <v>0.85235674379175519</v>
      </c>
      <c r="AS29" s="26">
        <f t="shared" si="152"/>
        <v>0.8984628964621767</v>
      </c>
      <c r="AT29" s="26">
        <f t="shared" si="152"/>
        <v>0.94706304865750568</v>
      </c>
      <c r="AU29" s="26">
        <f t="shared" si="152"/>
        <v>1.0436690211429323</v>
      </c>
      <c r="AV29" s="26">
        <f t="shared" si="152"/>
        <v>1.1001237433900315</v>
      </c>
      <c r="AW29" s="26">
        <f t="shared" si="153"/>
        <v>1.1529201787130465</v>
      </c>
      <c r="AX29" s="26">
        <f t="shared" si="153"/>
        <v>1.171195341951391</v>
      </c>
      <c r="AY29" s="26">
        <f t="shared" si="153"/>
        <v>1.073912656359981</v>
      </c>
      <c r="AZ29" s="26">
        <f t="shared" si="153"/>
        <v>1.0879198728088866</v>
      </c>
      <c r="BA29" s="26">
        <f t="shared" si="153"/>
        <v>1.1017490212452463</v>
      </c>
      <c r="BB29" s="26">
        <f t="shared" si="153"/>
        <v>1.1154067249112372</v>
      </c>
      <c r="BC29" s="26">
        <f t="shared" si="153"/>
        <v>1.1826563114337303</v>
      </c>
      <c r="BD29" s="26">
        <f t="shared" si="153"/>
        <v>1.1966243359027382</v>
      </c>
      <c r="BE29" s="26">
        <f t="shared" si="153"/>
        <v>1.2104311841551767</v>
      </c>
      <c r="BF29" s="26">
        <f t="shared" si="153"/>
        <v>1.2240823100902718</v>
      </c>
      <c r="BG29" s="26">
        <f t="shared" si="154"/>
        <v>1.2938366334641374</v>
      </c>
      <c r="BH29" s="26">
        <f t="shared" si="154"/>
        <v>1.3444287813719953</v>
      </c>
      <c r="BI29" s="26">
        <f t="shared" si="154"/>
        <v>1.3729060203778027</v>
      </c>
      <c r="BJ29" s="26">
        <f t="shared" si="154"/>
        <v>1.4627430663106293</v>
      </c>
      <c r="BK29" s="26">
        <f t="shared" si="154"/>
        <v>1.4536786716583936</v>
      </c>
      <c r="BL29" s="26">
        <f t="shared" si="154"/>
        <v>1.6198119470477828</v>
      </c>
      <c r="BM29" s="26">
        <f t="shared" si="154"/>
        <v>1.8925099375894876</v>
      </c>
      <c r="BN29" s="26">
        <f t="shared" si="154"/>
        <v>2.1063233799897558</v>
      </c>
      <c r="BO29" s="26">
        <f t="shared" si="154"/>
        <v>2.3143272931857215</v>
      </c>
      <c r="BP29" s="26">
        <f t="shared" si="154"/>
        <v>2.4272869426548618</v>
      </c>
      <c r="BQ29" s="26">
        <f t="shared" si="155"/>
        <v>2.5457600225042945</v>
      </c>
      <c r="BR29" s="26">
        <f t="shared" si="155"/>
        <v>2.6700156369203483</v>
      </c>
      <c r="BS29" s="26">
        <f t="shared" si="155"/>
        <v>2.9276240258799384</v>
      </c>
      <c r="BT29" s="26">
        <f t="shared" si="155"/>
        <v>3.0705179824583997</v>
      </c>
      <c r="BU29" s="26">
        <f t="shared" si="155"/>
        <v>3.2203864284679322</v>
      </c>
      <c r="BV29" s="26">
        <f t="shared" si="155"/>
        <v>3.3775697807042402</v>
      </c>
      <c r="BW29" s="26">
        <f t="shared" si="155"/>
        <v>3.2343881085917068</v>
      </c>
      <c r="BX29" s="26">
        <f t="shared" si="155"/>
        <v>3.3922548667073027</v>
      </c>
      <c r="BY29" s="26">
        <f t="shared" si="155"/>
        <v>3.5578269194508771</v>
      </c>
      <c r="BZ29" s="26">
        <f t="shared" si="155"/>
        <v>3.7314803533780334</v>
      </c>
      <c r="CA29" s="26">
        <f t="shared" si="156"/>
        <v>4.0999719738433917</v>
      </c>
      <c r="CB29" s="26">
        <f t="shared" si="156"/>
        <v>4.3000868834165917</v>
      </c>
      <c r="CC29" s="26">
        <f t="shared" si="156"/>
        <v>4.5099691712277323</v>
      </c>
      <c r="CD29" s="26">
        <f t="shared" si="156"/>
        <v>4.7300955717582509</v>
      </c>
      <c r="CE29" s="26">
        <f t="shared" si="156"/>
        <v>5.1864645469118908</v>
      </c>
      <c r="CF29" s="26">
        <f t="shared" si="156"/>
        <v>5.4396099075219881</v>
      </c>
      <c r="CG29" s="26">
        <f t="shared" si="156"/>
        <v>5.7051110016030808</v>
      </c>
      <c r="CH29" s="26">
        <f t="shared" si="156"/>
        <v>5.9835708982741878</v>
      </c>
      <c r="CK29" s="49">
        <v>24</v>
      </c>
      <c r="CL29" s="54">
        <f t="shared" si="19"/>
        <v>2.8846153846153848E-2</v>
      </c>
      <c r="CM29" s="54">
        <f t="shared" si="20"/>
        <v>5.7692307692307696E-2</v>
      </c>
      <c r="CN29" s="54">
        <f t="shared" si="21"/>
        <v>8.6538461538461536E-2</v>
      </c>
      <c r="CO29" s="54">
        <f t="shared" si="22"/>
        <v>0.11538461538461539</v>
      </c>
      <c r="CP29" s="54">
        <f t="shared" si="23"/>
        <v>0.14423076923076922</v>
      </c>
      <c r="CQ29" s="54">
        <f t="shared" si="24"/>
        <v>0.17307692307692307</v>
      </c>
      <c r="CR29" s="54">
        <f t="shared" si="25"/>
        <v>0.20192307692307693</v>
      </c>
      <c r="CS29" s="54">
        <f t="shared" si="26"/>
        <v>0.23076923076923078</v>
      </c>
      <c r="CT29" s="54">
        <f t="shared" si="27"/>
        <v>0.25961538461538458</v>
      </c>
      <c r="CU29" s="54">
        <f t="shared" si="28"/>
        <v>0.28846153846153844</v>
      </c>
      <c r="CV29" s="54">
        <f t="shared" si="29"/>
        <v>0.31730769230769229</v>
      </c>
      <c r="CW29" s="54">
        <f t="shared" si="30"/>
        <v>0.34615384615384615</v>
      </c>
      <c r="CX29" s="54">
        <f t="shared" si="31"/>
        <v>0.30000000000000004</v>
      </c>
      <c r="CY29" s="54">
        <f t="shared" si="32"/>
        <v>0.60000000000000009</v>
      </c>
      <c r="CZ29" s="54">
        <f t="shared" si="33"/>
        <v>0.89999999999999991</v>
      </c>
      <c r="DA29" s="54">
        <f t="shared" si="34"/>
        <v>0.95</v>
      </c>
      <c r="DB29" s="54">
        <f t="shared" si="35"/>
        <v>1</v>
      </c>
      <c r="DC29" s="54">
        <f t="shared" si="36"/>
        <v>1.05</v>
      </c>
      <c r="DD29" s="54">
        <f t="shared" si="37"/>
        <v>1.1000000000000001</v>
      </c>
      <c r="DE29" s="54">
        <f t="shared" si="38"/>
        <v>1.1500000000000001</v>
      </c>
      <c r="DF29" s="54">
        <f t="shared" si="39"/>
        <v>1.2000000000000002</v>
      </c>
      <c r="DG29" s="54">
        <f t="shared" si="40"/>
        <v>1.2500000000000002</v>
      </c>
      <c r="DH29" s="54">
        <f t="shared" si="41"/>
        <v>1.3000000000000003</v>
      </c>
      <c r="DI29" s="54">
        <f t="shared" si="42"/>
        <v>1.3500000000000003</v>
      </c>
      <c r="DJ29" s="54">
        <f t="shared" si="43"/>
        <v>1.4000000000000004</v>
      </c>
      <c r="DK29" s="54">
        <f t="shared" si="44"/>
        <v>1.4500000000000004</v>
      </c>
      <c r="DL29" s="54">
        <f t="shared" si="45"/>
        <v>1.5000000000000004</v>
      </c>
      <c r="DM29" s="54">
        <f t="shared" si="46"/>
        <v>1.5500000000000005</v>
      </c>
      <c r="DN29" s="54">
        <f t="shared" si="47"/>
        <v>1.6000000000000005</v>
      </c>
      <c r="DO29" s="54">
        <f t="shared" si="48"/>
        <v>1.6500000000000006</v>
      </c>
      <c r="DP29" s="54">
        <f t="shared" si="49"/>
        <v>1.7000000000000006</v>
      </c>
      <c r="DQ29" s="54">
        <f t="shared" si="50"/>
        <v>1.7500000000000007</v>
      </c>
      <c r="DR29" s="54">
        <f t="shared" si="51"/>
        <v>1.8000000000000007</v>
      </c>
      <c r="DS29" s="54">
        <f t="shared" si="52"/>
        <v>1.8500000000000008</v>
      </c>
      <c r="DT29" s="54">
        <f t="shared" si="53"/>
        <v>1.9000000000000008</v>
      </c>
      <c r="DU29" s="54">
        <f t="shared" si="54"/>
        <v>1.9500000000000008</v>
      </c>
      <c r="DV29" s="54">
        <f t="shared" si="55"/>
        <v>2.0000000000000009</v>
      </c>
      <c r="DW29" s="54">
        <f t="shared" si="56"/>
        <v>2.0500000000000007</v>
      </c>
      <c r="DX29" s="54">
        <f t="shared" si="57"/>
        <v>2.1000000000000005</v>
      </c>
      <c r="DY29" s="54">
        <f t="shared" si="58"/>
        <v>2.1500000000000004</v>
      </c>
      <c r="DZ29" s="54">
        <f t="shared" si="59"/>
        <v>2.2000000000000002</v>
      </c>
      <c r="EA29" s="54">
        <f t="shared" si="60"/>
        <v>2.25</v>
      </c>
      <c r="EB29" s="54">
        <f t="shared" si="61"/>
        <v>2.2999999999999998</v>
      </c>
      <c r="EC29" s="54">
        <f t="shared" si="62"/>
        <v>2.3499999999999996</v>
      </c>
      <c r="ED29" s="54">
        <f t="shared" si="63"/>
        <v>2.3999999999999995</v>
      </c>
      <c r="EE29" s="54">
        <f t="shared" si="64"/>
        <v>2.4499999999999993</v>
      </c>
      <c r="EF29" s="54">
        <f t="shared" si="65"/>
        <v>2.4999999999999991</v>
      </c>
      <c r="EG29" s="54">
        <f t="shared" si="66"/>
        <v>2.5499999999999989</v>
      </c>
      <c r="EH29" s="66">
        <f t="shared" ref="EH29:ES29" si="169">EG29+EH$2</f>
        <v>2.629999999999999</v>
      </c>
      <c r="EI29" s="66">
        <f t="shared" si="169"/>
        <v>2.7199999999999989</v>
      </c>
      <c r="EJ29" s="66">
        <f t="shared" si="169"/>
        <v>2.819999999999999</v>
      </c>
      <c r="EK29" s="66">
        <f t="shared" si="169"/>
        <v>2.9399999999999991</v>
      </c>
      <c r="EL29" s="66">
        <f t="shared" si="169"/>
        <v>3.0799999999999992</v>
      </c>
      <c r="EM29" s="66">
        <f t="shared" si="169"/>
        <v>3.2399999999999993</v>
      </c>
      <c r="EN29" s="66">
        <f t="shared" si="169"/>
        <v>3.4199999999999995</v>
      </c>
      <c r="EO29" s="66">
        <f t="shared" si="169"/>
        <v>3.6199999999999997</v>
      </c>
      <c r="EP29" s="66">
        <f t="shared" si="169"/>
        <v>3.84</v>
      </c>
      <c r="EQ29" s="66">
        <f t="shared" si="169"/>
        <v>4.08</v>
      </c>
      <c r="ER29" s="66">
        <f t="shared" si="169"/>
        <v>4.34</v>
      </c>
      <c r="ES29" s="66">
        <f t="shared" si="169"/>
        <v>4.62</v>
      </c>
      <c r="EW29" s="23">
        <v>24</v>
      </c>
      <c r="EX29" s="23">
        <f>INT([2]攻城值!$AC28)</f>
        <v>69</v>
      </c>
      <c r="EY29" s="23">
        <f>INT([2]攻城值!$AJ28)</f>
        <v>568</v>
      </c>
      <c r="EZ29" s="23">
        <f t="shared" si="68"/>
        <v>454.40000000000003</v>
      </c>
      <c r="FA29" s="23">
        <f>[3]其他调用!AS28+[3]其他调用!$AZ28*[3]攻城基础信息!$D$28*[3]攻城基础信息!$D$29</f>
        <v>524.67944357645933</v>
      </c>
      <c r="FB29" s="61">
        <f>[3]攻城基础信息!$X28*EZ29/FA29*$EX$1*6</f>
        <v>177135.88800792108</v>
      </c>
      <c r="FC29" s="26">
        <f t="shared" si="69"/>
        <v>17500</v>
      </c>
      <c r="FE29" s="74"/>
      <c r="FF29" s="23">
        <v>23</v>
      </c>
      <c r="FG29" s="26">
        <v>1</v>
      </c>
      <c r="FJ29" s="46">
        <v>24</v>
      </c>
      <c r="FK29" s="46">
        <f t="shared" ref="FK29:HE29" si="170">IF(FK$5&lt;$P29,FL29*0.99,IF(FK$5&lt;=$T29,1,FJ29*1.05))</f>
        <v>0.80972786822125831</v>
      </c>
      <c r="FL29" s="46">
        <f t="shared" si="170"/>
        <v>0.81790693759723065</v>
      </c>
      <c r="FM29" s="46">
        <f t="shared" si="170"/>
        <v>0.82616862383558654</v>
      </c>
      <c r="FN29" s="46">
        <f t="shared" si="170"/>
        <v>0.83451376145008738</v>
      </c>
      <c r="FO29" s="46">
        <f t="shared" si="170"/>
        <v>0.84294319338392665</v>
      </c>
      <c r="FP29" s="46">
        <f t="shared" si="170"/>
        <v>0.85145777109487542</v>
      </c>
      <c r="FQ29" s="46">
        <f t="shared" si="170"/>
        <v>0.86005835464128833</v>
      </c>
      <c r="FR29" s="46">
        <f t="shared" si="170"/>
        <v>0.86874581276897811</v>
      </c>
      <c r="FS29" s="46">
        <f t="shared" si="170"/>
        <v>0.87752102299896784</v>
      </c>
      <c r="FT29" s="46">
        <f t="shared" si="170"/>
        <v>0.88638487171612912</v>
      </c>
      <c r="FU29" s="46">
        <f t="shared" si="170"/>
        <v>0.89533825425871627</v>
      </c>
      <c r="FV29" s="46">
        <f t="shared" si="170"/>
        <v>0.9043820750088043</v>
      </c>
      <c r="FW29" s="46">
        <f t="shared" si="170"/>
        <v>0.91351724748364072</v>
      </c>
      <c r="FX29" s="46">
        <f t="shared" si="170"/>
        <v>0.92274469442791995</v>
      </c>
      <c r="FY29" s="46">
        <f t="shared" si="170"/>
        <v>0.93206534790698992</v>
      </c>
      <c r="FZ29" s="46">
        <f t="shared" si="170"/>
        <v>0.94148014940099989</v>
      </c>
      <c r="GA29" s="46">
        <f t="shared" si="170"/>
        <v>0.95099004989999991</v>
      </c>
      <c r="GB29" s="46">
        <f t="shared" si="170"/>
        <v>0.96059600999999994</v>
      </c>
      <c r="GC29" s="46">
        <f t="shared" si="170"/>
        <v>0.97029899999999991</v>
      </c>
      <c r="GD29" s="46">
        <f t="shared" si="170"/>
        <v>0.98009999999999997</v>
      </c>
      <c r="GE29" s="46">
        <f t="shared" si="170"/>
        <v>0.99</v>
      </c>
      <c r="GF29" s="46">
        <f t="shared" si="170"/>
        <v>1</v>
      </c>
      <c r="GG29" s="46">
        <f t="shared" si="170"/>
        <v>1</v>
      </c>
      <c r="GH29" s="46">
        <f t="shared" si="170"/>
        <v>1</v>
      </c>
      <c r="GI29" s="46">
        <f t="shared" si="170"/>
        <v>1</v>
      </c>
      <c r="GJ29" s="46">
        <f t="shared" si="170"/>
        <v>1</v>
      </c>
      <c r="GK29" s="46">
        <f t="shared" si="170"/>
        <v>1</v>
      </c>
      <c r="GL29" s="46">
        <f t="shared" si="170"/>
        <v>1.05</v>
      </c>
      <c r="GM29" s="46">
        <f t="shared" si="170"/>
        <v>1.1025</v>
      </c>
      <c r="GN29" s="46">
        <f t="shared" si="170"/>
        <v>1.1576250000000001</v>
      </c>
      <c r="GO29" s="46">
        <f t="shared" si="170"/>
        <v>1.2155062500000002</v>
      </c>
      <c r="GP29" s="46">
        <f t="shared" si="170"/>
        <v>1.2762815625000004</v>
      </c>
      <c r="GQ29" s="46">
        <f t="shared" si="170"/>
        <v>1.3400956406250004</v>
      </c>
      <c r="GR29" s="46">
        <f t="shared" si="170"/>
        <v>1.4071004226562505</v>
      </c>
      <c r="GS29" s="46">
        <f t="shared" si="170"/>
        <v>1.477455443789063</v>
      </c>
      <c r="GT29" s="46">
        <f t="shared" si="170"/>
        <v>1.5513282159785162</v>
      </c>
      <c r="GU29" s="46">
        <f t="shared" si="170"/>
        <v>1.628894626777442</v>
      </c>
      <c r="GV29" s="46">
        <f t="shared" si="170"/>
        <v>1.7103393581163142</v>
      </c>
      <c r="GW29" s="46">
        <f t="shared" si="170"/>
        <v>1.7958563260221301</v>
      </c>
      <c r="GX29" s="46">
        <f t="shared" si="170"/>
        <v>1.8856491423232367</v>
      </c>
      <c r="GY29" s="46">
        <f t="shared" si="170"/>
        <v>1.9799315994393987</v>
      </c>
      <c r="GZ29" s="46">
        <f t="shared" si="170"/>
        <v>2.0789281794113688</v>
      </c>
      <c r="HA29" s="46">
        <f t="shared" si="170"/>
        <v>2.1828745883819374</v>
      </c>
      <c r="HB29" s="46">
        <f t="shared" si="170"/>
        <v>2.2920183178010345</v>
      </c>
      <c r="HC29" s="46">
        <f t="shared" si="170"/>
        <v>2.4066192336910861</v>
      </c>
      <c r="HD29" s="46">
        <f t="shared" si="170"/>
        <v>2.5269501953756404</v>
      </c>
      <c r="HE29" s="46">
        <f t="shared" si="170"/>
        <v>2.6532977051444226</v>
      </c>
      <c r="HF29" s="67">
        <f t="shared" si="137"/>
        <v>2.7859625904016441</v>
      </c>
      <c r="HG29" s="66">
        <f t="shared" ref="HG29:HR29" si="171">IF(HG$5&lt;$P29,HH29*0.99,IF(HG$5&lt;=$T29,1,HF29*HG$2))</f>
        <v>2.9252607199217264</v>
      </c>
      <c r="HH29" s="66">
        <f t="shared" si="171"/>
        <v>3.1300289703162476</v>
      </c>
      <c r="HI29" s="66">
        <f t="shared" si="171"/>
        <v>3.4117315776447104</v>
      </c>
      <c r="HJ29" s="66">
        <f t="shared" si="171"/>
        <v>3.787022051185629</v>
      </c>
      <c r="HK29" s="66">
        <f t="shared" si="171"/>
        <v>4.2793349178397602</v>
      </c>
      <c r="HL29" s="66">
        <f t="shared" si="171"/>
        <v>4.9212351555157241</v>
      </c>
      <c r="HM29" s="66">
        <f t="shared" si="171"/>
        <v>5.7578451319533972</v>
      </c>
      <c r="HN29" s="66">
        <f t="shared" si="171"/>
        <v>6.8518357070245424</v>
      </c>
      <c r="HO29" s="66">
        <f t="shared" si="171"/>
        <v>8.2907212054996968</v>
      </c>
      <c r="HP29" s="66">
        <f t="shared" si="171"/>
        <v>10.197587082764628</v>
      </c>
      <c r="HQ29" s="66">
        <f t="shared" si="171"/>
        <v>12.746983853455784</v>
      </c>
      <c r="HR29" s="66">
        <f t="shared" si="171"/>
        <v>16.188669493888845</v>
      </c>
    </row>
    <row r="30" spans="2:226" x14ac:dyDescent="0.15">
      <c r="B30" s="74"/>
      <c r="C30" s="7">
        <v>23</v>
      </c>
      <c r="D30" s="3">
        <f t="shared" si="130"/>
        <v>0.15000000000000002</v>
      </c>
      <c r="E30" s="9"/>
      <c r="F30" s="9"/>
      <c r="G30" s="9"/>
      <c r="H30" s="15"/>
      <c r="I30" s="7">
        <v>25</v>
      </c>
      <c r="J30" s="15">
        <f>ROUNDUP(求节点(节奏总纲!P$4:P$113,节奏总纲!$O$4:$O$113,节奏总纲!P28+1),0)</f>
        <v>28</v>
      </c>
      <c r="K30" s="15">
        <f>ROUNDUP(求节点(节奏总纲!Q$4:Q$113,节奏总纲!$O$4:$O$113,节奏总纲!Q28+1),0)</f>
        <v>28</v>
      </c>
      <c r="L30" s="15">
        <f>ROUNDUP(求节点(节奏总纲!R$4:R$113,节奏总纲!$O$4:$O$113,节奏总纲!R28+1),0)</f>
        <v>29</v>
      </c>
      <c r="M30" s="15">
        <f>ROUNDUP(求节点(节奏总纲!S$4:S$113,节奏总纲!$O$4:$O$113,节奏总纲!S28+1),0)</f>
        <v>30</v>
      </c>
      <c r="N30" s="15">
        <f>ROUNDUP(求节点(节奏总纲!T$4:T$113,节奏总纲!$O$4:$O$113,节奏总纲!T28+1),0)</f>
        <v>32</v>
      </c>
      <c r="O30" s="15">
        <f t="shared" si="11"/>
        <v>11.715950465275835</v>
      </c>
      <c r="P30" s="7">
        <v>23.43190093055167</v>
      </c>
      <c r="Q30" s="23">
        <f t="shared" ref="Q30:T30" si="172">P30+1.5</f>
        <v>24.93190093055167</v>
      </c>
      <c r="R30" s="23">
        <f t="shared" si="172"/>
        <v>26.43190093055167</v>
      </c>
      <c r="S30" s="23">
        <f t="shared" si="172"/>
        <v>27.93190093055167</v>
      </c>
      <c r="T30" s="23">
        <f t="shared" si="172"/>
        <v>29.43190093055167</v>
      </c>
      <c r="U30" s="15">
        <f>其他调用!AG29</f>
        <v>192940409.1922465</v>
      </c>
      <c r="V30" s="54">
        <f>IFERROR(部队战力(INDEX(其他调用!D$5:D$104,J30,1),INDEX(其他调用!N$5:N$104,J30,1),INDEX(其他调用!I$5:I$104,J30,1),INDEX(其他调用!S$5:S$104,J30,1)),V29)</f>
        <v>259270645.38832912</v>
      </c>
      <c r="W30" s="54">
        <f>IFERROR(部队战力(INDEX(其他调用!E$5:E$104,K30,1),INDEX(其他调用!O$5:O$104,K30,1),INDEX(其他调用!J$5:J$104,K30,1),INDEX(其他调用!T$5:T$104,K30,1)),W29)</f>
        <v>278064560.17462963</v>
      </c>
      <c r="X30" s="54">
        <f>IFERROR(部队战力(INDEX(其他调用!F$5:F$104,L30,1),INDEX(其他调用!P$5:P$104,L30,1),INDEX(其他调用!K$5:K$104,L30,1),INDEX(其他调用!U$5:U$104,L30,1)),X29)</f>
        <v>354601395.22859371</v>
      </c>
      <c r="Y30" s="54">
        <f>IFERROR(部队战力(INDEX(其他调用!G$5:G$104,M30,1),INDEX(其他调用!Q$5:Q$104,M30,1),INDEX(其他调用!L$5:L$104,M30,1),INDEX(其他调用!V$5:V$104,M30,1)),Y29)</f>
        <v>498113210.24048895</v>
      </c>
      <c r="Z30" s="54">
        <f>IFERROR(部队战力(INDEX(其他调用!H$5:H$104,N30,1),INDEX(其他调用!R$5:R$104,N30,1),INDEX(其他调用!M$5:M$104,N30,1),INDEX(其他调用!W$5:W$104,N30,1)),Z29)</f>
        <v>795446574.10082626</v>
      </c>
      <c r="AA30" s="15">
        <f t="shared" si="13"/>
        <v>1</v>
      </c>
      <c r="AB30" s="15">
        <f t="shared" si="14"/>
        <v>1.3437861279230052</v>
      </c>
      <c r="AC30" s="15">
        <f t="shared" si="15"/>
        <v>1.441194000462418</v>
      </c>
      <c r="AD30" s="15">
        <f t="shared" si="16"/>
        <v>1.8378803938125146</v>
      </c>
      <c r="AE30" s="15">
        <f t="shared" si="17"/>
        <v>2.5816945881158944</v>
      </c>
      <c r="AF30" s="15">
        <f t="shared" si="18"/>
        <v>4.1227577853234498</v>
      </c>
      <c r="AK30" s="23"/>
      <c r="AL30" s="19">
        <v>25</v>
      </c>
      <c r="AM30" s="26">
        <f t="shared" si="152"/>
        <v>0.59706525349664552</v>
      </c>
      <c r="AN30" s="26">
        <f t="shared" si="152"/>
        <v>0.62936203759840414</v>
      </c>
      <c r="AO30" s="26">
        <f t="shared" si="152"/>
        <v>0.663405837218495</v>
      </c>
      <c r="AP30" s="26">
        <f t="shared" si="152"/>
        <v>0.69929115288711574</v>
      </c>
      <c r="AQ30" s="26">
        <f t="shared" si="152"/>
        <v>0.77221843485750741</v>
      </c>
      <c r="AR30" s="26">
        <f t="shared" si="152"/>
        <v>0.81398970177336227</v>
      </c>
      <c r="AS30" s="26">
        <f t="shared" si="152"/>
        <v>0.85802048317500834</v>
      </c>
      <c r="AT30" s="26">
        <f t="shared" si="152"/>
        <v>0.90443300197040255</v>
      </c>
      <c r="AU30" s="26">
        <f t="shared" si="152"/>
        <v>0.99669046025379726</v>
      </c>
      <c r="AV30" s="26">
        <f t="shared" si="152"/>
        <v>1.050603992187841</v>
      </c>
      <c r="AW30" s="26">
        <f t="shared" si="153"/>
        <v>1.1074338447264414</v>
      </c>
      <c r="AX30" s="26">
        <f t="shared" si="153"/>
        <v>1.1547826720761549</v>
      </c>
      <c r="AY30" s="26">
        <f t="shared" si="153"/>
        <v>1.0669100821529867</v>
      </c>
      <c r="AZ30" s="26">
        <f t="shared" si="153"/>
        <v>1.0814340411959753</v>
      </c>
      <c r="BA30" s="26">
        <f t="shared" si="153"/>
        <v>1.0957655075403785</v>
      </c>
      <c r="BB30" s="26">
        <f t="shared" si="153"/>
        <v>1.1099119377558697</v>
      </c>
      <c r="BC30" s="26">
        <f t="shared" si="153"/>
        <v>1.1773984295195548</v>
      </c>
      <c r="BD30" s="26">
        <f t="shared" si="153"/>
        <v>1.1918523150240627</v>
      </c>
      <c r="BE30" s="26">
        <f t="shared" si="153"/>
        <v>1.2061330025421411</v>
      </c>
      <c r="BF30" s="26">
        <f t="shared" si="153"/>
        <v>1.2202465729574592</v>
      </c>
      <c r="BG30" s="26">
        <f t="shared" si="154"/>
        <v>1.2902987030527266</v>
      </c>
      <c r="BH30" s="26">
        <f t="shared" si="154"/>
        <v>1.3047220189727862</v>
      </c>
      <c r="BI30" s="26">
        <f t="shared" si="154"/>
        <v>1.3189876233252906</v>
      </c>
      <c r="BJ30" s="26">
        <f t="shared" si="154"/>
        <v>1.3512757772507962</v>
      </c>
      <c r="BK30" s="26">
        <f t="shared" si="154"/>
        <v>1.2683736265720498</v>
      </c>
      <c r="BL30" s="26">
        <f t="shared" si="154"/>
        <v>1.3785268063029656</v>
      </c>
      <c r="BM30" s="26">
        <f t="shared" si="154"/>
        <v>1.5286742117349796</v>
      </c>
      <c r="BN30" s="26">
        <f t="shared" si="154"/>
        <v>1.7098107603242494</v>
      </c>
      <c r="BO30" s="26">
        <f t="shared" si="154"/>
        <v>2.1098887110267976</v>
      </c>
      <c r="BP30" s="26">
        <f t="shared" si="154"/>
        <v>2.2947964446454856</v>
      </c>
      <c r="BQ30" s="26">
        <f t="shared" si="155"/>
        <v>2.4068028158935908</v>
      </c>
      <c r="BR30" s="26">
        <f t="shared" si="155"/>
        <v>2.5242760891100344</v>
      </c>
      <c r="BS30" s="26">
        <f t="shared" si="155"/>
        <v>2.7678232382776291</v>
      </c>
      <c r="BT30" s="26">
        <f t="shared" si="155"/>
        <v>2.9029175024765395</v>
      </c>
      <c r="BU30" s="26">
        <f t="shared" si="155"/>
        <v>3.0446055621053922</v>
      </c>
      <c r="BV30" s="26">
        <f t="shared" si="155"/>
        <v>3.1932092527241935</v>
      </c>
      <c r="BW30" s="26">
        <f t="shared" si="155"/>
        <v>3.057842977592808</v>
      </c>
      <c r="BX30" s="26">
        <f t="shared" si="155"/>
        <v>3.2070927712142994</v>
      </c>
      <c r="BY30" s="26">
        <f t="shared" si="155"/>
        <v>3.3636272753520884</v>
      </c>
      <c r="BZ30" s="26">
        <f t="shared" si="155"/>
        <v>3.5278020483357295</v>
      </c>
      <c r="CA30" s="26">
        <f t="shared" si="156"/>
        <v>3.8761800030247886</v>
      </c>
      <c r="CB30" s="26">
        <f t="shared" si="156"/>
        <v>4.0653718842726034</v>
      </c>
      <c r="CC30" s="26">
        <f t="shared" si="156"/>
        <v>4.2637980033272669</v>
      </c>
      <c r="CD30" s="26">
        <f t="shared" si="156"/>
        <v>4.4719090726998632</v>
      </c>
      <c r="CE30" s="26">
        <f t="shared" si="156"/>
        <v>4.9033677038263574</v>
      </c>
      <c r="CF30" s="26">
        <f t="shared" si="156"/>
        <v>5.1426954336048434</v>
      </c>
      <c r="CG30" s="26">
        <f t="shared" si="156"/>
        <v>5.3937044742089926</v>
      </c>
      <c r="CH30" s="26">
        <f t="shared" si="156"/>
        <v>5.6569649769653276</v>
      </c>
      <c r="CK30" s="49">
        <v>25</v>
      </c>
      <c r="CL30" s="54">
        <f t="shared" si="19"/>
        <v>2.8846153846153848E-2</v>
      </c>
      <c r="CM30" s="54">
        <f t="shared" si="20"/>
        <v>5.7692307692307696E-2</v>
      </c>
      <c r="CN30" s="54">
        <f t="shared" si="21"/>
        <v>8.6538461538461536E-2</v>
      </c>
      <c r="CO30" s="54">
        <f t="shared" si="22"/>
        <v>0.11538461538461539</v>
      </c>
      <c r="CP30" s="54">
        <f t="shared" si="23"/>
        <v>0.14423076923076922</v>
      </c>
      <c r="CQ30" s="54">
        <f t="shared" si="24"/>
        <v>0.17307692307692307</v>
      </c>
      <c r="CR30" s="54">
        <f t="shared" si="25"/>
        <v>0.20192307692307693</v>
      </c>
      <c r="CS30" s="54">
        <f t="shared" si="26"/>
        <v>0.23076923076923078</v>
      </c>
      <c r="CT30" s="54">
        <f t="shared" si="27"/>
        <v>0.25961538461538458</v>
      </c>
      <c r="CU30" s="54">
        <f t="shared" si="28"/>
        <v>0.28846153846153844</v>
      </c>
      <c r="CV30" s="54">
        <f t="shared" si="29"/>
        <v>0.31730769230769229</v>
      </c>
      <c r="CW30" s="54">
        <f t="shared" si="30"/>
        <v>0.34615384615384615</v>
      </c>
      <c r="CX30" s="54">
        <f t="shared" si="31"/>
        <v>0.2</v>
      </c>
      <c r="CY30" s="54">
        <f t="shared" si="32"/>
        <v>0.4</v>
      </c>
      <c r="CZ30" s="54">
        <f t="shared" si="33"/>
        <v>0.60000000000000009</v>
      </c>
      <c r="DA30" s="54">
        <f t="shared" si="34"/>
        <v>0.8</v>
      </c>
      <c r="DB30" s="54">
        <f t="shared" si="35"/>
        <v>0.85000000000000009</v>
      </c>
      <c r="DC30" s="54">
        <f t="shared" si="36"/>
        <v>0.90000000000000013</v>
      </c>
      <c r="DD30" s="54">
        <f t="shared" si="37"/>
        <v>0.95000000000000018</v>
      </c>
      <c r="DE30" s="54">
        <f t="shared" si="38"/>
        <v>1.0000000000000002</v>
      </c>
      <c r="DF30" s="54">
        <f t="shared" si="39"/>
        <v>1.0500000000000003</v>
      </c>
      <c r="DG30" s="54">
        <f t="shared" si="40"/>
        <v>1.1000000000000003</v>
      </c>
      <c r="DH30" s="54">
        <f t="shared" si="41"/>
        <v>1.1500000000000004</v>
      </c>
      <c r="DI30" s="54">
        <f t="shared" si="42"/>
        <v>1.2000000000000004</v>
      </c>
      <c r="DJ30" s="54">
        <f t="shared" si="43"/>
        <v>1.2500000000000004</v>
      </c>
      <c r="DK30" s="54">
        <f t="shared" si="44"/>
        <v>1.3000000000000005</v>
      </c>
      <c r="DL30" s="54">
        <f t="shared" si="45"/>
        <v>1.3500000000000005</v>
      </c>
      <c r="DM30" s="54">
        <f t="shared" si="46"/>
        <v>1.4000000000000006</v>
      </c>
      <c r="DN30" s="54">
        <f t="shared" si="47"/>
        <v>1.4500000000000006</v>
      </c>
      <c r="DO30" s="54">
        <f t="shared" si="48"/>
        <v>1.5000000000000007</v>
      </c>
      <c r="DP30" s="54">
        <f t="shared" si="49"/>
        <v>1.5500000000000007</v>
      </c>
      <c r="DQ30" s="54">
        <f t="shared" si="50"/>
        <v>1.6000000000000008</v>
      </c>
      <c r="DR30" s="54">
        <f t="shared" si="51"/>
        <v>1.6500000000000008</v>
      </c>
      <c r="DS30" s="54">
        <f t="shared" si="52"/>
        <v>1.7000000000000008</v>
      </c>
      <c r="DT30" s="54">
        <f t="shared" si="53"/>
        <v>1.7500000000000009</v>
      </c>
      <c r="DU30" s="54">
        <f t="shared" si="54"/>
        <v>1.8000000000000009</v>
      </c>
      <c r="DV30" s="54">
        <f t="shared" si="55"/>
        <v>1.850000000000001</v>
      </c>
      <c r="DW30" s="54">
        <f t="shared" si="56"/>
        <v>1.900000000000001</v>
      </c>
      <c r="DX30" s="54">
        <f t="shared" si="57"/>
        <v>1.9500000000000011</v>
      </c>
      <c r="DY30" s="54">
        <f t="shared" si="58"/>
        <v>2.0000000000000009</v>
      </c>
      <c r="DZ30" s="54">
        <f t="shared" si="59"/>
        <v>2.0500000000000007</v>
      </c>
      <c r="EA30" s="54">
        <f t="shared" si="60"/>
        <v>2.1000000000000005</v>
      </c>
      <c r="EB30" s="54">
        <f t="shared" si="61"/>
        <v>2.1500000000000004</v>
      </c>
      <c r="EC30" s="54">
        <f t="shared" si="62"/>
        <v>2.2000000000000002</v>
      </c>
      <c r="ED30" s="54">
        <f t="shared" si="63"/>
        <v>2.25</v>
      </c>
      <c r="EE30" s="54">
        <f t="shared" si="64"/>
        <v>2.2999999999999998</v>
      </c>
      <c r="EF30" s="54">
        <f t="shared" si="65"/>
        <v>2.3499999999999996</v>
      </c>
      <c r="EG30" s="54">
        <f t="shared" si="66"/>
        <v>2.3999999999999995</v>
      </c>
      <c r="EH30" s="66">
        <f t="shared" ref="EH30:ES30" si="173">EG30+EH$2</f>
        <v>2.4799999999999995</v>
      </c>
      <c r="EI30" s="66">
        <f t="shared" si="173"/>
        <v>2.5699999999999994</v>
      </c>
      <c r="EJ30" s="66">
        <f t="shared" si="173"/>
        <v>2.6699999999999995</v>
      </c>
      <c r="EK30" s="66">
        <f t="shared" si="173"/>
        <v>2.7899999999999996</v>
      </c>
      <c r="EL30" s="66">
        <f t="shared" si="173"/>
        <v>2.9299999999999997</v>
      </c>
      <c r="EM30" s="66">
        <f t="shared" si="173"/>
        <v>3.09</v>
      </c>
      <c r="EN30" s="66">
        <f t="shared" si="173"/>
        <v>3.27</v>
      </c>
      <c r="EO30" s="66">
        <f t="shared" si="173"/>
        <v>3.47</v>
      </c>
      <c r="EP30" s="66">
        <f t="shared" si="173"/>
        <v>3.6900000000000004</v>
      </c>
      <c r="EQ30" s="66">
        <f t="shared" si="173"/>
        <v>3.9300000000000006</v>
      </c>
      <c r="ER30" s="66">
        <f t="shared" si="173"/>
        <v>4.1900000000000004</v>
      </c>
      <c r="ES30" s="66">
        <f t="shared" si="173"/>
        <v>4.4700000000000006</v>
      </c>
      <c r="EW30" s="23">
        <v>25</v>
      </c>
      <c r="EX30" s="23">
        <f>INT([2]攻城值!$AC29)</f>
        <v>72</v>
      </c>
      <c r="EY30" s="23">
        <f>INT([2]攻城值!$AJ29)</f>
        <v>577</v>
      </c>
      <c r="EZ30" s="23">
        <f t="shared" si="68"/>
        <v>461.6</v>
      </c>
      <c r="FA30" s="23">
        <f>[3]其他调用!AS29+[3]其他调用!$AZ29*[3]攻城基础信息!$D$28*[3]攻城基础信息!$D$29</f>
        <v>534.79192740581061</v>
      </c>
      <c r="FB30" s="61">
        <f>[3]攻城基础信息!$X29*EZ30/FA30*$EX$1*6</f>
        <v>180905.75824470611</v>
      </c>
      <c r="FC30" s="26">
        <f t="shared" si="69"/>
        <v>18000</v>
      </c>
      <c r="FE30" s="74"/>
      <c r="FF30" s="23">
        <v>24</v>
      </c>
      <c r="FG30" s="26">
        <v>1</v>
      </c>
      <c r="FJ30" s="46">
        <v>25</v>
      </c>
      <c r="FK30" s="46">
        <f t="shared" ref="FK30:HE30" si="174">IF(FK$5&lt;$P30,FL30*0.99,IF(FK$5&lt;=$T30,1,FJ30*1.05))</f>
        <v>0.79361428364365527</v>
      </c>
      <c r="FL30" s="46">
        <f t="shared" si="174"/>
        <v>0.80163058953904576</v>
      </c>
      <c r="FM30" s="46">
        <f t="shared" si="174"/>
        <v>0.80972786822125831</v>
      </c>
      <c r="FN30" s="46">
        <f t="shared" si="174"/>
        <v>0.81790693759723065</v>
      </c>
      <c r="FO30" s="46">
        <f t="shared" si="174"/>
        <v>0.82616862383558654</v>
      </c>
      <c r="FP30" s="46">
        <f t="shared" si="174"/>
        <v>0.83451376145008738</v>
      </c>
      <c r="FQ30" s="46">
        <f t="shared" si="174"/>
        <v>0.84294319338392665</v>
      </c>
      <c r="FR30" s="46">
        <f t="shared" si="174"/>
        <v>0.85145777109487542</v>
      </c>
      <c r="FS30" s="46">
        <f t="shared" si="174"/>
        <v>0.86005835464128833</v>
      </c>
      <c r="FT30" s="46">
        <f t="shared" si="174"/>
        <v>0.86874581276897811</v>
      </c>
      <c r="FU30" s="46">
        <f t="shared" si="174"/>
        <v>0.87752102299896784</v>
      </c>
      <c r="FV30" s="46">
        <f t="shared" si="174"/>
        <v>0.88638487171612912</v>
      </c>
      <c r="FW30" s="46">
        <f t="shared" si="174"/>
        <v>0.89533825425871627</v>
      </c>
      <c r="FX30" s="46">
        <f t="shared" si="174"/>
        <v>0.9043820750088043</v>
      </c>
      <c r="FY30" s="46">
        <f t="shared" si="174"/>
        <v>0.91351724748364072</v>
      </c>
      <c r="FZ30" s="46">
        <f t="shared" si="174"/>
        <v>0.92274469442791995</v>
      </c>
      <c r="GA30" s="46">
        <f t="shared" si="174"/>
        <v>0.93206534790698992</v>
      </c>
      <c r="GB30" s="46">
        <f t="shared" si="174"/>
        <v>0.94148014940099989</v>
      </c>
      <c r="GC30" s="46">
        <f t="shared" si="174"/>
        <v>0.95099004989999991</v>
      </c>
      <c r="GD30" s="46">
        <f t="shared" si="174"/>
        <v>0.96059600999999994</v>
      </c>
      <c r="GE30" s="46">
        <f t="shared" si="174"/>
        <v>0.97029899999999991</v>
      </c>
      <c r="GF30" s="46">
        <f t="shared" si="174"/>
        <v>0.98009999999999997</v>
      </c>
      <c r="GG30" s="46">
        <f t="shared" si="174"/>
        <v>0.99</v>
      </c>
      <c r="GH30" s="46">
        <f t="shared" si="174"/>
        <v>1</v>
      </c>
      <c r="GI30" s="46">
        <f t="shared" si="174"/>
        <v>1</v>
      </c>
      <c r="GJ30" s="46">
        <f t="shared" si="174"/>
        <v>1</v>
      </c>
      <c r="GK30" s="46">
        <f t="shared" si="174"/>
        <v>1</v>
      </c>
      <c r="GL30" s="46">
        <f t="shared" si="174"/>
        <v>1</v>
      </c>
      <c r="GM30" s="46">
        <f t="shared" si="174"/>
        <v>1</v>
      </c>
      <c r="GN30" s="46">
        <f t="shared" si="174"/>
        <v>1.05</v>
      </c>
      <c r="GO30" s="46">
        <f t="shared" si="174"/>
        <v>1.1025</v>
      </c>
      <c r="GP30" s="46">
        <f t="shared" si="174"/>
        <v>1.1576250000000001</v>
      </c>
      <c r="GQ30" s="46">
        <f t="shared" si="174"/>
        <v>1.2155062500000002</v>
      </c>
      <c r="GR30" s="46">
        <f t="shared" si="174"/>
        <v>1.2762815625000004</v>
      </c>
      <c r="GS30" s="46">
        <f t="shared" si="174"/>
        <v>1.3400956406250004</v>
      </c>
      <c r="GT30" s="46">
        <f t="shared" si="174"/>
        <v>1.4071004226562505</v>
      </c>
      <c r="GU30" s="46">
        <f t="shared" si="174"/>
        <v>1.477455443789063</v>
      </c>
      <c r="GV30" s="46">
        <f t="shared" si="174"/>
        <v>1.5513282159785162</v>
      </c>
      <c r="GW30" s="46">
        <f t="shared" si="174"/>
        <v>1.628894626777442</v>
      </c>
      <c r="GX30" s="46">
        <f t="shared" si="174"/>
        <v>1.7103393581163142</v>
      </c>
      <c r="GY30" s="46">
        <f t="shared" si="174"/>
        <v>1.7958563260221301</v>
      </c>
      <c r="GZ30" s="46">
        <f t="shared" si="174"/>
        <v>1.8856491423232367</v>
      </c>
      <c r="HA30" s="46">
        <f t="shared" si="174"/>
        <v>1.9799315994393987</v>
      </c>
      <c r="HB30" s="46">
        <f t="shared" si="174"/>
        <v>2.0789281794113688</v>
      </c>
      <c r="HC30" s="46">
        <f t="shared" si="174"/>
        <v>2.1828745883819374</v>
      </c>
      <c r="HD30" s="46">
        <f t="shared" si="174"/>
        <v>2.2920183178010345</v>
      </c>
      <c r="HE30" s="46">
        <f t="shared" si="174"/>
        <v>2.4066192336910861</v>
      </c>
      <c r="HF30" s="67">
        <f t="shared" si="137"/>
        <v>2.5269501953756404</v>
      </c>
      <c r="HG30" s="66">
        <f t="shared" ref="HG30:HR30" si="175">IF(HG$5&lt;$P30,HH30*0.99,IF(HG$5&lt;=$T30,1,HF30*HG$2))</f>
        <v>2.6532977051444226</v>
      </c>
      <c r="HH30" s="66">
        <f t="shared" si="175"/>
        <v>2.8390285445045325</v>
      </c>
      <c r="HI30" s="66">
        <f t="shared" si="175"/>
        <v>3.0945411135099405</v>
      </c>
      <c r="HJ30" s="66">
        <f t="shared" si="175"/>
        <v>3.4349406359960342</v>
      </c>
      <c r="HK30" s="66">
        <f t="shared" si="175"/>
        <v>3.8814829186755184</v>
      </c>
      <c r="HL30" s="66">
        <f t="shared" si="175"/>
        <v>4.4637053564768454</v>
      </c>
      <c r="HM30" s="66">
        <f t="shared" si="175"/>
        <v>5.2225352670779088</v>
      </c>
      <c r="HN30" s="66">
        <f t="shared" si="175"/>
        <v>6.2148169678227116</v>
      </c>
      <c r="HO30" s="66">
        <f t="shared" si="175"/>
        <v>7.5199285310654806</v>
      </c>
      <c r="HP30" s="66">
        <f t="shared" si="175"/>
        <v>9.2495120932105408</v>
      </c>
      <c r="HQ30" s="66">
        <f t="shared" si="175"/>
        <v>11.561890116513176</v>
      </c>
      <c r="HR30" s="66">
        <f t="shared" si="175"/>
        <v>14.683600447971735</v>
      </c>
    </row>
    <row r="31" spans="2:226" x14ac:dyDescent="0.15">
      <c r="B31" s="74"/>
      <c r="C31" s="7">
        <v>24</v>
      </c>
      <c r="D31" s="3">
        <f t="shared" si="130"/>
        <v>0.15000000000000002</v>
      </c>
      <c r="E31" s="9"/>
      <c r="F31" s="9"/>
      <c r="G31" s="9"/>
      <c r="H31" s="15"/>
      <c r="I31" s="7">
        <v>26</v>
      </c>
      <c r="J31" s="15">
        <f>ROUNDUP(求节点(节奏总纲!P$4:P$113,节奏总纲!$O$4:$O$113,节奏总纲!P29+1),0)</f>
        <v>29</v>
      </c>
      <c r="K31" s="15">
        <f>ROUNDUP(求节点(节奏总纲!Q$4:Q$113,节奏总纲!$O$4:$O$113,节奏总纲!Q29+1),0)</f>
        <v>29</v>
      </c>
      <c r="L31" s="15">
        <f>ROUNDUP(求节点(节奏总纲!R$4:R$113,节奏总纲!$O$4:$O$113,节奏总纲!R29+1),0)</f>
        <v>29</v>
      </c>
      <c r="M31" s="15">
        <f>ROUNDUP(求节点(节奏总纲!S$4:S$113,节奏总纲!$O$4:$O$113,节奏总纲!S29+1),0)</f>
        <v>30</v>
      </c>
      <c r="N31" s="15">
        <f>ROUNDUP(求节点(节奏总纲!T$4:T$113,节奏总纲!$O$4:$O$113,节奏总纲!T29+1),0)</f>
        <v>33</v>
      </c>
      <c r="O31" s="15">
        <f t="shared" si="11"/>
        <v>12.652983461364411</v>
      </c>
      <c r="P31" s="7">
        <v>25.305966922728821</v>
      </c>
      <c r="Q31" s="23">
        <f t="shared" ref="Q31:T31" si="176">P31+1.5</f>
        <v>26.805966922728821</v>
      </c>
      <c r="R31" s="23">
        <f t="shared" si="176"/>
        <v>28.305966922728821</v>
      </c>
      <c r="S31" s="23">
        <f t="shared" si="176"/>
        <v>29.805966922728821</v>
      </c>
      <c r="T31" s="23">
        <f t="shared" si="176"/>
        <v>31.305966922728821</v>
      </c>
      <c r="U31" s="15">
        <f>其他调用!AG30</f>
        <v>212983853.59657007</v>
      </c>
      <c r="V31" s="54">
        <f>IFERROR(部队战力(INDEX(其他调用!D$5:D$104,J31,1),INDEX(其他调用!N$5:N$104,J31,1),INDEX(其他调用!I$5:I$104,J31,1),INDEX(其他调用!S$5:S$104,J31,1)),V30)</f>
        <v>289497186.4276045</v>
      </c>
      <c r="W31" s="54">
        <f>IFERROR(部队战力(INDEX(其他调用!E$5:E$104,K31,1),INDEX(其他调用!O$5:O$104,K31,1),INDEX(其他调用!J$5:J$104,K31,1),INDEX(其他调用!T$5:T$104,K31,1)),W30)</f>
        <v>313763217.3862282</v>
      </c>
      <c r="X31" s="54">
        <f>IFERROR(部队战力(INDEX(其他调用!F$5:F$104,L31,1),INDEX(其他调用!P$5:P$104,L31,1),INDEX(其他调用!K$5:K$104,L31,1),INDEX(其他调用!U$5:U$104,L31,1)),X30)</f>
        <v>354601395.22859371</v>
      </c>
      <c r="Y31" s="54">
        <f>IFERROR(部队战力(INDEX(其他调用!G$5:G$104,M31,1),INDEX(其他调用!Q$5:Q$104,M31,1),INDEX(其他调用!L$5:L$104,M31,1),INDEX(其他调用!V$5:V$104,M31,1)),Y30)</f>
        <v>498113210.24048895</v>
      </c>
      <c r="Z31" s="54">
        <f>IFERROR(部队战力(INDEX(其他调用!H$5:H$104,N31,1),INDEX(其他调用!R$5:R$104,N31,1),INDEX(其他调用!M$5:M$104,N31,1),INDEX(其他调用!W$5:W$104,N31,1)),Z30)</f>
        <v>924663076.45674479</v>
      </c>
      <c r="AA31" s="15">
        <f t="shared" si="13"/>
        <v>1</v>
      </c>
      <c r="AB31" s="15">
        <f t="shared" si="14"/>
        <v>1.3592447574733271</v>
      </c>
      <c r="AC31" s="15">
        <f t="shared" si="15"/>
        <v>1.4731784221566038</v>
      </c>
      <c r="AD31" s="15">
        <f t="shared" si="16"/>
        <v>1.6649214916557611</v>
      </c>
      <c r="AE31" s="15">
        <f t="shared" si="17"/>
        <v>2.3387369597697552</v>
      </c>
      <c r="AF31" s="15">
        <f t="shared" si="18"/>
        <v>4.3414703079240171</v>
      </c>
      <c r="AK31" s="23"/>
      <c r="AL31" s="19">
        <v>26</v>
      </c>
      <c r="AM31" s="26">
        <f t="shared" si="152"/>
        <v>0.56830785488533697</v>
      </c>
      <c r="AN31" s="26">
        <f t="shared" si="152"/>
        <v>0.59904907786737138</v>
      </c>
      <c r="AO31" s="26">
        <f t="shared" si="152"/>
        <v>0.63145317209481877</v>
      </c>
      <c r="AP31" s="26">
        <f t="shared" si="152"/>
        <v>0.66561008651930154</v>
      </c>
      <c r="AQ31" s="26">
        <f t="shared" si="152"/>
        <v>0.73502485640666737</v>
      </c>
      <c r="AR31" s="26">
        <f t="shared" si="152"/>
        <v>0.77478422769442512</v>
      </c>
      <c r="AS31" s="26">
        <f t="shared" si="152"/>
        <v>0.81669428489629714</v>
      </c>
      <c r="AT31" s="26">
        <f t="shared" si="152"/>
        <v>0.86087136410491671</v>
      </c>
      <c r="AU31" s="26">
        <f t="shared" si="152"/>
        <v>0.94868528043509237</v>
      </c>
      <c r="AV31" s="26">
        <f t="shared" si="152"/>
        <v>1.0000020896168222</v>
      </c>
      <c r="AW31" s="26">
        <f t="shared" si="153"/>
        <v>1.0540947560389915</v>
      </c>
      <c r="AX31" s="26">
        <f t="shared" si="153"/>
        <v>1.1111134329075805</v>
      </c>
      <c r="AY31" s="26">
        <f t="shared" si="153"/>
        <v>1.0551598987749404</v>
      </c>
      <c r="AZ31" s="26">
        <f t="shared" si="153"/>
        <v>1.0698900415417516</v>
      </c>
      <c r="BA31" s="26">
        <f t="shared" si="153"/>
        <v>1.0844201169277887</v>
      </c>
      <c r="BB31" s="26">
        <f t="shared" si="153"/>
        <v>1.0987580620888053</v>
      </c>
      <c r="BC31" s="26">
        <f t="shared" si="153"/>
        <v>1.1659070791768169</v>
      </c>
      <c r="BD31" s="26">
        <f t="shared" si="153"/>
        <v>1.1805480747987056</v>
      </c>
      <c r="BE31" s="26">
        <f t="shared" si="153"/>
        <v>1.1950097056288893</v>
      </c>
      <c r="BF31" s="26">
        <f t="shared" si="153"/>
        <v>1.2092984065910113</v>
      </c>
      <c r="BG31" s="26">
        <f t="shared" si="154"/>
        <v>1.2790302475670992</v>
      </c>
      <c r="BH31" s="26">
        <f t="shared" si="154"/>
        <v>1.2936254964057721</v>
      </c>
      <c r="BI31" s="26">
        <f t="shared" si="154"/>
        <v>1.308057902277497</v>
      </c>
      <c r="BJ31" s="26">
        <f t="shared" si="154"/>
        <v>1.3223327971695062</v>
      </c>
      <c r="BK31" s="26">
        <f t="shared" si="154"/>
        <v>1.1394296488437849</v>
      </c>
      <c r="BL31" s="26">
        <f t="shared" si="154"/>
        <v>1.2476724482268804</v>
      </c>
      <c r="BM31" s="26">
        <f t="shared" si="154"/>
        <v>1.2851165380328773</v>
      </c>
      <c r="BN31" s="26">
        <f t="shared" si="154"/>
        <v>1.3388262293544628</v>
      </c>
      <c r="BO31" s="26">
        <f t="shared" si="154"/>
        <v>1.5465422242325788</v>
      </c>
      <c r="BP31" s="26">
        <f t="shared" si="154"/>
        <v>1.7729465802296929</v>
      </c>
      <c r="BQ31" s="26">
        <f t="shared" si="155"/>
        <v>2.1814852304166386</v>
      </c>
      <c r="BR31" s="26">
        <f t="shared" si="155"/>
        <v>2.369054485265826</v>
      </c>
      <c r="BS31" s="26">
        <f t="shared" si="155"/>
        <v>2.5976255471232537</v>
      </c>
      <c r="BT31" s="26">
        <f t="shared" si="155"/>
        <v>2.7244126580556998</v>
      </c>
      <c r="BU31" s="26">
        <f t="shared" si="155"/>
        <v>2.8573881018355793</v>
      </c>
      <c r="BV31" s="26">
        <f t="shared" si="155"/>
        <v>2.9968539238612699</v>
      </c>
      <c r="BW31" s="26">
        <f t="shared" si="155"/>
        <v>2.8698115283652998</v>
      </c>
      <c r="BX31" s="26">
        <f t="shared" si="155"/>
        <v>3.0098837235302329</v>
      </c>
      <c r="BY31" s="26">
        <f t="shared" si="155"/>
        <v>3.1567926812018303</v>
      </c>
      <c r="BZ31" s="26">
        <f t="shared" si="155"/>
        <v>3.3108720958832558</v>
      </c>
      <c r="CA31" s="26">
        <f t="shared" si="156"/>
        <v>3.6378277564325856</v>
      </c>
      <c r="CB31" s="26">
        <f t="shared" si="156"/>
        <v>3.8153859390654667</v>
      </c>
      <c r="CC31" s="26">
        <f t="shared" si="156"/>
        <v>4.0016105320758442</v>
      </c>
      <c r="CD31" s="26">
        <f t="shared" si="156"/>
        <v>4.1969245329720142</v>
      </c>
      <c r="CE31" s="26">
        <f t="shared" si="156"/>
        <v>4.6018521118872204</v>
      </c>
      <c r="CF31" s="26">
        <f t="shared" si="156"/>
        <v>4.8264632129178162</v>
      </c>
      <c r="CG31" s="26">
        <f t="shared" si="156"/>
        <v>5.062037323075943</v>
      </c>
      <c r="CH31" s="26">
        <f t="shared" si="156"/>
        <v>5.3091095342095969</v>
      </c>
      <c r="CK31" s="49">
        <v>26</v>
      </c>
      <c r="CL31" s="54">
        <f t="shared" si="19"/>
        <v>2.8846153846153848E-2</v>
      </c>
      <c r="CM31" s="54">
        <f t="shared" si="20"/>
        <v>5.7692307692307696E-2</v>
      </c>
      <c r="CN31" s="54">
        <f t="shared" si="21"/>
        <v>8.6538461538461536E-2</v>
      </c>
      <c r="CO31" s="54">
        <f t="shared" si="22"/>
        <v>0.11538461538461539</v>
      </c>
      <c r="CP31" s="54">
        <f t="shared" si="23"/>
        <v>0.14423076923076922</v>
      </c>
      <c r="CQ31" s="54">
        <f t="shared" si="24"/>
        <v>0.17307692307692307</v>
      </c>
      <c r="CR31" s="54">
        <f t="shared" si="25"/>
        <v>0.20192307692307693</v>
      </c>
      <c r="CS31" s="54">
        <f t="shared" si="26"/>
        <v>0.23076923076923078</v>
      </c>
      <c r="CT31" s="54">
        <f t="shared" si="27"/>
        <v>0.25961538461538458</v>
      </c>
      <c r="CU31" s="54">
        <f t="shared" si="28"/>
        <v>0.28846153846153844</v>
      </c>
      <c r="CV31" s="54">
        <f t="shared" si="29"/>
        <v>0.31730769230769229</v>
      </c>
      <c r="CW31" s="54">
        <f t="shared" si="30"/>
        <v>0.34615384615384615</v>
      </c>
      <c r="CX31" s="54">
        <f t="shared" si="31"/>
        <v>8.3333333333333329E-2</v>
      </c>
      <c r="CY31" s="54">
        <f t="shared" si="32"/>
        <v>0.16666666666666666</v>
      </c>
      <c r="CZ31" s="54">
        <f t="shared" si="33"/>
        <v>0.25</v>
      </c>
      <c r="DA31" s="54">
        <f t="shared" si="34"/>
        <v>0.33333333333333331</v>
      </c>
      <c r="DB31" s="54">
        <f t="shared" si="35"/>
        <v>0.41666666666666669</v>
      </c>
      <c r="DC31" s="54">
        <f t="shared" si="36"/>
        <v>0.5</v>
      </c>
      <c r="DD31" s="54">
        <f t="shared" si="37"/>
        <v>0.58333333333333337</v>
      </c>
      <c r="DE31" s="54">
        <f t="shared" si="38"/>
        <v>0.66666666666666663</v>
      </c>
      <c r="DF31" s="54">
        <f t="shared" si="39"/>
        <v>0.71666666666666667</v>
      </c>
      <c r="DG31" s="54">
        <f t="shared" si="40"/>
        <v>0.76666666666666672</v>
      </c>
      <c r="DH31" s="54">
        <f t="shared" si="41"/>
        <v>0.81666666666666676</v>
      </c>
      <c r="DI31" s="54">
        <f t="shared" si="42"/>
        <v>0.86666666666666681</v>
      </c>
      <c r="DJ31" s="54">
        <f t="shared" si="43"/>
        <v>0.91666666666666685</v>
      </c>
      <c r="DK31" s="54">
        <f t="shared" si="44"/>
        <v>0.9666666666666669</v>
      </c>
      <c r="DL31" s="54">
        <f t="shared" si="45"/>
        <v>1.0166666666666668</v>
      </c>
      <c r="DM31" s="54">
        <f t="shared" si="46"/>
        <v>1.0666666666666669</v>
      </c>
      <c r="DN31" s="54">
        <f t="shared" si="47"/>
        <v>1.1166666666666669</v>
      </c>
      <c r="DO31" s="54">
        <f t="shared" si="48"/>
        <v>1.166666666666667</v>
      </c>
      <c r="DP31" s="54">
        <f t="shared" si="49"/>
        <v>1.216666666666667</v>
      </c>
      <c r="DQ31" s="54">
        <f t="shared" si="50"/>
        <v>1.2666666666666671</v>
      </c>
      <c r="DR31" s="54">
        <f t="shared" si="51"/>
        <v>1.3166666666666671</v>
      </c>
      <c r="DS31" s="54">
        <f t="shared" si="52"/>
        <v>1.3666666666666671</v>
      </c>
      <c r="DT31" s="54">
        <f t="shared" si="53"/>
        <v>1.4166666666666672</v>
      </c>
      <c r="DU31" s="54">
        <f t="shared" si="54"/>
        <v>1.4666666666666672</v>
      </c>
      <c r="DV31" s="54">
        <f t="shared" si="55"/>
        <v>1.5166666666666673</v>
      </c>
      <c r="DW31" s="54">
        <f t="shared" si="56"/>
        <v>1.5666666666666673</v>
      </c>
      <c r="DX31" s="54">
        <f t="shared" si="57"/>
        <v>1.6166666666666674</v>
      </c>
      <c r="DY31" s="54">
        <f t="shared" si="58"/>
        <v>1.6666666666666674</v>
      </c>
      <c r="DZ31" s="54">
        <f t="shared" si="59"/>
        <v>1.7166666666666675</v>
      </c>
      <c r="EA31" s="54">
        <f t="shared" si="60"/>
        <v>1.7666666666666675</v>
      </c>
      <c r="EB31" s="54">
        <f t="shared" si="61"/>
        <v>1.8166666666666675</v>
      </c>
      <c r="EC31" s="54">
        <f t="shared" si="62"/>
        <v>1.8666666666666676</v>
      </c>
      <c r="ED31" s="54">
        <f t="shared" si="63"/>
        <v>1.9166666666666676</v>
      </c>
      <c r="EE31" s="54">
        <f t="shared" si="64"/>
        <v>1.9666666666666677</v>
      </c>
      <c r="EF31" s="54">
        <f t="shared" si="65"/>
        <v>2.0166666666666675</v>
      </c>
      <c r="EG31" s="54">
        <f t="shared" si="66"/>
        <v>2.0666666666666673</v>
      </c>
      <c r="EH31" s="66">
        <f t="shared" ref="EH31:ES31" si="177">EG31+EH$2</f>
        <v>2.1466666666666674</v>
      </c>
      <c r="EI31" s="66">
        <f t="shared" si="177"/>
        <v>2.2366666666666672</v>
      </c>
      <c r="EJ31" s="66">
        <f t="shared" si="177"/>
        <v>2.3366666666666673</v>
      </c>
      <c r="EK31" s="66">
        <f t="shared" si="177"/>
        <v>2.4566666666666674</v>
      </c>
      <c r="EL31" s="66">
        <f t="shared" si="177"/>
        <v>2.5966666666666676</v>
      </c>
      <c r="EM31" s="66">
        <f t="shared" si="177"/>
        <v>2.7566666666666677</v>
      </c>
      <c r="EN31" s="66">
        <f t="shared" si="177"/>
        <v>2.9366666666666679</v>
      </c>
      <c r="EO31" s="66">
        <f t="shared" si="177"/>
        <v>3.136666666666668</v>
      </c>
      <c r="EP31" s="66">
        <f t="shared" si="177"/>
        <v>3.3566666666666682</v>
      </c>
      <c r="EQ31" s="66">
        <f t="shared" si="177"/>
        <v>3.5966666666666685</v>
      </c>
      <c r="ER31" s="66">
        <f t="shared" si="177"/>
        <v>3.8566666666666682</v>
      </c>
      <c r="ES31" s="66">
        <f t="shared" si="177"/>
        <v>4.1366666666666685</v>
      </c>
      <c r="EW31" s="23">
        <v>26</v>
      </c>
      <c r="EX31" s="23">
        <f>INT([2]攻城值!$AC30)</f>
        <v>74</v>
      </c>
      <c r="EY31" s="23">
        <f>INT([2]攻城值!$AJ30)</f>
        <v>586</v>
      </c>
      <c r="EZ31" s="23">
        <f t="shared" si="68"/>
        <v>468.8</v>
      </c>
      <c r="FA31" s="23">
        <f>[3]其他调用!AS30+[3]其他调用!$AZ30*[3]攻城基础信息!$D$28*[3]攻城基础信息!$D$29</f>
        <v>543.87855167801035</v>
      </c>
      <c r="FB31" s="61">
        <f>[3]攻城基础信息!$X30*EZ31/FA31*$EX$1*6</f>
        <v>184705.67443141303</v>
      </c>
      <c r="FC31" s="26">
        <f t="shared" si="69"/>
        <v>18500</v>
      </c>
      <c r="FE31" s="74" t="s">
        <v>18</v>
      </c>
      <c r="FF31" s="23">
        <v>25</v>
      </c>
      <c r="FG31" s="26">
        <v>1</v>
      </c>
      <c r="FJ31" s="46">
        <v>26</v>
      </c>
      <c r="FK31" s="46">
        <f t="shared" ref="FK31:HE31" si="178">IF(FK$5&lt;$P31,FL31*0.99,IF(FK$5&lt;=$T31,1,FJ31*1.05))</f>
        <v>0.77782135939914654</v>
      </c>
      <c r="FL31" s="46">
        <f t="shared" si="178"/>
        <v>0.78567814080721876</v>
      </c>
      <c r="FM31" s="46">
        <f t="shared" si="178"/>
        <v>0.79361428364365527</v>
      </c>
      <c r="FN31" s="46">
        <f t="shared" si="178"/>
        <v>0.80163058953904576</v>
      </c>
      <c r="FO31" s="46">
        <f t="shared" si="178"/>
        <v>0.80972786822125831</v>
      </c>
      <c r="FP31" s="46">
        <f t="shared" si="178"/>
        <v>0.81790693759723065</v>
      </c>
      <c r="FQ31" s="46">
        <f t="shared" si="178"/>
        <v>0.82616862383558654</v>
      </c>
      <c r="FR31" s="46">
        <f t="shared" si="178"/>
        <v>0.83451376145008738</v>
      </c>
      <c r="FS31" s="46">
        <f t="shared" si="178"/>
        <v>0.84294319338392665</v>
      </c>
      <c r="FT31" s="46">
        <f t="shared" si="178"/>
        <v>0.85145777109487542</v>
      </c>
      <c r="FU31" s="46">
        <f t="shared" si="178"/>
        <v>0.86005835464128833</v>
      </c>
      <c r="FV31" s="46">
        <f t="shared" si="178"/>
        <v>0.86874581276897811</v>
      </c>
      <c r="FW31" s="46">
        <f t="shared" si="178"/>
        <v>0.87752102299896784</v>
      </c>
      <c r="FX31" s="46">
        <f t="shared" si="178"/>
        <v>0.88638487171612912</v>
      </c>
      <c r="FY31" s="46">
        <f t="shared" si="178"/>
        <v>0.89533825425871627</v>
      </c>
      <c r="FZ31" s="46">
        <f t="shared" si="178"/>
        <v>0.9043820750088043</v>
      </c>
      <c r="GA31" s="46">
        <f t="shared" si="178"/>
        <v>0.91351724748364072</v>
      </c>
      <c r="GB31" s="46">
        <f t="shared" si="178"/>
        <v>0.92274469442791995</v>
      </c>
      <c r="GC31" s="46">
        <f t="shared" si="178"/>
        <v>0.93206534790698992</v>
      </c>
      <c r="GD31" s="46">
        <f t="shared" si="178"/>
        <v>0.94148014940099989</v>
      </c>
      <c r="GE31" s="46">
        <f t="shared" si="178"/>
        <v>0.95099004989999991</v>
      </c>
      <c r="GF31" s="46">
        <f t="shared" si="178"/>
        <v>0.96059600999999994</v>
      </c>
      <c r="GG31" s="46">
        <f t="shared" si="178"/>
        <v>0.97029899999999991</v>
      </c>
      <c r="GH31" s="46">
        <f t="shared" si="178"/>
        <v>0.98009999999999997</v>
      </c>
      <c r="GI31" s="46">
        <f t="shared" si="178"/>
        <v>0.99</v>
      </c>
      <c r="GJ31" s="46">
        <f t="shared" si="178"/>
        <v>1</v>
      </c>
      <c r="GK31" s="46">
        <f t="shared" si="178"/>
        <v>1</v>
      </c>
      <c r="GL31" s="46">
        <f t="shared" si="178"/>
        <v>1</v>
      </c>
      <c r="GM31" s="46">
        <f t="shared" si="178"/>
        <v>1</v>
      </c>
      <c r="GN31" s="46">
        <f t="shared" si="178"/>
        <v>1</v>
      </c>
      <c r="GO31" s="46">
        <f t="shared" si="178"/>
        <v>1</v>
      </c>
      <c r="GP31" s="46">
        <f t="shared" si="178"/>
        <v>1.05</v>
      </c>
      <c r="GQ31" s="46">
        <f t="shared" si="178"/>
        <v>1.1025</v>
      </c>
      <c r="GR31" s="46">
        <f t="shared" si="178"/>
        <v>1.1576250000000001</v>
      </c>
      <c r="GS31" s="46">
        <f t="shared" si="178"/>
        <v>1.2155062500000002</v>
      </c>
      <c r="GT31" s="46">
        <f t="shared" si="178"/>
        <v>1.2762815625000004</v>
      </c>
      <c r="GU31" s="46">
        <f t="shared" si="178"/>
        <v>1.3400956406250004</v>
      </c>
      <c r="GV31" s="46">
        <f t="shared" si="178"/>
        <v>1.4071004226562505</v>
      </c>
      <c r="GW31" s="46">
        <f t="shared" si="178"/>
        <v>1.477455443789063</v>
      </c>
      <c r="GX31" s="46">
        <f t="shared" si="178"/>
        <v>1.5513282159785162</v>
      </c>
      <c r="GY31" s="46">
        <f t="shared" si="178"/>
        <v>1.628894626777442</v>
      </c>
      <c r="GZ31" s="46">
        <f t="shared" si="178"/>
        <v>1.7103393581163142</v>
      </c>
      <c r="HA31" s="46">
        <f t="shared" si="178"/>
        <v>1.7958563260221301</v>
      </c>
      <c r="HB31" s="46">
        <f t="shared" si="178"/>
        <v>1.8856491423232367</v>
      </c>
      <c r="HC31" s="46">
        <f t="shared" si="178"/>
        <v>1.9799315994393987</v>
      </c>
      <c r="HD31" s="46">
        <f t="shared" si="178"/>
        <v>2.0789281794113688</v>
      </c>
      <c r="HE31" s="46">
        <f t="shared" si="178"/>
        <v>2.1828745883819374</v>
      </c>
      <c r="HF31" s="67">
        <f t="shared" si="137"/>
        <v>2.2920183178010345</v>
      </c>
      <c r="HG31" s="66">
        <f t="shared" ref="HG31:HR31" si="179">IF(HG$5&lt;$P31,HH31*0.99,IF(HG$5&lt;=$T31,1,HF31*HG$2))</f>
        <v>2.4066192336910861</v>
      </c>
      <c r="HH31" s="66">
        <f t="shared" si="179"/>
        <v>2.5750825800494623</v>
      </c>
      <c r="HI31" s="66">
        <f t="shared" si="179"/>
        <v>2.8068400122539141</v>
      </c>
      <c r="HJ31" s="66">
        <f t="shared" si="179"/>
        <v>3.1155924136018451</v>
      </c>
      <c r="HK31" s="66">
        <f t="shared" si="179"/>
        <v>3.5206194273700846</v>
      </c>
      <c r="HL31" s="66">
        <f t="shared" si="179"/>
        <v>4.0487123414755972</v>
      </c>
      <c r="HM31" s="66">
        <f t="shared" si="179"/>
        <v>4.7369934395264481</v>
      </c>
      <c r="HN31" s="66">
        <f t="shared" si="179"/>
        <v>5.637022193036473</v>
      </c>
      <c r="HO31" s="66">
        <f t="shared" si="179"/>
        <v>6.8207968535741319</v>
      </c>
      <c r="HP31" s="66">
        <f t="shared" si="179"/>
        <v>8.3895801298961814</v>
      </c>
      <c r="HQ31" s="66">
        <f t="shared" si="179"/>
        <v>10.486975162370227</v>
      </c>
      <c r="HR31" s="66">
        <f t="shared" si="179"/>
        <v>13.318458456210188</v>
      </c>
    </row>
    <row r="32" spans="2:226" x14ac:dyDescent="0.15">
      <c r="B32" s="74" t="s">
        <v>18</v>
      </c>
      <c r="C32" s="7">
        <v>25</v>
      </c>
      <c r="D32" s="3">
        <f t="shared" si="130"/>
        <v>0.05</v>
      </c>
      <c r="E32" s="9"/>
      <c r="F32" s="9"/>
      <c r="G32" s="9"/>
      <c r="H32" s="15"/>
      <c r="I32" s="7">
        <v>27</v>
      </c>
      <c r="J32" s="15">
        <f>ROUNDUP(求节点(节奏总纲!P$4:P$113,节奏总纲!$O$4:$O$113,节奏总纲!P30+1),0)</f>
        <v>30</v>
      </c>
      <c r="K32" s="15">
        <f>ROUNDUP(求节点(节奏总纲!Q$4:Q$113,节奏总纲!$O$4:$O$113,节奏总纲!Q30+1),0)</f>
        <v>30</v>
      </c>
      <c r="L32" s="15">
        <f>ROUNDUP(求节点(节奏总纲!R$4:R$113,节奏总纲!$O$4:$O$113,节奏总纲!R30+1),0)</f>
        <v>30</v>
      </c>
      <c r="M32" s="15">
        <f>ROUNDUP(求节点(节奏总纲!S$4:S$113,节奏总纲!$O$4:$O$113,节奏总纲!S30+1),0)</f>
        <v>31</v>
      </c>
      <c r="N32" s="15">
        <f>ROUNDUP(求节点(节奏总纲!T$4:T$113,节奏总纲!$O$4:$O$113,节奏总纲!T30+1),0)</f>
        <v>33</v>
      </c>
      <c r="O32" s="15">
        <f t="shared" si="11"/>
        <v>13.657270560093023</v>
      </c>
      <c r="P32" s="7">
        <v>27.314541120186046</v>
      </c>
      <c r="Q32" s="23">
        <f t="shared" ref="Q32:T32" si="180">P32+1.5</f>
        <v>28.814541120186046</v>
      </c>
      <c r="R32" s="23">
        <f t="shared" si="180"/>
        <v>30.314541120186046</v>
      </c>
      <c r="S32" s="23">
        <f t="shared" si="180"/>
        <v>31.814541120186046</v>
      </c>
      <c r="T32" s="23">
        <f t="shared" si="180"/>
        <v>33.31454112018605</v>
      </c>
      <c r="U32" s="15">
        <f>其他调用!AG31</f>
        <v>235032992.26200414</v>
      </c>
      <c r="V32" s="54">
        <f>IFERROR(部队战力(INDEX(其他调用!D$5:D$104,J32,1),INDEX(其他调用!N$5:N$104,J32,1),INDEX(其他调用!I$5:I$104,J32,1),INDEX(其他调用!S$5:S$104,J32,1)),V31)</f>
        <v>322469658.72251046</v>
      </c>
      <c r="W32" s="54">
        <f>IFERROR(部队战力(INDEX(其他调用!E$5:E$104,K32,1),INDEX(其他调用!O$5:O$104,K32,1),INDEX(其他调用!J$5:J$104,K32,1),INDEX(其他调用!T$5:T$104,K32,1)),W31)</f>
        <v>352995173.63108408</v>
      </c>
      <c r="X32" s="54">
        <f>IFERROR(部队战力(INDEX(其他调用!F$5:F$104,L32,1),INDEX(其他调用!P$5:P$104,L32,1),INDEX(其他调用!K$5:K$104,L32,1),INDEX(其他调用!U$5:U$104,L32,1)),X31)</f>
        <v>405744014.03387928</v>
      </c>
      <c r="Y32" s="54">
        <f>IFERROR(部队战力(INDEX(其他调用!G$5:G$104,M32,1),INDEX(其他调用!Q$5:Q$104,M32,1),INDEX(其他调用!L$5:L$104,M32,1),INDEX(其他调用!V$5:V$104,M32,1)),Y31)</f>
        <v>583308203.22973335</v>
      </c>
      <c r="Z32" s="54">
        <f>IFERROR(部队战力(INDEX(其他调用!H$5:H$104,N32,1),INDEX(其他调用!R$5:R$104,N32,1),INDEX(其他调用!M$5:M$104,N32,1),INDEX(其他调用!W$5:W$104,N32,1)),Z31)</f>
        <v>924663076.45674479</v>
      </c>
      <c r="AA32" s="15">
        <f t="shared" si="13"/>
        <v>1</v>
      </c>
      <c r="AB32" s="15">
        <f t="shared" si="14"/>
        <v>1.3720186924354683</v>
      </c>
      <c r="AC32" s="15">
        <f t="shared" si="15"/>
        <v>1.5018962667061697</v>
      </c>
      <c r="AD32" s="15">
        <f t="shared" si="16"/>
        <v>1.7263279088136454</v>
      </c>
      <c r="AE32" s="15">
        <f t="shared" si="17"/>
        <v>2.4818141385847983</v>
      </c>
      <c r="AF32" s="15">
        <f t="shared" si="18"/>
        <v>3.9341841651999743</v>
      </c>
      <c r="AK32" s="23"/>
      <c r="AL32" s="19">
        <v>27</v>
      </c>
      <c r="AM32" s="26">
        <f t="shared" si="152"/>
        <v>0.53902242056291227</v>
      </c>
      <c r="AN32" s="26">
        <f t="shared" si="152"/>
        <v>0.56817951962532742</v>
      </c>
      <c r="AO32" s="26">
        <f t="shared" si="152"/>
        <v>0.59891380062545807</v>
      </c>
      <c r="AP32" s="26">
        <f t="shared" si="152"/>
        <v>0.63131057736147489</v>
      </c>
      <c r="AQ32" s="26">
        <f t="shared" si="152"/>
        <v>0.69714833935238496</v>
      </c>
      <c r="AR32" s="26">
        <f t="shared" si="152"/>
        <v>0.73485887311917708</v>
      </c>
      <c r="AS32" s="26">
        <f t="shared" si="152"/>
        <v>0.77460926594709434</v>
      </c>
      <c r="AT32" s="26">
        <f t="shared" si="152"/>
        <v>0.8165098590213079</v>
      </c>
      <c r="AU32" s="26">
        <f t="shared" si="152"/>
        <v>0.89979864226177619</v>
      </c>
      <c r="AV32" s="26">
        <f t="shared" si="152"/>
        <v>0.94847104835808482</v>
      </c>
      <c r="AW32" s="26">
        <f t="shared" si="153"/>
        <v>0.99977626917975126</v>
      </c>
      <c r="AX32" s="26">
        <f t="shared" si="153"/>
        <v>1.0538567203978719</v>
      </c>
      <c r="AY32" s="26">
        <f t="shared" si="153"/>
        <v>1.0142657803272841</v>
      </c>
      <c r="AZ32" s="26">
        <f t="shared" si="153"/>
        <v>1.0548899168072199</v>
      </c>
      <c r="BA32" s="26">
        <f t="shared" si="153"/>
        <v>1.0690296553795626</v>
      </c>
      <c r="BB32" s="26">
        <f t="shared" si="153"/>
        <v>1.0829847974834872</v>
      </c>
      <c r="BC32" s="26">
        <f t="shared" si="153"/>
        <v>1.1489891699800832</v>
      </c>
      <c r="BD32" s="26">
        <f t="shared" si="153"/>
        <v>1.1632437569399048</v>
      </c>
      <c r="BE32" s="26">
        <f t="shared" si="153"/>
        <v>1.1773257677413704</v>
      </c>
      <c r="BF32" s="26">
        <f t="shared" si="153"/>
        <v>1.1912413226193721</v>
      </c>
      <c r="BG32" s="26">
        <f t="shared" si="154"/>
        <v>1.2597687424119199</v>
      </c>
      <c r="BH32" s="26">
        <f t="shared" si="154"/>
        <v>1.2739865248712561</v>
      </c>
      <c r="BI32" s="26">
        <f t="shared" si="154"/>
        <v>1.2880473775249766</v>
      </c>
      <c r="BJ32" s="26">
        <f t="shared" si="154"/>
        <v>1.3019563848087994</v>
      </c>
      <c r="BK32" s="26">
        <f t="shared" si="154"/>
        <v>1.1309473304887578</v>
      </c>
      <c r="BL32" s="26">
        <f t="shared" si="154"/>
        <v>1.1402977781665224</v>
      </c>
      <c r="BM32" s="26">
        <f t="shared" si="154"/>
        <v>1.149572173220702</v>
      </c>
      <c r="BN32" s="26">
        <f t="shared" si="154"/>
        <v>1.2562183428014921</v>
      </c>
      <c r="BO32" s="26">
        <f t="shared" si="154"/>
        <v>1.3604669202420101</v>
      </c>
      <c r="BP32" s="26">
        <f t="shared" si="154"/>
        <v>1.4254514252355788</v>
      </c>
      <c r="BQ32" s="26">
        <f t="shared" si="155"/>
        <v>1.5832223250222035</v>
      </c>
      <c r="BR32" s="26">
        <f t="shared" si="155"/>
        <v>1.7945123966446925</v>
      </c>
      <c r="BS32" s="26">
        <f t="shared" si="155"/>
        <v>2.1909328358716293</v>
      </c>
      <c r="BT32" s="26">
        <f t="shared" si="155"/>
        <v>2.3567400119299315</v>
      </c>
      <c r="BU32" s="26">
        <f t="shared" si="155"/>
        <v>2.471769777348741</v>
      </c>
      <c r="BV32" s="26">
        <f t="shared" si="155"/>
        <v>2.5924140131229247</v>
      </c>
      <c r="BW32" s="26">
        <f t="shared" si="155"/>
        <v>2.4825166024676486</v>
      </c>
      <c r="BX32" s="26">
        <f t="shared" si="155"/>
        <v>2.6036853783973726</v>
      </c>
      <c r="BY32" s="26">
        <f t="shared" si="155"/>
        <v>2.7307682627144141</v>
      </c>
      <c r="BZ32" s="26">
        <f t="shared" si="155"/>
        <v>2.8640539162371104</v>
      </c>
      <c r="CA32" s="26">
        <f t="shared" si="156"/>
        <v>3.1468853313185154</v>
      </c>
      <c r="CB32" s="26">
        <f t="shared" si="156"/>
        <v>3.3004811796637181</v>
      </c>
      <c r="CC32" s="26">
        <f t="shared" si="156"/>
        <v>3.4615738644503673</v>
      </c>
      <c r="CD32" s="26">
        <f t="shared" si="156"/>
        <v>3.63052929763009</v>
      </c>
      <c r="CE32" s="26">
        <f t="shared" si="156"/>
        <v>3.9808099441179219</v>
      </c>
      <c r="CF32" s="26">
        <f t="shared" si="156"/>
        <v>4.1751086922746028</v>
      </c>
      <c r="CG32" s="26">
        <f t="shared" si="156"/>
        <v>4.3788909385297146</v>
      </c>
      <c r="CH32" s="26">
        <f t="shared" si="156"/>
        <v>4.5926195615020644</v>
      </c>
      <c r="CK32" s="49">
        <v>27</v>
      </c>
      <c r="CL32" s="54">
        <f t="shared" si="19"/>
        <v>2.8846153846153848E-2</v>
      </c>
      <c r="CM32" s="54">
        <f t="shared" si="20"/>
        <v>5.7692307692307696E-2</v>
      </c>
      <c r="CN32" s="54">
        <f t="shared" si="21"/>
        <v>8.6538461538461536E-2</v>
      </c>
      <c r="CO32" s="54">
        <f t="shared" si="22"/>
        <v>0.11538461538461539</v>
      </c>
      <c r="CP32" s="54">
        <f t="shared" si="23"/>
        <v>0.14423076923076922</v>
      </c>
      <c r="CQ32" s="54">
        <f t="shared" si="24"/>
        <v>0.17307692307692307</v>
      </c>
      <c r="CR32" s="54">
        <f t="shared" si="25"/>
        <v>0.20192307692307693</v>
      </c>
      <c r="CS32" s="54">
        <f t="shared" si="26"/>
        <v>0.23076923076923078</v>
      </c>
      <c r="CT32" s="54">
        <f t="shared" si="27"/>
        <v>0.25961538461538458</v>
      </c>
      <c r="CU32" s="54">
        <f t="shared" si="28"/>
        <v>0.28846153846153844</v>
      </c>
      <c r="CV32" s="54">
        <f t="shared" si="29"/>
        <v>0.31730769230769229</v>
      </c>
      <c r="CW32" s="54">
        <f t="shared" si="30"/>
        <v>0.34615384615384615</v>
      </c>
      <c r="CX32" s="54">
        <f t="shared" si="31"/>
        <v>6.6666666666666666E-2</v>
      </c>
      <c r="CY32" s="54">
        <f t="shared" si="32"/>
        <v>0.13333333333333333</v>
      </c>
      <c r="CZ32" s="54">
        <f t="shared" si="33"/>
        <v>0.2</v>
      </c>
      <c r="DA32" s="54">
        <f t="shared" si="34"/>
        <v>0.26666666666666666</v>
      </c>
      <c r="DB32" s="54">
        <f t="shared" si="35"/>
        <v>0.33333333333333331</v>
      </c>
      <c r="DC32" s="54">
        <f t="shared" si="36"/>
        <v>0.4</v>
      </c>
      <c r="DD32" s="54">
        <f t="shared" si="37"/>
        <v>0.46666666666666667</v>
      </c>
      <c r="DE32" s="54">
        <f t="shared" si="38"/>
        <v>0.53333333333333333</v>
      </c>
      <c r="DF32" s="54">
        <f t="shared" si="39"/>
        <v>0.60000000000000009</v>
      </c>
      <c r="DG32" s="54">
        <f t="shared" si="40"/>
        <v>0.65000000000000013</v>
      </c>
      <c r="DH32" s="54">
        <f t="shared" si="41"/>
        <v>0.70000000000000018</v>
      </c>
      <c r="DI32" s="54">
        <f t="shared" si="42"/>
        <v>0.75000000000000022</v>
      </c>
      <c r="DJ32" s="54">
        <f t="shared" si="43"/>
        <v>0.80000000000000027</v>
      </c>
      <c r="DK32" s="54">
        <f t="shared" si="44"/>
        <v>0.85000000000000031</v>
      </c>
      <c r="DL32" s="54">
        <f t="shared" si="45"/>
        <v>0.90000000000000036</v>
      </c>
      <c r="DM32" s="54">
        <f t="shared" si="46"/>
        <v>0.9500000000000004</v>
      </c>
      <c r="DN32" s="54">
        <f t="shared" si="47"/>
        <v>1.0000000000000004</v>
      </c>
      <c r="DO32" s="54">
        <f t="shared" si="48"/>
        <v>1.0500000000000005</v>
      </c>
      <c r="DP32" s="54">
        <f t="shared" si="49"/>
        <v>1.1000000000000005</v>
      </c>
      <c r="DQ32" s="54">
        <f t="shared" si="50"/>
        <v>1.1500000000000006</v>
      </c>
      <c r="DR32" s="54">
        <f t="shared" si="51"/>
        <v>1.2000000000000006</v>
      </c>
      <c r="DS32" s="54">
        <f t="shared" si="52"/>
        <v>1.2500000000000007</v>
      </c>
      <c r="DT32" s="54">
        <f t="shared" si="53"/>
        <v>1.3000000000000007</v>
      </c>
      <c r="DU32" s="54">
        <f t="shared" si="54"/>
        <v>1.3500000000000008</v>
      </c>
      <c r="DV32" s="54">
        <f t="shared" si="55"/>
        <v>1.4000000000000008</v>
      </c>
      <c r="DW32" s="54">
        <f t="shared" si="56"/>
        <v>1.4500000000000008</v>
      </c>
      <c r="DX32" s="54">
        <f t="shared" si="57"/>
        <v>1.5000000000000009</v>
      </c>
      <c r="DY32" s="54">
        <f t="shared" si="58"/>
        <v>1.5500000000000009</v>
      </c>
      <c r="DZ32" s="54">
        <f t="shared" si="59"/>
        <v>1.600000000000001</v>
      </c>
      <c r="EA32" s="54">
        <f t="shared" si="60"/>
        <v>1.650000000000001</v>
      </c>
      <c r="EB32" s="54">
        <f t="shared" si="61"/>
        <v>1.7000000000000011</v>
      </c>
      <c r="EC32" s="54">
        <f t="shared" si="62"/>
        <v>1.7500000000000011</v>
      </c>
      <c r="ED32" s="54">
        <f t="shared" si="63"/>
        <v>1.8000000000000012</v>
      </c>
      <c r="EE32" s="54">
        <f t="shared" si="64"/>
        <v>1.8500000000000012</v>
      </c>
      <c r="EF32" s="54">
        <f t="shared" si="65"/>
        <v>1.9000000000000012</v>
      </c>
      <c r="EG32" s="54">
        <f t="shared" si="66"/>
        <v>1.9500000000000013</v>
      </c>
      <c r="EH32" s="66">
        <f t="shared" ref="EH32:ES32" si="181">EG32+EH$2</f>
        <v>2.0300000000000011</v>
      </c>
      <c r="EI32" s="66">
        <f t="shared" si="181"/>
        <v>2.120000000000001</v>
      </c>
      <c r="EJ32" s="66">
        <f t="shared" si="181"/>
        <v>2.2200000000000011</v>
      </c>
      <c r="EK32" s="66">
        <f t="shared" si="181"/>
        <v>2.3400000000000012</v>
      </c>
      <c r="EL32" s="66">
        <f t="shared" si="181"/>
        <v>2.4800000000000013</v>
      </c>
      <c r="EM32" s="66">
        <f t="shared" si="181"/>
        <v>2.6400000000000015</v>
      </c>
      <c r="EN32" s="66">
        <f t="shared" si="181"/>
        <v>2.8200000000000016</v>
      </c>
      <c r="EO32" s="66">
        <f t="shared" si="181"/>
        <v>3.0200000000000018</v>
      </c>
      <c r="EP32" s="66">
        <f t="shared" si="181"/>
        <v>3.240000000000002</v>
      </c>
      <c r="EQ32" s="66">
        <f t="shared" si="181"/>
        <v>3.4800000000000022</v>
      </c>
      <c r="ER32" s="66">
        <f t="shared" si="181"/>
        <v>3.740000000000002</v>
      </c>
      <c r="ES32" s="66">
        <f t="shared" si="181"/>
        <v>4.0200000000000022</v>
      </c>
      <c r="EW32" s="23">
        <v>27</v>
      </c>
      <c r="EX32" s="23">
        <f>INT([2]攻城值!$AC31)</f>
        <v>83</v>
      </c>
      <c r="EY32" s="23">
        <f>INT([2]攻城值!$AJ31)</f>
        <v>640</v>
      </c>
      <c r="EZ32" s="23">
        <f t="shared" si="68"/>
        <v>512</v>
      </c>
      <c r="FA32" s="23">
        <f>[3]其他调用!AS31+[3]其他调用!$AZ31*[3]攻城基础信息!$D$28*[3]攻城基础信息!$D$29</f>
        <v>595.45110787778447</v>
      </c>
      <c r="FB32" s="61">
        <f>[3]攻城基础信息!$X31*EZ32/FA32*$EX$1*6</f>
        <v>202794.63429167535</v>
      </c>
      <c r="FC32" s="26">
        <f t="shared" si="69"/>
        <v>20500</v>
      </c>
      <c r="FE32" s="74"/>
      <c r="FF32" s="23">
        <v>26</v>
      </c>
      <c r="FG32" s="26">
        <v>1</v>
      </c>
      <c r="FJ32" s="46">
        <v>27</v>
      </c>
      <c r="FK32" s="46">
        <f t="shared" ref="FK32:HE32" si="182">IF(FK$5&lt;$P32,FL32*0.99,IF(FK$5&lt;=$T32,1,FJ32*1.05))</f>
        <v>0.76234271434710354</v>
      </c>
      <c r="FL32" s="46">
        <f t="shared" si="182"/>
        <v>0.77004314580515509</v>
      </c>
      <c r="FM32" s="46">
        <f t="shared" si="182"/>
        <v>0.77782135939914654</v>
      </c>
      <c r="FN32" s="46">
        <f t="shared" si="182"/>
        <v>0.78567814080721876</v>
      </c>
      <c r="FO32" s="46">
        <f t="shared" si="182"/>
        <v>0.79361428364365527</v>
      </c>
      <c r="FP32" s="46">
        <f t="shared" si="182"/>
        <v>0.80163058953904576</v>
      </c>
      <c r="FQ32" s="46">
        <f t="shared" si="182"/>
        <v>0.80972786822125831</v>
      </c>
      <c r="FR32" s="46">
        <f t="shared" si="182"/>
        <v>0.81790693759723065</v>
      </c>
      <c r="FS32" s="46">
        <f t="shared" si="182"/>
        <v>0.82616862383558654</v>
      </c>
      <c r="FT32" s="46">
        <f t="shared" si="182"/>
        <v>0.83451376145008738</v>
      </c>
      <c r="FU32" s="46">
        <f t="shared" si="182"/>
        <v>0.84294319338392665</v>
      </c>
      <c r="FV32" s="46">
        <f t="shared" si="182"/>
        <v>0.85145777109487542</v>
      </c>
      <c r="FW32" s="46">
        <f t="shared" si="182"/>
        <v>0.86005835464128833</v>
      </c>
      <c r="FX32" s="46">
        <f t="shared" si="182"/>
        <v>0.86874581276897811</v>
      </c>
      <c r="FY32" s="46">
        <f t="shared" si="182"/>
        <v>0.87752102299896784</v>
      </c>
      <c r="FZ32" s="46">
        <f t="shared" si="182"/>
        <v>0.88638487171612912</v>
      </c>
      <c r="GA32" s="46">
        <f t="shared" si="182"/>
        <v>0.89533825425871627</v>
      </c>
      <c r="GB32" s="46">
        <f t="shared" si="182"/>
        <v>0.9043820750088043</v>
      </c>
      <c r="GC32" s="46">
        <f t="shared" si="182"/>
        <v>0.91351724748364072</v>
      </c>
      <c r="GD32" s="46">
        <f t="shared" si="182"/>
        <v>0.92274469442791995</v>
      </c>
      <c r="GE32" s="46">
        <f t="shared" si="182"/>
        <v>0.93206534790698992</v>
      </c>
      <c r="GF32" s="46">
        <f t="shared" si="182"/>
        <v>0.94148014940099989</v>
      </c>
      <c r="GG32" s="46">
        <f t="shared" si="182"/>
        <v>0.95099004989999991</v>
      </c>
      <c r="GH32" s="46">
        <f t="shared" si="182"/>
        <v>0.96059600999999994</v>
      </c>
      <c r="GI32" s="46">
        <f t="shared" si="182"/>
        <v>0.97029899999999991</v>
      </c>
      <c r="GJ32" s="46">
        <f t="shared" si="182"/>
        <v>0.98009999999999997</v>
      </c>
      <c r="GK32" s="46">
        <f t="shared" si="182"/>
        <v>0.99</v>
      </c>
      <c r="GL32" s="46">
        <f t="shared" si="182"/>
        <v>1</v>
      </c>
      <c r="GM32" s="46">
        <f t="shared" si="182"/>
        <v>1</v>
      </c>
      <c r="GN32" s="46">
        <f t="shared" si="182"/>
        <v>1</v>
      </c>
      <c r="GO32" s="46">
        <f t="shared" si="182"/>
        <v>1</v>
      </c>
      <c r="GP32" s="46">
        <f t="shared" si="182"/>
        <v>1</v>
      </c>
      <c r="GQ32" s="46">
        <f t="shared" si="182"/>
        <v>1</v>
      </c>
      <c r="GR32" s="46">
        <f t="shared" si="182"/>
        <v>1.05</v>
      </c>
      <c r="GS32" s="46">
        <f t="shared" si="182"/>
        <v>1.1025</v>
      </c>
      <c r="GT32" s="46">
        <f t="shared" si="182"/>
        <v>1.1576250000000001</v>
      </c>
      <c r="GU32" s="46">
        <f t="shared" si="182"/>
        <v>1.2155062500000002</v>
      </c>
      <c r="GV32" s="46">
        <f t="shared" si="182"/>
        <v>1.2762815625000004</v>
      </c>
      <c r="GW32" s="46">
        <f t="shared" si="182"/>
        <v>1.3400956406250004</v>
      </c>
      <c r="GX32" s="46">
        <f t="shared" si="182"/>
        <v>1.4071004226562505</v>
      </c>
      <c r="GY32" s="46">
        <f t="shared" si="182"/>
        <v>1.477455443789063</v>
      </c>
      <c r="GZ32" s="46">
        <f t="shared" si="182"/>
        <v>1.5513282159785162</v>
      </c>
      <c r="HA32" s="46">
        <f t="shared" si="182"/>
        <v>1.628894626777442</v>
      </c>
      <c r="HB32" s="46">
        <f t="shared" si="182"/>
        <v>1.7103393581163142</v>
      </c>
      <c r="HC32" s="46">
        <f t="shared" si="182"/>
        <v>1.7958563260221301</v>
      </c>
      <c r="HD32" s="46">
        <f t="shared" si="182"/>
        <v>1.8856491423232367</v>
      </c>
      <c r="HE32" s="46">
        <f t="shared" si="182"/>
        <v>1.9799315994393987</v>
      </c>
      <c r="HF32" s="67">
        <f t="shared" si="137"/>
        <v>2.0789281794113688</v>
      </c>
      <c r="HG32" s="66">
        <f t="shared" ref="HG32:HR32" si="183">IF(HG$5&lt;$P32,HH32*0.99,IF(HG$5&lt;=$T32,1,HF32*HG$2))</f>
        <v>2.1828745883819374</v>
      </c>
      <c r="HH32" s="66">
        <f t="shared" si="183"/>
        <v>2.3356758095686732</v>
      </c>
      <c r="HI32" s="66">
        <f t="shared" si="183"/>
        <v>2.5458866324298541</v>
      </c>
      <c r="HJ32" s="66">
        <f t="shared" si="183"/>
        <v>2.8259341619971385</v>
      </c>
      <c r="HK32" s="66">
        <f t="shared" si="183"/>
        <v>3.1933056030567664</v>
      </c>
      <c r="HL32" s="66">
        <f t="shared" si="183"/>
        <v>3.672301443515281</v>
      </c>
      <c r="HM32" s="66">
        <f t="shared" si="183"/>
        <v>4.2965926889128783</v>
      </c>
      <c r="HN32" s="66">
        <f t="shared" si="183"/>
        <v>5.1129452998063245</v>
      </c>
      <c r="HO32" s="66">
        <f t="shared" si="183"/>
        <v>6.1866638127656524</v>
      </c>
      <c r="HP32" s="66">
        <f t="shared" si="183"/>
        <v>7.6095964897017527</v>
      </c>
      <c r="HQ32" s="66">
        <f t="shared" si="183"/>
        <v>9.5119956121271905</v>
      </c>
      <c r="HR32" s="66">
        <f t="shared" si="183"/>
        <v>12.080234427401532</v>
      </c>
    </row>
    <row r="33" spans="2:226" x14ac:dyDescent="0.15">
      <c r="B33" s="74"/>
      <c r="C33" s="7">
        <v>26</v>
      </c>
      <c r="D33" s="3">
        <f t="shared" si="130"/>
        <v>0.05</v>
      </c>
      <c r="E33" s="9"/>
      <c r="F33" s="9"/>
      <c r="G33" s="9"/>
      <c r="H33" s="15"/>
      <c r="I33" s="7">
        <v>28</v>
      </c>
      <c r="J33" s="15">
        <f>ROUNDUP(求节点(节奏总纲!P$4:P$113,节奏总纲!$O$4:$O$113,节奏总纲!P31+1),0)</f>
        <v>30</v>
      </c>
      <c r="K33" s="15">
        <f>ROUNDUP(求节点(节奏总纲!Q$4:Q$113,节奏总纲!$O$4:$O$113,节奏总纲!Q31+1),0)</f>
        <v>31</v>
      </c>
      <c r="L33" s="15">
        <f>ROUNDUP(求节点(节奏总纲!R$4:R$113,节奏总纲!$O$4:$O$113,节奏总纲!R31+1),0)</f>
        <v>31</v>
      </c>
      <c r="M33" s="15">
        <f>ROUNDUP(求节点(节奏总纲!S$4:S$113,节奏总纲!$O$4:$O$113,节奏总纲!S31+1),0)</f>
        <v>32</v>
      </c>
      <c r="N33" s="15">
        <f>ROUNDUP(求节点(节奏总纲!T$4:T$113,节奏总纲!$O$4:$O$113,节奏总纲!T31+1),0)</f>
        <v>34</v>
      </c>
      <c r="O33" s="15">
        <f t="shared" si="11"/>
        <v>14.733638821277911</v>
      </c>
      <c r="P33" s="7">
        <v>29.467277642555821</v>
      </c>
      <c r="Q33" s="23">
        <f t="shared" ref="Q33:T33" si="184">P33+1.5</f>
        <v>30.967277642555821</v>
      </c>
      <c r="R33" s="23">
        <f t="shared" si="184"/>
        <v>32.467277642555821</v>
      </c>
      <c r="S33" s="23">
        <f t="shared" si="184"/>
        <v>33.967277642555821</v>
      </c>
      <c r="T33" s="23">
        <f t="shared" si="184"/>
        <v>35.467277642555821</v>
      </c>
      <c r="U33" s="15">
        <f>其他调用!AG32</f>
        <v>259270645.38832912</v>
      </c>
      <c r="V33" s="54">
        <f>IFERROR(部队战力(INDEX(其他调用!D$5:D$104,J33,1),INDEX(其他调用!N$5:N$104,J33,1),INDEX(其他调用!I$5:I$104,J33,1),INDEX(其他调用!S$5:S$104,J33,1)),V32)</f>
        <v>322469658.72251046</v>
      </c>
      <c r="W33" s="54">
        <f>IFERROR(部队战力(INDEX(其他调用!E$5:E$104,K33,1),INDEX(其他调用!O$5:O$104,K33,1),INDEX(其他调用!J$5:J$104,K33,1),INDEX(其他调用!T$5:T$104,K33,1)),W32)</f>
        <v>401735363.42706662</v>
      </c>
      <c r="X33" s="54">
        <f>IFERROR(部队战力(INDEX(其他调用!F$5:F$104,L33,1),INDEX(其他调用!P$5:P$104,L33,1),INDEX(其他调用!K$5:K$104,L33,1),INDEX(其他调用!U$5:U$104,L33,1)),X32)</f>
        <v>469428347.15100247</v>
      </c>
      <c r="Y33" s="54">
        <f>IFERROR(部队战力(INDEX(其他调用!G$5:G$104,M33,1),INDEX(其他调用!Q$5:Q$104,M33,1),INDEX(其他调用!L$5:L$104,M33,1),INDEX(其他调用!V$5:V$104,M33,1)),Y32)</f>
        <v>680129734.06247973</v>
      </c>
      <c r="Z33" s="54">
        <f>IFERROR(部队战力(INDEX(其他调用!H$5:H$104,N33,1),INDEX(其他调用!R$5:R$104,N33,1),INDEX(其他调用!M$5:M$104,N33,1),INDEX(其他调用!W$5:W$104,N33,1)),Z32)</f>
        <v>1052540163.4848582</v>
      </c>
      <c r="AA33" s="15">
        <f t="shared" si="13"/>
        <v>1</v>
      </c>
      <c r="AB33" s="15">
        <f t="shared" si="14"/>
        <v>1.2437569175620458</v>
      </c>
      <c r="AC33" s="15">
        <f t="shared" si="15"/>
        <v>1.5494826374399515</v>
      </c>
      <c r="AD33" s="15">
        <f t="shared" si="16"/>
        <v>1.8105726795561619</v>
      </c>
      <c r="AE33" s="15">
        <f t="shared" si="17"/>
        <v>2.6232423383055892</v>
      </c>
      <c r="AF33" s="15">
        <f t="shared" si="18"/>
        <v>4.0596194833718631</v>
      </c>
      <c r="AK33" s="23"/>
      <c r="AL33" s="19">
        <v>28</v>
      </c>
      <c r="AM33" s="26">
        <f t="shared" si="152"/>
        <v>0.50930844183303237</v>
      </c>
      <c r="AN33" s="26">
        <f t="shared" si="152"/>
        <v>0.53685823591458826</v>
      </c>
      <c r="AO33" s="26">
        <f t="shared" si="152"/>
        <v>0.56589826870336923</v>
      </c>
      <c r="AP33" s="26">
        <f t="shared" si="152"/>
        <v>0.59650915101620905</v>
      </c>
      <c r="AQ33" s="26">
        <f t="shared" si="152"/>
        <v>0.65871756145365734</v>
      </c>
      <c r="AR33" s="26">
        <f t="shared" si="152"/>
        <v>0.69434927631516408</v>
      </c>
      <c r="AS33" s="26">
        <f t="shared" si="152"/>
        <v>0.73190840161517479</v>
      </c>
      <c r="AT33" s="26">
        <f t="shared" si="152"/>
        <v>0.77149919590573779</v>
      </c>
      <c r="AU33" s="26">
        <f t="shared" si="152"/>
        <v>0.85019662813883923</v>
      </c>
      <c r="AV33" s="26">
        <f t="shared" si="152"/>
        <v>0.89618593463797813</v>
      </c>
      <c r="AW33" s="26">
        <f t="shared" si="153"/>
        <v>0.94466292015426589</v>
      </c>
      <c r="AX33" s="26">
        <f t="shared" si="153"/>
        <v>0.99576214959775344</v>
      </c>
      <c r="AY33" s="26">
        <f t="shared" si="153"/>
        <v>0.95835368711302349</v>
      </c>
      <c r="AZ33" s="26">
        <f t="shared" si="153"/>
        <v>1.0101934850991703</v>
      </c>
      <c r="BA33" s="26">
        <f t="shared" si="153"/>
        <v>1.0523109975975724</v>
      </c>
      <c r="BB33" s="26">
        <f t="shared" si="153"/>
        <v>1.0609422532902508</v>
      </c>
      <c r="BC33" s="26">
        <f t="shared" si="153"/>
        <v>1.1204326090736176</v>
      </c>
      <c r="BD33" s="26">
        <f t="shared" si="153"/>
        <v>1.1293306720669269</v>
      </c>
      <c r="BE33" s="26">
        <f t="shared" si="153"/>
        <v>1.1381591726409621</v>
      </c>
      <c r="BF33" s="26">
        <f t="shared" si="153"/>
        <v>1.146919717182673</v>
      </c>
      <c r="BG33" s="26">
        <f t="shared" si="154"/>
        <v>1.2081417535149281</v>
      </c>
      <c r="BH33" s="26">
        <f t="shared" si="154"/>
        <v>1.2171632016480851</v>
      </c>
      <c r="BI33" s="26">
        <f t="shared" si="154"/>
        <v>1.2261182741914867</v>
      </c>
      <c r="BJ33" s="26">
        <f t="shared" si="154"/>
        <v>1.235008415018457</v>
      </c>
      <c r="BK33" s="26">
        <f t="shared" si="154"/>
        <v>1.0965227175326591</v>
      </c>
      <c r="BL33" s="26">
        <f t="shared" si="154"/>
        <v>1.1035011513881308</v>
      </c>
      <c r="BM33" s="26">
        <f t="shared" si="154"/>
        <v>1.1104357307672754</v>
      </c>
      <c r="BN33" s="26">
        <f t="shared" si="154"/>
        <v>1.1173272722055858</v>
      </c>
      <c r="BO33" s="26">
        <f t="shared" si="154"/>
        <v>1.1777087846962082</v>
      </c>
      <c r="BP33" s="26">
        <f t="shared" si="154"/>
        <v>1.2791892708813586</v>
      </c>
      <c r="BQ33" s="26">
        <f t="shared" si="155"/>
        <v>1.3717746656041911</v>
      </c>
      <c r="BR33" s="26">
        <f t="shared" si="155"/>
        <v>1.4465055710806072</v>
      </c>
      <c r="BS33" s="26">
        <f t="shared" si="155"/>
        <v>1.6661872449000283</v>
      </c>
      <c r="BT33" s="26">
        <f t="shared" si="155"/>
        <v>1.8736802761645499</v>
      </c>
      <c r="BU33" s="26">
        <f t="shared" si="155"/>
        <v>2.1856540501311796</v>
      </c>
      <c r="BV33" s="26">
        <f t="shared" si="155"/>
        <v>2.3766537172218873</v>
      </c>
      <c r="BW33" s="26">
        <f t="shared" si="155"/>
        <v>2.2759028000362926</v>
      </c>
      <c r="BX33" s="26">
        <f t="shared" si="155"/>
        <v>2.3869869942532871</v>
      </c>
      <c r="BY33" s="26">
        <f t="shared" si="155"/>
        <v>2.5034930800399224</v>
      </c>
      <c r="BZ33" s="26">
        <f t="shared" si="155"/>
        <v>2.6256856936786157</v>
      </c>
      <c r="CA33" s="26">
        <f t="shared" si="156"/>
        <v>2.8849777398555299</v>
      </c>
      <c r="CB33" s="26">
        <f t="shared" si="156"/>
        <v>3.0257901803344054</v>
      </c>
      <c r="CC33" s="26">
        <f t="shared" si="156"/>
        <v>3.1734755138410824</v>
      </c>
      <c r="CD33" s="26">
        <f t="shared" si="156"/>
        <v>3.3283691983678461</v>
      </c>
      <c r="CE33" s="26">
        <f t="shared" si="156"/>
        <v>3.6494968409172448</v>
      </c>
      <c r="CF33" s="26">
        <f t="shared" si="156"/>
        <v>3.8276245781230225</v>
      </c>
      <c r="CG33" s="26">
        <f t="shared" si="156"/>
        <v>4.01444652500897</v>
      </c>
      <c r="CH33" s="26">
        <f t="shared" si="156"/>
        <v>4.2103870359353248</v>
      </c>
      <c r="CK33" s="49">
        <v>28</v>
      </c>
      <c r="CL33" s="54">
        <f t="shared" si="19"/>
        <v>2.8846153846153848E-2</v>
      </c>
      <c r="CM33" s="54">
        <f t="shared" si="20"/>
        <v>5.7692307692307696E-2</v>
      </c>
      <c r="CN33" s="54">
        <f t="shared" si="21"/>
        <v>8.6538461538461536E-2</v>
      </c>
      <c r="CO33" s="54">
        <f t="shared" si="22"/>
        <v>0.11538461538461539</v>
      </c>
      <c r="CP33" s="54">
        <f t="shared" si="23"/>
        <v>0.14423076923076922</v>
      </c>
      <c r="CQ33" s="54">
        <f t="shared" si="24"/>
        <v>0.17307692307692307</v>
      </c>
      <c r="CR33" s="54">
        <f t="shared" si="25"/>
        <v>0.20192307692307693</v>
      </c>
      <c r="CS33" s="54">
        <f t="shared" si="26"/>
        <v>0.23076923076923078</v>
      </c>
      <c r="CT33" s="54">
        <f t="shared" si="27"/>
        <v>0.25961538461538458</v>
      </c>
      <c r="CU33" s="54">
        <f t="shared" si="28"/>
        <v>0.28846153846153844</v>
      </c>
      <c r="CV33" s="54">
        <f t="shared" si="29"/>
        <v>0.31730769230769229</v>
      </c>
      <c r="CW33" s="54">
        <f t="shared" si="30"/>
        <v>0.34615384615384615</v>
      </c>
      <c r="CX33" s="54">
        <f t="shared" si="31"/>
        <v>4.5454545454545456E-2</v>
      </c>
      <c r="CY33" s="54">
        <f t="shared" si="32"/>
        <v>9.0909090909090912E-2</v>
      </c>
      <c r="CZ33" s="54">
        <f t="shared" si="33"/>
        <v>0.13636363636363635</v>
      </c>
      <c r="DA33" s="54">
        <f t="shared" si="34"/>
        <v>0.18181818181818182</v>
      </c>
      <c r="DB33" s="54">
        <f t="shared" si="35"/>
        <v>0.22727272727272729</v>
      </c>
      <c r="DC33" s="54">
        <f t="shared" si="36"/>
        <v>0.27272727272727271</v>
      </c>
      <c r="DD33" s="54">
        <f t="shared" si="37"/>
        <v>0.31818181818181818</v>
      </c>
      <c r="DE33" s="54">
        <f t="shared" si="38"/>
        <v>0.36363636363636365</v>
      </c>
      <c r="DF33" s="54">
        <f t="shared" si="39"/>
        <v>0.40909090909090906</v>
      </c>
      <c r="DG33" s="54">
        <f t="shared" si="40"/>
        <v>0.45454545454545459</v>
      </c>
      <c r="DH33" s="54">
        <f t="shared" si="41"/>
        <v>0.5</v>
      </c>
      <c r="DI33" s="54">
        <f t="shared" si="42"/>
        <v>0.55000000000000004</v>
      </c>
      <c r="DJ33" s="54">
        <f t="shared" si="43"/>
        <v>0.60000000000000009</v>
      </c>
      <c r="DK33" s="54">
        <f t="shared" si="44"/>
        <v>0.65000000000000013</v>
      </c>
      <c r="DL33" s="54">
        <f t="shared" si="45"/>
        <v>0.70000000000000018</v>
      </c>
      <c r="DM33" s="54">
        <f t="shared" si="46"/>
        <v>0.75000000000000022</v>
      </c>
      <c r="DN33" s="54">
        <f t="shared" si="47"/>
        <v>0.80000000000000027</v>
      </c>
      <c r="DO33" s="54">
        <f t="shared" si="48"/>
        <v>0.85000000000000031</v>
      </c>
      <c r="DP33" s="54">
        <f t="shared" si="49"/>
        <v>0.90000000000000036</v>
      </c>
      <c r="DQ33" s="54">
        <f t="shared" si="50"/>
        <v>0.9500000000000004</v>
      </c>
      <c r="DR33" s="54">
        <f t="shared" si="51"/>
        <v>1.0000000000000004</v>
      </c>
      <c r="DS33" s="54">
        <f t="shared" si="52"/>
        <v>1.0500000000000005</v>
      </c>
      <c r="DT33" s="54">
        <f t="shared" si="53"/>
        <v>1.1000000000000005</v>
      </c>
      <c r="DU33" s="54">
        <f t="shared" si="54"/>
        <v>1.1500000000000006</v>
      </c>
      <c r="DV33" s="54">
        <f t="shared" si="55"/>
        <v>1.2000000000000006</v>
      </c>
      <c r="DW33" s="54">
        <f t="shared" si="56"/>
        <v>1.2500000000000007</v>
      </c>
      <c r="DX33" s="54">
        <f t="shared" si="57"/>
        <v>1.3000000000000007</v>
      </c>
      <c r="DY33" s="54">
        <f t="shared" si="58"/>
        <v>1.3500000000000008</v>
      </c>
      <c r="DZ33" s="54">
        <f t="shared" si="59"/>
        <v>1.4000000000000008</v>
      </c>
      <c r="EA33" s="54">
        <f t="shared" si="60"/>
        <v>1.4500000000000008</v>
      </c>
      <c r="EB33" s="54">
        <f t="shared" si="61"/>
        <v>1.5000000000000009</v>
      </c>
      <c r="EC33" s="54">
        <f t="shared" si="62"/>
        <v>1.5500000000000009</v>
      </c>
      <c r="ED33" s="54">
        <f t="shared" si="63"/>
        <v>1.600000000000001</v>
      </c>
      <c r="EE33" s="54">
        <f t="shared" si="64"/>
        <v>1.650000000000001</v>
      </c>
      <c r="EF33" s="54">
        <f t="shared" si="65"/>
        <v>1.7000000000000011</v>
      </c>
      <c r="EG33" s="54">
        <f t="shared" si="66"/>
        <v>1.7500000000000011</v>
      </c>
      <c r="EH33" s="66">
        <f t="shared" ref="EH33:ES33" si="185">EG33+EH$2</f>
        <v>1.8300000000000012</v>
      </c>
      <c r="EI33" s="66">
        <f t="shared" si="185"/>
        <v>1.9200000000000013</v>
      </c>
      <c r="EJ33" s="66">
        <f t="shared" si="185"/>
        <v>2.0200000000000014</v>
      </c>
      <c r="EK33" s="66">
        <f t="shared" si="185"/>
        <v>2.1400000000000015</v>
      </c>
      <c r="EL33" s="66">
        <f t="shared" si="185"/>
        <v>2.2800000000000016</v>
      </c>
      <c r="EM33" s="66">
        <f t="shared" si="185"/>
        <v>2.4400000000000017</v>
      </c>
      <c r="EN33" s="66">
        <f t="shared" si="185"/>
        <v>2.6200000000000019</v>
      </c>
      <c r="EO33" s="66">
        <f t="shared" si="185"/>
        <v>2.8200000000000021</v>
      </c>
      <c r="EP33" s="66">
        <f t="shared" si="185"/>
        <v>3.0400000000000023</v>
      </c>
      <c r="EQ33" s="66">
        <f t="shared" si="185"/>
        <v>3.280000000000002</v>
      </c>
      <c r="ER33" s="66">
        <f t="shared" si="185"/>
        <v>3.5400000000000018</v>
      </c>
      <c r="ES33" s="66">
        <f t="shared" si="185"/>
        <v>3.8200000000000021</v>
      </c>
      <c r="EW33" s="23">
        <v>28</v>
      </c>
      <c r="EX33" s="23">
        <f>INT([2]攻城值!$AC32)</f>
        <v>85</v>
      </c>
      <c r="EY33" s="23">
        <f>INT([2]攻城值!$AJ32)</f>
        <v>648</v>
      </c>
      <c r="EZ33" s="23">
        <f t="shared" si="68"/>
        <v>518.4</v>
      </c>
      <c r="FA33" s="23">
        <f>[3]其他调用!AS32+[3]其他调用!$AZ32*[3]攻城基础信息!$D$28*[3]攻城基础信息!$D$29</f>
        <v>604.52471696398527</v>
      </c>
      <c r="FB33" s="61">
        <f>[3]攻城基础信息!$X32*EZ33/FA33*$EX$1*6</f>
        <v>206411.22141751007</v>
      </c>
      <c r="FC33" s="26">
        <f t="shared" si="69"/>
        <v>20500</v>
      </c>
      <c r="FE33" s="74"/>
      <c r="FF33" s="23">
        <v>27</v>
      </c>
      <c r="FG33" s="26">
        <v>1</v>
      </c>
      <c r="FJ33" s="46">
        <v>28</v>
      </c>
      <c r="FK33" s="46">
        <f t="shared" ref="FK33:HE33" si="186">IF(FK$5&lt;$P33,FL33*0.99,IF(FK$5&lt;=$T33,1,FJ33*1.05))</f>
        <v>0.74717209433159615</v>
      </c>
      <c r="FL33" s="46">
        <f t="shared" si="186"/>
        <v>0.75471928720363246</v>
      </c>
      <c r="FM33" s="46">
        <f t="shared" si="186"/>
        <v>0.76234271434710354</v>
      </c>
      <c r="FN33" s="46">
        <f t="shared" si="186"/>
        <v>0.77004314580515509</v>
      </c>
      <c r="FO33" s="46">
        <f t="shared" si="186"/>
        <v>0.77782135939914654</v>
      </c>
      <c r="FP33" s="46">
        <f t="shared" si="186"/>
        <v>0.78567814080721876</v>
      </c>
      <c r="FQ33" s="46">
        <f t="shared" si="186"/>
        <v>0.79361428364365527</v>
      </c>
      <c r="FR33" s="46">
        <f t="shared" si="186"/>
        <v>0.80163058953904576</v>
      </c>
      <c r="FS33" s="46">
        <f t="shared" si="186"/>
        <v>0.80972786822125831</v>
      </c>
      <c r="FT33" s="46">
        <f t="shared" si="186"/>
        <v>0.81790693759723065</v>
      </c>
      <c r="FU33" s="46">
        <f t="shared" si="186"/>
        <v>0.82616862383558654</v>
      </c>
      <c r="FV33" s="46">
        <f t="shared" si="186"/>
        <v>0.83451376145008738</v>
      </c>
      <c r="FW33" s="46">
        <f t="shared" si="186"/>
        <v>0.84294319338392665</v>
      </c>
      <c r="FX33" s="46">
        <f t="shared" si="186"/>
        <v>0.85145777109487542</v>
      </c>
      <c r="FY33" s="46">
        <f t="shared" si="186"/>
        <v>0.86005835464128833</v>
      </c>
      <c r="FZ33" s="46">
        <f t="shared" si="186"/>
        <v>0.86874581276897811</v>
      </c>
      <c r="GA33" s="46">
        <f t="shared" si="186"/>
        <v>0.87752102299896784</v>
      </c>
      <c r="GB33" s="46">
        <f t="shared" si="186"/>
        <v>0.88638487171612912</v>
      </c>
      <c r="GC33" s="46">
        <f t="shared" si="186"/>
        <v>0.89533825425871627</v>
      </c>
      <c r="GD33" s="46">
        <f t="shared" si="186"/>
        <v>0.9043820750088043</v>
      </c>
      <c r="GE33" s="46">
        <f t="shared" si="186"/>
        <v>0.91351724748364072</v>
      </c>
      <c r="GF33" s="46">
        <f t="shared" si="186"/>
        <v>0.92274469442791995</v>
      </c>
      <c r="GG33" s="46">
        <f t="shared" si="186"/>
        <v>0.93206534790698992</v>
      </c>
      <c r="GH33" s="46">
        <f t="shared" si="186"/>
        <v>0.94148014940099989</v>
      </c>
      <c r="GI33" s="46">
        <f t="shared" si="186"/>
        <v>0.95099004989999991</v>
      </c>
      <c r="GJ33" s="46">
        <f t="shared" si="186"/>
        <v>0.96059600999999994</v>
      </c>
      <c r="GK33" s="46">
        <f t="shared" si="186"/>
        <v>0.97029899999999991</v>
      </c>
      <c r="GL33" s="46">
        <f t="shared" si="186"/>
        <v>0.98009999999999997</v>
      </c>
      <c r="GM33" s="46">
        <f t="shared" si="186"/>
        <v>0.99</v>
      </c>
      <c r="GN33" s="46">
        <f t="shared" si="186"/>
        <v>1</v>
      </c>
      <c r="GO33" s="46">
        <f t="shared" si="186"/>
        <v>1</v>
      </c>
      <c r="GP33" s="46">
        <f t="shared" si="186"/>
        <v>1</v>
      </c>
      <c r="GQ33" s="46">
        <f t="shared" si="186"/>
        <v>1</v>
      </c>
      <c r="GR33" s="46">
        <f t="shared" si="186"/>
        <v>1</v>
      </c>
      <c r="GS33" s="46">
        <f t="shared" si="186"/>
        <v>1</v>
      </c>
      <c r="GT33" s="46">
        <f t="shared" si="186"/>
        <v>1.05</v>
      </c>
      <c r="GU33" s="46">
        <f t="shared" si="186"/>
        <v>1.1025</v>
      </c>
      <c r="GV33" s="46">
        <f t="shared" si="186"/>
        <v>1.1576250000000001</v>
      </c>
      <c r="GW33" s="46">
        <f t="shared" si="186"/>
        <v>1.2155062500000002</v>
      </c>
      <c r="GX33" s="46">
        <f t="shared" si="186"/>
        <v>1.2762815625000004</v>
      </c>
      <c r="GY33" s="46">
        <f t="shared" si="186"/>
        <v>1.3400956406250004</v>
      </c>
      <c r="GZ33" s="46">
        <f t="shared" si="186"/>
        <v>1.4071004226562505</v>
      </c>
      <c r="HA33" s="46">
        <f t="shared" si="186"/>
        <v>1.477455443789063</v>
      </c>
      <c r="HB33" s="46">
        <f t="shared" si="186"/>
        <v>1.5513282159785162</v>
      </c>
      <c r="HC33" s="46">
        <f t="shared" si="186"/>
        <v>1.628894626777442</v>
      </c>
      <c r="HD33" s="46">
        <f t="shared" si="186"/>
        <v>1.7103393581163142</v>
      </c>
      <c r="HE33" s="46">
        <f t="shared" si="186"/>
        <v>1.7958563260221301</v>
      </c>
      <c r="HF33" s="67">
        <f t="shared" si="137"/>
        <v>1.8856491423232367</v>
      </c>
      <c r="HG33" s="66">
        <f t="shared" ref="HG33:HR33" si="187">IF(HG$5&lt;$P33,HH33*0.99,IF(HG$5&lt;=$T33,1,HF33*HG$2))</f>
        <v>1.9799315994393987</v>
      </c>
      <c r="HH33" s="66">
        <f t="shared" si="187"/>
        <v>2.1185268114001565</v>
      </c>
      <c r="HI33" s="66">
        <f t="shared" si="187"/>
        <v>2.3091942244261707</v>
      </c>
      <c r="HJ33" s="66">
        <f t="shared" si="187"/>
        <v>2.5632055891130499</v>
      </c>
      <c r="HK33" s="66">
        <f t="shared" si="187"/>
        <v>2.896422315697746</v>
      </c>
      <c r="HL33" s="66">
        <f t="shared" si="187"/>
        <v>3.3308856630524075</v>
      </c>
      <c r="HM33" s="66">
        <f t="shared" si="187"/>
        <v>3.8971362257713165</v>
      </c>
      <c r="HN33" s="66">
        <f t="shared" si="187"/>
        <v>4.6375921086678664</v>
      </c>
      <c r="HO33" s="66">
        <f t="shared" si="187"/>
        <v>5.6114864514881182</v>
      </c>
      <c r="HP33" s="66">
        <f t="shared" si="187"/>
        <v>6.9021283353303851</v>
      </c>
      <c r="HQ33" s="66">
        <f t="shared" si="187"/>
        <v>8.6276604191629822</v>
      </c>
      <c r="HR33" s="66">
        <f t="shared" si="187"/>
        <v>10.957128732336988</v>
      </c>
    </row>
    <row r="34" spans="2:226" x14ac:dyDescent="0.15">
      <c r="B34" s="74"/>
      <c r="C34" s="7">
        <v>27</v>
      </c>
      <c r="D34" s="3">
        <f t="shared" si="130"/>
        <v>0.05</v>
      </c>
      <c r="E34" s="9"/>
      <c r="F34" s="9"/>
      <c r="G34" s="9"/>
      <c r="H34" s="15"/>
      <c r="I34" s="7">
        <v>29</v>
      </c>
      <c r="J34" s="15">
        <f>ROUNDUP(求节点(节奏总纲!P$4:P$113,节奏总纲!$O$4:$O$113,节奏总纲!P32+1),0)</f>
        <v>31</v>
      </c>
      <c r="K34" s="15">
        <f>ROUNDUP(求节点(节奏总纲!Q$4:Q$113,节奏总纲!$O$4:$O$113,节奏总纲!Q32+1),0)</f>
        <v>32</v>
      </c>
      <c r="L34" s="15">
        <f>ROUNDUP(求节点(节奏总纲!R$4:R$113,节奏总纲!$O$4:$O$113,节奏总纲!R32+1),0)</f>
        <v>32</v>
      </c>
      <c r="M34" s="15">
        <f>ROUNDUP(求节点(节奏总纲!S$4:S$113,节奏总纲!$O$4:$O$113,节奏总纲!S32+1),0)</f>
        <v>33</v>
      </c>
      <c r="N34" s="15">
        <f>ROUNDUP(求节点(节奏总纲!T$4:T$113,节奏总纲!$O$4:$O$113,节奏总纲!T32+1),0)</f>
        <v>35</v>
      </c>
      <c r="O34" s="15">
        <f t="shared" si="11"/>
        <v>15.023486496026468</v>
      </c>
      <c r="P34" s="7">
        <v>30.046972992052936</v>
      </c>
      <c r="Q34" s="23">
        <f t="shared" ref="Q34:T34" si="188">P34+1.5</f>
        <v>31.546972992052936</v>
      </c>
      <c r="R34" s="23">
        <f t="shared" si="188"/>
        <v>33.046972992052936</v>
      </c>
      <c r="S34" s="23">
        <f t="shared" si="188"/>
        <v>34.546972992052936</v>
      </c>
      <c r="T34" s="23">
        <f t="shared" si="188"/>
        <v>36.046972992052936</v>
      </c>
      <c r="U34" s="15">
        <f>其他调用!AG33</f>
        <v>289497186.4276045</v>
      </c>
      <c r="V34" s="54">
        <f>IFERROR(部队战力(INDEX(其他调用!D$5:D$104,J34,1),INDEX(其他调用!N$5:N$104,J34,1),INDEX(其他调用!I$5:I$104,J34,1),INDEX(其他调用!S$5:S$104,J34,1)),V33)</f>
        <v>363814372.44132119</v>
      </c>
      <c r="W34" s="54">
        <f>IFERROR(部队战力(INDEX(其他调用!E$5:E$104,K34,1),INDEX(其他调用!O$5:O$104,K34,1),INDEX(其他调用!J$5:J$104,K34,1),INDEX(其他调用!T$5:T$104,K34,1)),W33)</f>
        <v>456049017.66681641</v>
      </c>
      <c r="X34" s="54">
        <f>IFERROR(部队战力(INDEX(其他调用!F$5:F$104,L34,1),INDEX(其他调用!P$5:P$104,L34,1),INDEX(其他调用!K$5:K$104,L34,1),INDEX(其他调用!U$5:U$104,L34,1)),X33)</f>
        <v>540892223.21625328</v>
      </c>
      <c r="Y34" s="54">
        <f>IFERROR(部队战力(INDEX(其他调用!G$5:G$104,M34,1),INDEX(其他调用!Q$5:Q$104,M34,1),INDEX(其他调用!L$5:L$104,M34,1),INDEX(其他调用!V$5:V$104,M34,1)),Y33)</f>
        <v>789797921.84518576</v>
      </c>
      <c r="Z34" s="54">
        <f>IFERROR(部队战力(INDEX(其他调用!H$5:H$104,N34,1),INDEX(其他调用!R$5:R$104,N34,1),INDEX(其他调用!M$5:M$104,N34,1),INDEX(其他调用!W$5:W$104,N34,1)),Z33)</f>
        <v>1179012170.7366428</v>
      </c>
      <c r="AA34" s="15">
        <f t="shared" si="13"/>
        <v>1</v>
      </c>
      <c r="AB34" s="15">
        <f t="shared" si="14"/>
        <v>1.2567112548857238</v>
      </c>
      <c r="AC34" s="15">
        <f t="shared" si="15"/>
        <v>1.5753141620976068</v>
      </c>
      <c r="AD34" s="15">
        <f t="shared" si="16"/>
        <v>1.8683850779030489</v>
      </c>
      <c r="AE34" s="15">
        <f t="shared" si="17"/>
        <v>2.728171322116435</v>
      </c>
      <c r="AF34" s="15">
        <f t="shared" si="18"/>
        <v>4.0726204813444093</v>
      </c>
      <c r="AK34" s="23"/>
      <c r="AL34" s="19">
        <v>29</v>
      </c>
      <c r="AM34" s="26">
        <f t="shared" si="152"/>
        <v>0.50159075537744158</v>
      </c>
      <c r="AN34" s="26">
        <f t="shared" si="152"/>
        <v>0.52872308009235525</v>
      </c>
      <c r="AO34" s="26">
        <f t="shared" si="152"/>
        <v>0.55732306153049072</v>
      </c>
      <c r="AP34" s="26">
        <f t="shared" si="152"/>
        <v>0.58747008899150588</v>
      </c>
      <c r="AQ34" s="26">
        <f t="shared" si="152"/>
        <v>0.64873583881856045</v>
      </c>
      <c r="AR34" s="26">
        <f t="shared" si="152"/>
        <v>0.68382761681550952</v>
      </c>
      <c r="AS34" s="26">
        <f t="shared" si="152"/>
        <v>0.72081759868728956</v>
      </c>
      <c r="AT34" s="26">
        <f t="shared" si="152"/>
        <v>0.75980846312834383</v>
      </c>
      <c r="AU34" s="26">
        <f t="shared" si="152"/>
        <v>0.83731337221250779</v>
      </c>
      <c r="AV34" s="26">
        <f t="shared" si="152"/>
        <v>0.88260579050262156</v>
      </c>
      <c r="AW34" s="26">
        <f t="shared" si="153"/>
        <v>0.9303481913472309</v>
      </c>
      <c r="AX34" s="26">
        <f t="shared" si="153"/>
        <v>0.98067310055846824</v>
      </c>
      <c r="AY34" s="26">
        <f t="shared" si="153"/>
        <v>0.94383149846820547</v>
      </c>
      <c r="AZ34" s="26">
        <f t="shared" si="153"/>
        <v>0.99488575418975045</v>
      </c>
      <c r="BA34" s="26">
        <f t="shared" si="153"/>
        <v>1.0487016649646725</v>
      </c>
      <c r="BB34" s="26">
        <f t="shared" si="153"/>
        <v>1.0587239126283485</v>
      </c>
      <c r="BC34" s="26">
        <f t="shared" si="153"/>
        <v>1.1184210910605297</v>
      </c>
      <c r="BD34" s="26">
        <f t="shared" si="153"/>
        <v>1.1276264474063415</v>
      </c>
      <c r="BE34" s="26">
        <f t="shared" si="153"/>
        <v>1.1367572620623396</v>
      </c>
      <c r="BF34" s="26">
        <f t="shared" si="153"/>
        <v>1.1458153170614747</v>
      </c>
      <c r="BG34" s="26">
        <f t="shared" si="154"/>
        <v>1.2072933392967613</v>
      </c>
      <c r="BH34" s="26">
        <f t="shared" si="154"/>
        <v>1.2166162910186895</v>
      </c>
      <c r="BI34" s="26">
        <f t="shared" si="154"/>
        <v>1.2258683420473098</v>
      </c>
      <c r="BJ34" s="26">
        <f t="shared" si="154"/>
        <v>1.2350510857837287</v>
      </c>
      <c r="BK34" s="26">
        <f t="shared" si="154"/>
        <v>1.0970836439009395</v>
      </c>
      <c r="BL34" s="26">
        <f t="shared" si="154"/>
        <v>1.1045957457023545</v>
      </c>
      <c r="BM34" s="26">
        <f t="shared" si="154"/>
        <v>1.1120571033595881</v>
      </c>
      <c r="BN34" s="26">
        <f t="shared" si="154"/>
        <v>1.1194687315156662</v>
      </c>
      <c r="BO34" s="26">
        <f t="shared" si="154"/>
        <v>1.1804902596082743</v>
      </c>
      <c r="BP34" s="26">
        <f t="shared" si="154"/>
        <v>1.1881536779264943</v>
      </c>
      <c r="BQ34" s="26">
        <f t="shared" si="155"/>
        <v>1.3287417380944713</v>
      </c>
      <c r="BR34" s="26">
        <f t="shared" si="155"/>
        <v>1.4188835382634633</v>
      </c>
      <c r="BS34" s="26">
        <f t="shared" si="155"/>
        <v>1.5680567189467127</v>
      </c>
      <c r="BT34" s="26">
        <f t="shared" si="155"/>
        <v>1.7870020989805513</v>
      </c>
      <c r="BU34" s="26">
        <f t="shared" si="155"/>
        <v>2.0359285005817807</v>
      </c>
      <c r="BV34" s="26">
        <f t="shared" si="155"/>
        <v>2.3087574294846371</v>
      </c>
      <c r="BW34" s="26">
        <f t="shared" si="155"/>
        <v>2.2174326761717507</v>
      </c>
      <c r="BX34" s="26">
        <f t="shared" si="155"/>
        <v>2.3256630109905507</v>
      </c>
      <c r="BY34" s="26">
        <f t="shared" si="155"/>
        <v>2.4391759437889262</v>
      </c>
      <c r="BZ34" s="26">
        <f t="shared" si="155"/>
        <v>2.558229312089606</v>
      </c>
      <c r="CA34" s="26">
        <f t="shared" si="156"/>
        <v>2.8108598971281911</v>
      </c>
      <c r="CB34" s="26">
        <f t="shared" si="156"/>
        <v>2.9480547310746892</v>
      </c>
      <c r="CC34" s="26">
        <f t="shared" si="156"/>
        <v>3.0919458868410108</v>
      </c>
      <c r="CD34" s="26">
        <f t="shared" si="156"/>
        <v>3.2428602041821581</v>
      </c>
      <c r="CE34" s="26">
        <f t="shared" si="156"/>
        <v>3.5557377698671622</v>
      </c>
      <c r="CF34" s="26">
        <f t="shared" si="156"/>
        <v>3.7292892348094817</v>
      </c>
      <c r="CG34" s="26">
        <f t="shared" si="156"/>
        <v>3.9113115468538786</v>
      </c>
      <c r="CH34" s="26">
        <f t="shared" si="156"/>
        <v>4.1022181582904302</v>
      </c>
      <c r="CK34" s="49">
        <v>29</v>
      </c>
      <c r="CL34" s="54">
        <f t="shared" si="19"/>
        <v>1.9230769230769232E-2</v>
      </c>
      <c r="CM34" s="54">
        <f t="shared" si="20"/>
        <v>3.8461538461538464E-2</v>
      </c>
      <c r="CN34" s="54">
        <f t="shared" si="21"/>
        <v>5.7692307692307696E-2</v>
      </c>
      <c r="CO34" s="54">
        <f t="shared" si="22"/>
        <v>7.6923076923076927E-2</v>
      </c>
      <c r="CP34" s="54">
        <f t="shared" si="23"/>
        <v>9.6153846153846145E-2</v>
      </c>
      <c r="CQ34" s="54">
        <f t="shared" si="24"/>
        <v>0.11538461538461539</v>
      </c>
      <c r="CR34" s="54">
        <f t="shared" si="25"/>
        <v>0.13461538461538461</v>
      </c>
      <c r="CS34" s="54">
        <f t="shared" si="26"/>
        <v>0.15384615384615385</v>
      </c>
      <c r="CT34" s="54">
        <f t="shared" si="27"/>
        <v>0.17307692307692307</v>
      </c>
      <c r="CU34" s="54">
        <f t="shared" si="28"/>
        <v>0.19230769230769229</v>
      </c>
      <c r="CV34" s="54">
        <f t="shared" si="29"/>
        <v>0.21153846153846154</v>
      </c>
      <c r="CW34" s="54">
        <f t="shared" si="30"/>
        <v>0.23076923076923078</v>
      </c>
      <c r="CX34" s="54">
        <f t="shared" si="31"/>
        <v>2.8846153846153848E-2</v>
      </c>
      <c r="CY34" s="54">
        <f t="shared" si="32"/>
        <v>5.7692307692307696E-2</v>
      </c>
      <c r="CZ34" s="54">
        <f t="shared" si="33"/>
        <v>8.6538461538461536E-2</v>
      </c>
      <c r="DA34" s="54">
        <f t="shared" si="34"/>
        <v>0.11538461538461539</v>
      </c>
      <c r="DB34" s="54">
        <f t="shared" si="35"/>
        <v>0.14423076923076922</v>
      </c>
      <c r="DC34" s="54">
        <f t="shared" si="36"/>
        <v>0.17307692307692307</v>
      </c>
      <c r="DD34" s="54">
        <f t="shared" si="37"/>
        <v>0.20192307692307693</v>
      </c>
      <c r="DE34" s="54">
        <f t="shared" si="38"/>
        <v>0.23076923076923078</v>
      </c>
      <c r="DF34" s="54">
        <f t="shared" si="39"/>
        <v>0.25961538461538458</v>
      </c>
      <c r="DG34" s="54">
        <f t="shared" si="40"/>
        <v>0.28846153846153844</v>
      </c>
      <c r="DH34" s="54">
        <f t="shared" si="41"/>
        <v>0.31730769230769229</v>
      </c>
      <c r="DI34" s="54">
        <f t="shared" si="42"/>
        <v>0.34615384615384615</v>
      </c>
      <c r="DJ34" s="54">
        <f t="shared" si="43"/>
        <v>0.39615384615384613</v>
      </c>
      <c r="DK34" s="54">
        <f t="shared" si="44"/>
        <v>0.44615384615384612</v>
      </c>
      <c r="DL34" s="54">
        <f t="shared" si="45"/>
        <v>0.49615384615384611</v>
      </c>
      <c r="DM34" s="54">
        <f t="shared" si="46"/>
        <v>0.5461538461538461</v>
      </c>
      <c r="DN34" s="54">
        <f t="shared" si="47"/>
        <v>0.59615384615384615</v>
      </c>
      <c r="DO34" s="54">
        <f t="shared" si="48"/>
        <v>0.64615384615384619</v>
      </c>
      <c r="DP34" s="54">
        <f t="shared" si="49"/>
        <v>0.69615384615384623</v>
      </c>
      <c r="DQ34" s="54">
        <f t="shared" si="50"/>
        <v>0.74615384615384628</v>
      </c>
      <c r="DR34" s="54">
        <f t="shared" si="51"/>
        <v>0.79615384615384632</v>
      </c>
      <c r="DS34" s="54">
        <f t="shared" si="52"/>
        <v>0.84615384615384637</v>
      </c>
      <c r="DT34" s="54">
        <f t="shared" si="53"/>
        <v>0.89615384615384641</v>
      </c>
      <c r="DU34" s="54">
        <f t="shared" si="54"/>
        <v>0.94615384615384646</v>
      </c>
      <c r="DV34" s="54">
        <f t="shared" si="55"/>
        <v>0.9961538461538465</v>
      </c>
      <c r="DW34" s="54">
        <f t="shared" si="56"/>
        <v>1.0461538461538464</v>
      </c>
      <c r="DX34" s="54">
        <f t="shared" si="57"/>
        <v>1.0961538461538465</v>
      </c>
      <c r="DY34" s="54">
        <f t="shared" si="58"/>
        <v>1.1461538461538465</v>
      </c>
      <c r="DZ34" s="54">
        <f t="shared" si="59"/>
        <v>1.1961538461538466</v>
      </c>
      <c r="EA34" s="54">
        <f t="shared" si="60"/>
        <v>1.2461538461538466</v>
      </c>
      <c r="EB34" s="54">
        <f t="shared" si="61"/>
        <v>1.2961538461538467</v>
      </c>
      <c r="EC34" s="54">
        <f t="shared" si="62"/>
        <v>1.3461538461538467</v>
      </c>
      <c r="ED34" s="54">
        <f t="shared" si="63"/>
        <v>1.3961538461538467</v>
      </c>
      <c r="EE34" s="54">
        <f t="shared" si="64"/>
        <v>1.4461538461538468</v>
      </c>
      <c r="EF34" s="54">
        <f t="shared" si="65"/>
        <v>1.4961538461538468</v>
      </c>
      <c r="EG34" s="54">
        <f t="shared" si="66"/>
        <v>1.5461538461538469</v>
      </c>
      <c r="EH34" s="66">
        <f t="shared" ref="EH34:ES34" si="189">EG34+EH$2</f>
        <v>1.6261538461538469</v>
      </c>
      <c r="EI34" s="66">
        <f t="shared" si="189"/>
        <v>1.716153846153847</v>
      </c>
      <c r="EJ34" s="66">
        <f t="shared" si="189"/>
        <v>1.8161538461538471</v>
      </c>
      <c r="EK34" s="66">
        <f t="shared" si="189"/>
        <v>1.936153846153847</v>
      </c>
      <c r="EL34" s="66">
        <f t="shared" si="189"/>
        <v>2.0761538461538471</v>
      </c>
      <c r="EM34" s="66">
        <f t="shared" si="189"/>
        <v>2.2361538461538473</v>
      </c>
      <c r="EN34" s="66">
        <f t="shared" si="189"/>
        <v>2.4161538461538474</v>
      </c>
      <c r="EO34" s="66">
        <f t="shared" si="189"/>
        <v>2.6161538461538476</v>
      </c>
      <c r="EP34" s="66">
        <f t="shared" si="189"/>
        <v>2.8361538461538478</v>
      </c>
      <c r="EQ34" s="66">
        <f t="shared" si="189"/>
        <v>3.076153846153848</v>
      </c>
      <c r="ER34" s="66">
        <f t="shared" si="189"/>
        <v>3.3361538461538478</v>
      </c>
      <c r="ES34" s="66">
        <f t="shared" si="189"/>
        <v>3.6161538461538481</v>
      </c>
      <c r="EW34" s="23">
        <v>29</v>
      </c>
      <c r="EX34" s="23">
        <f>INT([2]攻城值!$AC33)</f>
        <v>88</v>
      </c>
      <c r="EY34" s="23">
        <f>INT([2]攻城值!$AJ33)</f>
        <v>656</v>
      </c>
      <c r="EZ34" s="23">
        <f t="shared" si="68"/>
        <v>524.80000000000007</v>
      </c>
      <c r="FA34" s="23">
        <f>[3]其他调用!AS33+[3]其他调用!$AZ33*[3]攻城基础信息!$D$28*[3]攻城基础信息!$D$29</f>
        <v>613.74341743239427</v>
      </c>
      <c r="FB34" s="61">
        <f>[3]攻城基础信息!$X33*EZ34/FA34*$EX$1*6</f>
        <v>210759.17791021732</v>
      </c>
      <c r="FC34" s="26">
        <f t="shared" si="69"/>
        <v>21000</v>
      </c>
      <c r="FE34" s="74"/>
      <c r="FF34" s="23">
        <v>28</v>
      </c>
      <c r="FG34" s="26">
        <v>1</v>
      </c>
      <c r="FJ34" s="46">
        <v>29</v>
      </c>
      <c r="FK34" s="46">
        <f t="shared" ref="FK34:HE34" si="190">IF(FK$5&lt;$P34,FL34*0.99,IF(FK$5&lt;=$T34,1,FJ34*1.05))</f>
        <v>0.73970037338828021</v>
      </c>
      <c r="FL34" s="46">
        <f t="shared" si="190"/>
        <v>0.74717209433159615</v>
      </c>
      <c r="FM34" s="46">
        <f t="shared" si="190"/>
        <v>0.75471928720363246</v>
      </c>
      <c r="FN34" s="46">
        <f t="shared" si="190"/>
        <v>0.76234271434710354</v>
      </c>
      <c r="FO34" s="46">
        <f t="shared" si="190"/>
        <v>0.77004314580515509</v>
      </c>
      <c r="FP34" s="46">
        <f t="shared" si="190"/>
        <v>0.77782135939914654</v>
      </c>
      <c r="FQ34" s="46">
        <f t="shared" si="190"/>
        <v>0.78567814080721876</v>
      </c>
      <c r="FR34" s="46">
        <f t="shared" si="190"/>
        <v>0.79361428364365527</v>
      </c>
      <c r="FS34" s="46">
        <f t="shared" si="190"/>
        <v>0.80163058953904576</v>
      </c>
      <c r="FT34" s="46">
        <f t="shared" si="190"/>
        <v>0.80972786822125831</v>
      </c>
      <c r="FU34" s="46">
        <f t="shared" si="190"/>
        <v>0.81790693759723065</v>
      </c>
      <c r="FV34" s="46">
        <f t="shared" si="190"/>
        <v>0.82616862383558654</v>
      </c>
      <c r="FW34" s="46">
        <f t="shared" si="190"/>
        <v>0.83451376145008738</v>
      </c>
      <c r="FX34" s="46">
        <f t="shared" si="190"/>
        <v>0.84294319338392665</v>
      </c>
      <c r="FY34" s="46">
        <f t="shared" si="190"/>
        <v>0.85145777109487542</v>
      </c>
      <c r="FZ34" s="46">
        <f t="shared" si="190"/>
        <v>0.86005835464128833</v>
      </c>
      <c r="GA34" s="46">
        <f t="shared" si="190"/>
        <v>0.86874581276897811</v>
      </c>
      <c r="GB34" s="46">
        <f t="shared" si="190"/>
        <v>0.87752102299896784</v>
      </c>
      <c r="GC34" s="46">
        <f t="shared" si="190"/>
        <v>0.88638487171612912</v>
      </c>
      <c r="GD34" s="46">
        <f t="shared" si="190"/>
        <v>0.89533825425871627</v>
      </c>
      <c r="GE34" s="46">
        <f t="shared" si="190"/>
        <v>0.9043820750088043</v>
      </c>
      <c r="GF34" s="46">
        <f t="shared" si="190"/>
        <v>0.91351724748364072</v>
      </c>
      <c r="GG34" s="46">
        <f t="shared" si="190"/>
        <v>0.92274469442791995</v>
      </c>
      <c r="GH34" s="46">
        <f t="shared" si="190"/>
        <v>0.93206534790698992</v>
      </c>
      <c r="GI34" s="46">
        <f t="shared" si="190"/>
        <v>0.94148014940099989</v>
      </c>
      <c r="GJ34" s="46">
        <f t="shared" si="190"/>
        <v>0.95099004989999991</v>
      </c>
      <c r="GK34" s="46">
        <f t="shared" si="190"/>
        <v>0.96059600999999994</v>
      </c>
      <c r="GL34" s="46">
        <f t="shared" si="190"/>
        <v>0.97029899999999991</v>
      </c>
      <c r="GM34" s="46">
        <f t="shared" si="190"/>
        <v>0.98009999999999997</v>
      </c>
      <c r="GN34" s="46">
        <f t="shared" si="190"/>
        <v>0.99</v>
      </c>
      <c r="GO34" s="46">
        <f t="shared" si="190"/>
        <v>1</v>
      </c>
      <c r="GP34" s="46">
        <f t="shared" si="190"/>
        <v>1</v>
      </c>
      <c r="GQ34" s="46">
        <f t="shared" si="190"/>
        <v>1</v>
      </c>
      <c r="GR34" s="46">
        <f t="shared" si="190"/>
        <v>1</v>
      </c>
      <c r="GS34" s="46">
        <f t="shared" si="190"/>
        <v>1</v>
      </c>
      <c r="GT34" s="46">
        <f t="shared" si="190"/>
        <v>1</v>
      </c>
      <c r="GU34" s="46">
        <f t="shared" si="190"/>
        <v>1.05</v>
      </c>
      <c r="GV34" s="46">
        <f t="shared" si="190"/>
        <v>1.1025</v>
      </c>
      <c r="GW34" s="46">
        <f t="shared" si="190"/>
        <v>1.1576250000000001</v>
      </c>
      <c r="GX34" s="46">
        <f t="shared" si="190"/>
        <v>1.2155062500000002</v>
      </c>
      <c r="GY34" s="46">
        <f t="shared" si="190"/>
        <v>1.2762815625000004</v>
      </c>
      <c r="GZ34" s="46">
        <f t="shared" si="190"/>
        <v>1.3400956406250004</v>
      </c>
      <c r="HA34" s="46">
        <f t="shared" si="190"/>
        <v>1.4071004226562505</v>
      </c>
      <c r="HB34" s="46">
        <f t="shared" si="190"/>
        <v>1.477455443789063</v>
      </c>
      <c r="HC34" s="46">
        <f t="shared" si="190"/>
        <v>1.5513282159785162</v>
      </c>
      <c r="HD34" s="46">
        <f t="shared" si="190"/>
        <v>1.628894626777442</v>
      </c>
      <c r="HE34" s="46">
        <f t="shared" si="190"/>
        <v>1.7103393581163142</v>
      </c>
      <c r="HF34" s="67">
        <f t="shared" si="137"/>
        <v>1.7958563260221301</v>
      </c>
      <c r="HG34" s="66">
        <f t="shared" ref="HG34:HR34" si="191">IF(HG$5&lt;$P34,HH34*0.99,IF(HG$5&lt;=$T34,1,HF34*HG$2))</f>
        <v>1.8856491423232367</v>
      </c>
      <c r="HH34" s="66">
        <f t="shared" si="191"/>
        <v>2.0176445822858633</v>
      </c>
      <c r="HI34" s="66">
        <f t="shared" si="191"/>
        <v>2.1992325946915909</v>
      </c>
      <c r="HJ34" s="66">
        <f t="shared" si="191"/>
        <v>2.4411481801076662</v>
      </c>
      <c r="HK34" s="66">
        <f t="shared" si="191"/>
        <v>2.7584974435216627</v>
      </c>
      <c r="HL34" s="66">
        <f t="shared" si="191"/>
        <v>3.1722720600499117</v>
      </c>
      <c r="HM34" s="66">
        <f t="shared" si="191"/>
        <v>3.7115583102583964</v>
      </c>
      <c r="HN34" s="66">
        <f t="shared" si="191"/>
        <v>4.4167543892074912</v>
      </c>
      <c r="HO34" s="66">
        <f t="shared" si="191"/>
        <v>5.3442728109410638</v>
      </c>
      <c r="HP34" s="66">
        <f t="shared" si="191"/>
        <v>6.5734555574575086</v>
      </c>
      <c r="HQ34" s="66">
        <f t="shared" si="191"/>
        <v>8.2168194468218854</v>
      </c>
      <c r="HR34" s="66">
        <f t="shared" si="191"/>
        <v>10.435360697463794</v>
      </c>
    </row>
    <row r="35" spans="2:226" x14ac:dyDescent="0.15">
      <c r="B35" s="74"/>
      <c r="C35" s="7">
        <v>28</v>
      </c>
      <c r="D35" s="3">
        <f t="shared" si="130"/>
        <v>0.05</v>
      </c>
      <c r="E35" s="9"/>
      <c r="F35" s="9"/>
      <c r="G35" s="9"/>
      <c r="H35" s="15"/>
      <c r="I35" s="7">
        <v>30</v>
      </c>
      <c r="J35" s="15">
        <f>ROUNDUP(求节点(节奏总纲!P$4:P$113,节奏总纲!$O$4:$O$113,节奏总纲!P33+1),0)</f>
        <v>32</v>
      </c>
      <c r="K35" s="15">
        <f>ROUNDUP(求节点(节奏总纲!Q$4:Q$113,节奏总纲!$O$4:$O$113,节奏总纲!Q33+1),0)</f>
        <v>32</v>
      </c>
      <c r="L35" s="15">
        <f>ROUNDUP(求节点(节奏总纲!R$4:R$113,节奏总纲!$O$4:$O$113,节奏总纲!R33+1),0)</f>
        <v>33</v>
      </c>
      <c r="M35" s="15">
        <f>ROUNDUP(求节点(节奏总纲!S$4:S$113,节奏总纲!$O$4:$O$113,节奏总纲!S33+1),0)</f>
        <v>34</v>
      </c>
      <c r="N35" s="15">
        <f>ROUNDUP(求节点(节奏总纲!T$4:T$113,节奏总纲!$O$4:$O$113,节奏总纲!T33+1),0)</f>
        <v>35</v>
      </c>
      <c r="O35" s="15">
        <f t="shared" si="11"/>
        <v>15.263157894736842</v>
      </c>
      <c r="P35" s="7">
        <v>30.526315789473685</v>
      </c>
      <c r="Q35" s="23">
        <f t="shared" ref="Q35:T35" si="192">P35+1.5</f>
        <v>32.026315789473685</v>
      </c>
      <c r="R35" s="23">
        <f t="shared" si="192"/>
        <v>33.526315789473685</v>
      </c>
      <c r="S35" s="23">
        <f t="shared" si="192"/>
        <v>35.026315789473685</v>
      </c>
      <c r="T35" s="23">
        <f t="shared" si="192"/>
        <v>36.526315789473685</v>
      </c>
      <c r="U35" s="15">
        <f>其他调用!AG34</f>
        <v>322469658.72251046</v>
      </c>
      <c r="V35" s="54">
        <f>IFERROR(部队战力(INDEX(其他调用!D$5:D$104,J35,1),INDEX(其他调用!N$5:N$104,J35,1),INDEX(其他调用!I$5:I$104,J35,1),INDEX(其他调用!S$5:S$104,J35,1)),V34)</f>
        <v>409024063.45877302</v>
      </c>
      <c r="W35" s="54">
        <f>IFERROR(部队战力(INDEX(其他调用!E$5:E$104,K35,1),INDEX(其他调用!O$5:O$104,K35,1),INDEX(其他调用!J$5:J$104,K35,1),INDEX(其他调用!T$5:T$104,K35,1)),W34)</f>
        <v>456049017.66681641</v>
      </c>
      <c r="X35" s="54">
        <f>IFERROR(部队战力(INDEX(其他调用!F$5:F$104,L35,1),INDEX(其他调用!P$5:P$104,L35,1),INDEX(其他调用!K$5:K$104,L35,1),INDEX(其他调用!U$5:U$104,L35,1)),X34)</f>
        <v>621215606.95094228</v>
      </c>
      <c r="Y35" s="54">
        <f>IFERROR(部队战力(INDEX(其他调用!G$5:G$104,M35,1),INDEX(其他调用!Q$5:Q$104,M35,1),INDEX(其他调用!L$5:L$104,M35,1),INDEX(其他调用!V$5:V$104,M35,1)),Y34)</f>
        <v>905341617.04459286</v>
      </c>
      <c r="Z35" s="54">
        <f>IFERROR(部队战力(INDEX(其他调用!H$5:H$104,N35,1),INDEX(其他调用!R$5:R$104,N35,1),INDEX(其他调用!M$5:M$104,N35,1),INDEX(其他调用!W$5:W$104,N35,1)),Z34)</f>
        <v>1179012170.7366428</v>
      </c>
      <c r="AA35" s="15">
        <f t="shared" si="13"/>
        <v>1</v>
      </c>
      <c r="AB35" s="15">
        <f t="shared" si="14"/>
        <v>1.2684110036248211</v>
      </c>
      <c r="AC35" s="15">
        <f t="shared" si="15"/>
        <v>1.4142385347926727</v>
      </c>
      <c r="AD35" s="15">
        <f t="shared" si="16"/>
        <v>1.9264311855321148</v>
      </c>
      <c r="AE35" s="15">
        <f t="shared" si="17"/>
        <v>2.8075249641506637</v>
      </c>
      <c r="AF35" s="15">
        <f t="shared" si="18"/>
        <v>3.6561956725088325</v>
      </c>
      <c r="AK35" s="23"/>
      <c r="AL35" s="19">
        <v>30</v>
      </c>
      <c r="AM35" s="26">
        <f t="shared" si="152"/>
        <v>0.49529750775976311</v>
      </c>
      <c r="AN35" s="26">
        <f t="shared" si="152"/>
        <v>0.52208941464192438</v>
      </c>
      <c r="AO35" s="26">
        <f t="shared" si="152"/>
        <v>0.55033056417751447</v>
      </c>
      <c r="AP35" s="26">
        <f t="shared" si="152"/>
        <v>0.58009934960213827</v>
      </c>
      <c r="AQ35" s="26">
        <f t="shared" si="152"/>
        <v>0.64059642391033444</v>
      </c>
      <c r="AR35" s="26">
        <f t="shared" si="152"/>
        <v>0.67524792017180113</v>
      </c>
      <c r="AS35" s="26">
        <f t="shared" si="152"/>
        <v>0.71177380434481596</v>
      </c>
      <c r="AT35" s="26">
        <f t="shared" si="152"/>
        <v>0.75027546685755675</v>
      </c>
      <c r="AU35" s="26">
        <f t="shared" si="152"/>
        <v>0.82680795454195788</v>
      </c>
      <c r="AV35" s="26">
        <f t="shared" si="152"/>
        <v>0.87153210796584868</v>
      </c>
      <c r="AW35" s="26">
        <f t="shared" si="153"/>
        <v>0.91867550504661977</v>
      </c>
      <c r="AX35" s="26">
        <f t="shared" si="153"/>
        <v>0.96836900885094301</v>
      </c>
      <c r="AY35" s="26">
        <f t="shared" si="153"/>
        <v>0.93198964280091867</v>
      </c>
      <c r="AZ35" s="26">
        <f t="shared" si="153"/>
        <v>0.98240334231255089</v>
      </c>
      <c r="BA35" s="26">
        <f t="shared" si="153"/>
        <v>1.0355440475565763</v>
      </c>
      <c r="BB35" s="26">
        <f t="shared" si="153"/>
        <v>1.0567809348578989</v>
      </c>
      <c r="BC35" s="26">
        <f t="shared" si="153"/>
        <v>1.1166724759452</v>
      </c>
      <c r="BD35" s="26">
        <f t="shared" si="153"/>
        <v>1.1261598164713289</v>
      </c>
      <c r="BE35" s="26">
        <f t="shared" si="153"/>
        <v>1.1355678957842597</v>
      </c>
      <c r="BF35" s="26">
        <f t="shared" si="153"/>
        <v>1.1448986678466548</v>
      </c>
      <c r="BG35" s="26">
        <f t="shared" si="154"/>
        <v>1.2066155534358061</v>
      </c>
      <c r="BH35" s="26">
        <f t="shared" si="154"/>
        <v>1.2162146116956918</v>
      </c>
      <c r="BI35" s="26">
        <f t="shared" si="154"/>
        <v>1.2257384996853971</v>
      </c>
      <c r="BJ35" s="26">
        <f t="shared" si="154"/>
        <v>1.2351889562005944</v>
      </c>
      <c r="BK35" s="26">
        <f t="shared" si="154"/>
        <v>1.0976327096458629</v>
      </c>
      <c r="BL35" s="26">
        <f t="shared" si="154"/>
        <v>1.1056219469084341</v>
      </c>
      <c r="BM35" s="26">
        <f t="shared" si="154"/>
        <v>1.1135538665402196</v>
      </c>
      <c r="BN35" s="26">
        <f t="shared" si="154"/>
        <v>1.1214296847719656</v>
      </c>
      <c r="BO35" s="26">
        <f t="shared" si="154"/>
        <v>1.1830244123458871</v>
      </c>
      <c r="BP35" s="26">
        <f t="shared" si="154"/>
        <v>1.1911613705973816</v>
      </c>
      <c r="BQ35" s="26">
        <f t="shared" si="155"/>
        <v>1.2611497855364331</v>
      </c>
      <c r="BR35" s="26">
        <f t="shared" si="155"/>
        <v>1.306955618999357</v>
      </c>
      <c r="BS35" s="26">
        <f t="shared" si="155"/>
        <v>1.5198782455352022</v>
      </c>
      <c r="BT35" s="26">
        <f t="shared" si="155"/>
        <v>1.7075356010436176</v>
      </c>
      <c r="BU35" s="26">
        <f t="shared" si="155"/>
        <v>1.9215901861861031</v>
      </c>
      <c r="BV35" s="26">
        <f t="shared" si="155"/>
        <v>2.1074880285057724</v>
      </c>
      <c r="BW35" s="26">
        <f t="shared" si="155"/>
        <v>2.0535607022260338</v>
      </c>
      <c r="BX35" s="26">
        <f t="shared" si="155"/>
        <v>2.1537926347491743</v>
      </c>
      <c r="BY35" s="26">
        <f t="shared" si="155"/>
        <v>2.2589167724486372</v>
      </c>
      <c r="BZ35" s="26">
        <f t="shared" si="155"/>
        <v>2.3691718982240917</v>
      </c>
      <c r="CA35" s="26">
        <f t="shared" si="156"/>
        <v>2.6031326615836683</v>
      </c>
      <c r="CB35" s="26">
        <f t="shared" si="156"/>
        <v>2.7301885684296678</v>
      </c>
      <c r="CC35" s="26">
        <f t="shared" si="156"/>
        <v>2.8634459277420348</v>
      </c>
      <c r="CD35" s="26">
        <f t="shared" si="156"/>
        <v>3.0032074252726355</v>
      </c>
      <c r="CE35" s="26">
        <f t="shared" si="156"/>
        <v>3.2929628169033403</v>
      </c>
      <c r="CF35" s="26">
        <f t="shared" si="156"/>
        <v>3.4536885390635299</v>
      </c>
      <c r="CG35" s="26">
        <f t="shared" si="156"/>
        <v>3.6222590985936742</v>
      </c>
      <c r="CH35" s="26">
        <f t="shared" si="156"/>
        <v>3.7990573929698828</v>
      </c>
      <c r="CK35" s="49">
        <v>30</v>
      </c>
      <c r="CL35" s="54">
        <f t="shared" si="19"/>
        <v>1.9230769230769232E-2</v>
      </c>
      <c r="CM35" s="54">
        <f t="shared" si="20"/>
        <v>3.8461538461538464E-2</v>
      </c>
      <c r="CN35" s="54">
        <f t="shared" si="21"/>
        <v>5.7692307692307696E-2</v>
      </c>
      <c r="CO35" s="54">
        <f t="shared" si="22"/>
        <v>7.6923076923076927E-2</v>
      </c>
      <c r="CP35" s="54">
        <f t="shared" si="23"/>
        <v>9.6153846153846145E-2</v>
      </c>
      <c r="CQ35" s="54">
        <f t="shared" si="24"/>
        <v>0.11538461538461539</v>
      </c>
      <c r="CR35" s="54">
        <f t="shared" si="25"/>
        <v>0.13461538461538461</v>
      </c>
      <c r="CS35" s="54">
        <f t="shared" si="26"/>
        <v>0.15384615384615385</v>
      </c>
      <c r="CT35" s="54">
        <f t="shared" si="27"/>
        <v>0.17307692307692307</v>
      </c>
      <c r="CU35" s="54">
        <f t="shared" si="28"/>
        <v>0.19230769230769229</v>
      </c>
      <c r="CV35" s="54">
        <f t="shared" si="29"/>
        <v>0.21153846153846154</v>
      </c>
      <c r="CW35" s="54">
        <f t="shared" si="30"/>
        <v>0.23076923076923078</v>
      </c>
      <c r="CX35" s="54">
        <f t="shared" si="31"/>
        <v>2.8846153846153848E-2</v>
      </c>
      <c r="CY35" s="54">
        <f t="shared" si="32"/>
        <v>5.7692307692307696E-2</v>
      </c>
      <c r="CZ35" s="54">
        <f t="shared" si="33"/>
        <v>8.6538461538461536E-2</v>
      </c>
      <c r="DA35" s="54">
        <f t="shared" si="34"/>
        <v>0.11538461538461539</v>
      </c>
      <c r="DB35" s="54">
        <f t="shared" si="35"/>
        <v>0.14423076923076922</v>
      </c>
      <c r="DC35" s="54">
        <f t="shared" si="36"/>
        <v>0.17307692307692307</v>
      </c>
      <c r="DD35" s="54">
        <f t="shared" si="37"/>
        <v>0.20192307692307693</v>
      </c>
      <c r="DE35" s="54">
        <f t="shared" si="38"/>
        <v>0.23076923076923078</v>
      </c>
      <c r="DF35" s="54">
        <f t="shared" si="39"/>
        <v>0.25961538461538458</v>
      </c>
      <c r="DG35" s="54">
        <f t="shared" si="40"/>
        <v>0.28846153846153844</v>
      </c>
      <c r="DH35" s="54">
        <f t="shared" si="41"/>
        <v>0.31730769230769229</v>
      </c>
      <c r="DI35" s="54">
        <f t="shared" si="42"/>
        <v>0.34615384615384615</v>
      </c>
      <c r="DJ35" s="54">
        <f t="shared" si="43"/>
        <v>0.5</v>
      </c>
      <c r="DK35" s="54">
        <f t="shared" si="44"/>
        <v>0.55000000000000004</v>
      </c>
      <c r="DL35" s="54">
        <f t="shared" si="45"/>
        <v>0.60000000000000009</v>
      </c>
      <c r="DM35" s="54">
        <f t="shared" si="46"/>
        <v>0.65000000000000013</v>
      </c>
      <c r="DN35" s="54">
        <f t="shared" si="47"/>
        <v>0.70000000000000018</v>
      </c>
      <c r="DO35" s="54">
        <f t="shared" si="48"/>
        <v>0.75000000000000022</v>
      </c>
      <c r="DP35" s="54">
        <f t="shared" si="49"/>
        <v>0.80000000000000027</v>
      </c>
      <c r="DQ35" s="54">
        <f t="shared" si="50"/>
        <v>0.85000000000000031</v>
      </c>
      <c r="DR35" s="54">
        <f t="shared" si="51"/>
        <v>0.90000000000000036</v>
      </c>
      <c r="DS35" s="54">
        <f t="shared" si="52"/>
        <v>0.9500000000000004</v>
      </c>
      <c r="DT35" s="54">
        <f t="shared" si="53"/>
        <v>1.0000000000000004</v>
      </c>
      <c r="DU35" s="54">
        <f t="shared" si="54"/>
        <v>1.0500000000000005</v>
      </c>
      <c r="DV35" s="54">
        <f t="shared" si="55"/>
        <v>1.1000000000000005</v>
      </c>
      <c r="DW35" s="54">
        <f t="shared" si="56"/>
        <v>1.1500000000000006</v>
      </c>
      <c r="DX35" s="54">
        <f t="shared" si="57"/>
        <v>1.2000000000000006</v>
      </c>
      <c r="DY35" s="54">
        <f t="shared" si="58"/>
        <v>1.2500000000000007</v>
      </c>
      <c r="DZ35" s="54">
        <f t="shared" si="59"/>
        <v>1.3000000000000007</v>
      </c>
      <c r="EA35" s="54">
        <f t="shared" si="60"/>
        <v>1.3500000000000008</v>
      </c>
      <c r="EB35" s="54">
        <f t="shared" si="61"/>
        <v>1.4000000000000008</v>
      </c>
      <c r="EC35" s="54">
        <f t="shared" si="62"/>
        <v>1.4500000000000008</v>
      </c>
      <c r="ED35" s="54">
        <f t="shared" si="63"/>
        <v>1.5000000000000009</v>
      </c>
      <c r="EE35" s="54">
        <f t="shared" si="64"/>
        <v>1.5500000000000009</v>
      </c>
      <c r="EF35" s="54">
        <f t="shared" si="65"/>
        <v>1.600000000000001</v>
      </c>
      <c r="EG35" s="54">
        <f t="shared" si="66"/>
        <v>1.650000000000001</v>
      </c>
      <c r="EH35" s="66">
        <f t="shared" ref="EH35:ES35" si="193">EG35+EH$2</f>
        <v>1.7300000000000011</v>
      </c>
      <c r="EI35" s="66">
        <f t="shared" si="193"/>
        <v>1.8200000000000012</v>
      </c>
      <c r="EJ35" s="66">
        <f t="shared" si="193"/>
        <v>1.9200000000000013</v>
      </c>
      <c r="EK35" s="66">
        <f t="shared" si="193"/>
        <v>2.0400000000000014</v>
      </c>
      <c r="EL35" s="66">
        <f t="shared" si="193"/>
        <v>2.1800000000000015</v>
      </c>
      <c r="EM35" s="66">
        <f t="shared" si="193"/>
        <v>2.3400000000000016</v>
      </c>
      <c r="EN35" s="66">
        <f t="shared" si="193"/>
        <v>2.5200000000000018</v>
      </c>
      <c r="EO35" s="66">
        <f t="shared" si="193"/>
        <v>2.720000000000002</v>
      </c>
      <c r="EP35" s="66">
        <f t="shared" si="193"/>
        <v>2.9400000000000022</v>
      </c>
      <c r="EQ35" s="66">
        <f t="shared" si="193"/>
        <v>3.1800000000000024</v>
      </c>
      <c r="ER35" s="66">
        <f t="shared" si="193"/>
        <v>3.4400000000000022</v>
      </c>
      <c r="ES35" s="66">
        <f t="shared" si="193"/>
        <v>3.7200000000000024</v>
      </c>
      <c r="EW35" s="23">
        <v>30</v>
      </c>
      <c r="EX35" s="23">
        <f>INT([2]攻城值!$AC34)</f>
        <v>91</v>
      </c>
      <c r="EY35" s="23">
        <f>INT([2]攻城值!$AJ34)</f>
        <v>664</v>
      </c>
      <c r="EZ35" s="23">
        <f t="shared" si="68"/>
        <v>531.20000000000005</v>
      </c>
      <c r="FA35" s="23">
        <f>[3]其他调用!AS34+[3]其他调用!$AZ34*[3]攻城基础信息!$D$28*[3]攻城基础信息!$D$29</f>
        <v>623.12339166699724</v>
      </c>
      <c r="FB35" s="61">
        <f>[3]攻城基础信息!$X34*EZ35/FA35*$EX$1*6</f>
        <v>215205.71465245803</v>
      </c>
      <c r="FC35" s="26">
        <f t="shared" si="69"/>
        <v>21500</v>
      </c>
      <c r="FE35" s="74"/>
      <c r="FF35" s="23">
        <v>29</v>
      </c>
      <c r="FG35" s="26">
        <v>1</v>
      </c>
      <c r="FJ35" s="46">
        <v>30</v>
      </c>
      <c r="FK35" s="46">
        <f t="shared" ref="FK35:HE35" si="194">IF(FK$5&lt;$P35,FL35*0.99,IF(FK$5&lt;=$T35,1,FJ35*1.05))</f>
        <v>0.73970037338828021</v>
      </c>
      <c r="FL35" s="46">
        <f t="shared" si="194"/>
        <v>0.74717209433159615</v>
      </c>
      <c r="FM35" s="46">
        <f t="shared" si="194"/>
        <v>0.75471928720363246</v>
      </c>
      <c r="FN35" s="46">
        <f t="shared" si="194"/>
        <v>0.76234271434710354</v>
      </c>
      <c r="FO35" s="46">
        <f t="shared" si="194"/>
        <v>0.77004314580515509</v>
      </c>
      <c r="FP35" s="46">
        <f t="shared" si="194"/>
        <v>0.77782135939914654</v>
      </c>
      <c r="FQ35" s="46">
        <f t="shared" si="194"/>
        <v>0.78567814080721876</v>
      </c>
      <c r="FR35" s="46">
        <f t="shared" si="194"/>
        <v>0.79361428364365527</v>
      </c>
      <c r="FS35" s="46">
        <f t="shared" si="194"/>
        <v>0.80163058953904576</v>
      </c>
      <c r="FT35" s="46">
        <f t="shared" si="194"/>
        <v>0.80972786822125831</v>
      </c>
      <c r="FU35" s="46">
        <f t="shared" si="194"/>
        <v>0.81790693759723065</v>
      </c>
      <c r="FV35" s="46">
        <f t="shared" si="194"/>
        <v>0.82616862383558654</v>
      </c>
      <c r="FW35" s="46">
        <f t="shared" si="194"/>
        <v>0.83451376145008738</v>
      </c>
      <c r="FX35" s="46">
        <f t="shared" si="194"/>
        <v>0.84294319338392665</v>
      </c>
      <c r="FY35" s="46">
        <f t="shared" si="194"/>
        <v>0.85145777109487542</v>
      </c>
      <c r="FZ35" s="46">
        <f t="shared" si="194"/>
        <v>0.86005835464128833</v>
      </c>
      <c r="GA35" s="46">
        <f t="shared" si="194"/>
        <v>0.86874581276897811</v>
      </c>
      <c r="GB35" s="46">
        <f t="shared" si="194"/>
        <v>0.87752102299896784</v>
      </c>
      <c r="GC35" s="46">
        <f t="shared" si="194"/>
        <v>0.88638487171612912</v>
      </c>
      <c r="GD35" s="46">
        <f t="shared" si="194"/>
        <v>0.89533825425871627</v>
      </c>
      <c r="GE35" s="46">
        <f t="shared" si="194"/>
        <v>0.9043820750088043</v>
      </c>
      <c r="GF35" s="46">
        <f t="shared" si="194"/>
        <v>0.91351724748364072</v>
      </c>
      <c r="GG35" s="46">
        <f t="shared" si="194"/>
        <v>0.92274469442791995</v>
      </c>
      <c r="GH35" s="46">
        <f t="shared" si="194"/>
        <v>0.93206534790698992</v>
      </c>
      <c r="GI35" s="46">
        <f t="shared" si="194"/>
        <v>0.94148014940099989</v>
      </c>
      <c r="GJ35" s="46">
        <f t="shared" si="194"/>
        <v>0.95099004989999991</v>
      </c>
      <c r="GK35" s="46">
        <f t="shared" si="194"/>
        <v>0.96059600999999994</v>
      </c>
      <c r="GL35" s="46">
        <f t="shared" si="194"/>
        <v>0.97029899999999991</v>
      </c>
      <c r="GM35" s="46">
        <f t="shared" si="194"/>
        <v>0.98009999999999997</v>
      </c>
      <c r="GN35" s="46">
        <f t="shared" si="194"/>
        <v>0.99</v>
      </c>
      <c r="GO35" s="46">
        <f t="shared" si="194"/>
        <v>1</v>
      </c>
      <c r="GP35" s="46">
        <f t="shared" si="194"/>
        <v>1</v>
      </c>
      <c r="GQ35" s="46">
        <f t="shared" si="194"/>
        <v>1</v>
      </c>
      <c r="GR35" s="46">
        <f t="shared" si="194"/>
        <v>1</v>
      </c>
      <c r="GS35" s="46">
        <f t="shared" si="194"/>
        <v>1</v>
      </c>
      <c r="GT35" s="46">
        <f t="shared" si="194"/>
        <v>1</v>
      </c>
      <c r="GU35" s="46">
        <f t="shared" si="194"/>
        <v>1.05</v>
      </c>
      <c r="GV35" s="46">
        <f t="shared" si="194"/>
        <v>1.1025</v>
      </c>
      <c r="GW35" s="46">
        <f t="shared" si="194"/>
        <v>1.1576250000000001</v>
      </c>
      <c r="GX35" s="46">
        <f t="shared" si="194"/>
        <v>1.2155062500000002</v>
      </c>
      <c r="GY35" s="46">
        <f t="shared" si="194"/>
        <v>1.2762815625000004</v>
      </c>
      <c r="GZ35" s="46">
        <f t="shared" si="194"/>
        <v>1.3400956406250004</v>
      </c>
      <c r="HA35" s="46">
        <f t="shared" si="194"/>
        <v>1.4071004226562505</v>
      </c>
      <c r="HB35" s="46">
        <f t="shared" si="194"/>
        <v>1.477455443789063</v>
      </c>
      <c r="HC35" s="46">
        <f t="shared" si="194"/>
        <v>1.5513282159785162</v>
      </c>
      <c r="HD35" s="46">
        <f t="shared" si="194"/>
        <v>1.628894626777442</v>
      </c>
      <c r="HE35" s="46">
        <f t="shared" si="194"/>
        <v>1.7103393581163142</v>
      </c>
      <c r="HF35" s="67">
        <f t="shared" si="137"/>
        <v>1.7958563260221301</v>
      </c>
      <c r="HG35" s="66">
        <f t="shared" ref="HG35:HR35" si="195">IF(HG$5&lt;$P35,HH35*0.99,IF(HG$5&lt;=$T35,1,HF35*HG$2))</f>
        <v>1.8856491423232367</v>
      </c>
      <c r="HH35" s="66">
        <f t="shared" si="195"/>
        <v>2.0176445822858633</v>
      </c>
      <c r="HI35" s="66">
        <f t="shared" si="195"/>
        <v>2.1992325946915909</v>
      </c>
      <c r="HJ35" s="66">
        <f t="shared" si="195"/>
        <v>2.4411481801076662</v>
      </c>
      <c r="HK35" s="66">
        <f t="shared" si="195"/>
        <v>2.7584974435216627</v>
      </c>
      <c r="HL35" s="66">
        <f t="shared" si="195"/>
        <v>3.1722720600499117</v>
      </c>
      <c r="HM35" s="66">
        <f t="shared" si="195"/>
        <v>3.7115583102583964</v>
      </c>
      <c r="HN35" s="66">
        <f t="shared" si="195"/>
        <v>4.4167543892074912</v>
      </c>
      <c r="HO35" s="66">
        <f t="shared" si="195"/>
        <v>5.3442728109410638</v>
      </c>
      <c r="HP35" s="66">
        <f t="shared" si="195"/>
        <v>6.5734555574575086</v>
      </c>
      <c r="HQ35" s="66">
        <f t="shared" si="195"/>
        <v>8.2168194468218854</v>
      </c>
      <c r="HR35" s="66">
        <f t="shared" si="195"/>
        <v>10.435360697463794</v>
      </c>
    </row>
    <row r="36" spans="2:226" x14ac:dyDescent="0.15">
      <c r="B36" s="74"/>
      <c r="C36" s="7">
        <v>29</v>
      </c>
      <c r="D36" s="3">
        <f t="shared" si="130"/>
        <v>0.1</v>
      </c>
      <c r="E36" s="9"/>
      <c r="F36" s="9"/>
      <c r="G36" s="9"/>
      <c r="H36" s="15"/>
      <c r="I36" s="7">
        <v>31</v>
      </c>
      <c r="J36" s="15">
        <f>ROUNDUP(求节点(节奏总纲!P$4:P$113,节奏总纲!$O$4:$O$113,节奏总纲!P34+1),0)</f>
        <v>33</v>
      </c>
      <c r="K36" s="15">
        <f>ROUNDUP(求节点(节奏总纲!Q$4:Q$113,节奏总纲!$O$4:$O$113,节奏总纲!Q34+1),0)</f>
        <v>33</v>
      </c>
      <c r="L36" s="15">
        <f>ROUNDUP(求节点(节奏总纲!R$4:R$113,节奏总纲!$O$4:$O$113,节奏总纲!R34+1),0)</f>
        <v>34</v>
      </c>
      <c r="M36" s="15">
        <f>ROUNDUP(求节点(节奏总纲!S$4:S$113,节奏总纲!$O$4:$O$113,节奏总纲!S34+1),0)</f>
        <v>34</v>
      </c>
      <c r="N36" s="15">
        <f>ROUNDUP(求节点(节奏总纲!T$4:T$113,节奏总纲!$O$4:$O$113,节奏总纲!T34+1),0)</f>
        <v>36</v>
      </c>
      <c r="O36" s="15">
        <f t="shared" si="11"/>
        <v>15.520031339603575</v>
      </c>
      <c r="P36" s="7">
        <v>31.04006267920715</v>
      </c>
      <c r="Q36" s="23">
        <f t="shared" ref="Q36:T36" si="196">P36+1.5</f>
        <v>32.540062679207153</v>
      </c>
      <c r="R36" s="23">
        <f t="shared" si="196"/>
        <v>34.040062679207153</v>
      </c>
      <c r="S36" s="23">
        <f t="shared" si="196"/>
        <v>35.540062679207153</v>
      </c>
      <c r="T36" s="23">
        <f t="shared" si="196"/>
        <v>37.040062679207153</v>
      </c>
      <c r="U36" s="15">
        <f>其他调用!AG35</f>
        <v>363814372.44132119</v>
      </c>
      <c r="V36" s="54">
        <f>IFERROR(部队战力(INDEX(其他调用!D$5:D$104,J36,1),INDEX(其他调用!N$5:N$104,J36,1),INDEX(其他调用!I$5:I$104,J36,1),INDEX(其他调用!S$5:S$104,J36,1)),V35)</f>
        <v>459055784.12659347</v>
      </c>
      <c r="W36" s="54">
        <f>IFERROR(部队战力(INDEX(其他调用!E$5:E$104,K36,1),INDEX(其他调用!O$5:O$104,K36,1),INDEX(其他调用!J$5:J$104,K36,1),INDEX(其他调用!T$5:T$104,K36,1)),W35)</f>
        <v>515713078.47312695</v>
      </c>
      <c r="X36" s="54">
        <f>IFERROR(部队战力(INDEX(其他调用!F$5:F$104,L36,1),INDEX(其他调用!P$5:P$104,L36,1),INDEX(其他调用!K$5:K$104,L36,1),INDEX(其他调用!U$5:U$104,L36,1)),X35)</f>
        <v>711114530.63327241</v>
      </c>
      <c r="Y36" s="54">
        <f>IFERROR(部队战力(INDEX(其他调用!G$5:G$104,M36,1),INDEX(其他调用!Q$5:Q$104,M36,1),INDEX(其他调用!L$5:L$104,M36,1),INDEX(其他调用!V$5:V$104,M36,1)),Y35)</f>
        <v>905341617.04459286</v>
      </c>
      <c r="Z36" s="54">
        <f>IFERROR(部队战力(INDEX(其他调用!H$5:H$104,N36,1),INDEX(其他调用!R$5:R$104,N36,1),INDEX(其他调用!M$5:M$104,N36,1),INDEX(其他调用!W$5:W$104,N36,1)),Z35)</f>
        <v>1316247958.8036563</v>
      </c>
      <c r="AA36" s="15">
        <f t="shared" si="13"/>
        <v>1</v>
      </c>
      <c r="AB36" s="15">
        <f t="shared" si="14"/>
        <v>1.2617857316800576</v>
      </c>
      <c r="AC36" s="15">
        <f t="shared" si="15"/>
        <v>1.4175170568785189</v>
      </c>
      <c r="AD36" s="15">
        <f t="shared" si="16"/>
        <v>1.9546081312330961</v>
      </c>
      <c r="AE36" s="15">
        <f t="shared" si="17"/>
        <v>2.4884712799261757</v>
      </c>
      <c r="AF36" s="15">
        <f t="shared" si="18"/>
        <v>3.6179108317551445</v>
      </c>
      <c r="AK36" s="23"/>
      <c r="AL36" s="19">
        <v>31</v>
      </c>
      <c r="AM36" s="26">
        <f t="shared" ref="AM36:AV45" si="197">(IF(AM$5&lt;$O36,0.9^($O36-AM$5),IF(AM$5&gt;$T36,1.1^(AM$5-$T36),1))*横向求跳跃节点($O36:$T36,$AA36:$AF36,AM$5,$O$2:$S$2))^0.5*(1+INDEX($D$8:$D$55,AM$5,1))</f>
        <v>0.48864020838892142</v>
      </c>
      <c r="AN36" s="26">
        <f t="shared" si="197"/>
        <v>0.51507200494943584</v>
      </c>
      <c r="AO36" s="26">
        <f t="shared" si="197"/>
        <v>0.54293356487657929</v>
      </c>
      <c r="AP36" s="26">
        <f t="shared" si="197"/>
        <v>0.57230222772159534</v>
      </c>
      <c r="AQ36" s="26">
        <f t="shared" si="197"/>
        <v>0.63198616017379605</v>
      </c>
      <c r="AR36" s="26">
        <f t="shared" si="197"/>
        <v>0.66617190528439674</v>
      </c>
      <c r="AS36" s="26">
        <f t="shared" si="197"/>
        <v>0.70220684463755112</v>
      </c>
      <c r="AT36" s="26">
        <f t="shared" si="197"/>
        <v>0.74019100587155195</v>
      </c>
      <c r="AU36" s="26">
        <f t="shared" si="197"/>
        <v>0.81569481952846845</v>
      </c>
      <c r="AV36" s="26">
        <f t="shared" si="197"/>
        <v>0.85981783510331777</v>
      </c>
      <c r="AW36" s="26">
        <f t="shared" ref="AW36:BF45" si="198">(IF(AW$5&lt;$O36,0.9^($O36-AW$5),IF(AW$5&gt;$T36,1.1^(AW$5-$T36),1))*横向求跳跃节点($O36:$T36,$AA36:$AF36,AW$5,$O$2:$S$2))^0.5*(1+INDEX($D$8:$D$55,AW$5,1))</f>
        <v>0.90632757725385371</v>
      </c>
      <c r="AX36" s="26">
        <f t="shared" si="198"/>
        <v>0.95535315011479749</v>
      </c>
      <c r="AY36" s="26">
        <f t="shared" si="198"/>
        <v>0.91946275953289514</v>
      </c>
      <c r="AZ36" s="26">
        <f t="shared" si="198"/>
        <v>0.96919884794254829</v>
      </c>
      <c r="BA36" s="26">
        <f t="shared" si="198"/>
        <v>1.0216252883698835</v>
      </c>
      <c r="BB36" s="26">
        <f t="shared" si="198"/>
        <v>1.0542417905077306</v>
      </c>
      <c r="BC36" s="26">
        <f t="shared" si="198"/>
        <v>1.1136453045454573</v>
      </c>
      <c r="BD36" s="26">
        <f t="shared" si="198"/>
        <v>1.1227714212236946</v>
      </c>
      <c r="BE36" s="26">
        <f t="shared" si="198"/>
        <v>1.1318239546401221</v>
      </c>
      <c r="BF36" s="26">
        <f t="shared" si="198"/>
        <v>1.1408046564937115</v>
      </c>
      <c r="BG36" s="26">
        <f t="shared" ref="BG36:BP45" si="199">(IF(BG$5&lt;$O36,0.9^($O36-BG$5),IF(BG$5&gt;$T36,1.1^(BG$5-$T36),1))*横向求跳跃节点($O36:$T36,$AA36:$AF36,BG$5,$O$2:$S$2))^0.5*(1+INDEX($D$8:$D$55,BG$5,1))</f>
        <v>1.201974992342254</v>
      </c>
      <c r="BH36" s="26">
        <f t="shared" si="199"/>
        <v>1.2112189263575692</v>
      </c>
      <c r="BI36" s="26">
        <f t="shared" si="199"/>
        <v>1.2203928436849356</v>
      </c>
      <c r="BJ36" s="26">
        <f t="shared" si="199"/>
        <v>1.2294983116165814</v>
      </c>
      <c r="BK36" s="26">
        <f t="shared" si="199"/>
        <v>1.0949108732925685</v>
      </c>
      <c r="BL36" s="26">
        <f t="shared" si="199"/>
        <v>1.1028647396551243</v>
      </c>
      <c r="BM36" s="26">
        <f t="shared" si="199"/>
        <v>1.1107616519734713</v>
      </c>
      <c r="BN36" s="26">
        <f t="shared" si="199"/>
        <v>1.1186028164702184</v>
      </c>
      <c r="BO36" s="26">
        <f t="shared" si="199"/>
        <v>1.1800269877338911</v>
      </c>
      <c r="BP36" s="26">
        <f t="shared" si="199"/>
        <v>1.1881283532162674</v>
      </c>
      <c r="BQ36" s="26">
        <f t="shared" ref="BQ36:BZ45" si="200">(IF(BQ$5&lt;$O36,0.9^($O36-BQ$5),IF(BQ$5&gt;$T36,1.1^(BQ$5-$T36),1))*横向求跳跃节点($O36:$T36,$AA36:$AF36,BQ$5,$O$2:$S$2))^0.5*(1+INDEX($D$8:$D$55,BQ$5,1))</f>
        <v>1.1961748516218178</v>
      </c>
      <c r="BR36" s="26">
        <f t="shared" si="200"/>
        <v>1.2834917995841104</v>
      </c>
      <c r="BS36" s="26">
        <f t="shared" si="200"/>
        <v>1.4465347778837732</v>
      </c>
      <c r="BT36" s="26">
        <f t="shared" si="200"/>
        <v>1.6018733285905833</v>
      </c>
      <c r="BU36" s="26">
        <f t="shared" si="200"/>
        <v>1.7426421090329396</v>
      </c>
      <c r="BV36" s="26">
        <f t="shared" si="200"/>
        <v>1.9362344606636053</v>
      </c>
      <c r="BW36" s="26">
        <f t="shared" si="200"/>
        <v>1.7384774296238792</v>
      </c>
      <c r="BX36" s="26">
        <f t="shared" si="200"/>
        <v>2.0906696763566566</v>
      </c>
      <c r="BY36" s="26">
        <f t="shared" si="200"/>
        <v>2.1927128551638884</v>
      </c>
      <c r="BZ36" s="26">
        <f t="shared" si="200"/>
        <v>2.2997366439923224</v>
      </c>
      <c r="CA36" s="26">
        <f t="shared" ref="CA36:CH45" si="201">(IF(CA$5&lt;$O36,0.9^($O36-CA$5),IF(CA$5&gt;$T36,1.1^(CA$5-$T36),1))*横向求跳跃节点($O36:$T36,$AA36:$AF36,CA$5,$O$2:$S$2))^0.5*(1+INDEX($D$8:$D$55,CA$5,1))</f>
        <v>2.5268405283317197</v>
      </c>
      <c r="CB36" s="26">
        <f t="shared" si="201"/>
        <v>2.6501727040292478</v>
      </c>
      <c r="CC36" s="26">
        <f t="shared" si="201"/>
        <v>2.7795245811648921</v>
      </c>
      <c r="CD36" s="26">
        <f t="shared" si="201"/>
        <v>2.9151899744321734</v>
      </c>
      <c r="CE36" s="26">
        <f t="shared" si="201"/>
        <v>3.1964532683396252</v>
      </c>
      <c r="CF36" s="26">
        <f t="shared" si="201"/>
        <v>3.3524684705969987</v>
      </c>
      <c r="CG36" s="26">
        <f t="shared" si="201"/>
        <v>3.5160985951735881</v>
      </c>
      <c r="CH36" s="26">
        <f t="shared" si="201"/>
        <v>3.687715317656699</v>
      </c>
      <c r="CK36" s="49">
        <v>31</v>
      </c>
      <c r="CL36" s="54">
        <f t="shared" si="19"/>
        <v>1.9230769230769232E-2</v>
      </c>
      <c r="CM36" s="54">
        <f t="shared" si="20"/>
        <v>3.8461538461538464E-2</v>
      </c>
      <c r="CN36" s="54">
        <f t="shared" si="21"/>
        <v>5.7692307692307696E-2</v>
      </c>
      <c r="CO36" s="54">
        <f t="shared" si="22"/>
        <v>7.6923076923076927E-2</v>
      </c>
      <c r="CP36" s="54">
        <f t="shared" si="23"/>
        <v>9.6153846153846145E-2</v>
      </c>
      <c r="CQ36" s="54">
        <f t="shared" si="24"/>
        <v>0.11538461538461539</v>
      </c>
      <c r="CR36" s="54">
        <f t="shared" si="25"/>
        <v>0.13461538461538461</v>
      </c>
      <c r="CS36" s="54">
        <f t="shared" si="26"/>
        <v>0.15384615384615385</v>
      </c>
      <c r="CT36" s="54">
        <f t="shared" si="27"/>
        <v>0.17307692307692307</v>
      </c>
      <c r="CU36" s="54">
        <f t="shared" si="28"/>
        <v>0.19230769230769229</v>
      </c>
      <c r="CV36" s="54">
        <f t="shared" si="29"/>
        <v>0.21153846153846154</v>
      </c>
      <c r="CW36" s="54">
        <f t="shared" si="30"/>
        <v>0.23076923076923078</v>
      </c>
      <c r="CX36" s="54">
        <f t="shared" si="31"/>
        <v>2.8846153846153848E-2</v>
      </c>
      <c r="CY36" s="54">
        <f t="shared" si="32"/>
        <v>5.7692307692307696E-2</v>
      </c>
      <c r="CZ36" s="54">
        <f t="shared" si="33"/>
        <v>8.6538461538461536E-2</v>
      </c>
      <c r="DA36" s="54">
        <f t="shared" si="34"/>
        <v>0.11538461538461539</v>
      </c>
      <c r="DB36" s="54">
        <f t="shared" si="35"/>
        <v>0.14423076923076922</v>
      </c>
      <c r="DC36" s="54">
        <f t="shared" si="36"/>
        <v>0.17307692307692307</v>
      </c>
      <c r="DD36" s="54">
        <f t="shared" si="37"/>
        <v>0.20192307692307693</v>
      </c>
      <c r="DE36" s="54">
        <f t="shared" si="38"/>
        <v>0.23076923076923078</v>
      </c>
      <c r="DF36" s="54">
        <f t="shared" si="39"/>
        <v>0.25961538461538458</v>
      </c>
      <c r="DG36" s="54">
        <f t="shared" si="40"/>
        <v>0.28846153846153844</v>
      </c>
      <c r="DH36" s="54">
        <f t="shared" si="41"/>
        <v>0.31730769230769229</v>
      </c>
      <c r="DI36" s="54">
        <f t="shared" si="42"/>
        <v>0.34615384615384615</v>
      </c>
      <c r="DJ36" s="54">
        <f t="shared" si="43"/>
        <v>0.14285714285714285</v>
      </c>
      <c r="DK36" s="54">
        <f t="shared" si="44"/>
        <v>0.2857142857142857</v>
      </c>
      <c r="DL36" s="54">
        <f t="shared" si="45"/>
        <v>0.42857142857142855</v>
      </c>
      <c r="DM36" s="54">
        <f t="shared" si="46"/>
        <v>0.5714285714285714</v>
      </c>
      <c r="DN36" s="54">
        <f t="shared" si="47"/>
        <v>0.71428571428571419</v>
      </c>
      <c r="DO36" s="54">
        <f t="shared" si="48"/>
        <v>0.8571428571428571</v>
      </c>
      <c r="DP36" s="54">
        <f t="shared" si="49"/>
        <v>0.90714285714285714</v>
      </c>
      <c r="DQ36" s="54">
        <f t="shared" si="50"/>
        <v>0.95714285714285718</v>
      </c>
      <c r="DR36" s="54">
        <f t="shared" si="51"/>
        <v>1.0071428571428571</v>
      </c>
      <c r="DS36" s="54">
        <f t="shared" si="52"/>
        <v>1.0571428571428572</v>
      </c>
      <c r="DT36" s="54">
        <f t="shared" si="53"/>
        <v>1.1071428571428572</v>
      </c>
      <c r="DU36" s="54">
        <f t="shared" si="54"/>
        <v>1.1571428571428573</v>
      </c>
      <c r="DV36" s="54">
        <f t="shared" si="55"/>
        <v>1.2071428571428573</v>
      </c>
      <c r="DW36" s="54">
        <f t="shared" si="56"/>
        <v>1.2571428571428573</v>
      </c>
      <c r="DX36" s="54">
        <f t="shared" si="57"/>
        <v>1.3071428571428574</v>
      </c>
      <c r="DY36" s="54">
        <f t="shared" si="58"/>
        <v>1.3571428571428574</v>
      </c>
      <c r="DZ36" s="54">
        <f t="shared" si="59"/>
        <v>1.4071428571428575</v>
      </c>
      <c r="EA36" s="54">
        <f t="shared" si="60"/>
        <v>1.4571428571428575</v>
      </c>
      <c r="EB36" s="54">
        <f t="shared" si="61"/>
        <v>1.5071428571428576</v>
      </c>
      <c r="EC36" s="54">
        <f t="shared" si="62"/>
        <v>1.5571428571428576</v>
      </c>
      <c r="ED36" s="54">
        <f t="shared" si="63"/>
        <v>1.6071428571428577</v>
      </c>
      <c r="EE36" s="54">
        <f t="shared" si="64"/>
        <v>1.6571428571428577</v>
      </c>
      <c r="EF36" s="54">
        <f t="shared" si="65"/>
        <v>1.7071428571428577</v>
      </c>
      <c r="EG36" s="54">
        <f t="shared" si="66"/>
        <v>1.7571428571428578</v>
      </c>
      <c r="EH36" s="66">
        <f t="shared" ref="EH36:ES36" si="202">EG36+EH$2</f>
        <v>1.8371428571428579</v>
      </c>
      <c r="EI36" s="66">
        <f t="shared" si="202"/>
        <v>1.9271428571428579</v>
      </c>
      <c r="EJ36" s="66">
        <f t="shared" si="202"/>
        <v>2.027142857142858</v>
      </c>
      <c r="EK36" s="66">
        <f t="shared" si="202"/>
        <v>2.1471428571428581</v>
      </c>
      <c r="EL36" s="66">
        <f t="shared" si="202"/>
        <v>2.2871428571428583</v>
      </c>
      <c r="EM36" s="66">
        <f t="shared" si="202"/>
        <v>2.4471428571428584</v>
      </c>
      <c r="EN36" s="66">
        <f t="shared" si="202"/>
        <v>2.6271428571428586</v>
      </c>
      <c r="EO36" s="66">
        <f t="shared" si="202"/>
        <v>2.8271428571428587</v>
      </c>
      <c r="EP36" s="66">
        <f t="shared" si="202"/>
        <v>3.0471428571428589</v>
      </c>
      <c r="EQ36" s="66">
        <f t="shared" si="202"/>
        <v>3.2871428571428591</v>
      </c>
      <c r="ER36" s="66">
        <f t="shared" si="202"/>
        <v>3.5471428571428589</v>
      </c>
      <c r="ES36" s="66">
        <f t="shared" si="202"/>
        <v>3.8271428571428592</v>
      </c>
      <c r="EW36" s="23">
        <v>31</v>
      </c>
      <c r="EX36" s="23">
        <f>INT([2]攻城值!$AC35)</f>
        <v>97</v>
      </c>
      <c r="EY36" s="23">
        <f>INT([2]攻城值!$AJ35)</f>
        <v>702</v>
      </c>
      <c r="EZ36" s="23">
        <f t="shared" si="68"/>
        <v>561.6</v>
      </c>
      <c r="FA36" s="23">
        <f>[3]其他调用!AS35+[3]其他调用!$AZ35*[3]攻城基础信息!$D$28*[3]攻城基础信息!$D$29</f>
        <v>659.55587062448672</v>
      </c>
      <c r="FB36" s="61">
        <f>[3]攻城基础信息!$X35*EZ36/FA36*$EX$1*6</f>
        <v>229505.38599014597</v>
      </c>
      <c r="FC36" s="26">
        <f t="shared" si="69"/>
        <v>23000</v>
      </c>
      <c r="FE36" s="74"/>
      <c r="FF36" s="23">
        <v>30</v>
      </c>
      <c r="FG36" s="26">
        <v>1</v>
      </c>
      <c r="FJ36" s="46">
        <v>31</v>
      </c>
      <c r="FK36" s="46">
        <f t="shared" ref="FK36:HE36" si="203">IF(FK$5&lt;$P36,FL36*0.99,IF(FK$5&lt;=$T36,1,FJ36*1.05))</f>
        <v>0.73230336965439735</v>
      </c>
      <c r="FL36" s="46">
        <f t="shared" si="203"/>
        <v>0.73970037338828021</v>
      </c>
      <c r="FM36" s="46">
        <f t="shared" si="203"/>
        <v>0.74717209433159615</v>
      </c>
      <c r="FN36" s="46">
        <f t="shared" si="203"/>
        <v>0.75471928720363246</v>
      </c>
      <c r="FO36" s="46">
        <f t="shared" si="203"/>
        <v>0.76234271434710354</v>
      </c>
      <c r="FP36" s="46">
        <f t="shared" si="203"/>
        <v>0.77004314580515509</v>
      </c>
      <c r="FQ36" s="46">
        <f t="shared" si="203"/>
        <v>0.77782135939914654</v>
      </c>
      <c r="FR36" s="46">
        <f t="shared" si="203"/>
        <v>0.78567814080721876</v>
      </c>
      <c r="FS36" s="46">
        <f t="shared" si="203"/>
        <v>0.79361428364365527</v>
      </c>
      <c r="FT36" s="46">
        <f t="shared" si="203"/>
        <v>0.80163058953904576</v>
      </c>
      <c r="FU36" s="46">
        <f t="shared" si="203"/>
        <v>0.80972786822125831</v>
      </c>
      <c r="FV36" s="46">
        <f t="shared" si="203"/>
        <v>0.81790693759723065</v>
      </c>
      <c r="FW36" s="46">
        <f t="shared" si="203"/>
        <v>0.82616862383558654</v>
      </c>
      <c r="FX36" s="46">
        <f t="shared" si="203"/>
        <v>0.83451376145008738</v>
      </c>
      <c r="FY36" s="46">
        <f t="shared" si="203"/>
        <v>0.84294319338392665</v>
      </c>
      <c r="FZ36" s="46">
        <f t="shared" si="203"/>
        <v>0.85145777109487542</v>
      </c>
      <c r="GA36" s="46">
        <f t="shared" si="203"/>
        <v>0.86005835464128833</v>
      </c>
      <c r="GB36" s="46">
        <f t="shared" si="203"/>
        <v>0.86874581276897811</v>
      </c>
      <c r="GC36" s="46">
        <f t="shared" si="203"/>
        <v>0.87752102299896784</v>
      </c>
      <c r="GD36" s="46">
        <f t="shared" si="203"/>
        <v>0.88638487171612912</v>
      </c>
      <c r="GE36" s="46">
        <f t="shared" si="203"/>
        <v>0.89533825425871627</v>
      </c>
      <c r="GF36" s="46">
        <f t="shared" si="203"/>
        <v>0.9043820750088043</v>
      </c>
      <c r="GG36" s="46">
        <f t="shared" si="203"/>
        <v>0.91351724748364072</v>
      </c>
      <c r="GH36" s="46">
        <f t="shared" si="203"/>
        <v>0.92274469442791995</v>
      </c>
      <c r="GI36" s="46">
        <f t="shared" si="203"/>
        <v>0.93206534790698992</v>
      </c>
      <c r="GJ36" s="46">
        <f t="shared" si="203"/>
        <v>0.94148014940099989</v>
      </c>
      <c r="GK36" s="46">
        <f t="shared" si="203"/>
        <v>0.95099004989999991</v>
      </c>
      <c r="GL36" s="46">
        <f t="shared" si="203"/>
        <v>0.96059600999999994</v>
      </c>
      <c r="GM36" s="46">
        <f t="shared" si="203"/>
        <v>0.97029899999999991</v>
      </c>
      <c r="GN36" s="46">
        <f t="shared" si="203"/>
        <v>0.98009999999999997</v>
      </c>
      <c r="GO36" s="46">
        <f t="shared" si="203"/>
        <v>0.99</v>
      </c>
      <c r="GP36" s="46">
        <f t="shared" si="203"/>
        <v>1</v>
      </c>
      <c r="GQ36" s="46">
        <f t="shared" si="203"/>
        <v>1</v>
      </c>
      <c r="GR36" s="46">
        <f t="shared" si="203"/>
        <v>1</v>
      </c>
      <c r="GS36" s="46">
        <f t="shared" si="203"/>
        <v>1</v>
      </c>
      <c r="GT36" s="46">
        <f t="shared" si="203"/>
        <v>1</v>
      </c>
      <c r="GU36" s="46">
        <f t="shared" si="203"/>
        <v>1</v>
      </c>
      <c r="GV36" s="46">
        <f t="shared" si="203"/>
        <v>1.05</v>
      </c>
      <c r="GW36" s="46">
        <f t="shared" si="203"/>
        <v>1.1025</v>
      </c>
      <c r="GX36" s="46">
        <f t="shared" si="203"/>
        <v>1.1576250000000001</v>
      </c>
      <c r="GY36" s="46">
        <f t="shared" si="203"/>
        <v>1.2155062500000002</v>
      </c>
      <c r="GZ36" s="46">
        <f t="shared" si="203"/>
        <v>1.2762815625000004</v>
      </c>
      <c r="HA36" s="46">
        <f t="shared" si="203"/>
        <v>1.3400956406250004</v>
      </c>
      <c r="HB36" s="46">
        <f t="shared" si="203"/>
        <v>1.4071004226562505</v>
      </c>
      <c r="HC36" s="46">
        <f t="shared" si="203"/>
        <v>1.477455443789063</v>
      </c>
      <c r="HD36" s="46">
        <f t="shared" si="203"/>
        <v>1.5513282159785162</v>
      </c>
      <c r="HE36" s="46">
        <f t="shared" si="203"/>
        <v>1.628894626777442</v>
      </c>
      <c r="HF36" s="67">
        <f t="shared" si="137"/>
        <v>1.7103393581163142</v>
      </c>
      <c r="HG36" s="66">
        <f t="shared" ref="HG36:HR36" si="204">IF(HG$5&lt;$P36,HH36*0.99,IF(HG$5&lt;=$T36,1,HF36*HG$2))</f>
        <v>1.7958563260221301</v>
      </c>
      <c r="HH36" s="66">
        <f t="shared" si="204"/>
        <v>1.9215662688436792</v>
      </c>
      <c r="HI36" s="66">
        <f t="shared" si="204"/>
        <v>2.0945072330396104</v>
      </c>
      <c r="HJ36" s="66">
        <f t="shared" si="204"/>
        <v>2.3249030286739676</v>
      </c>
      <c r="HK36" s="66">
        <f t="shared" si="204"/>
        <v>2.6271404224015833</v>
      </c>
      <c r="HL36" s="66">
        <f t="shared" si="204"/>
        <v>3.0212114857618206</v>
      </c>
      <c r="HM36" s="66">
        <f t="shared" si="204"/>
        <v>3.5348174383413298</v>
      </c>
      <c r="HN36" s="66">
        <f t="shared" si="204"/>
        <v>4.2064327516261821</v>
      </c>
      <c r="HO36" s="66">
        <f t="shared" si="204"/>
        <v>5.0897836294676804</v>
      </c>
      <c r="HP36" s="66">
        <f t="shared" si="204"/>
        <v>6.2604338642452468</v>
      </c>
      <c r="HQ36" s="66">
        <f t="shared" si="204"/>
        <v>7.8255423303065585</v>
      </c>
      <c r="HR36" s="66">
        <f t="shared" si="204"/>
        <v>9.9384387594893298</v>
      </c>
    </row>
    <row r="37" spans="2:226" x14ac:dyDescent="0.15">
      <c r="B37" s="74"/>
      <c r="C37" s="7">
        <v>30</v>
      </c>
      <c r="D37" s="3">
        <f t="shared" si="130"/>
        <v>0.1</v>
      </c>
      <c r="E37" s="9"/>
      <c r="F37" s="9"/>
      <c r="G37" s="9"/>
      <c r="H37" s="15"/>
      <c r="I37" s="7">
        <v>32</v>
      </c>
      <c r="J37" s="15">
        <f>ROUNDUP(求节点(节奏总纲!P$4:P$113,节奏总纲!$O$4:$O$113,节奏总纲!P35+1),0)</f>
        <v>34</v>
      </c>
      <c r="K37" s="15">
        <f>ROUNDUP(求节点(节奏总纲!Q$4:Q$113,节奏总纲!$O$4:$O$113,节奏总纲!Q35+1),0)</f>
        <v>34</v>
      </c>
      <c r="L37" s="15">
        <f>ROUNDUP(求节点(节奏总纲!R$4:R$113,节奏总纲!$O$4:$O$113,节奏总纲!R35+1),0)</f>
        <v>35</v>
      </c>
      <c r="M37" s="15">
        <f>ROUNDUP(求节点(节奏总纲!S$4:S$113,节奏总纲!$O$4:$O$113,节奏总纲!S35+1),0)</f>
        <v>35</v>
      </c>
      <c r="N37" s="15">
        <f>ROUNDUP(求节点(节奏总纲!T$4:T$113,节奏总纲!$O$4:$O$113,节奏总纲!T35+1),0)</f>
        <v>37</v>
      </c>
      <c r="O37" s="15">
        <f t="shared" si="11"/>
        <v>15.795341481042021</v>
      </c>
      <c r="P37" s="7">
        <v>31.590682962084042</v>
      </c>
      <c r="Q37" s="23">
        <f t="shared" ref="Q37:T37" si="205">P37+1.5</f>
        <v>33.090682962084045</v>
      </c>
      <c r="R37" s="23">
        <f t="shared" si="205"/>
        <v>34.590682962084045</v>
      </c>
      <c r="S37" s="23">
        <f t="shared" si="205"/>
        <v>36.090682962084045</v>
      </c>
      <c r="T37" s="23">
        <f t="shared" si="205"/>
        <v>37.590682962084045</v>
      </c>
      <c r="U37" s="15">
        <f>其他调用!AG36</f>
        <v>409024063.45877302</v>
      </c>
      <c r="V37" s="54">
        <f>IFERROR(部队战力(INDEX(其他调用!D$5:D$104,J37,1),INDEX(其他调用!N$5:N$104,J37,1),INDEX(其他调用!I$5:I$104,J37,1),INDEX(其他调用!S$5:S$104,J37,1)),V36)</f>
        <v>513681528.58019477</v>
      </c>
      <c r="W37" s="54">
        <f>IFERROR(部队战力(INDEX(其他调用!E$5:E$104,K37,1),INDEX(其他调用!O$5:O$104,K37,1),INDEX(其他调用!J$5:J$104,K37,1),INDEX(其他调用!T$5:T$104,K37,1)),W36)</f>
        <v>582304015.30820107</v>
      </c>
      <c r="X37" s="54">
        <f>IFERROR(部队战力(INDEX(其他调用!F$5:F$104,L37,1),INDEX(其他调用!P$5:P$104,L37,1),INDEX(其他调用!K$5:K$104,L37,1),INDEX(其他调用!U$5:U$104,L37,1)),X36)</f>
        <v>797617924.96534336</v>
      </c>
      <c r="Y37" s="54">
        <f>IFERROR(部队战力(INDEX(其他调用!G$5:G$104,M37,1),INDEX(其他调用!Q$5:Q$104,M37,1),INDEX(其他调用!L$5:L$104,M37,1),INDEX(其他调用!V$5:V$104,M37,1)),Y36)</f>
        <v>1014312910.3529317</v>
      </c>
      <c r="Z37" s="54">
        <f>IFERROR(部队战力(INDEX(其他调用!H$5:H$104,N37,1),INDEX(其他调用!R$5:R$104,N37,1),INDEX(其他调用!M$5:M$104,N37,1),INDEX(其他调用!W$5:W$104,N37,1)),Z36)</f>
        <v>1467711822.8201106</v>
      </c>
      <c r="AA37" s="15">
        <f t="shared" si="13"/>
        <v>1</v>
      </c>
      <c r="AB37" s="15">
        <f t="shared" si="14"/>
        <v>1.2558711686457307</v>
      </c>
      <c r="AC37" s="15">
        <f t="shared" si="15"/>
        <v>1.4236424389903739</v>
      </c>
      <c r="AD37" s="15">
        <f t="shared" si="16"/>
        <v>1.950051344707102</v>
      </c>
      <c r="AE37" s="15">
        <f t="shared" si="17"/>
        <v>2.4798367650444311</v>
      </c>
      <c r="AF37" s="15">
        <f t="shared" si="18"/>
        <v>3.5883263454206196</v>
      </c>
      <c r="AK37" s="23"/>
      <c r="AL37" s="19">
        <v>32</v>
      </c>
      <c r="AM37" s="26">
        <f t="shared" si="197"/>
        <v>0.48160440438161806</v>
      </c>
      <c r="AN37" s="26">
        <f t="shared" si="197"/>
        <v>0.50765561633822964</v>
      </c>
      <c r="AO37" s="26">
        <f t="shared" si="197"/>
        <v>0.53511600486846445</v>
      </c>
      <c r="AP37" s="26">
        <f t="shared" si="197"/>
        <v>0.56406179593136629</v>
      </c>
      <c r="AQ37" s="26">
        <f t="shared" si="197"/>
        <v>0.62288635487334487</v>
      </c>
      <c r="AR37" s="26">
        <f t="shared" si="197"/>
        <v>0.65657986827989723</v>
      </c>
      <c r="AS37" s="26">
        <f t="shared" si="197"/>
        <v>0.69209594985927214</v>
      </c>
      <c r="AT37" s="26">
        <f t="shared" si="197"/>
        <v>0.72953318697766356</v>
      </c>
      <c r="AU37" s="26">
        <f t="shared" si="197"/>
        <v>0.80394984074561893</v>
      </c>
      <c r="AV37" s="26">
        <f t="shared" si="197"/>
        <v>0.84743754042859898</v>
      </c>
      <c r="AW37" s="26">
        <f t="shared" si="198"/>
        <v>0.89327760082846552</v>
      </c>
      <c r="AX37" s="26">
        <f t="shared" si="198"/>
        <v>0.94159726714288772</v>
      </c>
      <c r="AY37" s="26">
        <f t="shared" si="198"/>
        <v>0.90622365301438534</v>
      </c>
      <c r="AZ37" s="26">
        <f t="shared" si="198"/>
        <v>0.95524360434785727</v>
      </c>
      <c r="BA37" s="26">
        <f t="shared" si="198"/>
        <v>1.0069151700159837</v>
      </c>
      <c r="BB37" s="26">
        <f t="shared" si="198"/>
        <v>1.0517390895953254</v>
      </c>
      <c r="BC37" s="26">
        <f t="shared" si="198"/>
        <v>1.1106810897295485</v>
      </c>
      <c r="BD37" s="26">
        <f t="shared" si="198"/>
        <v>1.1194701690466855</v>
      </c>
      <c r="BE37" s="26">
        <f t="shared" si="198"/>
        <v>1.1281907798276014</v>
      </c>
      <c r="BF37" s="26">
        <f t="shared" si="198"/>
        <v>1.1368444977175236</v>
      </c>
      <c r="BG37" s="26">
        <f t="shared" si="199"/>
        <v>1.1974979678782474</v>
      </c>
      <c r="BH37" s="26">
        <f t="shared" si="199"/>
        <v>1.2064098657573434</v>
      </c>
      <c r="BI37" s="26">
        <f t="shared" si="199"/>
        <v>1.2152564113473221</v>
      </c>
      <c r="BJ37" s="26">
        <f t="shared" si="199"/>
        <v>1.2240390216185475</v>
      </c>
      <c r="BK37" s="26">
        <f t="shared" si="199"/>
        <v>1.0923225272203958</v>
      </c>
      <c r="BL37" s="26">
        <f t="shared" si="199"/>
        <v>1.1002595973910985</v>
      </c>
      <c r="BM37" s="26">
        <f t="shared" si="199"/>
        <v>1.1081398196208325</v>
      </c>
      <c r="BN37" s="26">
        <f t="shared" si="199"/>
        <v>1.1159643981809459</v>
      </c>
      <c r="BO37" s="26">
        <f t="shared" si="199"/>
        <v>1.1772456618632523</v>
      </c>
      <c r="BP37" s="26">
        <f t="shared" si="199"/>
        <v>1.1853298639327858</v>
      </c>
      <c r="BQ37" s="26">
        <f t="shared" si="200"/>
        <v>1.1933593022581197</v>
      </c>
      <c r="BR37" s="26">
        <f t="shared" si="200"/>
        <v>1.2549897356276372</v>
      </c>
      <c r="BS37" s="26">
        <f t="shared" si="200"/>
        <v>1.3672430115555279</v>
      </c>
      <c r="BT37" s="26">
        <f t="shared" si="200"/>
        <v>1.5181557198334472</v>
      </c>
      <c r="BU37" s="26">
        <f t="shared" si="200"/>
        <v>1.6643715016422742</v>
      </c>
      <c r="BV37" s="26">
        <f t="shared" si="200"/>
        <v>1.7992294575946586</v>
      </c>
      <c r="BW37" s="26">
        <f t="shared" si="200"/>
        <v>1.8641021573068204</v>
      </c>
      <c r="BX37" s="26">
        <f t="shared" si="200"/>
        <v>2.02818063400378</v>
      </c>
      <c r="BY37" s="26">
        <f t="shared" si="200"/>
        <v>2.127173794630512</v>
      </c>
      <c r="BZ37" s="26">
        <f t="shared" si="200"/>
        <v>2.230998697404158</v>
      </c>
      <c r="CA37" s="26">
        <f t="shared" si="201"/>
        <v>2.4513145633361142</v>
      </c>
      <c r="CB37" s="26">
        <f t="shared" si="201"/>
        <v>2.5709604036752687</v>
      </c>
      <c r="CC37" s="26">
        <f t="shared" si="201"/>
        <v>2.6964460196697257</v>
      </c>
      <c r="CD37" s="26">
        <f t="shared" si="201"/>
        <v>2.8280564440427951</v>
      </c>
      <c r="CE37" s="26">
        <f t="shared" si="201"/>
        <v>3.1009129226201848</v>
      </c>
      <c r="CF37" s="26">
        <f t="shared" si="201"/>
        <v>3.2522649106492141</v>
      </c>
      <c r="CG37" s="26">
        <f t="shared" si="201"/>
        <v>3.4110042148822033</v>
      </c>
      <c r="CH37" s="26">
        <f t="shared" si="201"/>
        <v>3.5774914017141359</v>
      </c>
      <c r="CK37" s="49">
        <v>32</v>
      </c>
      <c r="CL37" s="54">
        <f t="shared" si="19"/>
        <v>1.9230769230769232E-2</v>
      </c>
      <c r="CM37" s="54">
        <f t="shared" si="20"/>
        <v>3.8461538461538464E-2</v>
      </c>
      <c r="CN37" s="54">
        <f t="shared" si="21"/>
        <v>5.7692307692307696E-2</v>
      </c>
      <c r="CO37" s="54">
        <f t="shared" si="22"/>
        <v>7.6923076923076927E-2</v>
      </c>
      <c r="CP37" s="54">
        <f t="shared" si="23"/>
        <v>9.6153846153846145E-2</v>
      </c>
      <c r="CQ37" s="54">
        <f t="shared" si="24"/>
        <v>0.11538461538461539</v>
      </c>
      <c r="CR37" s="54">
        <f t="shared" si="25"/>
        <v>0.13461538461538461</v>
      </c>
      <c r="CS37" s="54">
        <f t="shared" si="26"/>
        <v>0.15384615384615385</v>
      </c>
      <c r="CT37" s="54">
        <f t="shared" si="27"/>
        <v>0.17307692307692307</v>
      </c>
      <c r="CU37" s="54">
        <f t="shared" si="28"/>
        <v>0.19230769230769229</v>
      </c>
      <c r="CV37" s="54">
        <f t="shared" si="29"/>
        <v>0.21153846153846154</v>
      </c>
      <c r="CW37" s="54">
        <f t="shared" si="30"/>
        <v>0.23076923076923078</v>
      </c>
      <c r="CX37" s="54">
        <f t="shared" si="31"/>
        <v>2.8846153846153848E-2</v>
      </c>
      <c r="CY37" s="54">
        <f t="shared" si="32"/>
        <v>5.7692307692307696E-2</v>
      </c>
      <c r="CZ37" s="54">
        <f t="shared" si="33"/>
        <v>8.6538461538461536E-2</v>
      </c>
      <c r="DA37" s="54">
        <f t="shared" si="34"/>
        <v>0.11538461538461539</v>
      </c>
      <c r="DB37" s="54">
        <f t="shared" si="35"/>
        <v>0.14423076923076922</v>
      </c>
      <c r="DC37" s="54">
        <f t="shared" si="36"/>
        <v>0.17307692307692307</v>
      </c>
      <c r="DD37" s="54">
        <f t="shared" si="37"/>
        <v>0.20192307692307693</v>
      </c>
      <c r="DE37" s="54">
        <f t="shared" si="38"/>
        <v>0.23076923076923078</v>
      </c>
      <c r="DF37" s="54">
        <f t="shared" si="39"/>
        <v>0.25961538461538458</v>
      </c>
      <c r="DG37" s="54">
        <f t="shared" si="40"/>
        <v>0.28846153846153844</v>
      </c>
      <c r="DH37" s="54">
        <f t="shared" si="41"/>
        <v>0.31730769230769229</v>
      </c>
      <c r="DI37" s="54">
        <f t="shared" si="42"/>
        <v>0.34615384615384615</v>
      </c>
      <c r="DJ37" s="54">
        <f t="shared" si="43"/>
        <v>0.14285714285714285</v>
      </c>
      <c r="DK37" s="54">
        <f t="shared" si="44"/>
        <v>0.2857142857142857</v>
      </c>
      <c r="DL37" s="54">
        <f t="shared" si="45"/>
        <v>0.42857142857142855</v>
      </c>
      <c r="DM37" s="54">
        <f t="shared" si="46"/>
        <v>0.5714285714285714</v>
      </c>
      <c r="DN37" s="54">
        <f t="shared" si="47"/>
        <v>0.71428571428571419</v>
      </c>
      <c r="DO37" s="54">
        <f t="shared" si="48"/>
        <v>0.8571428571428571</v>
      </c>
      <c r="DP37" s="54">
        <f t="shared" si="49"/>
        <v>0.90714285714285714</v>
      </c>
      <c r="DQ37" s="54">
        <f t="shared" si="50"/>
        <v>0.95714285714285718</v>
      </c>
      <c r="DR37" s="54">
        <f t="shared" si="51"/>
        <v>1.0071428571428571</v>
      </c>
      <c r="DS37" s="54">
        <f t="shared" si="52"/>
        <v>1.0571428571428572</v>
      </c>
      <c r="DT37" s="54">
        <f t="shared" si="53"/>
        <v>1.1071428571428572</v>
      </c>
      <c r="DU37" s="54">
        <f t="shared" si="54"/>
        <v>1.1571428571428573</v>
      </c>
      <c r="DV37" s="54">
        <f t="shared" si="55"/>
        <v>1.2071428571428573</v>
      </c>
      <c r="DW37" s="54">
        <f t="shared" si="56"/>
        <v>1.2571428571428573</v>
      </c>
      <c r="DX37" s="54">
        <f t="shared" si="57"/>
        <v>1.3071428571428574</v>
      </c>
      <c r="DY37" s="54">
        <f t="shared" si="58"/>
        <v>1.3571428571428574</v>
      </c>
      <c r="DZ37" s="54">
        <f t="shared" si="59"/>
        <v>1.4071428571428575</v>
      </c>
      <c r="EA37" s="54">
        <f t="shared" si="60"/>
        <v>1.4571428571428575</v>
      </c>
      <c r="EB37" s="54">
        <f t="shared" si="61"/>
        <v>1.5071428571428576</v>
      </c>
      <c r="EC37" s="54">
        <f t="shared" si="62"/>
        <v>1.5571428571428576</v>
      </c>
      <c r="ED37" s="54">
        <f t="shared" si="63"/>
        <v>1.6071428571428577</v>
      </c>
      <c r="EE37" s="54">
        <f t="shared" si="64"/>
        <v>1.6571428571428577</v>
      </c>
      <c r="EF37" s="54">
        <f t="shared" si="65"/>
        <v>1.7071428571428577</v>
      </c>
      <c r="EG37" s="54">
        <f t="shared" si="66"/>
        <v>1.7571428571428578</v>
      </c>
      <c r="EH37" s="66">
        <f t="shared" ref="EH37:ES37" si="206">EG37+EH$2</f>
        <v>1.8371428571428579</v>
      </c>
      <c r="EI37" s="66">
        <f t="shared" si="206"/>
        <v>1.9271428571428579</v>
      </c>
      <c r="EJ37" s="66">
        <f t="shared" si="206"/>
        <v>2.027142857142858</v>
      </c>
      <c r="EK37" s="66">
        <f t="shared" si="206"/>
        <v>2.1471428571428581</v>
      </c>
      <c r="EL37" s="66">
        <f t="shared" si="206"/>
        <v>2.2871428571428583</v>
      </c>
      <c r="EM37" s="66">
        <f t="shared" si="206"/>
        <v>2.4471428571428584</v>
      </c>
      <c r="EN37" s="66">
        <f t="shared" si="206"/>
        <v>2.6271428571428586</v>
      </c>
      <c r="EO37" s="66">
        <f t="shared" si="206"/>
        <v>2.8271428571428587</v>
      </c>
      <c r="EP37" s="66">
        <f t="shared" si="206"/>
        <v>3.0471428571428589</v>
      </c>
      <c r="EQ37" s="66">
        <f t="shared" si="206"/>
        <v>3.2871428571428591</v>
      </c>
      <c r="ER37" s="66">
        <f t="shared" si="206"/>
        <v>3.5471428571428589</v>
      </c>
      <c r="ES37" s="66">
        <f t="shared" si="206"/>
        <v>3.8271428571428592</v>
      </c>
      <c r="EW37" s="23">
        <v>32</v>
      </c>
      <c r="EX37" s="23">
        <f>INT([2]攻城值!$AC36)</f>
        <v>100</v>
      </c>
      <c r="EY37" s="23">
        <f>INT([2]攻城值!$AJ36)</f>
        <v>711</v>
      </c>
      <c r="EZ37" s="23">
        <f t="shared" si="68"/>
        <v>568.80000000000007</v>
      </c>
      <c r="FA37" s="23">
        <f>[3]其他调用!AS36+[3]其他调用!$AZ36*[3]攻城基础信息!$D$28*[3]攻城基础信息!$D$29</f>
        <v>669.55392623547482</v>
      </c>
      <c r="FB37" s="61">
        <f>[3]攻城基础信息!$X36*EZ37/FA37*$EX$1*6</f>
        <v>234456.87619327649</v>
      </c>
      <c r="FC37" s="26">
        <f t="shared" si="69"/>
        <v>23500</v>
      </c>
      <c r="FE37" s="74"/>
      <c r="FF37" s="23">
        <v>31</v>
      </c>
      <c r="FG37" s="26">
        <v>1</v>
      </c>
      <c r="FJ37" s="46">
        <v>32</v>
      </c>
      <c r="FK37" s="46">
        <f t="shared" ref="FK37:HE37" si="207">IF(FK$5&lt;$P37,FL37*0.99,IF(FK$5&lt;=$T37,1,FJ37*1.05))</f>
        <v>0.73230336965439735</v>
      </c>
      <c r="FL37" s="46">
        <f t="shared" si="207"/>
        <v>0.73970037338828021</v>
      </c>
      <c r="FM37" s="46">
        <f t="shared" si="207"/>
        <v>0.74717209433159615</v>
      </c>
      <c r="FN37" s="46">
        <f t="shared" si="207"/>
        <v>0.75471928720363246</v>
      </c>
      <c r="FO37" s="46">
        <f t="shared" si="207"/>
        <v>0.76234271434710354</v>
      </c>
      <c r="FP37" s="46">
        <f t="shared" si="207"/>
        <v>0.77004314580515509</v>
      </c>
      <c r="FQ37" s="46">
        <f t="shared" si="207"/>
        <v>0.77782135939914654</v>
      </c>
      <c r="FR37" s="46">
        <f t="shared" si="207"/>
        <v>0.78567814080721876</v>
      </c>
      <c r="FS37" s="46">
        <f t="shared" si="207"/>
        <v>0.79361428364365527</v>
      </c>
      <c r="FT37" s="46">
        <f t="shared" si="207"/>
        <v>0.80163058953904576</v>
      </c>
      <c r="FU37" s="46">
        <f t="shared" si="207"/>
        <v>0.80972786822125831</v>
      </c>
      <c r="FV37" s="46">
        <f t="shared" si="207"/>
        <v>0.81790693759723065</v>
      </c>
      <c r="FW37" s="46">
        <f t="shared" si="207"/>
        <v>0.82616862383558654</v>
      </c>
      <c r="FX37" s="46">
        <f t="shared" si="207"/>
        <v>0.83451376145008738</v>
      </c>
      <c r="FY37" s="46">
        <f t="shared" si="207"/>
        <v>0.84294319338392665</v>
      </c>
      <c r="FZ37" s="46">
        <f t="shared" si="207"/>
        <v>0.85145777109487542</v>
      </c>
      <c r="GA37" s="46">
        <f t="shared" si="207"/>
        <v>0.86005835464128833</v>
      </c>
      <c r="GB37" s="46">
        <f t="shared" si="207"/>
        <v>0.86874581276897811</v>
      </c>
      <c r="GC37" s="46">
        <f t="shared" si="207"/>
        <v>0.87752102299896784</v>
      </c>
      <c r="GD37" s="46">
        <f t="shared" si="207"/>
        <v>0.88638487171612912</v>
      </c>
      <c r="GE37" s="46">
        <f t="shared" si="207"/>
        <v>0.89533825425871627</v>
      </c>
      <c r="GF37" s="46">
        <f t="shared" si="207"/>
        <v>0.9043820750088043</v>
      </c>
      <c r="GG37" s="46">
        <f t="shared" si="207"/>
        <v>0.91351724748364072</v>
      </c>
      <c r="GH37" s="46">
        <f t="shared" si="207"/>
        <v>0.92274469442791995</v>
      </c>
      <c r="GI37" s="46">
        <f t="shared" si="207"/>
        <v>0.93206534790698992</v>
      </c>
      <c r="GJ37" s="46">
        <f t="shared" si="207"/>
        <v>0.94148014940099989</v>
      </c>
      <c r="GK37" s="46">
        <f t="shared" si="207"/>
        <v>0.95099004989999991</v>
      </c>
      <c r="GL37" s="46">
        <f t="shared" si="207"/>
        <v>0.96059600999999994</v>
      </c>
      <c r="GM37" s="46">
        <f t="shared" si="207"/>
        <v>0.97029899999999991</v>
      </c>
      <c r="GN37" s="46">
        <f t="shared" si="207"/>
        <v>0.98009999999999997</v>
      </c>
      <c r="GO37" s="46">
        <f t="shared" si="207"/>
        <v>0.99</v>
      </c>
      <c r="GP37" s="46">
        <f t="shared" si="207"/>
        <v>1</v>
      </c>
      <c r="GQ37" s="46">
        <f t="shared" si="207"/>
        <v>1</v>
      </c>
      <c r="GR37" s="46">
        <f t="shared" si="207"/>
        <v>1</v>
      </c>
      <c r="GS37" s="46">
        <f t="shared" si="207"/>
        <v>1</v>
      </c>
      <c r="GT37" s="46">
        <f t="shared" si="207"/>
        <v>1</v>
      </c>
      <c r="GU37" s="46">
        <f t="shared" si="207"/>
        <v>1</v>
      </c>
      <c r="GV37" s="46">
        <f t="shared" si="207"/>
        <v>1.05</v>
      </c>
      <c r="GW37" s="46">
        <f t="shared" si="207"/>
        <v>1.1025</v>
      </c>
      <c r="GX37" s="46">
        <f t="shared" si="207"/>
        <v>1.1576250000000001</v>
      </c>
      <c r="GY37" s="46">
        <f t="shared" si="207"/>
        <v>1.2155062500000002</v>
      </c>
      <c r="GZ37" s="46">
        <f t="shared" si="207"/>
        <v>1.2762815625000004</v>
      </c>
      <c r="HA37" s="46">
        <f t="shared" si="207"/>
        <v>1.3400956406250004</v>
      </c>
      <c r="HB37" s="46">
        <f t="shared" si="207"/>
        <v>1.4071004226562505</v>
      </c>
      <c r="HC37" s="46">
        <f t="shared" si="207"/>
        <v>1.477455443789063</v>
      </c>
      <c r="HD37" s="46">
        <f t="shared" si="207"/>
        <v>1.5513282159785162</v>
      </c>
      <c r="HE37" s="46">
        <f t="shared" si="207"/>
        <v>1.628894626777442</v>
      </c>
      <c r="HF37" s="67">
        <f t="shared" si="137"/>
        <v>1.7103393581163142</v>
      </c>
      <c r="HG37" s="66">
        <f t="shared" ref="HG37:HR37" si="208">IF(HG$5&lt;$P37,HH37*0.99,IF(HG$5&lt;=$T37,1,HF37*HG$2))</f>
        <v>1.7958563260221301</v>
      </c>
      <c r="HH37" s="66">
        <f t="shared" si="208"/>
        <v>1.9215662688436792</v>
      </c>
      <c r="HI37" s="66">
        <f t="shared" si="208"/>
        <v>2.0945072330396104</v>
      </c>
      <c r="HJ37" s="66">
        <f t="shared" si="208"/>
        <v>2.3249030286739676</v>
      </c>
      <c r="HK37" s="66">
        <f t="shared" si="208"/>
        <v>2.6271404224015833</v>
      </c>
      <c r="HL37" s="66">
        <f t="shared" si="208"/>
        <v>3.0212114857618206</v>
      </c>
      <c r="HM37" s="66">
        <f t="shared" si="208"/>
        <v>3.5348174383413298</v>
      </c>
      <c r="HN37" s="66">
        <f t="shared" si="208"/>
        <v>4.2064327516261821</v>
      </c>
      <c r="HO37" s="66">
        <f t="shared" si="208"/>
        <v>5.0897836294676804</v>
      </c>
      <c r="HP37" s="66">
        <f t="shared" si="208"/>
        <v>6.2604338642452468</v>
      </c>
      <c r="HQ37" s="66">
        <f t="shared" si="208"/>
        <v>7.8255423303065585</v>
      </c>
      <c r="HR37" s="66">
        <f t="shared" si="208"/>
        <v>9.9384387594893298</v>
      </c>
    </row>
    <row r="38" spans="2:226" x14ac:dyDescent="0.15">
      <c r="B38" s="74"/>
      <c r="C38" s="7">
        <v>31</v>
      </c>
      <c r="D38" s="3">
        <f t="shared" si="130"/>
        <v>0.1</v>
      </c>
      <c r="E38" s="9"/>
      <c r="F38" s="9"/>
      <c r="G38" s="9"/>
      <c r="H38" s="15"/>
      <c r="I38" s="7">
        <v>33</v>
      </c>
      <c r="J38" s="15">
        <f>ROUNDUP(求节点(节奏总纲!P$4:P$113,节奏总纲!$O$4:$O$113,节奏总纲!P36+1),0)</f>
        <v>35</v>
      </c>
      <c r="K38" s="15">
        <f>ROUNDUP(求节点(节奏总纲!Q$4:Q$113,节奏总纲!$O$4:$O$113,节奏总纲!Q36+1),0)</f>
        <v>35</v>
      </c>
      <c r="L38" s="15">
        <f>ROUNDUP(求节点(节奏总纲!R$4:R$113,节奏总纲!$O$4:$O$113,节奏总纲!R36+1),0)</f>
        <v>35</v>
      </c>
      <c r="M38" s="15">
        <f>ROUNDUP(求节点(节奏总纲!S$4:S$113,节奏总纲!$O$4:$O$113,节奏总纲!S36+1),0)</f>
        <v>36</v>
      </c>
      <c r="N38" s="15">
        <f>ROUNDUP(求节点(节奏总纲!T$4:T$113,节奏总纲!$O$4:$O$113,节奏总纲!T36+1),0)</f>
        <v>38</v>
      </c>
      <c r="O38" s="15">
        <f t="shared" si="11"/>
        <v>16.090411584602858</v>
      </c>
      <c r="P38" s="7">
        <v>32.180823169205716</v>
      </c>
      <c r="Q38" s="23">
        <f t="shared" ref="Q38:T38" si="209">P38+1.5</f>
        <v>33.680823169205716</v>
      </c>
      <c r="R38" s="23">
        <f t="shared" si="209"/>
        <v>35.180823169205716</v>
      </c>
      <c r="S38" s="23">
        <f t="shared" si="209"/>
        <v>36.680823169205716</v>
      </c>
      <c r="T38" s="23">
        <f t="shared" si="209"/>
        <v>38.180823169205716</v>
      </c>
      <c r="U38" s="15">
        <f>其他调用!AG37</f>
        <v>459055784.12659347</v>
      </c>
      <c r="V38" s="54">
        <f>IFERROR(部队战力(INDEX(其他调用!D$5:D$104,J38,1),INDEX(其他调用!N$5:N$104,J38,1),INDEX(其他调用!I$5:I$104,J38,1),INDEX(其他调用!S$5:S$104,J38,1)),V37)</f>
        <v>579523713.72788835</v>
      </c>
      <c r="W38" s="54">
        <f>IFERROR(部队战力(INDEX(其他调用!E$5:E$104,K38,1),INDEX(其他调用!O$5:O$104,K38,1),INDEX(其他调用!J$5:J$104,K38,1),INDEX(其他调用!T$5:T$104,K38,1)),W37)</f>
        <v>657777971.86117923</v>
      </c>
      <c r="X38" s="54">
        <f>IFERROR(部队战力(INDEX(其他调用!F$5:F$104,L38,1),INDEX(其他调用!P$5:P$104,L38,1),INDEX(其他调用!K$5:K$104,L38,1),INDEX(其他调用!U$5:U$104,L38,1)),X37)</f>
        <v>797617924.96534336</v>
      </c>
      <c r="Y38" s="54">
        <f>IFERROR(部队战力(INDEX(其他调用!G$5:G$104,M38,1),INDEX(其他调用!Q$5:Q$104,M38,1),INDEX(其他调用!L$5:L$104,M38,1),INDEX(其他调用!V$5:V$104,M38,1)),Y37)</f>
        <v>1133522622.6656544</v>
      </c>
      <c r="Z38" s="54">
        <f>IFERROR(部队战力(INDEX(其他调用!H$5:H$104,N38,1),INDEX(其他调用!R$5:R$104,N38,1),INDEX(其他调用!M$5:M$104,N38,1),INDEX(其他调用!W$5:W$104,N38,1)),Z37)</f>
        <v>1633300420.1092336</v>
      </c>
      <c r="AA38" s="15">
        <f t="shared" si="13"/>
        <v>1</v>
      </c>
      <c r="AB38" s="15">
        <f t="shared" si="14"/>
        <v>1.2624254693370196</v>
      </c>
      <c r="AC38" s="15">
        <f t="shared" si="15"/>
        <v>1.4328933314993026</v>
      </c>
      <c r="AD38" s="15">
        <f t="shared" si="16"/>
        <v>1.7375185163670324</v>
      </c>
      <c r="AE38" s="15">
        <f t="shared" si="17"/>
        <v>2.4692480998193105</v>
      </c>
      <c r="AF38" s="15">
        <f t="shared" si="18"/>
        <v>3.5579563020140914</v>
      </c>
      <c r="AK38" s="23"/>
      <c r="AL38" s="19">
        <v>33</v>
      </c>
      <c r="AM38" s="26">
        <f t="shared" si="197"/>
        <v>0.47417605184454842</v>
      </c>
      <c r="AN38" s="26">
        <f t="shared" si="197"/>
        <v>0.49982544524495293</v>
      </c>
      <c r="AO38" s="26">
        <f t="shared" si="197"/>
        <v>0.52686227982727607</v>
      </c>
      <c r="AP38" s="26">
        <f t="shared" si="197"/>
        <v>0.55536160582772542</v>
      </c>
      <c r="AQ38" s="26">
        <f t="shared" si="197"/>
        <v>0.61327884424339008</v>
      </c>
      <c r="AR38" s="26">
        <f t="shared" si="197"/>
        <v>0.64645266286825187</v>
      </c>
      <c r="AS38" s="26">
        <f t="shared" si="197"/>
        <v>0.68142093804821124</v>
      </c>
      <c r="AT38" s="26">
        <f t="shared" si="197"/>
        <v>0.71828073652027979</v>
      </c>
      <c r="AU38" s="26">
        <f t="shared" si="197"/>
        <v>0.79154957450044727</v>
      </c>
      <c r="AV38" s="26">
        <f t="shared" si="197"/>
        <v>0.83436651211951685</v>
      </c>
      <c r="AW38" s="26">
        <f t="shared" si="198"/>
        <v>0.87949952722271918</v>
      </c>
      <c r="AX38" s="26">
        <f t="shared" si="198"/>
        <v>0.92707390235501863</v>
      </c>
      <c r="AY38" s="26">
        <f t="shared" si="198"/>
        <v>0.89224589718246883</v>
      </c>
      <c r="AZ38" s="26">
        <f t="shared" si="198"/>
        <v>0.94050975601233788</v>
      </c>
      <c r="BA38" s="26">
        <f t="shared" si="198"/>
        <v>0.99138433020274308</v>
      </c>
      <c r="BB38" s="26">
        <f t="shared" si="198"/>
        <v>1.0450108400137088</v>
      </c>
      <c r="BC38" s="26">
        <f t="shared" si="198"/>
        <v>1.1081291408964005</v>
      </c>
      <c r="BD38" s="26">
        <f t="shared" si="198"/>
        <v>1.1169980328111095</v>
      </c>
      <c r="BE38" s="26">
        <f t="shared" si="198"/>
        <v>1.1257970588449686</v>
      </c>
      <c r="BF38" s="26">
        <f t="shared" si="198"/>
        <v>1.1345278445697466</v>
      </c>
      <c r="BG38" s="26">
        <f t="shared" si="199"/>
        <v>1.1951552240939847</v>
      </c>
      <c r="BH38" s="26">
        <f t="shared" si="199"/>
        <v>1.2041450216437772</v>
      </c>
      <c r="BI38" s="26">
        <f t="shared" si="199"/>
        <v>1.213068199492445</v>
      </c>
      <c r="BJ38" s="26">
        <f t="shared" si="199"/>
        <v>1.2219262171220457</v>
      </c>
      <c r="BK38" s="26">
        <f t="shared" si="199"/>
        <v>1.0916941437026395</v>
      </c>
      <c r="BL38" s="26">
        <f t="shared" si="199"/>
        <v>1.099991120372857</v>
      </c>
      <c r="BM38" s="26">
        <f t="shared" si="199"/>
        <v>1.1082259816497835</v>
      </c>
      <c r="BN38" s="26">
        <f t="shared" si="199"/>
        <v>1.1164001020727825</v>
      </c>
      <c r="BO38" s="26">
        <f t="shared" si="199"/>
        <v>1.1780631303278608</v>
      </c>
      <c r="BP38" s="26">
        <f t="shared" si="199"/>
        <v>1.1865033412826991</v>
      </c>
      <c r="BQ38" s="26">
        <f t="shared" si="200"/>
        <v>1.1948839352473277</v>
      </c>
      <c r="BR38" s="26">
        <f t="shared" si="200"/>
        <v>1.2032061579585067</v>
      </c>
      <c r="BS38" s="26">
        <f t="shared" si="200"/>
        <v>1.3389087147296399</v>
      </c>
      <c r="BT38" s="26">
        <f t="shared" si="200"/>
        <v>1.407382415940611</v>
      </c>
      <c r="BU38" s="26">
        <f t="shared" si="200"/>
        <v>1.4997676940192703</v>
      </c>
      <c r="BV38" s="26">
        <f t="shared" si="200"/>
        <v>1.6811761582478619</v>
      </c>
      <c r="BW38" s="26">
        <f t="shared" si="200"/>
        <v>1.7256162663736831</v>
      </c>
      <c r="BX38" s="26">
        <f t="shared" si="200"/>
        <v>1.9436954564402866</v>
      </c>
      <c r="BY38" s="26">
        <f t="shared" si="200"/>
        <v>2.0594135616525646</v>
      </c>
      <c r="BZ38" s="26">
        <f t="shared" si="200"/>
        <v>2.1599311655028157</v>
      </c>
      <c r="CA38" s="26">
        <f t="shared" si="201"/>
        <v>2.3732289615234321</v>
      </c>
      <c r="CB38" s="26">
        <f t="shared" si="201"/>
        <v>2.4890635335794355</v>
      </c>
      <c r="CC38" s="26">
        <f t="shared" si="201"/>
        <v>2.6105518576757749</v>
      </c>
      <c r="CD38" s="26">
        <f t="shared" si="201"/>
        <v>2.7379698869373792</v>
      </c>
      <c r="CE38" s="26">
        <f t="shared" si="201"/>
        <v>3.0021346363271415</v>
      </c>
      <c r="CF38" s="26">
        <f t="shared" si="201"/>
        <v>3.1486653699779859</v>
      </c>
      <c r="CG38" s="26">
        <f t="shared" si="201"/>
        <v>3.3023480999598558</v>
      </c>
      <c r="CH38" s="26">
        <f t="shared" si="201"/>
        <v>3.4635319069757844</v>
      </c>
      <c r="CK38" s="49">
        <v>33</v>
      </c>
      <c r="CL38" s="54">
        <f t="shared" si="19"/>
        <v>1.9230769230769232E-2</v>
      </c>
      <c r="CM38" s="54">
        <f t="shared" si="20"/>
        <v>3.8461538461538464E-2</v>
      </c>
      <c r="CN38" s="54">
        <f t="shared" si="21"/>
        <v>5.7692307692307696E-2</v>
      </c>
      <c r="CO38" s="54">
        <f t="shared" si="22"/>
        <v>7.6923076923076927E-2</v>
      </c>
      <c r="CP38" s="54">
        <f t="shared" si="23"/>
        <v>9.6153846153846145E-2</v>
      </c>
      <c r="CQ38" s="54">
        <f t="shared" si="24"/>
        <v>0.11538461538461539</v>
      </c>
      <c r="CR38" s="54">
        <f t="shared" si="25"/>
        <v>0.13461538461538461</v>
      </c>
      <c r="CS38" s="54">
        <f t="shared" si="26"/>
        <v>0.15384615384615385</v>
      </c>
      <c r="CT38" s="54">
        <f t="shared" si="27"/>
        <v>0.17307692307692307</v>
      </c>
      <c r="CU38" s="54">
        <f t="shared" si="28"/>
        <v>0.19230769230769229</v>
      </c>
      <c r="CV38" s="54">
        <f t="shared" si="29"/>
        <v>0.21153846153846154</v>
      </c>
      <c r="CW38" s="54">
        <f t="shared" si="30"/>
        <v>0.23076923076923078</v>
      </c>
      <c r="CX38" s="54">
        <f t="shared" si="31"/>
        <v>2.8846153846153848E-2</v>
      </c>
      <c r="CY38" s="54">
        <f t="shared" si="32"/>
        <v>5.7692307692307696E-2</v>
      </c>
      <c r="CZ38" s="54">
        <f t="shared" si="33"/>
        <v>8.6538461538461536E-2</v>
      </c>
      <c r="DA38" s="54">
        <f t="shared" si="34"/>
        <v>0.11538461538461539</v>
      </c>
      <c r="DB38" s="54">
        <f t="shared" si="35"/>
        <v>0.14423076923076922</v>
      </c>
      <c r="DC38" s="54">
        <f t="shared" si="36"/>
        <v>0.17307692307692307</v>
      </c>
      <c r="DD38" s="54">
        <f t="shared" si="37"/>
        <v>0.20192307692307693</v>
      </c>
      <c r="DE38" s="54">
        <f t="shared" si="38"/>
        <v>0.23076923076923078</v>
      </c>
      <c r="DF38" s="54">
        <f t="shared" si="39"/>
        <v>0.25961538461538458</v>
      </c>
      <c r="DG38" s="54">
        <f t="shared" si="40"/>
        <v>0.28846153846153844</v>
      </c>
      <c r="DH38" s="54">
        <f t="shared" si="41"/>
        <v>0.31730769230769229</v>
      </c>
      <c r="DI38" s="54">
        <f t="shared" si="42"/>
        <v>0.34615384615384615</v>
      </c>
      <c r="DJ38" s="54">
        <f t="shared" si="43"/>
        <v>0.10714285714285714</v>
      </c>
      <c r="DK38" s="54">
        <f t="shared" si="44"/>
        <v>0.21428571428571427</v>
      </c>
      <c r="DL38" s="54">
        <f t="shared" si="45"/>
        <v>0.3214285714285714</v>
      </c>
      <c r="DM38" s="54">
        <f t="shared" si="46"/>
        <v>0.42857142857142855</v>
      </c>
      <c r="DN38" s="54">
        <f t="shared" si="47"/>
        <v>0.5357142857142857</v>
      </c>
      <c r="DO38" s="54">
        <f t="shared" si="48"/>
        <v>0.64285714285714279</v>
      </c>
      <c r="DP38" s="54">
        <f t="shared" si="49"/>
        <v>0.75</v>
      </c>
      <c r="DQ38" s="54">
        <f t="shared" si="50"/>
        <v>0.8</v>
      </c>
      <c r="DR38" s="54">
        <f t="shared" si="51"/>
        <v>0.85000000000000009</v>
      </c>
      <c r="DS38" s="54">
        <f t="shared" si="52"/>
        <v>0.90000000000000013</v>
      </c>
      <c r="DT38" s="54">
        <f t="shared" si="53"/>
        <v>0.95000000000000018</v>
      </c>
      <c r="DU38" s="54">
        <f t="shared" si="54"/>
        <v>1.0000000000000002</v>
      </c>
      <c r="DV38" s="54">
        <f t="shared" si="55"/>
        <v>1.0500000000000003</v>
      </c>
      <c r="DW38" s="54">
        <f t="shared" si="56"/>
        <v>1.1000000000000003</v>
      </c>
      <c r="DX38" s="54">
        <f t="shared" si="57"/>
        <v>1.1500000000000004</v>
      </c>
      <c r="DY38" s="54">
        <f t="shared" si="58"/>
        <v>1.2000000000000004</v>
      </c>
      <c r="DZ38" s="54">
        <f t="shared" si="59"/>
        <v>1.2500000000000004</v>
      </c>
      <c r="EA38" s="54">
        <f t="shared" si="60"/>
        <v>1.3000000000000005</v>
      </c>
      <c r="EB38" s="54">
        <f t="shared" si="61"/>
        <v>1.3500000000000005</v>
      </c>
      <c r="EC38" s="54">
        <f t="shared" si="62"/>
        <v>1.4000000000000006</v>
      </c>
      <c r="ED38" s="54">
        <f t="shared" si="63"/>
        <v>1.4500000000000006</v>
      </c>
      <c r="EE38" s="54">
        <f t="shared" si="64"/>
        <v>1.5000000000000007</v>
      </c>
      <c r="EF38" s="54">
        <f t="shared" si="65"/>
        <v>1.5500000000000007</v>
      </c>
      <c r="EG38" s="54">
        <f t="shared" si="66"/>
        <v>1.6000000000000008</v>
      </c>
      <c r="EH38" s="66">
        <f t="shared" ref="EH38:ES38" si="210">EG38+EH$2</f>
        <v>1.6800000000000008</v>
      </c>
      <c r="EI38" s="66">
        <f t="shared" si="210"/>
        <v>1.7700000000000009</v>
      </c>
      <c r="EJ38" s="66">
        <f t="shared" si="210"/>
        <v>1.870000000000001</v>
      </c>
      <c r="EK38" s="66">
        <f t="shared" si="210"/>
        <v>1.9900000000000011</v>
      </c>
      <c r="EL38" s="66">
        <f t="shared" si="210"/>
        <v>2.1300000000000012</v>
      </c>
      <c r="EM38" s="66">
        <f t="shared" si="210"/>
        <v>2.2900000000000014</v>
      </c>
      <c r="EN38" s="66">
        <f t="shared" si="210"/>
        <v>2.4700000000000015</v>
      </c>
      <c r="EO38" s="66">
        <f t="shared" si="210"/>
        <v>2.6700000000000017</v>
      </c>
      <c r="EP38" s="66">
        <f t="shared" si="210"/>
        <v>2.8900000000000019</v>
      </c>
      <c r="EQ38" s="66">
        <f t="shared" si="210"/>
        <v>3.1300000000000017</v>
      </c>
      <c r="ER38" s="66">
        <f t="shared" si="210"/>
        <v>3.3900000000000015</v>
      </c>
      <c r="ES38" s="66">
        <f t="shared" si="210"/>
        <v>3.6700000000000017</v>
      </c>
      <c r="EW38" s="23">
        <v>33</v>
      </c>
      <c r="EX38" s="23">
        <f>INT([2]攻城值!$AC37)</f>
        <v>103</v>
      </c>
      <c r="EY38" s="23">
        <f>INT([2]攻城值!$AJ37)</f>
        <v>720</v>
      </c>
      <c r="EZ38" s="23">
        <f t="shared" si="68"/>
        <v>576</v>
      </c>
      <c r="FA38" s="23">
        <f>[3]其他调用!AS37+[3]其他调用!$AZ37*[3]攻城基础信息!$D$28*[3]攻城基础信息!$D$29</f>
        <v>680.05980765722222</v>
      </c>
      <c r="FB38" s="61">
        <f>[3]攻城基础信息!$X37*EZ38/FA38*$EX$1*6</f>
        <v>239459.23002829734</v>
      </c>
      <c r="FC38" s="26">
        <f t="shared" si="69"/>
        <v>24000</v>
      </c>
      <c r="FE38" s="74"/>
      <c r="FF38" s="23">
        <v>32</v>
      </c>
      <c r="FG38" s="26">
        <v>1</v>
      </c>
      <c r="FJ38" s="46">
        <v>33</v>
      </c>
      <c r="FK38" s="46">
        <f t="shared" ref="FK38:HF53" si="211">IF(FK$5&lt;$P38,FL38*0.99,IF(FK$5&lt;=$T38,1,FJ38*1.05))</f>
        <v>0.72498033595785338</v>
      </c>
      <c r="FL38" s="46">
        <f t="shared" si="211"/>
        <v>0.73230336965439735</v>
      </c>
      <c r="FM38" s="46">
        <f t="shared" si="211"/>
        <v>0.73970037338828021</v>
      </c>
      <c r="FN38" s="46">
        <f t="shared" si="211"/>
        <v>0.74717209433159615</v>
      </c>
      <c r="FO38" s="46">
        <f t="shared" si="211"/>
        <v>0.75471928720363246</v>
      </c>
      <c r="FP38" s="46">
        <f t="shared" si="211"/>
        <v>0.76234271434710354</v>
      </c>
      <c r="FQ38" s="46">
        <f t="shared" si="211"/>
        <v>0.77004314580515509</v>
      </c>
      <c r="FR38" s="46">
        <f t="shared" si="211"/>
        <v>0.77782135939914654</v>
      </c>
      <c r="FS38" s="46">
        <f t="shared" si="211"/>
        <v>0.78567814080721876</v>
      </c>
      <c r="FT38" s="46">
        <f t="shared" si="211"/>
        <v>0.79361428364365527</v>
      </c>
      <c r="FU38" s="46">
        <f t="shared" si="211"/>
        <v>0.80163058953904576</v>
      </c>
      <c r="FV38" s="46">
        <f t="shared" si="211"/>
        <v>0.80972786822125831</v>
      </c>
      <c r="FW38" s="46">
        <f t="shared" si="211"/>
        <v>0.81790693759723065</v>
      </c>
      <c r="FX38" s="46">
        <f t="shared" si="211"/>
        <v>0.82616862383558654</v>
      </c>
      <c r="FY38" s="46">
        <f t="shared" si="211"/>
        <v>0.83451376145008738</v>
      </c>
      <c r="FZ38" s="46">
        <f t="shared" si="211"/>
        <v>0.84294319338392665</v>
      </c>
      <c r="GA38" s="46">
        <f t="shared" si="211"/>
        <v>0.85145777109487542</v>
      </c>
      <c r="GB38" s="46">
        <f t="shared" si="211"/>
        <v>0.86005835464128833</v>
      </c>
      <c r="GC38" s="46">
        <f t="shared" si="211"/>
        <v>0.86874581276897811</v>
      </c>
      <c r="GD38" s="46">
        <f t="shared" si="211"/>
        <v>0.87752102299896784</v>
      </c>
      <c r="GE38" s="46">
        <f t="shared" si="211"/>
        <v>0.88638487171612912</v>
      </c>
      <c r="GF38" s="46">
        <f t="shared" si="211"/>
        <v>0.89533825425871627</v>
      </c>
      <c r="GG38" s="46">
        <f t="shared" si="211"/>
        <v>0.9043820750088043</v>
      </c>
      <c r="GH38" s="46">
        <f t="shared" si="211"/>
        <v>0.91351724748364072</v>
      </c>
      <c r="GI38" s="46">
        <f t="shared" si="211"/>
        <v>0.92274469442791995</v>
      </c>
      <c r="GJ38" s="46">
        <f t="shared" si="211"/>
        <v>0.93206534790698992</v>
      </c>
      <c r="GK38" s="46">
        <f t="shared" si="211"/>
        <v>0.94148014940099989</v>
      </c>
      <c r="GL38" s="46">
        <f t="shared" si="211"/>
        <v>0.95099004989999991</v>
      </c>
      <c r="GM38" s="46">
        <f t="shared" si="211"/>
        <v>0.96059600999999994</v>
      </c>
      <c r="GN38" s="46">
        <f t="shared" si="211"/>
        <v>0.97029899999999991</v>
      </c>
      <c r="GO38" s="46">
        <f t="shared" si="211"/>
        <v>0.98009999999999997</v>
      </c>
      <c r="GP38" s="46">
        <f t="shared" si="211"/>
        <v>0.99</v>
      </c>
      <c r="GQ38" s="46">
        <f t="shared" si="211"/>
        <v>1</v>
      </c>
      <c r="GR38" s="46">
        <f t="shared" si="211"/>
        <v>1</v>
      </c>
      <c r="GS38" s="46">
        <f t="shared" si="211"/>
        <v>1</v>
      </c>
      <c r="GT38" s="46">
        <f t="shared" si="211"/>
        <v>1</v>
      </c>
      <c r="GU38" s="46">
        <f t="shared" si="211"/>
        <v>1</v>
      </c>
      <c r="GV38" s="46">
        <f t="shared" si="211"/>
        <v>1</v>
      </c>
      <c r="GW38" s="46">
        <f t="shared" si="211"/>
        <v>1.05</v>
      </c>
      <c r="GX38" s="46">
        <f t="shared" si="211"/>
        <v>1.1025</v>
      </c>
      <c r="GY38" s="46">
        <f t="shared" si="211"/>
        <v>1.1576250000000001</v>
      </c>
      <c r="GZ38" s="46">
        <f t="shared" si="211"/>
        <v>1.2155062500000002</v>
      </c>
      <c r="HA38" s="46">
        <f t="shared" si="211"/>
        <v>1.2762815625000004</v>
      </c>
      <c r="HB38" s="46">
        <f t="shared" si="211"/>
        <v>1.3400956406250004</v>
      </c>
      <c r="HC38" s="46">
        <f t="shared" si="211"/>
        <v>1.4071004226562505</v>
      </c>
      <c r="HD38" s="46">
        <f t="shared" si="211"/>
        <v>1.477455443789063</v>
      </c>
      <c r="HE38" s="46">
        <f t="shared" si="211"/>
        <v>1.5513282159785162</v>
      </c>
      <c r="HF38" s="67">
        <f t="shared" si="211"/>
        <v>1.628894626777442</v>
      </c>
      <c r="HG38" s="66">
        <f t="shared" ref="HG38:HR38" si="212">IF(HG$5&lt;$P38,HH38*0.99,IF(HG$5&lt;=$T38,1,HF38*HG$2))</f>
        <v>1.7103393581163142</v>
      </c>
      <c r="HH38" s="66">
        <f t="shared" si="212"/>
        <v>1.8300631131844562</v>
      </c>
      <c r="HI38" s="66">
        <f t="shared" si="212"/>
        <v>1.9947687933710574</v>
      </c>
      <c r="HJ38" s="66">
        <f t="shared" si="212"/>
        <v>2.214193360641874</v>
      </c>
      <c r="HK38" s="66">
        <f t="shared" si="212"/>
        <v>2.5020384975253176</v>
      </c>
      <c r="HL38" s="66">
        <f t="shared" si="212"/>
        <v>2.8773442721541151</v>
      </c>
      <c r="HM38" s="66">
        <f t="shared" si="212"/>
        <v>3.3664927984203143</v>
      </c>
      <c r="HN38" s="66">
        <f t="shared" si="212"/>
        <v>4.0061264301201742</v>
      </c>
      <c r="HO38" s="66">
        <f t="shared" si="212"/>
        <v>4.8474129804454105</v>
      </c>
      <c r="HP38" s="66">
        <f t="shared" si="212"/>
        <v>5.9623179659478547</v>
      </c>
      <c r="HQ38" s="66">
        <f t="shared" si="212"/>
        <v>7.4528974574348181</v>
      </c>
      <c r="HR38" s="66">
        <f t="shared" si="212"/>
        <v>9.4651797709422194</v>
      </c>
    </row>
    <row r="39" spans="2:226" x14ac:dyDescent="0.15">
      <c r="B39" s="74"/>
      <c r="C39" s="7">
        <v>32</v>
      </c>
      <c r="D39" s="3">
        <f t="shared" si="130"/>
        <v>0.1</v>
      </c>
      <c r="E39" s="9"/>
      <c r="F39" s="9"/>
      <c r="G39" s="9"/>
      <c r="H39" s="15"/>
      <c r="I39" s="7">
        <v>34</v>
      </c>
      <c r="J39" s="15">
        <f>ROUNDUP(求节点(节奏总纲!P$4:P$113,节奏总纲!$O$4:$O$113,节奏总纲!P37+1),0)</f>
        <v>36</v>
      </c>
      <c r="K39" s="15">
        <f>ROUNDUP(求节点(节奏总纲!Q$4:Q$113,节奏总纲!$O$4:$O$113,节奏总纲!Q37+1),0)</f>
        <v>36</v>
      </c>
      <c r="L39" s="15">
        <f>ROUNDUP(求节点(节奏总纲!R$4:R$113,节奏总纲!$O$4:$O$113,节奏总纲!R37+1),0)</f>
        <v>36</v>
      </c>
      <c r="M39" s="15">
        <f>ROUNDUP(求节点(节奏总纲!S$4:S$113,节奏总纲!$O$4:$O$113,节奏总纲!S37+1),0)</f>
        <v>37</v>
      </c>
      <c r="N39" s="15">
        <f>ROUNDUP(求节点(节奏总纲!T$4:T$113,节奏总纲!$O$4:$O$113,节奏总纲!T37+1),0)</f>
        <v>39</v>
      </c>
      <c r="O39" s="15">
        <f t="shared" si="11"/>
        <v>16.640791801159054</v>
      </c>
      <c r="P39" s="7">
        <v>33.281583602318108</v>
      </c>
      <c r="Q39" s="23">
        <f t="shared" ref="Q39:T39" si="213">P39+1.5</f>
        <v>34.781583602318108</v>
      </c>
      <c r="R39" s="23">
        <f t="shared" si="213"/>
        <v>36.281583602318108</v>
      </c>
      <c r="S39" s="23">
        <f t="shared" si="213"/>
        <v>37.781583602318108</v>
      </c>
      <c r="T39" s="23">
        <f t="shared" si="213"/>
        <v>39.281583602318108</v>
      </c>
      <c r="U39" s="15">
        <f>其他调用!AG38</f>
        <v>513681528.58019477</v>
      </c>
      <c r="V39" s="54">
        <f>IFERROR(部队战力(INDEX(其他调用!D$5:D$104,J39,1),INDEX(其他调用!N$5:N$104,J39,1),INDEX(其他调用!I$5:I$104,J39,1),INDEX(其他调用!S$5:S$104,J39,1)),V38)</f>
        <v>660611260.6776824</v>
      </c>
      <c r="W39" s="54">
        <f>IFERROR(部队战力(INDEX(其他调用!E$5:E$104,K39,1),INDEX(其他调用!O$5:O$104,K39,1),INDEX(其他调用!J$5:J$104,K39,1),INDEX(其他调用!T$5:T$104,K39,1)),W38)</f>
        <v>742659079.41155148</v>
      </c>
      <c r="X39" s="54">
        <f>IFERROR(部队战力(INDEX(其他调用!F$5:F$104,L39,1),INDEX(其他调用!P$5:P$104,L39,1),INDEX(其他调用!K$5:K$104,L39,1),INDEX(其他调用!U$5:U$104,L39,1)),X38)</f>
        <v>887378433.80201101</v>
      </c>
      <c r="Y39" s="54">
        <f>IFERROR(部队战力(INDEX(其他调用!G$5:G$104,M39,1),INDEX(其他调用!Q$5:Q$104,M39,1),INDEX(其他调用!L$5:L$104,M39,1),INDEX(其他调用!V$5:V$104,M39,1)),Y38)</f>
        <v>1261916150.5562589</v>
      </c>
      <c r="Z39" s="54">
        <f>IFERROR(部队战力(INDEX(其他调用!H$5:H$104,N39,1),INDEX(其他调用!R$5:R$104,N39,1),INDEX(其他调用!M$5:M$104,N39,1),INDEX(其他调用!W$5:W$104,N39,1)),Z38)</f>
        <v>1815172298.2021146</v>
      </c>
      <c r="AA39" s="15">
        <f t="shared" si="13"/>
        <v>1</v>
      </c>
      <c r="AB39" s="15">
        <f t="shared" si="14"/>
        <v>1.2860327341409343</v>
      </c>
      <c r="AC39" s="15">
        <f t="shared" si="15"/>
        <v>1.4457578053550921</v>
      </c>
      <c r="AD39" s="15">
        <f t="shared" si="16"/>
        <v>1.7274875276413129</v>
      </c>
      <c r="AE39" s="15">
        <f t="shared" si="17"/>
        <v>2.4566118895576592</v>
      </c>
      <c r="AF39" s="15">
        <f t="shared" si="18"/>
        <v>3.5336530461183093</v>
      </c>
      <c r="AK39" s="23"/>
      <c r="AL39" s="19">
        <v>34</v>
      </c>
      <c r="AM39" s="26">
        <f t="shared" si="197"/>
        <v>0.46062510846548116</v>
      </c>
      <c r="AN39" s="26">
        <f t="shared" si="197"/>
        <v>0.48554149673767594</v>
      </c>
      <c r="AO39" s="26">
        <f t="shared" si="197"/>
        <v>0.51180567607275695</v>
      </c>
      <c r="AP39" s="26">
        <f t="shared" si="197"/>
        <v>0.53949055193075113</v>
      </c>
      <c r="AQ39" s="26">
        <f t="shared" si="197"/>
        <v>0.59575263881484919</v>
      </c>
      <c r="AR39" s="26">
        <f t="shared" si="197"/>
        <v>0.62797842023685302</v>
      </c>
      <c r="AS39" s="26">
        <f t="shared" si="197"/>
        <v>0.6619473764609437</v>
      </c>
      <c r="AT39" s="26">
        <f t="shared" si="197"/>
        <v>0.69775380026317013</v>
      </c>
      <c r="AU39" s="26">
        <f t="shared" si="197"/>
        <v>0.7689287706364496</v>
      </c>
      <c r="AV39" s="26">
        <f t="shared" si="197"/>
        <v>0.81052209121479335</v>
      </c>
      <c r="AW39" s="26">
        <f t="shared" si="198"/>
        <v>0.85436530070716621</v>
      </c>
      <c r="AX39" s="26">
        <f t="shared" si="198"/>
        <v>0.9005801013497704</v>
      </c>
      <c r="AY39" s="26">
        <f t="shared" si="198"/>
        <v>0.86674740651451643</v>
      </c>
      <c r="AZ39" s="26">
        <f t="shared" si="198"/>
        <v>0.91363198687657876</v>
      </c>
      <c r="BA39" s="26">
        <f t="shared" si="198"/>
        <v>0.96305267390501825</v>
      </c>
      <c r="BB39" s="26">
        <f t="shared" si="198"/>
        <v>1.0151466520850874</v>
      </c>
      <c r="BC39" s="26">
        <f t="shared" si="198"/>
        <v>1.1033906414044459</v>
      </c>
      <c r="BD39" s="26">
        <f t="shared" si="198"/>
        <v>1.1127754369939684</v>
      </c>
      <c r="BE39" s="26">
        <f t="shared" si="198"/>
        <v>1.1220817433749291</v>
      </c>
      <c r="BF39" s="26">
        <f t="shared" si="198"/>
        <v>1.1313114975343981</v>
      </c>
      <c r="BG39" s="26">
        <f t="shared" si="199"/>
        <v>1.1923059470803741</v>
      </c>
      <c r="BH39" s="26">
        <f t="shared" si="199"/>
        <v>1.2018009236667715</v>
      </c>
      <c r="BI39" s="26">
        <f t="shared" si="199"/>
        <v>1.211221469760746</v>
      </c>
      <c r="BJ39" s="26">
        <f t="shared" si="199"/>
        <v>1.2205693087622917</v>
      </c>
      <c r="BK39" s="26">
        <f t="shared" si="199"/>
        <v>1.0921074515431382</v>
      </c>
      <c r="BL39" s="26">
        <f t="shared" si="199"/>
        <v>1.1014386437973194</v>
      </c>
      <c r="BM39" s="26">
        <f t="shared" si="199"/>
        <v>1.1106914451746299</v>
      </c>
      <c r="BN39" s="26">
        <f t="shared" si="199"/>
        <v>1.1198677987682915</v>
      </c>
      <c r="BO39" s="26">
        <f t="shared" si="199"/>
        <v>1.1827300243530792</v>
      </c>
      <c r="BP39" s="26">
        <f t="shared" si="199"/>
        <v>1.1921889514279391</v>
      </c>
      <c r="BQ39" s="26">
        <f t="shared" si="200"/>
        <v>1.2015734190250145</v>
      </c>
      <c r="BR39" s="26">
        <f t="shared" si="200"/>
        <v>1.2108851583482541</v>
      </c>
      <c r="BS39" s="26">
        <f t="shared" si="200"/>
        <v>1.2755860997449746</v>
      </c>
      <c r="BT39" s="26">
        <f t="shared" si="200"/>
        <v>1.342366848691497</v>
      </c>
      <c r="BU39" s="26">
        <f t="shared" si="200"/>
        <v>1.4022366130702837</v>
      </c>
      <c r="BV39" s="26">
        <f t="shared" si="200"/>
        <v>1.4881731163355418</v>
      </c>
      <c r="BW39" s="26">
        <f t="shared" si="200"/>
        <v>1.5131288606473126</v>
      </c>
      <c r="BX39" s="26">
        <f t="shared" si="200"/>
        <v>1.6974447100486338</v>
      </c>
      <c r="BY39" s="26">
        <f t="shared" si="200"/>
        <v>1.9164925759689673</v>
      </c>
      <c r="BZ39" s="26">
        <f t="shared" si="200"/>
        <v>2.0425365835238165</v>
      </c>
      <c r="CA39" s="26">
        <f t="shared" si="201"/>
        <v>2.244241414916297</v>
      </c>
      <c r="CB39" s="26">
        <f t="shared" si="201"/>
        <v>2.3537802533941128</v>
      </c>
      <c r="CC39" s="26">
        <f t="shared" si="201"/>
        <v>2.468665556407927</v>
      </c>
      <c r="CD39" s="26">
        <f t="shared" si="201"/>
        <v>2.5891582787335241</v>
      </c>
      <c r="CE39" s="26">
        <f t="shared" si="201"/>
        <v>2.8389653898691156</v>
      </c>
      <c r="CF39" s="26">
        <f t="shared" si="201"/>
        <v>2.9775320205435531</v>
      </c>
      <c r="CG39" s="26">
        <f t="shared" si="201"/>
        <v>3.122861928856028</v>
      </c>
      <c r="CH39" s="26">
        <f t="shared" si="201"/>
        <v>3.2752852225979083</v>
      </c>
      <c r="CK39" s="49">
        <v>34</v>
      </c>
      <c r="CL39" s="54">
        <f t="shared" si="19"/>
        <v>1.9230769230769232E-2</v>
      </c>
      <c r="CM39" s="54">
        <f t="shared" si="20"/>
        <v>3.8461538461538464E-2</v>
      </c>
      <c r="CN39" s="54">
        <f t="shared" si="21"/>
        <v>5.7692307692307696E-2</v>
      </c>
      <c r="CO39" s="54">
        <f t="shared" si="22"/>
        <v>7.6923076923076927E-2</v>
      </c>
      <c r="CP39" s="54">
        <f t="shared" si="23"/>
        <v>9.6153846153846145E-2</v>
      </c>
      <c r="CQ39" s="54">
        <f t="shared" si="24"/>
        <v>0.11538461538461539</v>
      </c>
      <c r="CR39" s="54">
        <f t="shared" si="25"/>
        <v>0.13461538461538461</v>
      </c>
      <c r="CS39" s="54">
        <f t="shared" si="26"/>
        <v>0.15384615384615385</v>
      </c>
      <c r="CT39" s="54">
        <f t="shared" si="27"/>
        <v>0.17307692307692307</v>
      </c>
      <c r="CU39" s="54">
        <f t="shared" si="28"/>
        <v>0.19230769230769229</v>
      </c>
      <c r="CV39" s="54">
        <f t="shared" si="29"/>
        <v>0.21153846153846154</v>
      </c>
      <c r="CW39" s="54">
        <f t="shared" si="30"/>
        <v>0.23076923076923078</v>
      </c>
      <c r="CX39" s="54">
        <f t="shared" si="31"/>
        <v>2.8846153846153848E-2</v>
      </c>
      <c r="CY39" s="54">
        <f t="shared" si="32"/>
        <v>5.7692307692307696E-2</v>
      </c>
      <c r="CZ39" s="54">
        <f t="shared" si="33"/>
        <v>8.6538461538461536E-2</v>
      </c>
      <c r="DA39" s="54">
        <f t="shared" si="34"/>
        <v>0.11538461538461539</v>
      </c>
      <c r="DB39" s="54">
        <f t="shared" si="35"/>
        <v>0.14423076923076922</v>
      </c>
      <c r="DC39" s="54">
        <f t="shared" si="36"/>
        <v>0.17307692307692307</v>
      </c>
      <c r="DD39" s="54">
        <f t="shared" si="37"/>
        <v>0.20192307692307693</v>
      </c>
      <c r="DE39" s="54">
        <f t="shared" si="38"/>
        <v>0.23076923076923078</v>
      </c>
      <c r="DF39" s="54">
        <f t="shared" si="39"/>
        <v>0.25961538461538458</v>
      </c>
      <c r="DG39" s="54">
        <f t="shared" si="40"/>
        <v>0.28846153846153844</v>
      </c>
      <c r="DH39" s="54">
        <f t="shared" si="41"/>
        <v>0.31730769230769229</v>
      </c>
      <c r="DI39" s="54">
        <f t="shared" si="42"/>
        <v>0.34615384615384615</v>
      </c>
      <c r="DJ39" s="54">
        <f t="shared" si="43"/>
        <v>0.10714285714285714</v>
      </c>
      <c r="DK39" s="54">
        <f t="shared" si="44"/>
        <v>0.21428571428571427</v>
      </c>
      <c r="DL39" s="54">
        <f t="shared" si="45"/>
        <v>0.3214285714285714</v>
      </c>
      <c r="DM39" s="54">
        <f t="shared" si="46"/>
        <v>0.42857142857142855</v>
      </c>
      <c r="DN39" s="54">
        <f t="shared" si="47"/>
        <v>0.5357142857142857</v>
      </c>
      <c r="DO39" s="54">
        <f t="shared" si="48"/>
        <v>0.64285714285714279</v>
      </c>
      <c r="DP39" s="54">
        <f t="shared" si="49"/>
        <v>0.75</v>
      </c>
      <c r="DQ39" s="54">
        <f t="shared" si="50"/>
        <v>0.8</v>
      </c>
      <c r="DR39" s="54">
        <f t="shared" si="51"/>
        <v>0.85000000000000009</v>
      </c>
      <c r="DS39" s="54">
        <f t="shared" si="52"/>
        <v>0.90000000000000013</v>
      </c>
      <c r="DT39" s="54">
        <f t="shared" si="53"/>
        <v>0.95000000000000018</v>
      </c>
      <c r="DU39" s="54">
        <f t="shared" si="54"/>
        <v>1.0000000000000002</v>
      </c>
      <c r="DV39" s="54">
        <f t="shared" si="55"/>
        <v>1.0500000000000003</v>
      </c>
      <c r="DW39" s="54">
        <f t="shared" si="56"/>
        <v>1.1000000000000003</v>
      </c>
      <c r="DX39" s="54">
        <f t="shared" si="57"/>
        <v>1.1500000000000004</v>
      </c>
      <c r="DY39" s="54">
        <f t="shared" si="58"/>
        <v>1.2000000000000004</v>
      </c>
      <c r="DZ39" s="54">
        <f t="shared" si="59"/>
        <v>1.2500000000000004</v>
      </c>
      <c r="EA39" s="54">
        <f t="shared" si="60"/>
        <v>1.3000000000000005</v>
      </c>
      <c r="EB39" s="54">
        <f t="shared" si="61"/>
        <v>1.3500000000000005</v>
      </c>
      <c r="EC39" s="54">
        <f t="shared" si="62"/>
        <v>1.4000000000000006</v>
      </c>
      <c r="ED39" s="54">
        <f t="shared" si="63"/>
        <v>1.4500000000000006</v>
      </c>
      <c r="EE39" s="54">
        <f t="shared" si="64"/>
        <v>1.5000000000000007</v>
      </c>
      <c r="EF39" s="54">
        <f t="shared" si="65"/>
        <v>1.5500000000000007</v>
      </c>
      <c r="EG39" s="54">
        <f t="shared" si="66"/>
        <v>1.6000000000000008</v>
      </c>
      <c r="EH39" s="66">
        <f t="shared" ref="EH39:ES39" si="214">EG39+EH$2</f>
        <v>1.6800000000000008</v>
      </c>
      <c r="EI39" s="66">
        <f t="shared" si="214"/>
        <v>1.7700000000000009</v>
      </c>
      <c r="EJ39" s="66">
        <f t="shared" si="214"/>
        <v>1.870000000000001</v>
      </c>
      <c r="EK39" s="66">
        <f t="shared" si="214"/>
        <v>1.9900000000000011</v>
      </c>
      <c r="EL39" s="66">
        <f t="shared" si="214"/>
        <v>2.1300000000000012</v>
      </c>
      <c r="EM39" s="66">
        <f t="shared" si="214"/>
        <v>2.2900000000000014</v>
      </c>
      <c r="EN39" s="66">
        <f t="shared" si="214"/>
        <v>2.4700000000000015</v>
      </c>
      <c r="EO39" s="66">
        <f t="shared" si="214"/>
        <v>2.6700000000000017</v>
      </c>
      <c r="EP39" s="66">
        <f t="shared" si="214"/>
        <v>2.8900000000000019</v>
      </c>
      <c r="EQ39" s="66">
        <f t="shared" si="214"/>
        <v>3.1300000000000017</v>
      </c>
      <c r="ER39" s="66">
        <f t="shared" si="214"/>
        <v>3.3900000000000015</v>
      </c>
      <c r="ES39" s="66">
        <f t="shared" si="214"/>
        <v>3.6700000000000017</v>
      </c>
      <c r="EW39" s="23">
        <v>34</v>
      </c>
      <c r="EX39" s="23">
        <f>INT([2]攻城值!$AC38)</f>
        <v>106</v>
      </c>
      <c r="EY39" s="23">
        <f>INT([2]攻城值!$AJ38)</f>
        <v>731</v>
      </c>
      <c r="EZ39" s="23">
        <f t="shared" si="68"/>
        <v>584.80000000000007</v>
      </c>
      <c r="FA39" s="23">
        <f>[3]其他调用!AS38+[3]其他调用!$AZ38*[3]攻城基础信息!$D$28*[3]攻城基础信息!$D$29</f>
        <v>692.02453928460352</v>
      </c>
      <c r="FB39" s="61">
        <f>[3]攻城基础信息!$X38*EZ39/FA39*$EX$1*6</f>
        <v>245183.26353771938</v>
      </c>
      <c r="FC39" s="26">
        <f t="shared" si="69"/>
        <v>24500</v>
      </c>
      <c r="FE39" s="74"/>
      <c r="FF39" s="23">
        <v>33</v>
      </c>
      <c r="FG39" s="26">
        <v>1</v>
      </c>
      <c r="FJ39" s="46">
        <v>34</v>
      </c>
      <c r="FK39" s="46">
        <f t="shared" ref="FK39:HE39" si="215">IF(FK$5&lt;$P39,FL39*0.99,IF(FK$5&lt;=$T39,1,FJ39*1.05))</f>
        <v>0.7177305325982748</v>
      </c>
      <c r="FL39" s="46">
        <f t="shared" si="215"/>
        <v>0.72498033595785338</v>
      </c>
      <c r="FM39" s="46">
        <f t="shared" si="215"/>
        <v>0.73230336965439735</v>
      </c>
      <c r="FN39" s="46">
        <f t="shared" si="215"/>
        <v>0.73970037338828021</v>
      </c>
      <c r="FO39" s="46">
        <f t="shared" si="215"/>
        <v>0.74717209433159615</v>
      </c>
      <c r="FP39" s="46">
        <f t="shared" si="215"/>
        <v>0.75471928720363246</v>
      </c>
      <c r="FQ39" s="46">
        <f t="shared" si="215"/>
        <v>0.76234271434710354</v>
      </c>
      <c r="FR39" s="46">
        <f t="shared" si="215"/>
        <v>0.77004314580515509</v>
      </c>
      <c r="FS39" s="46">
        <f t="shared" si="215"/>
        <v>0.77782135939914654</v>
      </c>
      <c r="FT39" s="46">
        <f t="shared" si="215"/>
        <v>0.78567814080721876</v>
      </c>
      <c r="FU39" s="46">
        <f t="shared" si="215"/>
        <v>0.79361428364365527</v>
      </c>
      <c r="FV39" s="46">
        <f t="shared" si="215"/>
        <v>0.80163058953904576</v>
      </c>
      <c r="FW39" s="46">
        <f t="shared" si="215"/>
        <v>0.80972786822125831</v>
      </c>
      <c r="FX39" s="46">
        <f t="shared" si="215"/>
        <v>0.81790693759723065</v>
      </c>
      <c r="FY39" s="46">
        <f t="shared" si="215"/>
        <v>0.82616862383558654</v>
      </c>
      <c r="FZ39" s="46">
        <f t="shared" si="215"/>
        <v>0.83451376145008738</v>
      </c>
      <c r="GA39" s="46">
        <f t="shared" si="215"/>
        <v>0.84294319338392665</v>
      </c>
      <c r="GB39" s="46">
        <f t="shared" si="215"/>
        <v>0.85145777109487542</v>
      </c>
      <c r="GC39" s="46">
        <f t="shared" si="215"/>
        <v>0.86005835464128833</v>
      </c>
      <c r="GD39" s="46">
        <f t="shared" si="215"/>
        <v>0.86874581276897811</v>
      </c>
      <c r="GE39" s="46">
        <f t="shared" si="215"/>
        <v>0.87752102299896784</v>
      </c>
      <c r="GF39" s="46">
        <f t="shared" si="215"/>
        <v>0.88638487171612912</v>
      </c>
      <c r="GG39" s="46">
        <f t="shared" si="215"/>
        <v>0.89533825425871627</v>
      </c>
      <c r="GH39" s="46">
        <f t="shared" si="215"/>
        <v>0.9043820750088043</v>
      </c>
      <c r="GI39" s="46">
        <f t="shared" si="215"/>
        <v>0.91351724748364072</v>
      </c>
      <c r="GJ39" s="46">
        <f t="shared" si="215"/>
        <v>0.92274469442791995</v>
      </c>
      <c r="GK39" s="46">
        <f t="shared" si="215"/>
        <v>0.93206534790698992</v>
      </c>
      <c r="GL39" s="46">
        <f t="shared" si="215"/>
        <v>0.94148014940099989</v>
      </c>
      <c r="GM39" s="46">
        <f t="shared" si="215"/>
        <v>0.95099004989999991</v>
      </c>
      <c r="GN39" s="46">
        <f t="shared" si="215"/>
        <v>0.96059600999999994</v>
      </c>
      <c r="GO39" s="46">
        <f t="shared" si="215"/>
        <v>0.97029899999999991</v>
      </c>
      <c r="GP39" s="46">
        <f t="shared" si="215"/>
        <v>0.98009999999999997</v>
      </c>
      <c r="GQ39" s="46">
        <f t="shared" si="215"/>
        <v>0.99</v>
      </c>
      <c r="GR39" s="46">
        <f t="shared" si="215"/>
        <v>1</v>
      </c>
      <c r="GS39" s="46">
        <f t="shared" si="215"/>
        <v>1</v>
      </c>
      <c r="GT39" s="46">
        <f t="shared" si="215"/>
        <v>1</v>
      </c>
      <c r="GU39" s="46">
        <f t="shared" si="215"/>
        <v>1</v>
      </c>
      <c r="GV39" s="46">
        <f t="shared" si="215"/>
        <v>1</v>
      </c>
      <c r="GW39" s="46">
        <f t="shared" si="215"/>
        <v>1</v>
      </c>
      <c r="GX39" s="46">
        <f t="shared" si="215"/>
        <v>1.05</v>
      </c>
      <c r="GY39" s="46">
        <f t="shared" si="215"/>
        <v>1.1025</v>
      </c>
      <c r="GZ39" s="46">
        <f t="shared" si="215"/>
        <v>1.1576250000000001</v>
      </c>
      <c r="HA39" s="46">
        <f t="shared" si="215"/>
        <v>1.2155062500000002</v>
      </c>
      <c r="HB39" s="46">
        <f t="shared" si="215"/>
        <v>1.2762815625000004</v>
      </c>
      <c r="HC39" s="46">
        <f t="shared" si="215"/>
        <v>1.3400956406250004</v>
      </c>
      <c r="HD39" s="46">
        <f t="shared" si="215"/>
        <v>1.4071004226562505</v>
      </c>
      <c r="HE39" s="46">
        <f t="shared" si="215"/>
        <v>1.477455443789063</v>
      </c>
      <c r="HF39" s="67">
        <f t="shared" si="211"/>
        <v>1.5513282159785162</v>
      </c>
      <c r="HG39" s="66">
        <f t="shared" ref="HG39:HR39" si="216">IF(HG$5&lt;$P39,HH39*0.99,IF(HG$5&lt;=$T39,1,HF39*HG$2))</f>
        <v>1.628894626777442</v>
      </c>
      <c r="HH39" s="66">
        <f t="shared" si="216"/>
        <v>1.7429172506518631</v>
      </c>
      <c r="HI39" s="66">
        <f t="shared" si="216"/>
        <v>1.8997798032105309</v>
      </c>
      <c r="HJ39" s="66">
        <f t="shared" si="216"/>
        <v>2.1087555815636896</v>
      </c>
      <c r="HK39" s="66">
        <f t="shared" si="216"/>
        <v>2.382893807166969</v>
      </c>
      <c r="HL39" s="66">
        <f t="shared" si="216"/>
        <v>2.740327878242014</v>
      </c>
      <c r="HM39" s="66">
        <f t="shared" si="216"/>
        <v>3.206183617543156</v>
      </c>
      <c r="HN39" s="66">
        <f t="shared" si="216"/>
        <v>3.8153585048763552</v>
      </c>
      <c r="HO39" s="66">
        <f t="shared" si="216"/>
        <v>4.6165837909003899</v>
      </c>
      <c r="HP39" s="66">
        <f t="shared" si="216"/>
        <v>5.6783980628074797</v>
      </c>
      <c r="HQ39" s="66">
        <f t="shared" si="216"/>
        <v>7.0979975785093501</v>
      </c>
      <c r="HR39" s="66">
        <f t="shared" si="216"/>
        <v>9.0144569247068755</v>
      </c>
    </row>
    <row r="40" spans="2:226" x14ac:dyDescent="0.15">
      <c r="B40" s="74"/>
      <c r="C40" s="7">
        <v>33</v>
      </c>
      <c r="D40" s="3">
        <f t="shared" si="130"/>
        <v>0.15000000000000002</v>
      </c>
      <c r="E40" s="9"/>
      <c r="F40" s="9"/>
      <c r="G40" s="9"/>
      <c r="H40" s="15"/>
      <c r="I40" s="7">
        <v>35</v>
      </c>
      <c r="J40" s="15">
        <f>ROUNDUP(求节点(节奏总纲!P$4:P$113,节奏总纲!$O$4:$O$113,节奏总纲!P38+1),0)</f>
        <v>37</v>
      </c>
      <c r="K40" s="15">
        <f>ROUNDUP(求节点(节奏总纲!Q$4:Q$113,节奏总纲!$O$4:$O$113,节奏总纲!Q38+1),0)</f>
        <v>37</v>
      </c>
      <c r="L40" s="15">
        <f>ROUNDUP(求节点(节奏总纲!R$4:R$113,节奏总纲!$O$4:$O$113,节奏总纲!R38+1),0)</f>
        <v>37</v>
      </c>
      <c r="M40" s="15">
        <f>ROUNDUP(求节点(节奏总纲!S$4:S$113,节奏总纲!$O$4:$O$113,节奏总纲!S38+1),0)</f>
        <v>38</v>
      </c>
      <c r="N40" s="15">
        <f>ROUNDUP(求节点(节奏总纲!T$4:T$113,节奏总纲!$O$4:$O$113,节奏总纲!T38+1),0)</f>
        <v>39</v>
      </c>
      <c r="O40" s="15">
        <f t="shared" si="11"/>
        <v>17.298746854381502</v>
      </c>
      <c r="P40" s="7">
        <v>34.597493708763004</v>
      </c>
      <c r="Q40" s="23">
        <f t="shared" ref="Q40:T40" si="217">P40+1.5</f>
        <v>36.097493708763004</v>
      </c>
      <c r="R40" s="23">
        <f t="shared" si="217"/>
        <v>37.597493708763004</v>
      </c>
      <c r="S40" s="23">
        <f t="shared" si="217"/>
        <v>39.097493708763004</v>
      </c>
      <c r="T40" s="23">
        <f t="shared" si="217"/>
        <v>40.597493708763004</v>
      </c>
      <c r="U40" s="15">
        <f>其他调用!AG39</f>
        <v>579523713.72788835</v>
      </c>
      <c r="V40" s="54">
        <f>IFERROR(部队战力(INDEX(其他调用!D$5:D$104,J40,1),INDEX(其他调用!N$5:N$104,J40,1),INDEX(其他调用!I$5:I$104,J40,1),INDEX(其他调用!S$5:S$104,J40,1)),V39)</f>
        <v>750789534.91432846</v>
      </c>
      <c r="W40" s="54">
        <f>IFERROR(部队战力(INDEX(其他调用!E$5:E$104,K40,1),INDEX(其他调用!O$5:O$104,K40,1),INDEX(其他调用!J$5:J$104,K40,1),INDEX(其他调用!T$5:T$104,K40,1)),W39)</f>
        <v>835602517.53713393</v>
      </c>
      <c r="X40" s="54">
        <f>IFERROR(部队战力(INDEX(其他调用!F$5:F$104,L40,1),INDEX(其他调用!P$5:P$104,L40,1),INDEX(其他调用!K$5:K$104,L40,1),INDEX(其他调用!U$5:U$104,L40,1)),X39)</f>
        <v>985509825.00771475</v>
      </c>
      <c r="Y40" s="54">
        <f>IFERROR(部队战力(INDEX(其他调用!G$5:G$104,M40,1),INDEX(其他调用!Q$5:Q$104,M40,1),INDEX(其他调用!L$5:L$104,M40,1),INDEX(其他调用!V$5:V$104,M40,1)),Y39)</f>
        <v>1402726884.0084264</v>
      </c>
      <c r="Z40" s="54">
        <f>IFERROR(部队战力(INDEX(其他调用!H$5:H$104,N40,1),INDEX(其他调用!R$5:R$104,N40,1),INDEX(其他调用!M$5:M$104,N40,1),INDEX(其他调用!W$5:W$104,N40,1)),Z39)</f>
        <v>1815172298.2021146</v>
      </c>
      <c r="AA40" s="15">
        <f t="shared" si="13"/>
        <v>1</v>
      </c>
      <c r="AB40" s="15">
        <f t="shared" si="14"/>
        <v>1.2955285817119415</v>
      </c>
      <c r="AC40" s="15">
        <f t="shared" si="15"/>
        <v>1.4418780418181227</v>
      </c>
      <c r="AD40" s="15">
        <f t="shared" si="16"/>
        <v>1.7005513349371837</v>
      </c>
      <c r="AE40" s="15">
        <f t="shared" si="17"/>
        <v>2.4204822870580025</v>
      </c>
      <c r="AF40" s="15">
        <f t="shared" si="18"/>
        <v>3.1321795039683522</v>
      </c>
      <c r="AK40" s="23"/>
      <c r="AL40" s="19">
        <v>35</v>
      </c>
      <c r="AM40" s="26">
        <f t="shared" si="197"/>
        <v>0.44493279868639118</v>
      </c>
      <c r="AN40" s="26">
        <f t="shared" si="197"/>
        <v>0.46900034985405648</v>
      </c>
      <c r="AO40" s="26">
        <f t="shared" si="197"/>
        <v>0.49436977631821233</v>
      </c>
      <c r="AP40" s="26">
        <f t="shared" si="197"/>
        <v>0.52111149983784055</v>
      </c>
      <c r="AQ40" s="26">
        <f t="shared" si="197"/>
        <v>0.57545688248680815</v>
      </c>
      <c r="AR40" s="26">
        <f t="shared" si="197"/>
        <v>0.60658481462605773</v>
      </c>
      <c r="AS40" s="26">
        <f t="shared" si="197"/>
        <v>0.63939653609645331</v>
      </c>
      <c r="AT40" s="26">
        <f t="shared" si="197"/>
        <v>0.67398312736228638</v>
      </c>
      <c r="AU40" s="26">
        <f t="shared" si="197"/>
        <v>0.74273335001103158</v>
      </c>
      <c r="AV40" s="26">
        <f t="shared" si="197"/>
        <v>0.78290969340063565</v>
      </c>
      <c r="AW40" s="26">
        <f t="shared" si="198"/>
        <v>0.82525927779003505</v>
      </c>
      <c r="AX40" s="26">
        <f t="shared" si="198"/>
        <v>0.86989965933403945</v>
      </c>
      <c r="AY40" s="26">
        <f t="shared" si="198"/>
        <v>0.83721955717829655</v>
      </c>
      <c r="AZ40" s="26">
        <f t="shared" si="198"/>
        <v>0.88250690077366345</v>
      </c>
      <c r="BA40" s="26">
        <f t="shared" si="198"/>
        <v>0.93024395242032942</v>
      </c>
      <c r="BB40" s="26">
        <f t="shared" si="198"/>
        <v>0.98056322308184818</v>
      </c>
      <c r="BC40" s="26">
        <f t="shared" si="198"/>
        <v>1.0828236483199603</v>
      </c>
      <c r="BD40" s="26">
        <f t="shared" si="198"/>
        <v>1.1065694262649675</v>
      </c>
      <c r="BE40" s="26">
        <f t="shared" si="198"/>
        <v>1.1158706513952492</v>
      </c>
      <c r="BF40" s="26">
        <f t="shared" si="198"/>
        <v>1.125094985388406</v>
      </c>
      <c r="BG40" s="26">
        <f t="shared" si="199"/>
        <v>1.185800863498812</v>
      </c>
      <c r="BH40" s="26">
        <f t="shared" si="199"/>
        <v>1.1952895182768715</v>
      </c>
      <c r="BI40" s="26">
        <f t="shared" si="199"/>
        <v>1.2047034394947922</v>
      </c>
      <c r="BJ40" s="26">
        <f t="shared" si="199"/>
        <v>1.2140443656467459</v>
      </c>
      <c r="BK40" s="26">
        <f t="shared" si="199"/>
        <v>1.0897253607698638</v>
      </c>
      <c r="BL40" s="26">
        <f t="shared" si="199"/>
        <v>1.0997245060132732</v>
      </c>
      <c r="BM40" s="26">
        <f t="shared" si="199"/>
        <v>1.1096335504783845</v>
      </c>
      <c r="BN40" s="26">
        <f t="shared" si="199"/>
        <v>1.1194548867946368</v>
      </c>
      <c r="BO40" s="26">
        <f t="shared" si="199"/>
        <v>1.1829617941802206</v>
      </c>
      <c r="BP40" s="26">
        <f t="shared" si="199"/>
        <v>1.1930741338966069</v>
      </c>
      <c r="BQ40" s="26">
        <f t="shared" si="200"/>
        <v>1.2031014801155346</v>
      </c>
      <c r="BR40" s="26">
        <f t="shared" si="200"/>
        <v>1.2130459405724261</v>
      </c>
      <c r="BS40" s="26">
        <f t="shared" si="200"/>
        <v>1.2784963344512794</v>
      </c>
      <c r="BT40" s="26">
        <f t="shared" si="200"/>
        <v>1.2887257665002225</v>
      </c>
      <c r="BU40" s="26">
        <f t="shared" si="200"/>
        <v>1.3286355843297211</v>
      </c>
      <c r="BV40" s="26">
        <f t="shared" si="200"/>
        <v>1.3763371522295917</v>
      </c>
      <c r="BW40" s="26">
        <f t="shared" si="200"/>
        <v>1.3271244978522039</v>
      </c>
      <c r="BX40" s="26">
        <f t="shared" si="200"/>
        <v>1.4449372819674993</v>
      </c>
      <c r="BY40" s="26">
        <f t="shared" si="200"/>
        <v>1.6177122731278348</v>
      </c>
      <c r="BZ40" s="26">
        <f t="shared" si="200"/>
        <v>1.772196508583</v>
      </c>
      <c r="CA40" s="26">
        <f t="shared" si="201"/>
        <v>1.9844785769341611</v>
      </c>
      <c r="CB40" s="26">
        <f t="shared" si="201"/>
        <v>2.0813386904926592</v>
      </c>
      <c r="CC40" s="26">
        <f t="shared" si="201"/>
        <v>2.1829264346275776</v>
      </c>
      <c r="CD40" s="26">
        <f t="shared" si="201"/>
        <v>2.2894725595419252</v>
      </c>
      <c r="CE40" s="26">
        <f t="shared" si="201"/>
        <v>2.5103653998217141</v>
      </c>
      <c r="CF40" s="26">
        <f t="shared" si="201"/>
        <v>2.6328934434732143</v>
      </c>
      <c r="CG40" s="26">
        <f t="shared" si="201"/>
        <v>2.761401939803886</v>
      </c>
      <c r="CH40" s="26">
        <f t="shared" si="201"/>
        <v>2.8961827878205355</v>
      </c>
      <c r="CK40" s="49">
        <v>35</v>
      </c>
      <c r="CL40" s="54">
        <f t="shared" si="19"/>
        <v>1.9230769230769232E-2</v>
      </c>
      <c r="CM40" s="54">
        <f t="shared" si="20"/>
        <v>3.8461538461538464E-2</v>
      </c>
      <c r="CN40" s="54">
        <f t="shared" si="21"/>
        <v>5.7692307692307696E-2</v>
      </c>
      <c r="CO40" s="54">
        <f t="shared" si="22"/>
        <v>7.6923076923076927E-2</v>
      </c>
      <c r="CP40" s="54">
        <f t="shared" si="23"/>
        <v>9.6153846153846145E-2</v>
      </c>
      <c r="CQ40" s="54">
        <f t="shared" si="24"/>
        <v>0.11538461538461539</v>
      </c>
      <c r="CR40" s="54">
        <f t="shared" si="25"/>
        <v>0.13461538461538461</v>
      </c>
      <c r="CS40" s="54">
        <f t="shared" si="26"/>
        <v>0.15384615384615385</v>
      </c>
      <c r="CT40" s="54">
        <f t="shared" si="27"/>
        <v>0.17307692307692307</v>
      </c>
      <c r="CU40" s="54">
        <f t="shared" si="28"/>
        <v>0.19230769230769229</v>
      </c>
      <c r="CV40" s="54">
        <f t="shared" si="29"/>
        <v>0.21153846153846154</v>
      </c>
      <c r="CW40" s="54">
        <f t="shared" si="30"/>
        <v>0.23076923076923078</v>
      </c>
      <c r="CX40" s="54">
        <f t="shared" si="31"/>
        <v>2.8846153846153848E-2</v>
      </c>
      <c r="CY40" s="54">
        <f t="shared" si="32"/>
        <v>5.7692307692307696E-2</v>
      </c>
      <c r="CZ40" s="54">
        <f t="shared" si="33"/>
        <v>8.6538461538461536E-2</v>
      </c>
      <c r="DA40" s="54">
        <f t="shared" si="34"/>
        <v>0.11538461538461539</v>
      </c>
      <c r="DB40" s="54">
        <f t="shared" si="35"/>
        <v>0.14423076923076922</v>
      </c>
      <c r="DC40" s="54">
        <f t="shared" si="36"/>
        <v>0.17307692307692307</v>
      </c>
      <c r="DD40" s="54">
        <f t="shared" si="37"/>
        <v>0.20192307692307693</v>
      </c>
      <c r="DE40" s="54">
        <f t="shared" si="38"/>
        <v>0.23076923076923078</v>
      </c>
      <c r="DF40" s="54">
        <f t="shared" si="39"/>
        <v>0.25961538461538458</v>
      </c>
      <c r="DG40" s="54">
        <f t="shared" si="40"/>
        <v>0.28846153846153844</v>
      </c>
      <c r="DH40" s="54">
        <f t="shared" si="41"/>
        <v>0.31730769230769229</v>
      </c>
      <c r="DI40" s="54">
        <f t="shared" si="42"/>
        <v>0.34615384615384615</v>
      </c>
      <c r="DJ40" s="54">
        <f t="shared" si="43"/>
        <v>8.3333333333333329E-2</v>
      </c>
      <c r="DK40" s="54">
        <f t="shared" si="44"/>
        <v>0.16666666666666666</v>
      </c>
      <c r="DL40" s="54">
        <f t="shared" si="45"/>
        <v>0.25</v>
      </c>
      <c r="DM40" s="54">
        <f t="shared" si="46"/>
        <v>0.33333333333333331</v>
      </c>
      <c r="DN40" s="54">
        <f t="shared" si="47"/>
        <v>0.41666666666666669</v>
      </c>
      <c r="DO40" s="54">
        <f t="shared" si="48"/>
        <v>0.5</v>
      </c>
      <c r="DP40" s="54">
        <f t="shared" si="49"/>
        <v>0.58333333333333337</v>
      </c>
      <c r="DQ40" s="54">
        <f t="shared" si="50"/>
        <v>0.66666666666666663</v>
      </c>
      <c r="DR40" s="54">
        <f t="shared" si="51"/>
        <v>0.71666666666666667</v>
      </c>
      <c r="DS40" s="54">
        <f t="shared" si="52"/>
        <v>0.76666666666666672</v>
      </c>
      <c r="DT40" s="54">
        <f t="shared" si="53"/>
        <v>0.81666666666666676</v>
      </c>
      <c r="DU40" s="54">
        <f t="shared" si="54"/>
        <v>0.86666666666666681</v>
      </c>
      <c r="DV40" s="54">
        <f t="shared" si="55"/>
        <v>0.91666666666666685</v>
      </c>
      <c r="DW40" s="54">
        <f t="shared" si="56"/>
        <v>0.9666666666666669</v>
      </c>
      <c r="DX40" s="54">
        <f t="shared" si="57"/>
        <v>1.0166666666666668</v>
      </c>
      <c r="DY40" s="54">
        <f t="shared" si="58"/>
        <v>1.0666666666666669</v>
      </c>
      <c r="DZ40" s="54">
        <f t="shared" si="59"/>
        <v>1.1166666666666669</v>
      </c>
      <c r="EA40" s="54">
        <f t="shared" si="60"/>
        <v>1.166666666666667</v>
      </c>
      <c r="EB40" s="54">
        <f t="shared" si="61"/>
        <v>1.216666666666667</v>
      </c>
      <c r="EC40" s="54">
        <f t="shared" si="62"/>
        <v>1.2666666666666671</v>
      </c>
      <c r="ED40" s="54">
        <f t="shared" si="63"/>
        <v>1.3166666666666671</v>
      </c>
      <c r="EE40" s="54">
        <f t="shared" si="64"/>
        <v>1.3666666666666671</v>
      </c>
      <c r="EF40" s="54">
        <f t="shared" si="65"/>
        <v>1.4166666666666672</v>
      </c>
      <c r="EG40" s="54">
        <f t="shared" si="66"/>
        <v>1.4666666666666672</v>
      </c>
      <c r="EH40" s="66">
        <f t="shared" ref="EH40:ES40" si="218">EG40+EH$2</f>
        <v>1.5466666666666673</v>
      </c>
      <c r="EI40" s="66">
        <f t="shared" si="218"/>
        <v>1.6366666666666674</v>
      </c>
      <c r="EJ40" s="66">
        <f t="shared" si="218"/>
        <v>1.7366666666666675</v>
      </c>
      <c r="EK40" s="66">
        <f t="shared" si="218"/>
        <v>1.8566666666666674</v>
      </c>
      <c r="EL40" s="66">
        <f t="shared" si="218"/>
        <v>1.9966666666666675</v>
      </c>
      <c r="EM40" s="66">
        <f t="shared" si="218"/>
        <v>2.1566666666666676</v>
      </c>
      <c r="EN40" s="66">
        <f t="shared" si="218"/>
        <v>2.3366666666666678</v>
      </c>
      <c r="EO40" s="66">
        <f t="shared" si="218"/>
        <v>2.536666666666668</v>
      </c>
      <c r="EP40" s="66">
        <f t="shared" si="218"/>
        <v>2.7566666666666682</v>
      </c>
      <c r="EQ40" s="66">
        <f t="shared" si="218"/>
        <v>2.9966666666666679</v>
      </c>
      <c r="ER40" s="66">
        <f t="shared" si="218"/>
        <v>3.2566666666666677</v>
      </c>
      <c r="ES40" s="66">
        <f t="shared" si="218"/>
        <v>3.536666666666668</v>
      </c>
      <c r="EW40" s="23">
        <v>35</v>
      </c>
      <c r="EX40" s="23">
        <f>INT([2]攻城值!$AC39)</f>
        <v>109</v>
      </c>
      <c r="EY40" s="23">
        <f>INT([2]攻城值!$AJ39)</f>
        <v>743</v>
      </c>
      <c r="EZ40" s="23">
        <f t="shared" si="68"/>
        <v>594.4</v>
      </c>
      <c r="FA40" s="23">
        <f>[3]其他调用!AS39+[3]其他调用!$AZ39*[3]攻城基础信息!$D$28*[3]攻城基础信息!$D$29</f>
        <v>704.35769692895474</v>
      </c>
      <c r="FB40" s="61">
        <f>[3]攻城基础信息!$X39*EZ40/FA40*$EX$1*6</f>
        <v>252818.15418340047</v>
      </c>
      <c r="FC40" s="26">
        <f t="shared" si="69"/>
        <v>25500</v>
      </c>
      <c r="FE40" s="74"/>
      <c r="FF40" s="23">
        <v>34</v>
      </c>
      <c r="FG40" s="26">
        <v>1</v>
      </c>
      <c r="FJ40" s="46">
        <v>35</v>
      </c>
      <c r="FK40" s="46">
        <f t="shared" ref="FK40:HE40" si="219">IF(FK$5&lt;$P40,FL40*0.99,IF(FK$5&lt;=$T40,1,FJ40*1.05))</f>
        <v>0.71055322727229209</v>
      </c>
      <c r="FL40" s="46">
        <f t="shared" si="219"/>
        <v>0.7177305325982748</v>
      </c>
      <c r="FM40" s="46">
        <f t="shared" si="219"/>
        <v>0.72498033595785338</v>
      </c>
      <c r="FN40" s="46">
        <f t="shared" si="219"/>
        <v>0.73230336965439735</v>
      </c>
      <c r="FO40" s="46">
        <f t="shared" si="219"/>
        <v>0.73970037338828021</v>
      </c>
      <c r="FP40" s="46">
        <f t="shared" si="219"/>
        <v>0.74717209433159615</v>
      </c>
      <c r="FQ40" s="46">
        <f t="shared" si="219"/>
        <v>0.75471928720363246</v>
      </c>
      <c r="FR40" s="46">
        <f t="shared" si="219"/>
        <v>0.76234271434710354</v>
      </c>
      <c r="FS40" s="46">
        <f t="shared" si="219"/>
        <v>0.77004314580515509</v>
      </c>
      <c r="FT40" s="46">
        <f t="shared" si="219"/>
        <v>0.77782135939914654</v>
      </c>
      <c r="FU40" s="46">
        <f t="shared" si="219"/>
        <v>0.78567814080721876</v>
      </c>
      <c r="FV40" s="46">
        <f t="shared" si="219"/>
        <v>0.79361428364365527</v>
      </c>
      <c r="FW40" s="46">
        <f t="shared" si="219"/>
        <v>0.80163058953904576</v>
      </c>
      <c r="FX40" s="46">
        <f t="shared" si="219"/>
        <v>0.80972786822125831</v>
      </c>
      <c r="FY40" s="46">
        <f t="shared" si="219"/>
        <v>0.81790693759723065</v>
      </c>
      <c r="FZ40" s="46">
        <f t="shared" si="219"/>
        <v>0.82616862383558654</v>
      </c>
      <c r="GA40" s="46">
        <f t="shared" si="219"/>
        <v>0.83451376145008738</v>
      </c>
      <c r="GB40" s="46">
        <f t="shared" si="219"/>
        <v>0.84294319338392665</v>
      </c>
      <c r="GC40" s="46">
        <f t="shared" si="219"/>
        <v>0.85145777109487542</v>
      </c>
      <c r="GD40" s="46">
        <f t="shared" si="219"/>
        <v>0.86005835464128833</v>
      </c>
      <c r="GE40" s="46">
        <f t="shared" si="219"/>
        <v>0.86874581276897811</v>
      </c>
      <c r="GF40" s="46">
        <f t="shared" si="219"/>
        <v>0.87752102299896784</v>
      </c>
      <c r="GG40" s="46">
        <f t="shared" si="219"/>
        <v>0.88638487171612912</v>
      </c>
      <c r="GH40" s="46">
        <f t="shared" si="219"/>
        <v>0.89533825425871627</v>
      </c>
      <c r="GI40" s="46">
        <f t="shared" si="219"/>
        <v>0.9043820750088043</v>
      </c>
      <c r="GJ40" s="46">
        <f t="shared" si="219"/>
        <v>0.91351724748364072</v>
      </c>
      <c r="GK40" s="46">
        <f t="shared" si="219"/>
        <v>0.92274469442791995</v>
      </c>
      <c r="GL40" s="46">
        <f t="shared" si="219"/>
        <v>0.93206534790698992</v>
      </c>
      <c r="GM40" s="46">
        <f t="shared" si="219"/>
        <v>0.94148014940099989</v>
      </c>
      <c r="GN40" s="46">
        <f t="shared" si="219"/>
        <v>0.95099004989999991</v>
      </c>
      <c r="GO40" s="46">
        <f t="shared" si="219"/>
        <v>0.96059600999999994</v>
      </c>
      <c r="GP40" s="46">
        <f t="shared" si="219"/>
        <v>0.97029899999999991</v>
      </c>
      <c r="GQ40" s="46">
        <f t="shared" si="219"/>
        <v>0.98009999999999997</v>
      </c>
      <c r="GR40" s="46">
        <f t="shared" si="219"/>
        <v>0.99</v>
      </c>
      <c r="GS40" s="46">
        <f t="shared" si="219"/>
        <v>1</v>
      </c>
      <c r="GT40" s="46">
        <f t="shared" si="219"/>
        <v>1</v>
      </c>
      <c r="GU40" s="46">
        <f t="shared" si="219"/>
        <v>1</v>
      </c>
      <c r="GV40" s="46">
        <f t="shared" si="219"/>
        <v>1</v>
      </c>
      <c r="GW40" s="46">
        <f t="shared" si="219"/>
        <v>1</v>
      </c>
      <c r="GX40" s="46">
        <f t="shared" si="219"/>
        <v>1</v>
      </c>
      <c r="GY40" s="46">
        <f t="shared" si="219"/>
        <v>1.05</v>
      </c>
      <c r="GZ40" s="46">
        <f t="shared" si="219"/>
        <v>1.1025</v>
      </c>
      <c r="HA40" s="46">
        <f t="shared" si="219"/>
        <v>1.1576250000000001</v>
      </c>
      <c r="HB40" s="46">
        <f t="shared" si="219"/>
        <v>1.2155062500000002</v>
      </c>
      <c r="HC40" s="46">
        <f t="shared" si="219"/>
        <v>1.2762815625000004</v>
      </c>
      <c r="HD40" s="46">
        <f t="shared" si="219"/>
        <v>1.3400956406250004</v>
      </c>
      <c r="HE40" s="46">
        <f t="shared" si="219"/>
        <v>1.4071004226562505</v>
      </c>
      <c r="HF40" s="67">
        <f t="shared" si="211"/>
        <v>1.477455443789063</v>
      </c>
      <c r="HG40" s="66">
        <f t="shared" ref="HG40:HR40" si="220">IF(HG$5&lt;$P40,HH40*0.99,IF(HG$5&lt;=$T40,1,HF40*HG$2))</f>
        <v>1.5513282159785162</v>
      </c>
      <c r="HH40" s="66">
        <f t="shared" si="220"/>
        <v>1.6599211910970124</v>
      </c>
      <c r="HI40" s="66">
        <f t="shared" si="220"/>
        <v>1.8093140982957436</v>
      </c>
      <c r="HJ40" s="66">
        <f t="shared" si="220"/>
        <v>2.0083386491082758</v>
      </c>
      <c r="HK40" s="66">
        <f t="shared" si="220"/>
        <v>2.2694226734923513</v>
      </c>
      <c r="HL40" s="66">
        <f t="shared" si="220"/>
        <v>2.6098360745162039</v>
      </c>
      <c r="HM40" s="66">
        <f t="shared" si="220"/>
        <v>3.0535082071839583</v>
      </c>
      <c r="HN40" s="66">
        <f t="shared" si="220"/>
        <v>3.6336747665489102</v>
      </c>
      <c r="HO40" s="66">
        <f t="shared" si="220"/>
        <v>4.3967464675241814</v>
      </c>
      <c r="HP40" s="66">
        <f t="shared" si="220"/>
        <v>5.4079981550547433</v>
      </c>
      <c r="HQ40" s="66">
        <f t="shared" si="220"/>
        <v>6.7599976938184287</v>
      </c>
      <c r="HR40" s="66">
        <f t="shared" si="220"/>
        <v>8.5851970711494054</v>
      </c>
    </row>
    <row r="41" spans="2:226" x14ac:dyDescent="0.15">
      <c r="B41" s="74"/>
      <c r="C41" s="7">
        <v>34</v>
      </c>
      <c r="D41" s="3">
        <f t="shared" si="130"/>
        <v>0.15000000000000002</v>
      </c>
      <c r="E41" s="9"/>
      <c r="F41" s="9"/>
      <c r="G41" s="9"/>
      <c r="H41" s="15"/>
      <c r="I41" s="7">
        <v>36</v>
      </c>
      <c r="J41" s="15">
        <f>ROUNDUP(求节点(节奏总纲!P$4:P$113,节奏总纲!$O$4:$O$113,节奏总纲!P39+1),0)</f>
        <v>38</v>
      </c>
      <c r="K41" s="15">
        <f>ROUNDUP(求节点(节奏总纲!Q$4:Q$113,节奏总纲!$O$4:$O$113,节奏总纲!Q39+1),0)</f>
        <v>38</v>
      </c>
      <c r="L41" s="15">
        <f>ROUNDUP(求节点(节奏总纲!R$4:R$113,节奏总纲!$O$4:$O$113,节奏总纲!R39+1),0)</f>
        <v>38</v>
      </c>
      <c r="M41" s="15">
        <f>ROUNDUP(求节点(节奏总纲!S$4:S$113,节奏总纲!$O$4:$O$113,节奏总纲!S39+1),0)</f>
        <v>39</v>
      </c>
      <c r="N41" s="15">
        <f>ROUNDUP(求节点(节奏总纲!T$4:T$113,节奏总纲!$O$4:$O$113,节奏总纲!T39+1),0)</f>
        <v>40</v>
      </c>
      <c r="O41" s="15">
        <f t="shared" si="11"/>
        <v>18.003925619966974</v>
      </c>
      <c r="P41" s="7">
        <v>36.007851239933949</v>
      </c>
      <c r="Q41" s="23">
        <f t="shared" ref="Q41:T41" si="221">P41+1.5</f>
        <v>37.507851239933949</v>
      </c>
      <c r="R41" s="23">
        <f t="shared" si="221"/>
        <v>39.007851239933949</v>
      </c>
      <c r="S41" s="23">
        <f t="shared" si="221"/>
        <v>40.507851239933949</v>
      </c>
      <c r="T41" s="23">
        <f t="shared" si="221"/>
        <v>42.007851239933949</v>
      </c>
      <c r="U41" s="15">
        <f>其他调用!AG40</f>
        <v>660611260.6776824</v>
      </c>
      <c r="V41" s="54">
        <f>IFERROR(部队战力(INDEX(其他调用!D$5:D$104,J41,1),INDEX(其他调用!N$5:N$104,J41,1),INDEX(其他调用!I$5:I$104,J41,1),INDEX(其他调用!S$5:S$104,J41,1)),V40)</f>
        <v>850470039.78244841</v>
      </c>
      <c r="W41" s="54">
        <f>IFERROR(部队战力(INDEX(其他调用!E$5:E$104,K41,1),INDEX(其他调用!O$5:O$104,K41,1),INDEX(其他调用!J$5:J$104,K41,1),INDEX(其他调用!T$5:T$104,K41,1)),W40)</f>
        <v>937848951.67874289</v>
      </c>
      <c r="X41" s="54">
        <f>IFERROR(部队战力(INDEX(其他调用!F$5:F$104,L41,1),INDEX(其他调用!P$5:P$104,L41,1),INDEX(其他调用!K$5:K$104,L41,1),INDEX(其他调用!U$5:U$104,L41,1)),X40)</f>
        <v>1091303547.2369578</v>
      </c>
      <c r="Y41" s="54">
        <f>IFERROR(部队战力(INDEX(其他调用!G$5:G$104,M41,1),INDEX(其他调用!Q$5:Q$104,M41,1),INDEX(其他调用!L$5:L$104,M41,1),INDEX(其他调用!V$5:V$104,M41,1)),Y40)</f>
        <v>1557115024.5882075</v>
      </c>
      <c r="Z41" s="54">
        <f>IFERROR(部队战力(INDEX(其他调用!H$5:H$104,N41,1),INDEX(其他调用!R$5:R$104,N41,1),INDEX(其他调用!M$5:M$104,N41,1),INDEX(其他调用!W$5:W$104,N41,1)),Z40)</f>
        <v>2015784645.1265142</v>
      </c>
      <c r="AA41" s="15">
        <f t="shared" si="13"/>
        <v>1</v>
      </c>
      <c r="AB41" s="15">
        <f t="shared" si="14"/>
        <v>1.2873986418427095</v>
      </c>
      <c r="AC41" s="15">
        <f t="shared" si="15"/>
        <v>1.4196684305935969</v>
      </c>
      <c r="AD41" s="15">
        <f t="shared" si="16"/>
        <v>1.6519602558961126</v>
      </c>
      <c r="AE41" s="15">
        <f t="shared" si="17"/>
        <v>2.3570821711256547</v>
      </c>
      <c r="AF41" s="15">
        <f t="shared" si="18"/>
        <v>3.0513931038030426</v>
      </c>
      <c r="AK41" s="23"/>
      <c r="AL41" s="19">
        <v>36</v>
      </c>
      <c r="AM41" s="26">
        <f t="shared" si="197"/>
        <v>0.42870723813935385</v>
      </c>
      <c r="AN41" s="26">
        <f t="shared" si="197"/>
        <v>0.45189710730685462</v>
      </c>
      <c r="AO41" s="26">
        <f t="shared" si="197"/>
        <v>0.47634137571039314</v>
      </c>
      <c r="AP41" s="26">
        <f t="shared" si="197"/>
        <v>0.50210789700761627</v>
      </c>
      <c r="AQ41" s="26">
        <f t="shared" si="197"/>
        <v>0.55447144262585446</v>
      </c>
      <c r="AR41" s="26">
        <f t="shared" si="197"/>
        <v>0.58446421873902432</v>
      </c>
      <c r="AS41" s="26">
        <f t="shared" si="197"/>
        <v>0.61607938069539381</v>
      </c>
      <c r="AT41" s="26">
        <f t="shared" si="197"/>
        <v>0.64940468748780467</v>
      </c>
      <c r="AU41" s="26">
        <f t="shared" si="197"/>
        <v>0.71564776545424513</v>
      </c>
      <c r="AV41" s="26">
        <f t="shared" si="197"/>
        <v>0.75435898041512661</v>
      </c>
      <c r="AW41" s="26">
        <f t="shared" si="198"/>
        <v>0.79516418383805021</v>
      </c>
      <c r="AX41" s="26">
        <f t="shared" si="198"/>
        <v>0.83817664490569632</v>
      </c>
      <c r="AY41" s="26">
        <f t="shared" si="198"/>
        <v>0.80668830244439893</v>
      </c>
      <c r="AZ41" s="26">
        <f t="shared" si="198"/>
        <v>0.85032413251302519</v>
      </c>
      <c r="BA41" s="26">
        <f t="shared" si="198"/>
        <v>0.89632033604933203</v>
      </c>
      <c r="BB41" s="26">
        <f t="shared" si="198"/>
        <v>0.94480459168113906</v>
      </c>
      <c r="BC41" s="26">
        <f t="shared" si="198"/>
        <v>1.0433358409039846</v>
      </c>
      <c r="BD41" s="26">
        <f t="shared" si="198"/>
        <v>1.0997725405812202</v>
      </c>
      <c r="BE41" s="26">
        <f t="shared" si="198"/>
        <v>1.1087107549341562</v>
      </c>
      <c r="BF41" s="26">
        <f t="shared" si="198"/>
        <v>1.1173875339323982</v>
      </c>
      <c r="BG41" s="26">
        <f t="shared" si="199"/>
        <v>1.1771791552725588</v>
      </c>
      <c r="BH41" s="26">
        <f t="shared" si="199"/>
        <v>1.1861121263791636</v>
      </c>
      <c r="BI41" s="26">
        <f t="shared" si="199"/>
        <v>1.1949783215938214</v>
      </c>
      <c r="BJ41" s="26">
        <f t="shared" si="199"/>
        <v>1.2037792163908929</v>
      </c>
      <c r="BK41" s="26">
        <f t="shared" si="199"/>
        <v>1.0850160015544319</v>
      </c>
      <c r="BL41" s="26">
        <f t="shared" si="199"/>
        <v>1.0951054769610897</v>
      </c>
      <c r="BM41" s="26">
        <f t="shared" si="199"/>
        <v>1.1051028403326022</v>
      </c>
      <c r="BN41" s="26">
        <f t="shared" si="199"/>
        <v>1.1150105693455079</v>
      </c>
      <c r="BO41" s="26">
        <f t="shared" si="199"/>
        <v>1.1783944150550369</v>
      </c>
      <c r="BP41" s="26">
        <f t="shared" si="199"/>
        <v>1.1885934719946878</v>
      </c>
      <c r="BQ41" s="26">
        <f t="shared" si="200"/>
        <v>1.198705754513538</v>
      </c>
      <c r="BR41" s="26">
        <f t="shared" si="200"/>
        <v>1.2087334404819592</v>
      </c>
      <c r="BS41" s="26">
        <f t="shared" si="200"/>
        <v>1.2740731008098432</v>
      </c>
      <c r="BT41" s="26">
        <f t="shared" si="200"/>
        <v>1.2843861681824147</v>
      </c>
      <c r="BU41" s="26">
        <f t="shared" si="200"/>
        <v>1.2946170830903643</v>
      </c>
      <c r="BV41" s="26">
        <f t="shared" si="200"/>
        <v>1.3047677780511366</v>
      </c>
      <c r="BW41" s="26">
        <f t="shared" si="200"/>
        <v>1.2311831761381327</v>
      </c>
      <c r="BX41" s="26">
        <f t="shared" si="200"/>
        <v>1.2842161862667765</v>
      </c>
      <c r="BY41" s="26">
        <f t="shared" si="200"/>
        <v>1.3490536329838532</v>
      </c>
      <c r="BZ41" s="26">
        <f t="shared" si="200"/>
        <v>1.5282283108341177</v>
      </c>
      <c r="CA41" s="26">
        <f t="shared" si="201"/>
        <v>1.7685335357823471</v>
      </c>
      <c r="CB41" s="26">
        <f t="shared" si="201"/>
        <v>1.9203615161942562</v>
      </c>
      <c r="CC41" s="26">
        <f t="shared" si="201"/>
        <v>2.0145387056737305</v>
      </c>
      <c r="CD41" s="26">
        <f t="shared" si="201"/>
        <v>2.1128660194918529</v>
      </c>
      <c r="CE41" s="26">
        <f t="shared" si="201"/>
        <v>2.3167195115247892</v>
      </c>
      <c r="CF41" s="26">
        <f t="shared" si="201"/>
        <v>2.4297959224156305</v>
      </c>
      <c r="CG41" s="26">
        <f t="shared" si="201"/>
        <v>2.5483914626772686</v>
      </c>
      <c r="CH41" s="26">
        <f t="shared" si="201"/>
        <v>2.6727755146571939</v>
      </c>
      <c r="CK41" s="49">
        <v>36</v>
      </c>
      <c r="CL41" s="54">
        <f t="shared" si="19"/>
        <v>1.9230769230769232E-2</v>
      </c>
      <c r="CM41" s="54">
        <f t="shared" si="20"/>
        <v>3.8461538461538464E-2</v>
      </c>
      <c r="CN41" s="54">
        <f t="shared" si="21"/>
        <v>5.7692307692307696E-2</v>
      </c>
      <c r="CO41" s="54">
        <f t="shared" si="22"/>
        <v>7.6923076923076927E-2</v>
      </c>
      <c r="CP41" s="54">
        <f t="shared" si="23"/>
        <v>9.6153846153846145E-2</v>
      </c>
      <c r="CQ41" s="54">
        <f t="shared" si="24"/>
        <v>0.11538461538461539</v>
      </c>
      <c r="CR41" s="54">
        <f t="shared" si="25"/>
        <v>0.13461538461538461</v>
      </c>
      <c r="CS41" s="54">
        <f t="shared" si="26"/>
        <v>0.15384615384615385</v>
      </c>
      <c r="CT41" s="54">
        <f t="shared" si="27"/>
        <v>0.17307692307692307</v>
      </c>
      <c r="CU41" s="54">
        <f t="shared" si="28"/>
        <v>0.19230769230769229</v>
      </c>
      <c r="CV41" s="54">
        <f t="shared" si="29"/>
        <v>0.21153846153846154</v>
      </c>
      <c r="CW41" s="54">
        <f t="shared" si="30"/>
        <v>0.23076923076923078</v>
      </c>
      <c r="CX41" s="54">
        <f t="shared" si="31"/>
        <v>2.8846153846153848E-2</v>
      </c>
      <c r="CY41" s="54">
        <f t="shared" si="32"/>
        <v>5.7692307692307696E-2</v>
      </c>
      <c r="CZ41" s="54">
        <f t="shared" si="33"/>
        <v>8.6538461538461536E-2</v>
      </c>
      <c r="DA41" s="54">
        <f t="shared" si="34"/>
        <v>0.11538461538461539</v>
      </c>
      <c r="DB41" s="54">
        <f t="shared" si="35"/>
        <v>0.14423076923076922</v>
      </c>
      <c r="DC41" s="54">
        <f t="shared" si="36"/>
        <v>0.17307692307692307</v>
      </c>
      <c r="DD41" s="54">
        <f t="shared" si="37"/>
        <v>0.20192307692307693</v>
      </c>
      <c r="DE41" s="54">
        <f t="shared" si="38"/>
        <v>0.23076923076923078</v>
      </c>
      <c r="DF41" s="54">
        <f t="shared" si="39"/>
        <v>0.25961538461538458</v>
      </c>
      <c r="DG41" s="54">
        <f t="shared" si="40"/>
        <v>0.28846153846153844</v>
      </c>
      <c r="DH41" s="54">
        <f t="shared" si="41"/>
        <v>0.31730769230769229</v>
      </c>
      <c r="DI41" s="54">
        <f t="shared" si="42"/>
        <v>0.34615384615384615</v>
      </c>
      <c r="DJ41" s="54">
        <f t="shared" si="43"/>
        <v>6.6666666666666666E-2</v>
      </c>
      <c r="DK41" s="54">
        <f t="shared" si="44"/>
        <v>0.13333333333333333</v>
      </c>
      <c r="DL41" s="54">
        <f t="shared" si="45"/>
        <v>0.2</v>
      </c>
      <c r="DM41" s="54">
        <f t="shared" si="46"/>
        <v>0.26666666666666666</v>
      </c>
      <c r="DN41" s="54">
        <f t="shared" si="47"/>
        <v>0.33333333333333331</v>
      </c>
      <c r="DO41" s="54">
        <f t="shared" si="48"/>
        <v>0.4</v>
      </c>
      <c r="DP41" s="54">
        <f t="shared" si="49"/>
        <v>0.46666666666666667</v>
      </c>
      <c r="DQ41" s="54">
        <f t="shared" si="50"/>
        <v>0.53333333333333333</v>
      </c>
      <c r="DR41" s="54">
        <f t="shared" si="51"/>
        <v>0.60000000000000009</v>
      </c>
      <c r="DS41" s="54">
        <f t="shared" si="52"/>
        <v>0.65000000000000013</v>
      </c>
      <c r="DT41" s="54">
        <f t="shared" si="53"/>
        <v>0.70000000000000018</v>
      </c>
      <c r="DU41" s="54">
        <f t="shared" si="54"/>
        <v>0.75000000000000022</v>
      </c>
      <c r="DV41" s="54">
        <f t="shared" si="55"/>
        <v>0.80000000000000027</v>
      </c>
      <c r="DW41" s="54">
        <f t="shared" si="56"/>
        <v>0.85000000000000031</v>
      </c>
      <c r="DX41" s="54">
        <f t="shared" si="57"/>
        <v>0.90000000000000036</v>
      </c>
      <c r="DY41" s="54">
        <f t="shared" si="58"/>
        <v>0.9500000000000004</v>
      </c>
      <c r="DZ41" s="54">
        <f t="shared" si="59"/>
        <v>1.0000000000000004</v>
      </c>
      <c r="EA41" s="54">
        <f t="shared" si="60"/>
        <v>1.0500000000000005</v>
      </c>
      <c r="EB41" s="54">
        <f t="shared" si="61"/>
        <v>1.1000000000000005</v>
      </c>
      <c r="EC41" s="54">
        <f t="shared" si="62"/>
        <v>1.1500000000000006</v>
      </c>
      <c r="ED41" s="54">
        <f t="shared" si="63"/>
        <v>1.2000000000000006</v>
      </c>
      <c r="EE41" s="54">
        <f t="shared" si="64"/>
        <v>1.2500000000000007</v>
      </c>
      <c r="EF41" s="54">
        <f t="shared" si="65"/>
        <v>1.3000000000000007</v>
      </c>
      <c r="EG41" s="54">
        <f t="shared" si="66"/>
        <v>1.3500000000000008</v>
      </c>
      <c r="EH41" s="66">
        <f t="shared" ref="EH41:ES41" si="222">EG41+EH$2</f>
        <v>1.4300000000000008</v>
      </c>
      <c r="EI41" s="66">
        <f t="shared" si="222"/>
        <v>1.5200000000000009</v>
      </c>
      <c r="EJ41" s="66">
        <f t="shared" si="222"/>
        <v>1.620000000000001</v>
      </c>
      <c r="EK41" s="66">
        <f t="shared" si="222"/>
        <v>1.7400000000000011</v>
      </c>
      <c r="EL41" s="66">
        <f t="shared" si="222"/>
        <v>1.8800000000000012</v>
      </c>
      <c r="EM41" s="66">
        <f t="shared" si="222"/>
        <v>2.0400000000000014</v>
      </c>
      <c r="EN41" s="66">
        <f t="shared" si="222"/>
        <v>2.2200000000000015</v>
      </c>
      <c r="EO41" s="66">
        <f t="shared" si="222"/>
        <v>2.4200000000000017</v>
      </c>
      <c r="EP41" s="66">
        <f t="shared" si="222"/>
        <v>2.6400000000000019</v>
      </c>
      <c r="EQ41" s="66">
        <f t="shared" si="222"/>
        <v>2.8800000000000017</v>
      </c>
      <c r="ER41" s="66">
        <f t="shared" si="222"/>
        <v>3.1400000000000015</v>
      </c>
      <c r="ES41" s="66">
        <f t="shared" si="222"/>
        <v>3.4200000000000017</v>
      </c>
      <c r="EW41" s="23">
        <v>36</v>
      </c>
      <c r="EX41" s="23">
        <f>INT([2]攻城值!$AC40)</f>
        <v>113</v>
      </c>
      <c r="EY41" s="23">
        <f>INT([2]攻城值!$AJ40)</f>
        <v>754</v>
      </c>
      <c r="EZ41" s="23">
        <f t="shared" si="68"/>
        <v>603.20000000000005</v>
      </c>
      <c r="FA41" s="23">
        <f>[3]其他调用!AS40+[3]其他调用!$AZ40*[3]攻城基础信息!$D$28*[3]攻城基础信息!$D$29</f>
        <v>717.02899895132066</v>
      </c>
      <c r="FB41" s="61">
        <f>[3]攻城基础信息!$X40*EZ41/FA41*$EX$1*6</f>
        <v>262393.65766580612</v>
      </c>
      <c r="FC41" s="26">
        <f t="shared" si="69"/>
        <v>26000</v>
      </c>
      <c r="FE41" s="74"/>
      <c r="FF41" s="23">
        <v>35</v>
      </c>
      <c r="FG41" s="26">
        <v>1</v>
      </c>
      <c r="FJ41" s="46">
        <v>36</v>
      </c>
      <c r="FK41" s="46">
        <f t="shared" ref="FK41:HE41" si="223">IF(FK$5&lt;$P41,FL41*0.99,IF(FK$5&lt;=$T41,1,FJ41*1.05))</f>
        <v>0.69641321804957346</v>
      </c>
      <c r="FL41" s="46">
        <f t="shared" si="223"/>
        <v>0.70344769499956916</v>
      </c>
      <c r="FM41" s="46">
        <f t="shared" si="223"/>
        <v>0.71055322727229209</v>
      </c>
      <c r="FN41" s="46">
        <f t="shared" si="223"/>
        <v>0.7177305325982748</v>
      </c>
      <c r="FO41" s="46">
        <f t="shared" si="223"/>
        <v>0.72498033595785338</v>
      </c>
      <c r="FP41" s="46">
        <f t="shared" si="223"/>
        <v>0.73230336965439735</v>
      </c>
      <c r="FQ41" s="46">
        <f t="shared" si="223"/>
        <v>0.73970037338828021</v>
      </c>
      <c r="FR41" s="46">
        <f t="shared" si="223"/>
        <v>0.74717209433159615</v>
      </c>
      <c r="FS41" s="46">
        <f t="shared" si="223"/>
        <v>0.75471928720363246</v>
      </c>
      <c r="FT41" s="46">
        <f t="shared" si="223"/>
        <v>0.76234271434710354</v>
      </c>
      <c r="FU41" s="46">
        <f t="shared" si="223"/>
        <v>0.77004314580515509</v>
      </c>
      <c r="FV41" s="46">
        <f t="shared" si="223"/>
        <v>0.77782135939914654</v>
      </c>
      <c r="FW41" s="46">
        <f t="shared" si="223"/>
        <v>0.78567814080721876</v>
      </c>
      <c r="FX41" s="46">
        <f t="shared" si="223"/>
        <v>0.79361428364365527</v>
      </c>
      <c r="FY41" s="46">
        <f t="shared" si="223"/>
        <v>0.80163058953904576</v>
      </c>
      <c r="FZ41" s="46">
        <f t="shared" si="223"/>
        <v>0.80972786822125831</v>
      </c>
      <c r="GA41" s="46">
        <f t="shared" si="223"/>
        <v>0.81790693759723065</v>
      </c>
      <c r="GB41" s="46">
        <f t="shared" si="223"/>
        <v>0.82616862383558654</v>
      </c>
      <c r="GC41" s="46">
        <f t="shared" si="223"/>
        <v>0.83451376145008738</v>
      </c>
      <c r="GD41" s="46">
        <f t="shared" si="223"/>
        <v>0.84294319338392665</v>
      </c>
      <c r="GE41" s="46">
        <f t="shared" si="223"/>
        <v>0.85145777109487542</v>
      </c>
      <c r="GF41" s="46">
        <f t="shared" si="223"/>
        <v>0.86005835464128833</v>
      </c>
      <c r="GG41" s="46">
        <f t="shared" si="223"/>
        <v>0.86874581276897811</v>
      </c>
      <c r="GH41" s="46">
        <f t="shared" si="223"/>
        <v>0.87752102299896784</v>
      </c>
      <c r="GI41" s="46">
        <f t="shared" si="223"/>
        <v>0.88638487171612912</v>
      </c>
      <c r="GJ41" s="46">
        <f t="shared" si="223"/>
        <v>0.89533825425871627</v>
      </c>
      <c r="GK41" s="46">
        <f t="shared" si="223"/>
        <v>0.9043820750088043</v>
      </c>
      <c r="GL41" s="46">
        <f t="shared" si="223"/>
        <v>0.91351724748364072</v>
      </c>
      <c r="GM41" s="46">
        <f t="shared" si="223"/>
        <v>0.92274469442791995</v>
      </c>
      <c r="GN41" s="46">
        <f t="shared" si="223"/>
        <v>0.93206534790698992</v>
      </c>
      <c r="GO41" s="46">
        <f t="shared" si="223"/>
        <v>0.94148014940099989</v>
      </c>
      <c r="GP41" s="46">
        <f t="shared" si="223"/>
        <v>0.95099004989999991</v>
      </c>
      <c r="GQ41" s="46">
        <f t="shared" si="223"/>
        <v>0.96059600999999994</v>
      </c>
      <c r="GR41" s="46">
        <f t="shared" si="223"/>
        <v>0.97029899999999991</v>
      </c>
      <c r="GS41" s="46">
        <f t="shared" si="223"/>
        <v>0.98009999999999997</v>
      </c>
      <c r="GT41" s="46">
        <f t="shared" si="223"/>
        <v>0.99</v>
      </c>
      <c r="GU41" s="46">
        <f t="shared" si="223"/>
        <v>1</v>
      </c>
      <c r="GV41" s="46">
        <f t="shared" si="223"/>
        <v>1</v>
      </c>
      <c r="GW41" s="46">
        <f t="shared" si="223"/>
        <v>1</v>
      </c>
      <c r="GX41" s="46">
        <f t="shared" si="223"/>
        <v>1</v>
      </c>
      <c r="GY41" s="46">
        <f t="shared" si="223"/>
        <v>1</v>
      </c>
      <c r="GZ41" s="46">
        <f t="shared" si="223"/>
        <v>1</v>
      </c>
      <c r="HA41" s="46">
        <f t="shared" si="223"/>
        <v>1.05</v>
      </c>
      <c r="HB41" s="46">
        <f t="shared" si="223"/>
        <v>1.1025</v>
      </c>
      <c r="HC41" s="46">
        <f t="shared" si="223"/>
        <v>1.1576250000000001</v>
      </c>
      <c r="HD41" s="46">
        <f t="shared" si="223"/>
        <v>1.2155062500000002</v>
      </c>
      <c r="HE41" s="46">
        <f t="shared" si="223"/>
        <v>1.2762815625000004</v>
      </c>
      <c r="HF41" s="67">
        <f t="shared" si="211"/>
        <v>1.3400956406250004</v>
      </c>
      <c r="HG41" s="66">
        <f t="shared" ref="HG41:HR41" si="224">IF(HG$5&lt;$P41,HH41*0.99,IF(HG$5&lt;=$T41,1,HF41*HG$2))</f>
        <v>1.4071004226562505</v>
      </c>
      <c r="HH41" s="66">
        <f t="shared" si="224"/>
        <v>1.505597452242188</v>
      </c>
      <c r="HI41" s="66">
        <f t="shared" si="224"/>
        <v>1.641101222943985</v>
      </c>
      <c r="HJ41" s="66">
        <f t="shared" si="224"/>
        <v>1.8216223574678234</v>
      </c>
      <c r="HK41" s="66">
        <f t="shared" si="224"/>
        <v>2.0584332639386402</v>
      </c>
      <c r="HL41" s="66">
        <f t="shared" si="224"/>
        <v>2.3671982535294362</v>
      </c>
      <c r="HM41" s="66">
        <f t="shared" si="224"/>
        <v>2.7696219566294404</v>
      </c>
      <c r="HN41" s="66">
        <f t="shared" si="224"/>
        <v>3.2958501283890338</v>
      </c>
      <c r="HO41" s="66">
        <f t="shared" si="224"/>
        <v>3.9879786553507306</v>
      </c>
      <c r="HP41" s="66">
        <f t="shared" si="224"/>
        <v>4.9052137460813983</v>
      </c>
      <c r="HQ41" s="66">
        <f t="shared" si="224"/>
        <v>6.1315171826017476</v>
      </c>
      <c r="HR41" s="66">
        <f t="shared" si="224"/>
        <v>7.7870268219042194</v>
      </c>
    </row>
    <row r="42" spans="2:226" x14ac:dyDescent="0.15">
      <c r="B42" s="74"/>
      <c r="C42" s="7">
        <v>35</v>
      </c>
      <c r="D42" s="3">
        <f t="shared" si="130"/>
        <v>0.15000000000000002</v>
      </c>
      <c r="E42" s="9"/>
      <c r="F42" s="9"/>
      <c r="G42" s="9"/>
      <c r="H42" s="15"/>
      <c r="I42" s="7">
        <v>37</v>
      </c>
      <c r="J42" s="15">
        <f>ROUNDUP(求节点(节奏总纲!P$4:P$113,节奏总纲!$O$4:$O$113,节奏总纲!P40+1),0)</f>
        <v>39</v>
      </c>
      <c r="K42" s="15">
        <f>ROUNDUP(求节点(节奏总纲!Q$4:Q$113,节奏总纲!$O$4:$O$113,节奏总纲!Q40+1),0)</f>
        <v>39</v>
      </c>
      <c r="L42" s="15">
        <f>ROUNDUP(求节点(节奏总纲!R$4:R$113,节奏总纲!$O$4:$O$113,节奏总纲!R40+1),0)</f>
        <v>39</v>
      </c>
      <c r="M42" s="15">
        <f>ROUNDUP(求节点(节奏总纲!S$4:S$113,节奏总纲!$O$4:$O$113,节奏总纲!S40+1),0)</f>
        <v>39</v>
      </c>
      <c r="N42" s="15">
        <f>ROUNDUP(求节点(节奏总纲!T$4:T$113,节奏总纲!$O$4:$O$113,节奏总纲!T40+1),0)</f>
        <v>41</v>
      </c>
      <c r="O42" s="15">
        <f t="shared" si="11"/>
        <v>18.759717507265588</v>
      </c>
      <c r="P42" s="7">
        <v>37.519435014531176</v>
      </c>
      <c r="Q42" s="23">
        <f t="shared" ref="Q42:T42" si="225">P42+1.5</f>
        <v>39.019435014531176</v>
      </c>
      <c r="R42" s="23">
        <f t="shared" si="225"/>
        <v>40.519435014531176</v>
      </c>
      <c r="S42" s="23">
        <f t="shared" si="225"/>
        <v>42.019435014531176</v>
      </c>
      <c r="T42" s="23">
        <f t="shared" si="225"/>
        <v>43.519435014531176</v>
      </c>
      <c r="U42" s="15">
        <f>其他调用!AG41</f>
        <v>750789534.91432846</v>
      </c>
      <c r="V42" s="54">
        <f>IFERROR(部队战力(INDEX(其他调用!D$5:D$104,J42,1),INDEX(其他调用!N$5:N$104,J42,1),INDEX(其他调用!I$5:I$104,J42,1),INDEX(其他调用!S$5:S$104,J42,1)),V41)</f>
        <v>960905671.89640939</v>
      </c>
      <c r="W42" s="54">
        <f>IFERROR(部队战力(INDEX(其他调用!E$5:E$104,K42,1),INDEX(其他调用!O$5:O$104,K42,1),INDEX(其他调用!J$5:J$104,K42,1),INDEX(其他调用!T$5:T$104,K42,1)),W41)</f>
        <v>1049593894.6072772</v>
      </c>
      <c r="X42" s="54">
        <f>IFERROR(部队战力(INDEX(其他调用!F$5:F$104,L42,1),INDEX(其他调用!P$5:P$104,L42,1),INDEX(其他调用!K$5:K$104,L42,1),INDEX(其他调用!U$5:U$104,L42,1)),X41)</f>
        <v>1206534853.262398</v>
      </c>
      <c r="Y42" s="54">
        <f>IFERROR(部队战力(INDEX(其他调用!G$5:G$104,M42,1),INDEX(其他调用!Q$5:Q$104,M42,1),INDEX(其他调用!L$5:L$104,M42,1),INDEX(其他调用!V$5:V$104,M42,1)),Y41)</f>
        <v>1557115024.5882075</v>
      </c>
      <c r="Z42" s="54">
        <f>IFERROR(部队战力(INDEX(其他调用!H$5:H$104,N42,1),INDEX(其他调用!R$5:R$104,N42,1),INDEX(其他调用!M$5:M$104,N42,1),INDEX(其他调用!W$5:W$104,N42,1)),Z41)</f>
        <v>2212491904.5812764</v>
      </c>
      <c r="AA42" s="15">
        <f t="shared" si="13"/>
        <v>1</v>
      </c>
      <c r="AB42" s="15">
        <f t="shared" si="14"/>
        <v>1.2798602367387246</v>
      </c>
      <c r="AC42" s="15">
        <f t="shared" si="15"/>
        <v>1.3979868469091605</v>
      </c>
      <c r="AD42" s="15">
        <f t="shared" si="16"/>
        <v>1.6070214050067626</v>
      </c>
      <c r="AE42" s="15">
        <f t="shared" si="17"/>
        <v>2.0739700704084636</v>
      </c>
      <c r="AF42" s="15">
        <f t="shared" si="18"/>
        <v>2.9468869792301255</v>
      </c>
      <c r="AK42" s="23"/>
      <c r="AL42" s="19">
        <v>37</v>
      </c>
      <c r="AM42" s="26">
        <f t="shared" si="197"/>
        <v>0.41197346663328849</v>
      </c>
      <c r="AN42" s="26">
        <f t="shared" si="197"/>
        <v>0.43425816337219048</v>
      </c>
      <c r="AO42" s="26">
        <f t="shared" si="197"/>
        <v>0.45774829625920938</v>
      </c>
      <c r="AP42" s="26">
        <f t="shared" si="197"/>
        <v>0.4825090704135449</v>
      </c>
      <c r="AQ42" s="26">
        <f t="shared" si="197"/>
        <v>0.53282870464034959</v>
      </c>
      <c r="AR42" s="26">
        <f t="shared" si="197"/>
        <v>0.56165076979354445</v>
      </c>
      <c r="AS42" s="26">
        <f t="shared" si="197"/>
        <v>0.59203189404483281</v>
      </c>
      <c r="AT42" s="26">
        <f t="shared" si="197"/>
        <v>0.62405641088171593</v>
      </c>
      <c r="AU42" s="26">
        <f t="shared" si="197"/>
        <v>0.68771381631470474</v>
      </c>
      <c r="AV42" s="26">
        <f t="shared" si="197"/>
        <v>0.72491401264037691</v>
      </c>
      <c r="AW42" s="26">
        <f t="shared" si="198"/>
        <v>0.76412646257189409</v>
      </c>
      <c r="AX42" s="26">
        <f t="shared" si="198"/>
        <v>0.80546001404486334</v>
      </c>
      <c r="AY42" s="26">
        <f t="shared" si="198"/>
        <v>0.77520075913090702</v>
      </c>
      <c r="AZ42" s="26">
        <f t="shared" si="198"/>
        <v>0.81713334758174549</v>
      </c>
      <c r="BA42" s="26">
        <f t="shared" si="198"/>
        <v>0.86133417681211899</v>
      </c>
      <c r="BB42" s="26">
        <f t="shared" si="198"/>
        <v>0.90792594175749497</v>
      </c>
      <c r="BC42" s="26">
        <f t="shared" si="198"/>
        <v>1.0026112111040539</v>
      </c>
      <c r="BD42" s="26">
        <f t="shared" si="198"/>
        <v>1.0568450115695709</v>
      </c>
      <c r="BE42" s="26">
        <f t="shared" si="198"/>
        <v>1.1019697497477734</v>
      </c>
      <c r="BF42" s="26">
        <f t="shared" si="198"/>
        <v>1.1101298519029976</v>
      </c>
      <c r="BG42" s="26">
        <f t="shared" si="199"/>
        <v>1.1690590635809823</v>
      </c>
      <c r="BH42" s="26">
        <f t="shared" si="199"/>
        <v>1.177466918637218</v>
      </c>
      <c r="BI42" s="26">
        <f t="shared" si="199"/>
        <v>1.1858151604821074</v>
      </c>
      <c r="BJ42" s="26">
        <f t="shared" si="199"/>
        <v>1.1941050394221553</v>
      </c>
      <c r="BK42" s="26">
        <f t="shared" si="199"/>
        <v>1.0796446520729277</v>
      </c>
      <c r="BL42" s="26">
        <f t="shared" si="199"/>
        <v>1.0888852147132928</v>
      </c>
      <c r="BM42" s="26">
        <f t="shared" si="199"/>
        <v>1.0980480166608171</v>
      </c>
      <c r="BN42" s="26">
        <f t="shared" si="199"/>
        <v>1.1071349885918584</v>
      </c>
      <c r="BO42" s="26">
        <f t="shared" si="199"/>
        <v>1.1692978865210308</v>
      </c>
      <c r="BP42" s="26">
        <f t="shared" si="199"/>
        <v>1.1786644325708828</v>
      </c>
      <c r="BQ42" s="26">
        <f t="shared" si="200"/>
        <v>1.1879571296106328</v>
      </c>
      <c r="BR42" s="26">
        <f t="shared" si="200"/>
        <v>1.1971776973272703</v>
      </c>
      <c r="BS42" s="26">
        <f t="shared" si="200"/>
        <v>1.2611608710328535</v>
      </c>
      <c r="BT42" s="26">
        <f t="shared" si="200"/>
        <v>1.2706548619448497</v>
      </c>
      <c r="BU42" s="26">
        <f t="shared" si="200"/>
        <v>1.2800784404652021</v>
      </c>
      <c r="BV42" s="26">
        <f t="shared" si="200"/>
        <v>1.2894331503818113</v>
      </c>
      <c r="BW42" s="26">
        <f t="shared" si="200"/>
        <v>1.1191282496851187</v>
      </c>
      <c r="BX42" s="26">
        <f t="shared" si="200"/>
        <v>1.205309102611845</v>
      </c>
      <c r="BY42" s="26">
        <f t="shared" si="200"/>
        <v>1.2408034055861716</v>
      </c>
      <c r="BZ42" s="26">
        <f t="shared" si="200"/>
        <v>1.3007439776945309</v>
      </c>
      <c r="CA42" s="26">
        <f t="shared" si="201"/>
        <v>1.4579133161697133</v>
      </c>
      <c r="CB42" s="26">
        <f t="shared" si="201"/>
        <v>1.5818290555205419</v>
      </c>
      <c r="CC42" s="26">
        <f t="shared" si="201"/>
        <v>1.7888464257855394</v>
      </c>
      <c r="CD42" s="26">
        <f t="shared" si="201"/>
        <v>1.9320589028389923</v>
      </c>
      <c r="CE42" s="26">
        <f t="shared" si="201"/>
        <v>2.1184677666872429</v>
      </c>
      <c r="CF42" s="26">
        <f t="shared" si="201"/>
        <v>2.2218677382648409</v>
      </c>
      <c r="CG42" s="26">
        <f t="shared" si="201"/>
        <v>2.3303145433559673</v>
      </c>
      <c r="CH42" s="26">
        <f t="shared" si="201"/>
        <v>2.4440545120913248</v>
      </c>
      <c r="CK42" s="49">
        <v>37</v>
      </c>
      <c r="CL42" s="54">
        <f t="shared" si="19"/>
        <v>1.9230769230769232E-2</v>
      </c>
      <c r="CM42" s="54">
        <f t="shared" si="20"/>
        <v>3.8461538461538464E-2</v>
      </c>
      <c r="CN42" s="54">
        <f t="shared" si="21"/>
        <v>5.7692307692307696E-2</v>
      </c>
      <c r="CO42" s="54">
        <f t="shared" si="22"/>
        <v>7.6923076923076927E-2</v>
      </c>
      <c r="CP42" s="54">
        <f t="shared" si="23"/>
        <v>9.6153846153846145E-2</v>
      </c>
      <c r="CQ42" s="54">
        <f t="shared" si="24"/>
        <v>0.11538461538461539</v>
      </c>
      <c r="CR42" s="54">
        <f t="shared" si="25"/>
        <v>0.13461538461538461</v>
      </c>
      <c r="CS42" s="54">
        <f t="shared" si="26"/>
        <v>0.15384615384615385</v>
      </c>
      <c r="CT42" s="54">
        <f t="shared" si="27"/>
        <v>0.17307692307692307</v>
      </c>
      <c r="CU42" s="54">
        <f t="shared" si="28"/>
        <v>0.19230769230769229</v>
      </c>
      <c r="CV42" s="54">
        <f t="shared" si="29"/>
        <v>0.21153846153846154</v>
      </c>
      <c r="CW42" s="54">
        <f t="shared" si="30"/>
        <v>0.23076923076923078</v>
      </c>
      <c r="CX42" s="54">
        <f t="shared" si="31"/>
        <v>2.8846153846153848E-2</v>
      </c>
      <c r="CY42" s="54">
        <f t="shared" si="32"/>
        <v>5.7692307692307696E-2</v>
      </c>
      <c r="CZ42" s="54">
        <f t="shared" si="33"/>
        <v>8.6538461538461536E-2</v>
      </c>
      <c r="DA42" s="54">
        <f t="shared" si="34"/>
        <v>0.11538461538461539</v>
      </c>
      <c r="DB42" s="54">
        <f t="shared" si="35"/>
        <v>0.14423076923076922</v>
      </c>
      <c r="DC42" s="54">
        <f t="shared" si="36"/>
        <v>0.17307692307692307</v>
      </c>
      <c r="DD42" s="54">
        <f t="shared" si="37"/>
        <v>0.20192307692307693</v>
      </c>
      <c r="DE42" s="54">
        <f t="shared" si="38"/>
        <v>0.23076923076923078</v>
      </c>
      <c r="DF42" s="54">
        <f t="shared" si="39"/>
        <v>0.25961538461538458</v>
      </c>
      <c r="DG42" s="54">
        <f t="shared" si="40"/>
        <v>0.28846153846153844</v>
      </c>
      <c r="DH42" s="54">
        <f t="shared" si="41"/>
        <v>0.31730769230769229</v>
      </c>
      <c r="DI42" s="54">
        <f t="shared" si="42"/>
        <v>0.34615384615384615</v>
      </c>
      <c r="DJ42" s="54">
        <f t="shared" si="43"/>
        <v>5.4545454545454543E-2</v>
      </c>
      <c r="DK42" s="54">
        <f t="shared" si="44"/>
        <v>0.10909090909090909</v>
      </c>
      <c r="DL42" s="54">
        <f t="shared" si="45"/>
        <v>0.16363636363636364</v>
      </c>
      <c r="DM42" s="54">
        <f t="shared" si="46"/>
        <v>0.21818181818181817</v>
      </c>
      <c r="DN42" s="54">
        <f t="shared" si="47"/>
        <v>0.27272727272727271</v>
      </c>
      <c r="DO42" s="54">
        <f t="shared" si="48"/>
        <v>0.32727272727272727</v>
      </c>
      <c r="DP42" s="54">
        <f t="shared" si="49"/>
        <v>0.38181818181818178</v>
      </c>
      <c r="DQ42" s="54">
        <f t="shared" si="50"/>
        <v>0.43636363636363634</v>
      </c>
      <c r="DR42" s="54">
        <f t="shared" si="51"/>
        <v>0.49090909090909091</v>
      </c>
      <c r="DS42" s="54">
        <f t="shared" si="52"/>
        <v>0.54545454545454541</v>
      </c>
      <c r="DT42" s="54">
        <f t="shared" si="53"/>
        <v>0.59545454545454546</v>
      </c>
      <c r="DU42" s="54">
        <f t="shared" si="54"/>
        <v>0.6454545454545455</v>
      </c>
      <c r="DV42" s="54">
        <f t="shared" si="55"/>
        <v>0.69545454545454555</v>
      </c>
      <c r="DW42" s="54">
        <f t="shared" si="56"/>
        <v>0.74545454545454559</v>
      </c>
      <c r="DX42" s="54">
        <f t="shared" si="57"/>
        <v>0.79545454545454564</v>
      </c>
      <c r="DY42" s="54">
        <f t="shared" si="58"/>
        <v>0.84545454545454568</v>
      </c>
      <c r="DZ42" s="54">
        <f t="shared" si="59"/>
        <v>0.89545454545454573</v>
      </c>
      <c r="EA42" s="54">
        <f t="shared" si="60"/>
        <v>0.94545454545454577</v>
      </c>
      <c r="EB42" s="54">
        <f t="shared" si="61"/>
        <v>0.99545454545454581</v>
      </c>
      <c r="EC42" s="54">
        <f t="shared" si="62"/>
        <v>1.0454545454545459</v>
      </c>
      <c r="ED42" s="54">
        <f t="shared" si="63"/>
        <v>1.0954545454545459</v>
      </c>
      <c r="EE42" s="54">
        <f t="shared" si="64"/>
        <v>1.1454545454545459</v>
      </c>
      <c r="EF42" s="54">
        <f t="shared" si="65"/>
        <v>1.195454545454546</v>
      </c>
      <c r="EG42" s="54">
        <f t="shared" si="66"/>
        <v>1.245454545454546</v>
      </c>
      <c r="EH42" s="66">
        <f t="shared" ref="EH42:ES42" si="226">EG42+EH$2</f>
        <v>1.3254545454545461</v>
      </c>
      <c r="EI42" s="66">
        <f t="shared" si="226"/>
        <v>1.4154545454545462</v>
      </c>
      <c r="EJ42" s="66">
        <f t="shared" si="226"/>
        <v>1.5154545454545463</v>
      </c>
      <c r="EK42" s="66">
        <f t="shared" si="226"/>
        <v>1.6354545454545462</v>
      </c>
      <c r="EL42" s="66">
        <f t="shared" si="226"/>
        <v>1.7754545454545463</v>
      </c>
      <c r="EM42" s="66">
        <f t="shared" si="226"/>
        <v>1.9354545454545462</v>
      </c>
      <c r="EN42" s="66">
        <f t="shared" si="226"/>
        <v>2.1154545454545461</v>
      </c>
      <c r="EO42" s="66">
        <f t="shared" si="226"/>
        <v>2.3154545454545463</v>
      </c>
      <c r="EP42" s="66">
        <f t="shared" si="226"/>
        <v>2.5354545454545465</v>
      </c>
      <c r="EQ42" s="66">
        <f t="shared" si="226"/>
        <v>2.7754545454545463</v>
      </c>
      <c r="ER42" s="66">
        <f t="shared" si="226"/>
        <v>3.0354545454545461</v>
      </c>
      <c r="ES42" s="66">
        <f t="shared" si="226"/>
        <v>3.3154545454545463</v>
      </c>
      <c r="EW42" s="23">
        <v>37</v>
      </c>
      <c r="EX42" s="23">
        <f>INT([2]攻城值!$AC41)</f>
        <v>115</v>
      </c>
      <c r="EY42" s="23">
        <f>INT([2]攻城值!$AJ41)</f>
        <v>764</v>
      </c>
      <c r="EZ42" s="23">
        <f t="shared" si="68"/>
        <v>611.20000000000005</v>
      </c>
      <c r="FA42" s="23">
        <f>[3]其他调用!AS41+[3]其他调用!$AZ41*[3]攻城基础信息!$D$28*[3]攻城基础信息!$D$29</f>
        <v>727.26284045490308</v>
      </c>
      <c r="FB42" s="61">
        <f>[3]攻城基础信息!$X41*EZ42/FA42*$EX$1*6</f>
        <v>271783.60452882492</v>
      </c>
      <c r="FC42" s="26">
        <f t="shared" si="69"/>
        <v>27000</v>
      </c>
      <c r="FE42" s="74"/>
      <c r="FF42" s="23">
        <v>36</v>
      </c>
      <c r="FG42" s="26">
        <v>1</v>
      </c>
      <c r="FJ42" s="46">
        <v>37</v>
      </c>
      <c r="FK42" s="46">
        <f t="shared" ref="FK42:HE42" si="227">IF(FK$5&lt;$P42,FL42*0.99,IF(FK$5&lt;=$T42,1,FJ42*1.05))</f>
        <v>0.68944908586907772</v>
      </c>
      <c r="FL42" s="46">
        <f t="shared" si="227"/>
        <v>0.69641321804957346</v>
      </c>
      <c r="FM42" s="46">
        <f t="shared" si="227"/>
        <v>0.70344769499956916</v>
      </c>
      <c r="FN42" s="46">
        <f t="shared" si="227"/>
        <v>0.71055322727229209</v>
      </c>
      <c r="FO42" s="46">
        <f t="shared" si="227"/>
        <v>0.7177305325982748</v>
      </c>
      <c r="FP42" s="46">
        <f t="shared" si="227"/>
        <v>0.72498033595785338</v>
      </c>
      <c r="FQ42" s="46">
        <f t="shared" si="227"/>
        <v>0.73230336965439735</v>
      </c>
      <c r="FR42" s="46">
        <f t="shared" si="227"/>
        <v>0.73970037338828021</v>
      </c>
      <c r="FS42" s="46">
        <f t="shared" si="227"/>
        <v>0.74717209433159615</v>
      </c>
      <c r="FT42" s="46">
        <f t="shared" si="227"/>
        <v>0.75471928720363246</v>
      </c>
      <c r="FU42" s="46">
        <f t="shared" si="227"/>
        <v>0.76234271434710354</v>
      </c>
      <c r="FV42" s="46">
        <f t="shared" si="227"/>
        <v>0.77004314580515509</v>
      </c>
      <c r="FW42" s="46">
        <f t="shared" si="227"/>
        <v>0.77782135939914654</v>
      </c>
      <c r="FX42" s="46">
        <f t="shared" si="227"/>
        <v>0.78567814080721876</v>
      </c>
      <c r="FY42" s="46">
        <f t="shared" si="227"/>
        <v>0.79361428364365527</v>
      </c>
      <c r="FZ42" s="46">
        <f t="shared" si="227"/>
        <v>0.80163058953904576</v>
      </c>
      <c r="GA42" s="46">
        <f t="shared" si="227"/>
        <v>0.80972786822125831</v>
      </c>
      <c r="GB42" s="46">
        <f t="shared" si="227"/>
        <v>0.81790693759723065</v>
      </c>
      <c r="GC42" s="46">
        <f t="shared" si="227"/>
        <v>0.82616862383558654</v>
      </c>
      <c r="GD42" s="46">
        <f t="shared" si="227"/>
        <v>0.83451376145008738</v>
      </c>
      <c r="GE42" s="46">
        <f t="shared" si="227"/>
        <v>0.84294319338392665</v>
      </c>
      <c r="GF42" s="46">
        <f t="shared" si="227"/>
        <v>0.85145777109487542</v>
      </c>
      <c r="GG42" s="46">
        <f t="shared" si="227"/>
        <v>0.86005835464128833</v>
      </c>
      <c r="GH42" s="46">
        <f t="shared" si="227"/>
        <v>0.86874581276897811</v>
      </c>
      <c r="GI42" s="46">
        <f t="shared" si="227"/>
        <v>0.87752102299896784</v>
      </c>
      <c r="GJ42" s="46">
        <f t="shared" si="227"/>
        <v>0.88638487171612912</v>
      </c>
      <c r="GK42" s="46">
        <f t="shared" si="227"/>
        <v>0.89533825425871627</v>
      </c>
      <c r="GL42" s="46">
        <f t="shared" si="227"/>
        <v>0.9043820750088043</v>
      </c>
      <c r="GM42" s="46">
        <f t="shared" si="227"/>
        <v>0.91351724748364072</v>
      </c>
      <c r="GN42" s="46">
        <f t="shared" si="227"/>
        <v>0.92274469442791995</v>
      </c>
      <c r="GO42" s="46">
        <f t="shared" si="227"/>
        <v>0.93206534790698992</v>
      </c>
      <c r="GP42" s="46">
        <f t="shared" si="227"/>
        <v>0.94148014940099989</v>
      </c>
      <c r="GQ42" s="46">
        <f t="shared" si="227"/>
        <v>0.95099004989999991</v>
      </c>
      <c r="GR42" s="46">
        <f t="shared" si="227"/>
        <v>0.96059600999999994</v>
      </c>
      <c r="GS42" s="46">
        <f t="shared" si="227"/>
        <v>0.97029899999999991</v>
      </c>
      <c r="GT42" s="46">
        <f t="shared" si="227"/>
        <v>0.98009999999999997</v>
      </c>
      <c r="GU42" s="46">
        <f t="shared" si="227"/>
        <v>0.99</v>
      </c>
      <c r="GV42" s="46">
        <f t="shared" si="227"/>
        <v>1</v>
      </c>
      <c r="GW42" s="46">
        <f t="shared" si="227"/>
        <v>1</v>
      </c>
      <c r="GX42" s="46">
        <f t="shared" si="227"/>
        <v>1</v>
      </c>
      <c r="GY42" s="46">
        <f t="shared" si="227"/>
        <v>1</v>
      </c>
      <c r="GZ42" s="46">
        <f t="shared" si="227"/>
        <v>1</v>
      </c>
      <c r="HA42" s="46">
        <f t="shared" si="227"/>
        <v>1</v>
      </c>
      <c r="HB42" s="46">
        <f t="shared" si="227"/>
        <v>1.05</v>
      </c>
      <c r="HC42" s="46">
        <f t="shared" si="227"/>
        <v>1.1025</v>
      </c>
      <c r="HD42" s="46">
        <f t="shared" si="227"/>
        <v>1.1576250000000001</v>
      </c>
      <c r="HE42" s="46">
        <f t="shared" si="227"/>
        <v>1.2155062500000002</v>
      </c>
      <c r="HF42" s="67">
        <f t="shared" si="211"/>
        <v>1.2762815625000004</v>
      </c>
      <c r="HG42" s="66">
        <f t="shared" ref="HG42:HR42" si="228">IF(HG$5&lt;$P42,HH42*0.99,IF(HG$5&lt;=$T42,1,HF42*HG$2))</f>
        <v>1.3400956406250004</v>
      </c>
      <c r="HH42" s="66">
        <f t="shared" si="228"/>
        <v>1.4339023354687506</v>
      </c>
      <c r="HI42" s="66">
        <f t="shared" si="228"/>
        <v>1.5629535456609382</v>
      </c>
      <c r="HJ42" s="66">
        <f t="shared" si="228"/>
        <v>1.7348784356836415</v>
      </c>
      <c r="HK42" s="66">
        <f t="shared" si="228"/>
        <v>1.9604126323225148</v>
      </c>
      <c r="HL42" s="66">
        <f t="shared" si="228"/>
        <v>2.2544745271708919</v>
      </c>
      <c r="HM42" s="66">
        <f t="shared" si="228"/>
        <v>2.6377351967899432</v>
      </c>
      <c r="HN42" s="66">
        <f t="shared" si="228"/>
        <v>3.1389048841800324</v>
      </c>
      <c r="HO42" s="66">
        <f t="shared" si="228"/>
        <v>3.798074909857839</v>
      </c>
      <c r="HP42" s="66">
        <f t="shared" si="228"/>
        <v>4.6716321391251423</v>
      </c>
      <c r="HQ42" s="66">
        <f t="shared" si="228"/>
        <v>5.8395401739064283</v>
      </c>
      <c r="HR42" s="66">
        <f t="shared" si="228"/>
        <v>7.4162160208611638</v>
      </c>
    </row>
    <row r="43" spans="2:226" x14ac:dyDescent="0.15">
      <c r="B43" s="74"/>
      <c r="C43" s="7">
        <v>36</v>
      </c>
      <c r="D43" s="3">
        <f t="shared" si="130"/>
        <v>0.15000000000000002</v>
      </c>
      <c r="E43" s="9"/>
      <c r="F43" s="9"/>
      <c r="G43" s="9"/>
      <c r="H43" s="15"/>
      <c r="I43" s="7">
        <v>38</v>
      </c>
      <c r="J43" s="15">
        <f>ROUNDUP(求节点(节奏总纲!P$4:P$113,节奏总纲!$O$4:$O$113,节奏总纲!P41+1),0)</f>
        <v>40</v>
      </c>
      <c r="K43" s="15">
        <f>ROUNDUP(求节点(节奏总纲!Q$4:Q$113,节奏总纲!$O$4:$O$113,节奏总纲!Q41+1),0)</f>
        <v>40</v>
      </c>
      <c r="L43" s="15">
        <f>ROUNDUP(求节点(节奏总纲!R$4:R$113,节奏总纲!$O$4:$O$113,节奏总纲!R41+1),0)</f>
        <v>40</v>
      </c>
      <c r="M43" s="15">
        <f>ROUNDUP(求节点(节奏总纲!S$4:S$113,节奏总纲!$O$4:$O$113,节奏总纲!S41+1),0)</f>
        <v>40</v>
      </c>
      <c r="N43" s="15">
        <f>ROUNDUP(求节点(节奏总纲!T$4:T$113,节奏总纲!$O$4:$O$113,节奏总纲!T41+1),0)</f>
        <v>42</v>
      </c>
      <c r="O43" s="15">
        <f t="shared" si="11"/>
        <v>19.56975519527246</v>
      </c>
      <c r="P43" s="7">
        <v>39.13951039054492</v>
      </c>
      <c r="Q43" s="23">
        <f t="shared" ref="Q43:T43" si="229">P43+1.5</f>
        <v>40.63951039054492</v>
      </c>
      <c r="R43" s="23">
        <f t="shared" si="229"/>
        <v>42.13951039054492</v>
      </c>
      <c r="S43" s="23">
        <f t="shared" si="229"/>
        <v>43.63951039054492</v>
      </c>
      <c r="T43" s="23">
        <f t="shared" si="229"/>
        <v>45.13951039054492</v>
      </c>
      <c r="U43" s="15">
        <f>其他调用!AG42</f>
        <v>850470039.78244841</v>
      </c>
      <c r="V43" s="54">
        <f>IFERROR(部队战力(INDEX(其他调用!D$5:D$104,J43,1),INDEX(其他调用!N$5:N$104,J43,1),INDEX(其他调用!I$5:I$104,J43,1),INDEX(其他调用!S$5:S$104,J43,1)),V42)</f>
        <v>1083293153.3256571</v>
      </c>
      <c r="W43" s="54">
        <f>IFERROR(部队战力(INDEX(其他调用!E$5:E$104,K43,1),INDEX(其他调用!O$5:O$104,K43,1),INDEX(其他调用!J$5:J$104,K43,1),INDEX(其他调用!T$5:T$104,K43,1)),W42)</f>
        <v>1164259544.9399719</v>
      </c>
      <c r="X43" s="54">
        <f>IFERROR(部队战力(INDEX(其他调用!F$5:F$104,L43,1),INDEX(其他调用!P$5:P$104,L43,1),INDEX(其他调用!K$5:K$104,L43,1),INDEX(其他调用!U$5:U$104,L43,1)),X42)</f>
        <v>1331021412.0981987</v>
      </c>
      <c r="Y43" s="54">
        <f>IFERROR(部队战力(INDEX(其他调用!G$5:G$104,M43,1),INDEX(其他调用!Q$5:Q$104,M43,1),INDEX(其他调用!L$5:L$104,M43,1),INDEX(其他调用!V$5:V$104,M43,1)),Y42)</f>
        <v>1728934777.0532398</v>
      </c>
      <c r="Z43" s="54">
        <f>IFERROR(部队战力(INDEX(其他调用!H$5:H$104,N43,1),INDEX(其他调用!R$5:R$104,N43,1),INDEX(其他调用!M$5:M$104,N43,1),INDEX(其他调用!W$5:W$104,N43,1)),Z42)</f>
        <v>2422805808.9367232</v>
      </c>
      <c r="AA43" s="15">
        <f t="shared" si="13"/>
        <v>1</v>
      </c>
      <c r="AB43" s="15">
        <f t="shared" si="14"/>
        <v>1.2737581603730159</v>
      </c>
      <c r="AC43" s="15">
        <f t="shared" si="15"/>
        <v>1.3689600932183235</v>
      </c>
      <c r="AD43" s="15">
        <f t="shared" si="16"/>
        <v>1.5650420941796799</v>
      </c>
      <c r="AE43" s="15">
        <f t="shared" si="17"/>
        <v>2.0329167356624391</v>
      </c>
      <c r="AF43" s="15">
        <f t="shared" si="18"/>
        <v>2.8487844316731965</v>
      </c>
      <c r="AK43" s="23"/>
      <c r="AL43" s="19">
        <v>38</v>
      </c>
      <c r="AM43" s="26">
        <f t="shared" si="197"/>
        <v>0.39476314480530345</v>
      </c>
      <c r="AN43" s="26">
        <f t="shared" si="197"/>
        <v>0.4161168912918754</v>
      </c>
      <c r="AO43" s="26">
        <f t="shared" si="197"/>
        <v>0.43862571645033716</v>
      </c>
      <c r="AP43" s="26">
        <f t="shared" si="197"/>
        <v>0.46235210143541705</v>
      </c>
      <c r="AQ43" s="26">
        <f t="shared" si="197"/>
        <v>0.51056961703213855</v>
      </c>
      <c r="AR43" s="26">
        <f t="shared" si="197"/>
        <v>0.53818763130048553</v>
      </c>
      <c r="AS43" s="26">
        <f t="shared" si="197"/>
        <v>0.56729957448015389</v>
      </c>
      <c r="AT43" s="26">
        <f t="shared" si="197"/>
        <v>0.59798625700053931</v>
      </c>
      <c r="AU43" s="26">
        <f t="shared" si="197"/>
        <v>0.65898435419411805</v>
      </c>
      <c r="AV43" s="26">
        <f t="shared" si="197"/>
        <v>0.69463050055618214</v>
      </c>
      <c r="AW43" s="26">
        <f t="shared" si="198"/>
        <v>0.73220483799346447</v>
      </c>
      <c r="AX43" s="26">
        <f t="shared" si="198"/>
        <v>0.77181166728464667</v>
      </c>
      <c r="AY43" s="26">
        <f t="shared" si="198"/>
        <v>0.74281650231221041</v>
      </c>
      <c r="AZ43" s="26">
        <f t="shared" si="198"/>
        <v>0.78299734362210538</v>
      </c>
      <c r="BA43" s="26">
        <f t="shared" si="198"/>
        <v>0.8253516692357894</v>
      </c>
      <c r="BB43" s="26">
        <f t="shared" si="198"/>
        <v>0.86999704846900605</v>
      </c>
      <c r="BC43" s="26">
        <f t="shared" si="198"/>
        <v>0.96072681075065425</v>
      </c>
      <c r="BD43" s="26">
        <f t="shared" si="198"/>
        <v>1.0126949770538693</v>
      </c>
      <c r="BE43" s="26">
        <f t="shared" si="198"/>
        <v>1.0674742341673935</v>
      </c>
      <c r="BF43" s="26">
        <f t="shared" si="198"/>
        <v>1.1033052781387216</v>
      </c>
      <c r="BG43" s="26">
        <f t="shared" si="199"/>
        <v>1.1614473178283351</v>
      </c>
      <c r="BH43" s="26">
        <f t="shared" si="199"/>
        <v>1.1693845013731685</v>
      </c>
      <c r="BI43" s="26">
        <f t="shared" si="199"/>
        <v>1.1772681733627706</v>
      </c>
      <c r="BJ43" s="26">
        <f t="shared" si="199"/>
        <v>1.1850994017271523</v>
      </c>
      <c r="BK43" s="26">
        <f t="shared" si="199"/>
        <v>1.0746779903974661</v>
      </c>
      <c r="BL43" s="26">
        <f t="shared" si="199"/>
        <v>1.0831446847892681</v>
      </c>
      <c r="BM43" s="26">
        <f t="shared" si="199"/>
        <v>1.0915457083098947</v>
      </c>
      <c r="BN43" s="26">
        <f t="shared" si="199"/>
        <v>1.0998825657642988</v>
      </c>
      <c r="BO43" s="26">
        <f t="shared" si="199"/>
        <v>1.160926072272656</v>
      </c>
      <c r="BP43" s="26">
        <f t="shared" si="199"/>
        <v>1.169529975009457</v>
      </c>
      <c r="BQ43" s="26">
        <f t="shared" si="200"/>
        <v>1.1780710418344158</v>
      </c>
      <c r="BR43" s="26">
        <f t="shared" si="200"/>
        <v>1.1865506296707404</v>
      </c>
      <c r="BS43" s="26">
        <f t="shared" si="200"/>
        <v>1.2492868676279123</v>
      </c>
      <c r="BT43" s="26">
        <f t="shared" si="200"/>
        <v>1.2580274012334893</v>
      </c>
      <c r="BU43" s="26">
        <f t="shared" si="200"/>
        <v>1.2667076248610065</v>
      </c>
      <c r="BV43" s="26">
        <f t="shared" si="200"/>
        <v>1.2753287699678615</v>
      </c>
      <c r="BW43" s="26">
        <f t="shared" si="200"/>
        <v>1.1102686158137547</v>
      </c>
      <c r="BX43" s="26">
        <f t="shared" si="200"/>
        <v>1.1172727494956456</v>
      </c>
      <c r="BY43" s="26">
        <f t="shared" si="200"/>
        <v>1.1242332472712806</v>
      </c>
      <c r="BZ43" s="26">
        <f t="shared" si="200"/>
        <v>1.2101775792052665</v>
      </c>
      <c r="CA43" s="26">
        <f t="shared" si="201"/>
        <v>1.3089925014218662</v>
      </c>
      <c r="CB43" s="26">
        <f t="shared" si="201"/>
        <v>1.3680768190739514</v>
      </c>
      <c r="CC43" s="26">
        <f t="shared" si="201"/>
        <v>1.4894515622961082</v>
      </c>
      <c r="CD43" s="26">
        <f t="shared" si="201"/>
        <v>1.64227873923616</v>
      </c>
      <c r="CE43" s="26">
        <f t="shared" si="201"/>
        <v>1.9149841589748458</v>
      </c>
      <c r="CF43" s="26">
        <f t="shared" si="201"/>
        <v>2.0222582775008289</v>
      </c>
      <c r="CG43" s="26">
        <f t="shared" si="201"/>
        <v>2.1209623747281992</v>
      </c>
      <c r="CH43" s="26">
        <f t="shared" si="201"/>
        <v>2.2244841052509119</v>
      </c>
      <c r="CK43" s="49">
        <v>38</v>
      </c>
      <c r="CL43" s="54">
        <f t="shared" si="19"/>
        <v>1.9230769230769232E-2</v>
      </c>
      <c r="CM43" s="54">
        <f t="shared" si="20"/>
        <v>3.8461538461538464E-2</v>
      </c>
      <c r="CN43" s="54">
        <f t="shared" si="21"/>
        <v>5.7692307692307696E-2</v>
      </c>
      <c r="CO43" s="54">
        <f t="shared" si="22"/>
        <v>7.6923076923076927E-2</v>
      </c>
      <c r="CP43" s="54">
        <f t="shared" si="23"/>
        <v>9.6153846153846145E-2</v>
      </c>
      <c r="CQ43" s="54">
        <f t="shared" si="24"/>
        <v>0.11538461538461539</v>
      </c>
      <c r="CR43" s="54">
        <f t="shared" si="25"/>
        <v>0.13461538461538461</v>
      </c>
      <c r="CS43" s="54">
        <f t="shared" si="26"/>
        <v>0.15384615384615385</v>
      </c>
      <c r="CT43" s="54">
        <f t="shared" si="27"/>
        <v>0.17307692307692307</v>
      </c>
      <c r="CU43" s="54">
        <f t="shared" si="28"/>
        <v>0.19230769230769229</v>
      </c>
      <c r="CV43" s="54">
        <f t="shared" si="29"/>
        <v>0.21153846153846154</v>
      </c>
      <c r="CW43" s="54">
        <f t="shared" si="30"/>
        <v>0.23076923076923078</v>
      </c>
      <c r="CX43" s="54">
        <f t="shared" si="31"/>
        <v>2.8846153846153848E-2</v>
      </c>
      <c r="CY43" s="54">
        <f t="shared" si="32"/>
        <v>5.7692307692307696E-2</v>
      </c>
      <c r="CZ43" s="54">
        <f t="shared" si="33"/>
        <v>8.6538461538461536E-2</v>
      </c>
      <c r="DA43" s="54">
        <f t="shared" si="34"/>
        <v>0.11538461538461539</v>
      </c>
      <c r="DB43" s="54">
        <f t="shared" si="35"/>
        <v>0.14423076923076922</v>
      </c>
      <c r="DC43" s="54">
        <f t="shared" si="36"/>
        <v>0.17307692307692307</v>
      </c>
      <c r="DD43" s="54">
        <f t="shared" si="37"/>
        <v>0.20192307692307693</v>
      </c>
      <c r="DE43" s="54">
        <f t="shared" si="38"/>
        <v>0.23076923076923078</v>
      </c>
      <c r="DF43" s="54">
        <f t="shared" si="39"/>
        <v>0.25961538461538458</v>
      </c>
      <c r="DG43" s="54">
        <f t="shared" si="40"/>
        <v>0.28846153846153844</v>
      </c>
      <c r="DH43" s="54">
        <f t="shared" si="41"/>
        <v>0.31730769230769229</v>
      </c>
      <c r="DI43" s="54">
        <f t="shared" si="42"/>
        <v>0.34615384615384615</v>
      </c>
      <c r="DJ43" s="54">
        <f t="shared" si="43"/>
        <v>3.8461538461538464E-2</v>
      </c>
      <c r="DK43" s="54">
        <f t="shared" si="44"/>
        <v>7.6923076923076927E-2</v>
      </c>
      <c r="DL43" s="54">
        <f t="shared" si="45"/>
        <v>0.11538461538461539</v>
      </c>
      <c r="DM43" s="54">
        <f t="shared" si="46"/>
        <v>0.15384615384615385</v>
      </c>
      <c r="DN43" s="54">
        <f t="shared" si="47"/>
        <v>0.19230769230769229</v>
      </c>
      <c r="DO43" s="54">
        <f t="shared" si="48"/>
        <v>0.23076923076923078</v>
      </c>
      <c r="DP43" s="54">
        <f t="shared" si="49"/>
        <v>0.26923076923076922</v>
      </c>
      <c r="DQ43" s="54">
        <f t="shared" si="50"/>
        <v>0.30769230769230771</v>
      </c>
      <c r="DR43" s="54">
        <f t="shared" si="51"/>
        <v>0.34615384615384615</v>
      </c>
      <c r="DS43" s="54">
        <f t="shared" si="52"/>
        <v>0.38461538461538458</v>
      </c>
      <c r="DT43" s="54">
        <f t="shared" si="53"/>
        <v>0.42307692307692307</v>
      </c>
      <c r="DU43" s="54">
        <f t="shared" si="54"/>
        <v>0.46153846153846156</v>
      </c>
      <c r="DV43" s="54">
        <f t="shared" si="55"/>
        <v>0.51153846153846161</v>
      </c>
      <c r="DW43" s="54">
        <f t="shared" si="56"/>
        <v>0.56153846153846165</v>
      </c>
      <c r="DX43" s="54">
        <f t="shared" si="57"/>
        <v>0.6115384615384617</v>
      </c>
      <c r="DY43" s="54">
        <f t="shared" si="58"/>
        <v>0.66153846153846174</v>
      </c>
      <c r="DZ43" s="54">
        <f t="shared" si="59"/>
        <v>0.71153846153846179</v>
      </c>
      <c r="EA43" s="54">
        <f t="shared" si="60"/>
        <v>0.76153846153846183</v>
      </c>
      <c r="EB43" s="54">
        <f t="shared" si="61"/>
        <v>0.81153846153846187</v>
      </c>
      <c r="EC43" s="54">
        <f t="shared" si="62"/>
        <v>0.86153846153846192</v>
      </c>
      <c r="ED43" s="54">
        <f t="shared" si="63"/>
        <v>0.91153846153846196</v>
      </c>
      <c r="EE43" s="54">
        <f t="shared" si="64"/>
        <v>0.96153846153846201</v>
      </c>
      <c r="EF43" s="54">
        <f t="shared" si="65"/>
        <v>1.0115384615384619</v>
      </c>
      <c r="EG43" s="54">
        <f t="shared" si="66"/>
        <v>1.061538461538462</v>
      </c>
      <c r="EH43" s="66">
        <f t="shared" ref="EH43:ES43" si="230">EG43+EH$2</f>
        <v>1.1415384615384621</v>
      </c>
      <c r="EI43" s="66">
        <f t="shared" si="230"/>
        <v>1.2315384615384621</v>
      </c>
      <c r="EJ43" s="66">
        <f t="shared" si="230"/>
        <v>1.3315384615384622</v>
      </c>
      <c r="EK43" s="66">
        <f t="shared" si="230"/>
        <v>1.4515384615384623</v>
      </c>
      <c r="EL43" s="66">
        <f t="shared" si="230"/>
        <v>1.5915384615384625</v>
      </c>
      <c r="EM43" s="66">
        <f t="shared" si="230"/>
        <v>1.7515384615384624</v>
      </c>
      <c r="EN43" s="66">
        <f t="shared" si="230"/>
        <v>1.9315384615384623</v>
      </c>
      <c r="EO43" s="66">
        <f t="shared" si="230"/>
        <v>2.1315384615384625</v>
      </c>
      <c r="EP43" s="66">
        <f t="shared" si="230"/>
        <v>2.3515384615384627</v>
      </c>
      <c r="EQ43" s="66">
        <f t="shared" si="230"/>
        <v>2.5915384615384625</v>
      </c>
      <c r="ER43" s="66">
        <f t="shared" si="230"/>
        <v>2.8515384615384622</v>
      </c>
      <c r="ES43" s="66">
        <f t="shared" si="230"/>
        <v>3.1315384615384625</v>
      </c>
      <c r="EW43" s="23">
        <v>38</v>
      </c>
      <c r="EX43" s="23">
        <f>INT([2]攻城值!$AC42)</f>
        <v>118</v>
      </c>
      <c r="EY43" s="23">
        <f>INT([2]攻城值!$AJ42)</f>
        <v>773</v>
      </c>
      <c r="EZ43" s="23">
        <f t="shared" si="68"/>
        <v>618.40000000000009</v>
      </c>
      <c r="FA43" s="23">
        <f>[3]其他调用!AS42+[3]其他调用!$AZ42*[3]攻城基础信息!$D$28*[3]攻城基础信息!$D$29</f>
        <v>737.70148297298761</v>
      </c>
      <c r="FB43" s="61">
        <f>[3]攻城基础信息!$X42*EZ43/FA43*$EX$1*6</f>
        <v>280964.78826115571</v>
      </c>
      <c r="FC43" s="26">
        <f t="shared" si="69"/>
        <v>28000</v>
      </c>
      <c r="FE43" s="74" t="s">
        <v>19</v>
      </c>
      <c r="FF43" s="23">
        <v>37</v>
      </c>
      <c r="FG43" s="26">
        <v>1</v>
      </c>
      <c r="FJ43" s="46">
        <v>38</v>
      </c>
      <c r="FK43" s="46">
        <f t="shared" ref="FK43:HE43" si="231">IF(FK$5&lt;$P43,FL43*0.99,IF(FK$5&lt;=$T43,1,FJ43*1.05))</f>
        <v>0.67572904906028308</v>
      </c>
      <c r="FL43" s="46">
        <f t="shared" si="231"/>
        <v>0.68255459501038696</v>
      </c>
      <c r="FM43" s="46">
        <f t="shared" si="231"/>
        <v>0.68944908586907772</v>
      </c>
      <c r="FN43" s="46">
        <f t="shared" si="231"/>
        <v>0.69641321804957346</v>
      </c>
      <c r="FO43" s="46">
        <f t="shared" si="231"/>
        <v>0.70344769499956916</v>
      </c>
      <c r="FP43" s="46">
        <f t="shared" si="231"/>
        <v>0.71055322727229209</v>
      </c>
      <c r="FQ43" s="46">
        <f t="shared" si="231"/>
        <v>0.7177305325982748</v>
      </c>
      <c r="FR43" s="46">
        <f t="shared" si="231"/>
        <v>0.72498033595785338</v>
      </c>
      <c r="FS43" s="46">
        <f t="shared" si="231"/>
        <v>0.73230336965439735</v>
      </c>
      <c r="FT43" s="46">
        <f t="shared" si="231"/>
        <v>0.73970037338828021</v>
      </c>
      <c r="FU43" s="46">
        <f t="shared" si="231"/>
        <v>0.74717209433159615</v>
      </c>
      <c r="FV43" s="46">
        <f t="shared" si="231"/>
        <v>0.75471928720363246</v>
      </c>
      <c r="FW43" s="46">
        <f t="shared" si="231"/>
        <v>0.76234271434710354</v>
      </c>
      <c r="FX43" s="46">
        <f t="shared" si="231"/>
        <v>0.77004314580515509</v>
      </c>
      <c r="FY43" s="46">
        <f t="shared" si="231"/>
        <v>0.77782135939914654</v>
      </c>
      <c r="FZ43" s="46">
        <f t="shared" si="231"/>
        <v>0.78567814080721876</v>
      </c>
      <c r="GA43" s="46">
        <f t="shared" si="231"/>
        <v>0.79361428364365527</v>
      </c>
      <c r="GB43" s="46">
        <f t="shared" si="231"/>
        <v>0.80163058953904576</v>
      </c>
      <c r="GC43" s="46">
        <f t="shared" si="231"/>
        <v>0.80972786822125831</v>
      </c>
      <c r="GD43" s="46">
        <f t="shared" si="231"/>
        <v>0.81790693759723065</v>
      </c>
      <c r="GE43" s="46">
        <f t="shared" si="231"/>
        <v>0.82616862383558654</v>
      </c>
      <c r="GF43" s="46">
        <f t="shared" si="231"/>
        <v>0.83451376145008738</v>
      </c>
      <c r="GG43" s="46">
        <f t="shared" si="231"/>
        <v>0.84294319338392665</v>
      </c>
      <c r="GH43" s="46">
        <f t="shared" si="231"/>
        <v>0.85145777109487542</v>
      </c>
      <c r="GI43" s="46">
        <f t="shared" si="231"/>
        <v>0.86005835464128833</v>
      </c>
      <c r="GJ43" s="46">
        <f t="shared" si="231"/>
        <v>0.86874581276897811</v>
      </c>
      <c r="GK43" s="46">
        <f t="shared" si="231"/>
        <v>0.87752102299896784</v>
      </c>
      <c r="GL43" s="46">
        <f t="shared" si="231"/>
        <v>0.88638487171612912</v>
      </c>
      <c r="GM43" s="46">
        <f t="shared" si="231"/>
        <v>0.89533825425871627</v>
      </c>
      <c r="GN43" s="46">
        <f t="shared" si="231"/>
        <v>0.9043820750088043</v>
      </c>
      <c r="GO43" s="46">
        <f t="shared" si="231"/>
        <v>0.91351724748364072</v>
      </c>
      <c r="GP43" s="46">
        <f t="shared" si="231"/>
        <v>0.92274469442791995</v>
      </c>
      <c r="GQ43" s="46">
        <f t="shared" si="231"/>
        <v>0.93206534790698992</v>
      </c>
      <c r="GR43" s="46">
        <f t="shared" si="231"/>
        <v>0.94148014940099989</v>
      </c>
      <c r="GS43" s="46">
        <f t="shared" si="231"/>
        <v>0.95099004989999991</v>
      </c>
      <c r="GT43" s="46">
        <f t="shared" si="231"/>
        <v>0.96059600999999994</v>
      </c>
      <c r="GU43" s="46">
        <f t="shared" si="231"/>
        <v>0.97029899999999991</v>
      </c>
      <c r="GV43" s="46">
        <f t="shared" si="231"/>
        <v>0.98009999999999997</v>
      </c>
      <c r="GW43" s="46">
        <f t="shared" si="231"/>
        <v>0.99</v>
      </c>
      <c r="GX43" s="46">
        <f t="shared" si="231"/>
        <v>1</v>
      </c>
      <c r="GY43" s="46">
        <f t="shared" si="231"/>
        <v>1</v>
      </c>
      <c r="GZ43" s="46">
        <f t="shared" si="231"/>
        <v>1</v>
      </c>
      <c r="HA43" s="46">
        <f t="shared" si="231"/>
        <v>1</v>
      </c>
      <c r="HB43" s="46">
        <f t="shared" si="231"/>
        <v>1</v>
      </c>
      <c r="HC43" s="46">
        <f t="shared" si="231"/>
        <v>1</v>
      </c>
      <c r="HD43" s="46">
        <f t="shared" si="231"/>
        <v>1.05</v>
      </c>
      <c r="HE43" s="46">
        <f t="shared" si="231"/>
        <v>1.1025</v>
      </c>
      <c r="HF43" s="67">
        <f t="shared" si="211"/>
        <v>1.1576250000000001</v>
      </c>
      <c r="HG43" s="66">
        <f t="shared" ref="HG43:HR43" si="232">IF(HG$5&lt;$P43,HH43*0.99,IF(HG$5&lt;=$T43,1,HF43*HG$2))</f>
        <v>1.2155062500000002</v>
      </c>
      <c r="HH43" s="66">
        <f t="shared" si="232"/>
        <v>1.3005916875000003</v>
      </c>
      <c r="HI43" s="66">
        <f t="shared" si="232"/>
        <v>1.4176449393750004</v>
      </c>
      <c r="HJ43" s="66">
        <f t="shared" si="232"/>
        <v>1.5735858827062505</v>
      </c>
      <c r="HK43" s="66">
        <f t="shared" si="232"/>
        <v>1.778152047458063</v>
      </c>
      <c r="HL43" s="66">
        <f t="shared" si="232"/>
        <v>2.0448748545767721</v>
      </c>
      <c r="HM43" s="66">
        <f t="shared" si="232"/>
        <v>2.3925035798548233</v>
      </c>
      <c r="HN43" s="66">
        <f t="shared" si="232"/>
        <v>2.8470792600272397</v>
      </c>
      <c r="HO43" s="66">
        <f t="shared" si="232"/>
        <v>3.4449659046329599</v>
      </c>
      <c r="HP43" s="66">
        <f t="shared" si="232"/>
        <v>4.2373080626985402</v>
      </c>
      <c r="HQ43" s="66">
        <f t="shared" si="232"/>
        <v>5.2966350783731748</v>
      </c>
      <c r="HR43" s="66">
        <f t="shared" si="232"/>
        <v>6.7267265495339323</v>
      </c>
    </row>
    <row r="44" spans="2:226" x14ac:dyDescent="0.15">
      <c r="B44" s="74" t="s">
        <v>19</v>
      </c>
      <c r="C44" s="7">
        <v>37</v>
      </c>
      <c r="D44" s="3">
        <f t="shared" si="130"/>
        <v>0.05</v>
      </c>
      <c r="E44" s="9"/>
      <c r="F44" s="9"/>
      <c r="G44" s="9"/>
      <c r="H44" s="15"/>
      <c r="I44" s="7">
        <v>39</v>
      </c>
      <c r="J44" s="15">
        <f>ROUNDUP(求节点(节奏总纲!P$4:P$113,节奏总纲!$O$4:$O$113,节奏总纲!P42+1),0)</f>
        <v>40</v>
      </c>
      <c r="K44" s="15">
        <f>ROUNDUP(求节点(节奏总纲!Q$4:Q$113,节奏总纲!$O$4:$O$113,节奏总纲!Q42+1),0)</f>
        <v>41</v>
      </c>
      <c r="L44" s="15">
        <f>ROUNDUP(求节点(节奏总纲!R$4:R$113,节奏总纲!$O$4:$O$113,节奏总纲!R42+1),0)</f>
        <v>41</v>
      </c>
      <c r="M44" s="15">
        <f>ROUNDUP(求节点(节奏总纲!S$4:S$113,节奏总纲!$O$4:$O$113,节奏总纲!S42+1),0)</f>
        <v>41</v>
      </c>
      <c r="N44" s="15">
        <f>ROUNDUP(求节点(节奏总纲!T$4:T$113,节奏总纲!$O$4:$O$113,节奏总纲!T42+1),0)</f>
        <v>42</v>
      </c>
      <c r="O44" s="15">
        <f t="shared" si="11"/>
        <v>20.437932092932481</v>
      </c>
      <c r="P44" s="7">
        <v>40.875864185864963</v>
      </c>
      <c r="Q44" s="23">
        <f t="shared" ref="Q44:T44" si="233">P44+1.5</f>
        <v>42.375864185864963</v>
      </c>
      <c r="R44" s="23">
        <f t="shared" si="233"/>
        <v>43.875864185864963</v>
      </c>
      <c r="S44" s="23">
        <f t="shared" si="233"/>
        <v>45.375864185864963</v>
      </c>
      <c r="T44" s="23">
        <f t="shared" si="233"/>
        <v>46.875864185864963</v>
      </c>
      <c r="U44" s="15">
        <f>其他调用!AG43</f>
        <v>960905671.89640939</v>
      </c>
      <c r="V44" s="54">
        <f>IFERROR(部队战力(INDEX(其他调用!D$5:D$104,J44,1),INDEX(其他调用!N$5:N$104,J44,1),INDEX(其他调用!I$5:I$104,J44,1),INDEX(其他调用!S$5:S$104,J44,1)),V43)</f>
        <v>1083293153.3256571</v>
      </c>
      <c r="W44" s="54">
        <f>IFERROR(部队战力(INDEX(其他调用!E$5:E$104,K44,1),INDEX(其他调用!O$5:O$104,K44,1),INDEX(其他调用!J$5:J$104,K44,1),INDEX(其他调用!T$5:T$104,K44,1)),W43)</f>
        <v>1257762705.3553946</v>
      </c>
      <c r="X44" s="54">
        <f>IFERROR(部队战力(INDEX(其他调用!F$5:F$104,L44,1),INDEX(其他调用!P$5:P$104,L44,1),INDEX(其他调用!K$5:K$104,L44,1),INDEX(其他调用!U$5:U$104,L44,1)),X43)</f>
        <v>1445102250.5626266</v>
      </c>
      <c r="Y44" s="54">
        <f>IFERROR(部队战力(INDEX(其他调用!G$5:G$104,M44,1),INDEX(其他调用!Q$5:Q$104,M44,1),INDEX(其他调用!L$5:L$104,M44,1),INDEX(其他调用!V$5:V$104,M44,1)),Y43)</f>
        <v>1893037257.9615114</v>
      </c>
      <c r="Z44" s="54">
        <f>IFERROR(部队战力(INDEX(其他调用!H$5:H$104,N44,1),INDEX(其他调用!R$5:R$104,N44,1),INDEX(其他调用!M$5:M$104,N44,1),INDEX(其他调用!W$5:W$104,N44,1)),Z43)</f>
        <v>2422805808.9367232</v>
      </c>
      <c r="AA44" s="15">
        <f t="shared" si="13"/>
        <v>1</v>
      </c>
      <c r="AB44" s="15">
        <f t="shared" si="14"/>
        <v>1.1273668009344853</v>
      </c>
      <c r="AC44" s="15">
        <f t="shared" si="15"/>
        <v>1.3089346250533818</v>
      </c>
      <c r="AD44" s="15">
        <f t="shared" si="16"/>
        <v>1.5038960564262505</v>
      </c>
      <c r="AE44" s="15">
        <f t="shared" si="17"/>
        <v>1.9700552440547885</v>
      </c>
      <c r="AF44" s="15">
        <f t="shared" si="18"/>
        <v>2.5213773628322533</v>
      </c>
      <c r="AK44" s="23"/>
      <c r="AL44" s="19">
        <v>39</v>
      </c>
      <c r="AM44" s="26">
        <f t="shared" si="197"/>
        <v>0.37711499551774258</v>
      </c>
      <c r="AN44" s="26">
        <f t="shared" si="197"/>
        <v>0.39751410854675201</v>
      </c>
      <c r="AO44" s="26">
        <f t="shared" si="197"/>
        <v>0.41901666168638063</v>
      </c>
      <c r="AP44" s="26">
        <f t="shared" si="197"/>
        <v>0.44168234282972435</v>
      </c>
      <c r="AQ44" s="26">
        <f t="shared" si="197"/>
        <v>0.4877442622804431</v>
      </c>
      <c r="AR44" s="26">
        <f t="shared" si="197"/>
        <v>0.51412759482825066</v>
      </c>
      <c r="AS44" s="26">
        <f t="shared" si="197"/>
        <v>0.54193806920049226</v>
      </c>
      <c r="AT44" s="26">
        <f t="shared" si="197"/>
        <v>0.57125288314250067</v>
      </c>
      <c r="AU44" s="26">
        <f t="shared" si="197"/>
        <v>0.62952401977834949</v>
      </c>
      <c r="AV44" s="26">
        <f t="shared" si="197"/>
        <v>0.66357658142815723</v>
      </c>
      <c r="AW44" s="26">
        <f t="shared" si="198"/>
        <v>0.699471133087055</v>
      </c>
      <c r="AX44" s="26">
        <f t="shared" si="198"/>
        <v>0.73730731269795258</v>
      </c>
      <c r="AY44" s="26">
        <f t="shared" si="198"/>
        <v>0.70960839588541824</v>
      </c>
      <c r="AZ44" s="26">
        <f t="shared" si="198"/>
        <v>0.74799292592545907</v>
      </c>
      <c r="BA44" s="26">
        <f t="shared" si="198"/>
        <v>0.78845377320602028</v>
      </c>
      <c r="BB44" s="26">
        <f t="shared" si="198"/>
        <v>0.83110325102828786</v>
      </c>
      <c r="BC44" s="26">
        <f t="shared" si="198"/>
        <v>0.9177768788641506</v>
      </c>
      <c r="BD44" s="26">
        <f t="shared" si="198"/>
        <v>0.9674217736837214</v>
      </c>
      <c r="BE44" s="26">
        <f t="shared" si="198"/>
        <v>1.019752087626834</v>
      </c>
      <c r="BF44" s="26">
        <f t="shared" si="198"/>
        <v>1.0749130818708015</v>
      </c>
      <c r="BG44" s="26">
        <f t="shared" si="199"/>
        <v>1.1520123157001052</v>
      </c>
      <c r="BH44" s="26">
        <f t="shared" si="199"/>
        <v>1.1555838527564379</v>
      </c>
      <c r="BI44" s="26">
        <f t="shared" si="199"/>
        <v>1.1591443853024122</v>
      </c>
      <c r="BJ44" s="26">
        <f t="shared" si="199"/>
        <v>1.1626940144357849</v>
      </c>
      <c r="BK44" s="26">
        <f t="shared" si="199"/>
        <v>1.0595410573430784</v>
      </c>
      <c r="BL44" s="26">
        <f t="shared" si="199"/>
        <v>1.0632580315825151</v>
      </c>
      <c r="BM44" s="26">
        <f t="shared" si="199"/>
        <v>1.0669620570825193</v>
      </c>
      <c r="BN44" s="26">
        <f t="shared" si="199"/>
        <v>1.0706532682352385</v>
      </c>
      <c r="BO44" s="26">
        <f t="shared" si="199"/>
        <v>1.1254904541299784</v>
      </c>
      <c r="BP44" s="26">
        <f t="shared" si="199"/>
        <v>1.1293310008920865</v>
      </c>
      <c r="BQ44" s="26">
        <f t="shared" si="200"/>
        <v>1.1331585311924095</v>
      </c>
      <c r="BR44" s="26">
        <f t="shared" si="200"/>
        <v>1.136973176487623</v>
      </c>
      <c r="BS44" s="26">
        <f t="shared" si="200"/>
        <v>1.1926284781290641</v>
      </c>
      <c r="BT44" s="26">
        <f t="shared" si="200"/>
        <v>1.1965899781760425</v>
      </c>
      <c r="BU44" s="26">
        <f t="shared" si="200"/>
        <v>1.2005384062570574</v>
      </c>
      <c r="BV44" s="26">
        <f t="shared" si="200"/>
        <v>1.204473890927126</v>
      </c>
      <c r="BW44" s="26">
        <f t="shared" si="200"/>
        <v>1.074955981998857</v>
      </c>
      <c r="BX44" s="26">
        <f t="shared" si="200"/>
        <v>1.0786450056513048</v>
      </c>
      <c r="BY44" s="26">
        <f t="shared" si="200"/>
        <v>1.0823214555749507</v>
      </c>
      <c r="BZ44" s="26">
        <f t="shared" si="200"/>
        <v>1.0859854594695351</v>
      </c>
      <c r="CA44" s="26">
        <f t="shared" si="201"/>
        <v>1.1757105703910977</v>
      </c>
      <c r="CB44" s="26">
        <f t="shared" si="201"/>
        <v>1.2364303687572826</v>
      </c>
      <c r="CC44" s="26">
        <f t="shared" si="201"/>
        <v>1.2969071060598087</v>
      </c>
      <c r="CD44" s="26">
        <f t="shared" si="201"/>
        <v>1.3661601841764941</v>
      </c>
      <c r="CE44" s="26">
        <f t="shared" si="201"/>
        <v>1.5655411208397112</v>
      </c>
      <c r="CF44" s="26">
        <f t="shared" si="201"/>
        <v>1.7055144250286818</v>
      </c>
      <c r="CG44" s="26">
        <f t="shared" si="201"/>
        <v>1.8369017266274452</v>
      </c>
      <c r="CH44" s="26">
        <f t="shared" si="201"/>
        <v>1.9265587841058935</v>
      </c>
      <c r="CK44" s="49">
        <v>39</v>
      </c>
      <c r="CL44" s="54">
        <f t="shared" si="19"/>
        <v>9.6153846153846159E-3</v>
      </c>
      <c r="CM44" s="54">
        <f t="shared" si="20"/>
        <v>1.9230769230769232E-2</v>
      </c>
      <c r="CN44" s="54">
        <f t="shared" si="21"/>
        <v>2.8846153846153848E-2</v>
      </c>
      <c r="CO44" s="54">
        <f t="shared" si="22"/>
        <v>3.8461538461538464E-2</v>
      </c>
      <c r="CP44" s="54">
        <f t="shared" si="23"/>
        <v>4.8076923076923073E-2</v>
      </c>
      <c r="CQ44" s="54">
        <f t="shared" si="24"/>
        <v>5.7692307692307696E-2</v>
      </c>
      <c r="CR44" s="54">
        <f t="shared" si="25"/>
        <v>6.7307692307692304E-2</v>
      </c>
      <c r="CS44" s="54">
        <f t="shared" si="26"/>
        <v>7.6923076923076927E-2</v>
      </c>
      <c r="CT44" s="54">
        <f t="shared" si="27"/>
        <v>8.6538461538461536E-2</v>
      </c>
      <c r="CU44" s="54">
        <f t="shared" si="28"/>
        <v>9.6153846153846145E-2</v>
      </c>
      <c r="CV44" s="54">
        <f t="shared" si="29"/>
        <v>0.10576923076923077</v>
      </c>
      <c r="CW44" s="54">
        <f t="shared" si="30"/>
        <v>0.11538461538461539</v>
      </c>
      <c r="CX44" s="54">
        <f t="shared" si="31"/>
        <v>1.9230769230769232E-2</v>
      </c>
      <c r="CY44" s="54">
        <f t="shared" si="32"/>
        <v>3.8461538461538464E-2</v>
      </c>
      <c r="CZ44" s="54">
        <f t="shared" si="33"/>
        <v>5.7692307692307696E-2</v>
      </c>
      <c r="DA44" s="54">
        <f t="shared" si="34"/>
        <v>7.6923076923076927E-2</v>
      </c>
      <c r="DB44" s="54">
        <f t="shared" si="35"/>
        <v>9.6153846153846145E-2</v>
      </c>
      <c r="DC44" s="54">
        <f t="shared" si="36"/>
        <v>0.11538461538461539</v>
      </c>
      <c r="DD44" s="54">
        <f t="shared" si="37"/>
        <v>0.13461538461538461</v>
      </c>
      <c r="DE44" s="54">
        <f t="shared" si="38"/>
        <v>0.15384615384615385</v>
      </c>
      <c r="DF44" s="54">
        <f t="shared" si="39"/>
        <v>0.17307692307692307</v>
      </c>
      <c r="DG44" s="54">
        <f t="shared" si="40"/>
        <v>0.19230769230769229</v>
      </c>
      <c r="DH44" s="54">
        <f t="shared" si="41"/>
        <v>0.21153846153846154</v>
      </c>
      <c r="DI44" s="54">
        <f t="shared" si="42"/>
        <v>0.23076923076923078</v>
      </c>
      <c r="DJ44" s="54">
        <f t="shared" si="43"/>
        <v>2.8846153846153848E-2</v>
      </c>
      <c r="DK44" s="54">
        <f t="shared" si="44"/>
        <v>5.7692307692307696E-2</v>
      </c>
      <c r="DL44" s="54">
        <f t="shared" si="45"/>
        <v>8.6538461538461536E-2</v>
      </c>
      <c r="DM44" s="54">
        <f t="shared" si="46"/>
        <v>0.11538461538461539</v>
      </c>
      <c r="DN44" s="54">
        <f t="shared" si="47"/>
        <v>0.14423076923076922</v>
      </c>
      <c r="DO44" s="54">
        <f t="shared" si="48"/>
        <v>0.17307692307692307</v>
      </c>
      <c r="DP44" s="54">
        <f t="shared" si="49"/>
        <v>0.20192307692307693</v>
      </c>
      <c r="DQ44" s="54">
        <f t="shared" si="50"/>
        <v>0.23076923076923078</v>
      </c>
      <c r="DR44" s="54">
        <f t="shared" si="51"/>
        <v>0.25961538461538458</v>
      </c>
      <c r="DS44" s="54">
        <f t="shared" si="52"/>
        <v>0.28846153846153844</v>
      </c>
      <c r="DT44" s="54">
        <f t="shared" si="53"/>
        <v>0.31730769230769229</v>
      </c>
      <c r="DU44" s="54">
        <f t="shared" si="54"/>
        <v>0.34615384615384615</v>
      </c>
      <c r="DV44" s="54">
        <f t="shared" si="55"/>
        <v>0.39615384615384613</v>
      </c>
      <c r="DW44" s="54">
        <f t="shared" si="56"/>
        <v>0.44615384615384612</v>
      </c>
      <c r="DX44" s="54">
        <f t="shared" si="57"/>
        <v>0.49615384615384611</v>
      </c>
      <c r="DY44" s="54">
        <f t="shared" si="58"/>
        <v>0.5461538461538461</v>
      </c>
      <c r="DZ44" s="54">
        <f t="shared" si="59"/>
        <v>0.59615384615384615</v>
      </c>
      <c r="EA44" s="54">
        <f t="shared" si="60"/>
        <v>0.64615384615384619</v>
      </c>
      <c r="EB44" s="54">
        <f t="shared" si="61"/>
        <v>0.69615384615384623</v>
      </c>
      <c r="EC44" s="54">
        <f t="shared" si="62"/>
        <v>0.74615384615384628</v>
      </c>
      <c r="ED44" s="54">
        <f t="shared" si="63"/>
        <v>0.79615384615384632</v>
      </c>
      <c r="EE44" s="54">
        <f t="shared" si="64"/>
        <v>0.84615384615384637</v>
      </c>
      <c r="EF44" s="54">
        <f t="shared" si="65"/>
        <v>0.89615384615384641</v>
      </c>
      <c r="EG44" s="54">
        <f t="shared" si="66"/>
        <v>0.94615384615384646</v>
      </c>
      <c r="EH44" s="66">
        <f t="shared" ref="EH44:ES44" si="234">EG44+EH$2</f>
        <v>1.0261538461538464</v>
      </c>
      <c r="EI44" s="66">
        <f t="shared" si="234"/>
        <v>1.1161538461538465</v>
      </c>
      <c r="EJ44" s="66">
        <f t="shared" si="234"/>
        <v>1.2161538461538466</v>
      </c>
      <c r="EK44" s="66">
        <f t="shared" si="234"/>
        <v>1.3361538461538465</v>
      </c>
      <c r="EL44" s="66">
        <f t="shared" si="234"/>
        <v>1.4761538461538466</v>
      </c>
      <c r="EM44" s="66">
        <f t="shared" si="234"/>
        <v>1.6361538461538465</v>
      </c>
      <c r="EN44" s="66">
        <f t="shared" si="234"/>
        <v>1.8161538461538465</v>
      </c>
      <c r="EO44" s="66">
        <f t="shared" si="234"/>
        <v>2.0161538461538466</v>
      </c>
      <c r="EP44" s="66">
        <f t="shared" si="234"/>
        <v>2.2361538461538468</v>
      </c>
      <c r="EQ44" s="66">
        <f t="shared" si="234"/>
        <v>2.4761538461538466</v>
      </c>
      <c r="ER44" s="66">
        <f t="shared" si="234"/>
        <v>2.7361538461538464</v>
      </c>
      <c r="ES44" s="66">
        <f t="shared" si="234"/>
        <v>3.0161538461538466</v>
      </c>
      <c r="EW44" s="23">
        <v>39</v>
      </c>
      <c r="EX44" s="23">
        <f>INT([2]攻城值!$AC43)</f>
        <v>121</v>
      </c>
      <c r="EY44" s="23">
        <f>INT([2]攻城值!$AJ43)</f>
        <v>783</v>
      </c>
      <c r="EZ44" s="23">
        <f t="shared" si="68"/>
        <v>626.40000000000009</v>
      </c>
      <c r="FA44" s="23">
        <f>[3]其他调用!AS43+[3]其他调用!$AZ43*[3]攻城基础信息!$D$28*[3]攻城基础信息!$D$29</f>
        <v>748.3585734855294</v>
      </c>
      <c r="FB44" s="61">
        <f>[3]攻城基础信息!$X43*EZ44/FA44*$EX$1*6</f>
        <v>290656.41977109137</v>
      </c>
      <c r="FC44" s="26">
        <f t="shared" si="69"/>
        <v>29000</v>
      </c>
      <c r="FE44" s="74"/>
      <c r="FF44" s="23">
        <v>38</v>
      </c>
      <c r="FG44" s="26">
        <v>1</v>
      </c>
      <c r="FJ44" s="46">
        <v>39</v>
      </c>
      <c r="FK44" s="46">
        <f t="shared" ref="FK44:HE44" si="235">IF(FK$5&lt;$P44,FL44*0.99,IF(FK$5&lt;=$T44,1,FJ44*1.05))</f>
        <v>0.66897175856968027</v>
      </c>
      <c r="FL44" s="46">
        <f t="shared" si="235"/>
        <v>0.67572904906028308</v>
      </c>
      <c r="FM44" s="46">
        <f t="shared" si="235"/>
        <v>0.68255459501038696</v>
      </c>
      <c r="FN44" s="46">
        <f t="shared" si="235"/>
        <v>0.68944908586907772</v>
      </c>
      <c r="FO44" s="46">
        <f t="shared" si="235"/>
        <v>0.69641321804957346</v>
      </c>
      <c r="FP44" s="46">
        <f t="shared" si="235"/>
        <v>0.70344769499956916</v>
      </c>
      <c r="FQ44" s="46">
        <f t="shared" si="235"/>
        <v>0.71055322727229209</v>
      </c>
      <c r="FR44" s="46">
        <f t="shared" si="235"/>
        <v>0.7177305325982748</v>
      </c>
      <c r="FS44" s="46">
        <f t="shared" si="235"/>
        <v>0.72498033595785338</v>
      </c>
      <c r="FT44" s="46">
        <f t="shared" si="235"/>
        <v>0.73230336965439735</v>
      </c>
      <c r="FU44" s="46">
        <f t="shared" si="235"/>
        <v>0.73970037338828021</v>
      </c>
      <c r="FV44" s="46">
        <f t="shared" si="235"/>
        <v>0.74717209433159615</v>
      </c>
      <c r="FW44" s="46">
        <f t="shared" si="235"/>
        <v>0.75471928720363246</v>
      </c>
      <c r="FX44" s="46">
        <f t="shared" si="235"/>
        <v>0.76234271434710354</v>
      </c>
      <c r="FY44" s="46">
        <f t="shared" si="235"/>
        <v>0.77004314580515509</v>
      </c>
      <c r="FZ44" s="46">
        <f t="shared" si="235"/>
        <v>0.77782135939914654</v>
      </c>
      <c r="GA44" s="46">
        <f t="shared" si="235"/>
        <v>0.78567814080721876</v>
      </c>
      <c r="GB44" s="46">
        <f t="shared" si="235"/>
        <v>0.79361428364365527</v>
      </c>
      <c r="GC44" s="46">
        <f t="shared" si="235"/>
        <v>0.80163058953904576</v>
      </c>
      <c r="GD44" s="46">
        <f t="shared" si="235"/>
        <v>0.80972786822125831</v>
      </c>
      <c r="GE44" s="46">
        <f t="shared" si="235"/>
        <v>0.81790693759723065</v>
      </c>
      <c r="GF44" s="46">
        <f t="shared" si="235"/>
        <v>0.82616862383558654</v>
      </c>
      <c r="GG44" s="46">
        <f t="shared" si="235"/>
        <v>0.83451376145008738</v>
      </c>
      <c r="GH44" s="46">
        <f t="shared" si="235"/>
        <v>0.84294319338392665</v>
      </c>
      <c r="GI44" s="46">
        <f t="shared" si="235"/>
        <v>0.85145777109487542</v>
      </c>
      <c r="GJ44" s="46">
        <f t="shared" si="235"/>
        <v>0.86005835464128833</v>
      </c>
      <c r="GK44" s="46">
        <f t="shared" si="235"/>
        <v>0.86874581276897811</v>
      </c>
      <c r="GL44" s="46">
        <f t="shared" si="235"/>
        <v>0.87752102299896784</v>
      </c>
      <c r="GM44" s="46">
        <f t="shared" si="235"/>
        <v>0.88638487171612912</v>
      </c>
      <c r="GN44" s="46">
        <f t="shared" si="235"/>
        <v>0.89533825425871627</v>
      </c>
      <c r="GO44" s="46">
        <f t="shared" si="235"/>
        <v>0.9043820750088043</v>
      </c>
      <c r="GP44" s="46">
        <f t="shared" si="235"/>
        <v>0.91351724748364072</v>
      </c>
      <c r="GQ44" s="46">
        <f t="shared" si="235"/>
        <v>0.92274469442791995</v>
      </c>
      <c r="GR44" s="46">
        <f t="shared" si="235"/>
        <v>0.93206534790698992</v>
      </c>
      <c r="GS44" s="46">
        <f t="shared" si="235"/>
        <v>0.94148014940099989</v>
      </c>
      <c r="GT44" s="46">
        <f t="shared" si="235"/>
        <v>0.95099004989999991</v>
      </c>
      <c r="GU44" s="46">
        <f t="shared" si="235"/>
        <v>0.96059600999999994</v>
      </c>
      <c r="GV44" s="46">
        <f t="shared" si="235"/>
        <v>0.97029899999999991</v>
      </c>
      <c r="GW44" s="46">
        <f t="shared" si="235"/>
        <v>0.98009999999999997</v>
      </c>
      <c r="GX44" s="46">
        <f t="shared" si="235"/>
        <v>0.99</v>
      </c>
      <c r="GY44" s="46">
        <f t="shared" si="235"/>
        <v>1</v>
      </c>
      <c r="GZ44" s="46">
        <f t="shared" si="235"/>
        <v>1</v>
      </c>
      <c r="HA44" s="46">
        <f t="shared" si="235"/>
        <v>1</v>
      </c>
      <c r="HB44" s="46">
        <f t="shared" si="235"/>
        <v>1</v>
      </c>
      <c r="HC44" s="46">
        <f t="shared" si="235"/>
        <v>1</v>
      </c>
      <c r="HD44" s="46">
        <f t="shared" si="235"/>
        <v>1</v>
      </c>
      <c r="HE44" s="46">
        <f t="shared" si="235"/>
        <v>1.05</v>
      </c>
      <c r="HF44" s="67">
        <f t="shared" si="211"/>
        <v>1.1025</v>
      </c>
      <c r="HG44" s="66">
        <f t="shared" ref="HG44:HR44" si="236">IF(HG$5&lt;$P44,HH44*0.99,IF(HG$5&lt;=$T44,1,HF44*HG$2))</f>
        <v>1.1576250000000001</v>
      </c>
      <c r="HH44" s="66">
        <f t="shared" si="236"/>
        <v>1.2386587500000001</v>
      </c>
      <c r="HI44" s="66">
        <f t="shared" si="236"/>
        <v>1.3501380375000003</v>
      </c>
      <c r="HJ44" s="66">
        <f t="shared" si="236"/>
        <v>1.4986532216250004</v>
      </c>
      <c r="HK44" s="66">
        <f t="shared" si="236"/>
        <v>1.6934781404362502</v>
      </c>
      <c r="HL44" s="66">
        <f t="shared" si="236"/>
        <v>1.9474998615016876</v>
      </c>
      <c r="HM44" s="66">
        <f t="shared" si="236"/>
        <v>2.2785748379569744</v>
      </c>
      <c r="HN44" s="66">
        <f t="shared" si="236"/>
        <v>2.7115040571687992</v>
      </c>
      <c r="HO44" s="66">
        <f t="shared" si="236"/>
        <v>3.2809199091742469</v>
      </c>
      <c r="HP44" s="66">
        <f t="shared" si="236"/>
        <v>4.0355314882843238</v>
      </c>
      <c r="HQ44" s="66">
        <f t="shared" si="236"/>
        <v>5.0444143603554048</v>
      </c>
      <c r="HR44" s="66">
        <f t="shared" si="236"/>
        <v>6.406406237651364</v>
      </c>
    </row>
    <row r="45" spans="2:226" x14ac:dyDescent="0.15">
      <c r="B45" s="74"/>
      <c r="C45" s="7">
        <v>38</v>
      </c>
      <c r="D45" s="3">
        <f t="shared" si="130"/>
        <v>0.05</v>
      </c>
      <c r="E45" s="9"/>
      <c r="F45" s="9"/>
      <c r="G45" s="9"/>
      <c r="H45" s="15"/>
      <c r="I45" s="7">
        <v>40</v>
      </c>
      <c r="J45" s="15">
        <f>ROUNDUP(求节点(节奏总纲!P$4:P$113,节奏总纲!$O$4:$O$113,节奏总纲!P43+1),0)</f>
        <v>41</v>
      </c>
      <c r="K45" s="15">
        <f>ROUNDUP(求节点(节奏总纲!Q$4:Q$113,节奏总纲!$O$4:$O$113,节奏总纲!Q43+1),0)</f>
        <v>41</v>
      </c>
      <c r="L45" s="15">
        <f>ROUNDUP(求节点(节奏总纲!R$4:R$113,节奏总纲!$O$4:$O$113,节奏总纲!R43+1),0)</f>
        <v>42</v>
      </c>
      <c r="M45" s="15">
        <f>ROUNDUP(求节点(节奏总纲!S$4:S$113,节奏总纲!$O$4:$O$113,节奏总纲!S43+1),0)</f>
        <v>42</v>
      </c>
      <c r="N45" s="15">
        <f>ROUNDUP(求节点(节奏总纲!T$4:T$113,节奏总纲!$O$4:$O$113,节奏总纲!T43+1),0)</f>
        <v>43</v>
      </c>
      <c r="O45" s="15">
        <f t="shared" si="11"/>
        <v>20.59375</v>
      </c>
      <c r="P45" s="7">
        <v>41.1875</v>
      </c>
      <c r="Q45" s="23">
        <f t="shared" ref="Q45:T45" si="237">P45+1.5</f>
        <v>42.6875</v>
      </c>
      <c r="R45" s="23">
        <f t="shared" si="237"/>
        <v>44.1875</v>
      </c>
      <c r="S45" s="23">
        <f t="shared" si="237"/>
        <v>45.6875</v>
      </c>
      <c r="T45" s="23">
        <f t="shared" si="237"/>
        <v>47.1875</v>
      </c>
      <c r="U45" s="15">
        <f>其他调用!AG44</f>
        <v>1083293153.3256571</v>
      </c>
      <c r="V45" s="54">
        <f>IFERROR(部队战力(INDEX(其他调用!D$5:D$104,J45,1),INDEX(其他调用!N$5:N$104,J45,1),INDEX(其他调用!I$5:I$104,J45,1),INDEX(其他调用!S$5:S$104,J45,1)),V44)</f>
        <v>1171429066.777034</v>
      </c>
      <c r="W45" s="54">
        <f>IFERROR(部队战力(INDEX(其他调用!E$5:E$104,K45,1),INDEX(其他调用!O$5:O$104,K45,1),INDEX(其他调用!J$5:J$104,K45,1),INDEX(其他调用!T$5:T$104,K45,1)),W44)</f>
        <v>1257762705.3553946</v>
      </c>
      <c r="X45" s="54">
        <f>IFERROR(部队战力(INDEX(其他调用!F$5:F$104,L45,1),INDEX(其他调用!P$5:P$104,L45,1),INDEX(其他调用!K$5:K$104,L45,1),INDEX(其他调用!U$5:U$104,L45,1)),X44)</f>
        <v>1567314171.1828825</v>
      </c>
      <c r="Y45" s="54">
        <f>IFERROR(部队战力(INDEX(其他调用!G$5:G$104,M45,1),INDEX(其他调用!Q$5:Q$104,M45,1),INDEX(其他调用!L$5:L$104,M45,1),INDEX(其他调用!V$5:V$104,M45,1)),Y44)</f>
        <v>2073252066.917294</v>
      </c>
      <c r="Z45" s="54">
        <f>IFERROR(部队战力(INDEX(其他调用!H$5:H$104,N45,1),INDEX(其他调用!R$5:R$104,N45,1),INDEX(其他调用!M$5:M$104,N45,1),INDEX(其他调用!W$5:W$104,N45,1)),Z44)</f>
        <v>2654628049.3838801</v>
      </c>
      <c r="AA45" s="15">
        <f t="shared" si="13"/>
        <v>1</v>
      </c>
      <c r="AB45" s="15">
        <f t="shared" si="14"/>
        <v>1.0813592453536736</v>
      </c>
      <c r="AC45" s="15">
        <f t="shared" si="15"/>
        <v>1.1610547906576576</v>
      </c>
      <c r="AD45" s="15">
        <f t="shared" si="16"/>
        <v>1.4468052035326768</v>
      </c>
      <c r="AE45" s="15">
        <f t="shared" si="17"/>
        <v>1.9138421216385531</v>
      </c>
      <c r="AF45" s="15">
        <f t="shared" si="18"/>
        <v>2.45051677953867</v>
      </c>
      <c r="AK45" s="23"/>
      <c r="AL45" s="19">
        <v>40</v>
      </c>
      <c r="AM45" s="26">
        <f t="shared" si="197"/>
        <v>0.37403210699733735</v>
      </c>
      <c r="AN45" s="26">
        <f t="shared" si="197"/>
        <v>0.39426445871446292</v>
      </c>
      <c r="AO45" s="26">
        <f t="shared" si="197"/>
        <v>0.41559122999704146</v>
      </c>
      <c r="AP45" s="26">
        <f t="shared" si="197"/>
        <v>0.4380716207938477</v>
      </c>
      <c r="AQ45" s="26">
        <f t="shared" si="197"/>
        <v>0.48375698729814354</v>
      </c>
      <c r="AR45" s="26">
        <f t="shared" si="197"/>
        <v>0.50992463796109255</v>
      </c>
      <c r="AS45" s="26">
        <f t="shared" si="197"/>
        <v>0.53750776366460384</v>
      </c>
      <c r="AT45" s="26">
        <f t="shared" si="197"/>
        <v>0.56658293106788071</v>
      </c>
      <c r="AU45" s="26">
        <f t="shared" si="197"/>
        <v>0.62437770526696401</v>
      </c>
      <c r="AV45" s="26">
        <f t="shared" si="197"/>
        <v>0.65815188962430571</v>
      </c>
      <c r="AW45" s="26">
        <f t="shared" si="198"/>
        <v>0.69375300585218236</v>
      </c>
      <c r="AX45" s="26">
        <f t="shared" si="198"/>
        <v>0.73127987736033961</v>
      </c>
      <c r="AY45" s="26">
        <f t="shared" si="198"/>
        <v>0.70380739724134433</v>
      </c>
      <c r="AZ45" s="26">
        <f t="shared" si="198"/>
        <v>0.74187813645251843</v>
      </c>
      <c r="BA45" s="26">
        <f t="shared" si="198"/>
        <v>0.78200821915704932</v>
      </c>
      <c r="BB45" s="26">
        <f t="shared" si="198"/>
        <v>0.8243090405027983</v>
      </c>
      <c r="BC45" s="26">
        <f t="shared" si="198"/>
        <v>0.91027411753730603</v>
      </c>
      <c r="BD45" s="26">
        <f t="shared" si="198"/>
        <v>0.95951316883923621</v>
      </c>
      <c r="BE45" s="26">
        <f t="shared" si="198"/>
        <v>1.0114156861525623</v>
      </c>
      <c r="BF45" s="26">
        <f t="shared" si="198"/>
        <v>1.0661257431547069</v>
      </c>
      <c r="BG45" s="26">
        <f t="shared" si="199"/>
        <v>1.1509224833627054</v>
      </c>
      <c r="BH45" s="26">
        <f t="shared" si="199"/>
        <v>1.1531900677932152</v>
      </c>
      <c r="BI45" s="26">
        <f t="shared" si="199"/>
        <v>1.1554532020830888</v>
      </c>
      <c r="BJ45" s="26">
        <f t="shared" si="199"/>
        <v>1.157711912330182</v>
      </c>
      <c r="BK45" s="26">
        <f t="shared" si="199"/>
        <v>1.0558844483789931</v>
      </c>
      <c r="BL45" s="26">
        <f t="shared" si="199"/>
        <v>1.0582371047190762</v>
      </c>
      <c r="BM45" s="26">
        <f t="shared" si="199"/>
        <v>1.0605845422595102</v>
      </c>
      <c r="BN45" s="26">
        <f t="shared" si="199"/>
        <v>1.062926795576919</v>
      </c>
      <c r="BO45" s="26">
        <f t="shared" si="199"/>
        <v>1.1159907511948348</v>
      </c>
      <c r="BP45" s="26">
        <f t="shared" si="199"/>
        <v>1.1184337852854942</v>
      </c>
      <c r="BQ45" s="26">
        <f t="shared" si="200"/>
        <v>1.1208714945896634</v>
      </c>
      <c r="BR45" s="26">
        <f t="shared" si="200"/>
        <v>1.1233039137736915</v>
      </c>
      <c r="BS45" s="26">
        <f t="shared" si="200"/>
        <v>1.1769006715443731</v>
      </c>
      <c r="BT45" s="26">
        <f t="shared" si="200"/>
        <v>1.1794327012424406</v>
      </c>
      <c r="BU45" s="26">
        <f t="shared" si="200"/>
        <v>1.1819593067608052</v>
      </c>
      <c r="BV45" s="26">
        <f t="shared" si="200"/>
        <v>1.1844805228102853</v>
      </c>
      <c r="BW45" s="26">
        <f t="shared" si="200"/>
        <v>1.0656232029747392</v>
      </c>
      <c r="BX45" s="26">
        <f t="shared" si="200"/>
        <v>1.0680367152007055</v>
      </c>
      <c r="BY45" s="26">
        <f t="shared" si="200"/>
        <v>1.0704447857387529</v>
      </c>
      <c r="BZ45" s="26">
        <f t="shared" si="200"/>
        <v>1.0728474512314672</v>
      </c>
      <c r="CA45" s="26">
        <f t="shared" si="201"/>
        <v>1.1264468787649946</v>
      </c>
      <c r="CB45" s="26">
        <f t="shared" si="201"/>
        <v>1.1664812366811843</v>
      </c>
      <c r="CC45" s="26">
        <f t="shared" si="201"/>
        <v>1.2152815366303718</v>
      </c>
      <c r="CD45" s="26">
        <f t="shared" si="201"/>
        <v>1.3066807361889101</v>
      </c>
      <c r="CE45" s="26">
        <f t="shared" si="201"/>
        <v>1.4993210876741074</v>
      </c>
      <c r="CF45" s="26">
        <f t="shared" si="201"/>
        <v>1.6367410469712389</v>
      </c>
      <c r="CG45" s="26">
        <f t="shared" si="201"/>
        <v>1.7754124623748073</v>
      </c>
      <c r="CH45" s="26">
        <f t="shared" si="201"/>
        <v>1.8712958696487501</v>
      </c>
      <c r="CK45" s="49">
        <v>40</v>
      </c>
      <c r="CL45" s="54">
        <f t="shared" si="19"/>
        <v>9.6153846153846159E-3</v>
      </c>
      <c r="CM45" s="54">
        <f t="shared" si="20"/>
        <v>1.9230769230769232E-2</v>
      </c>
      <c r="CN45" s="54">
        <f t="shared" si="21"/>
        <v>2.8846153846153848E-2</v>
      </c>
      <c r="CO45" s="54">
        <f t="shared" si="22"/>
        <v>3.8461538461538464E-2</v>
      </c>
      <c r="CP45" s="54">
        <f t="shared" si="23"/>
        <v>4.8076923076923073E-2</v>
      </c>
      <c r="CQ45" s="54">
        <f t="shared" si="24"/>
        <v>5.7692307692307696E-2</v>
      </c>
      <c r="CR45" s="54">
        <f t="shared" si="25"/>
        <v>6.7307692307692304E-2</v>
      </c>
      <c r="CS45" s="54">
        <f t="shared" si="26"/>
        <v>7.6923076923076927E-2</v>
      </c>
      <c r="CT45" s="54">
        <f t="shared" si="27"/>
        <v>8.6538461538461536E-2</v>
      </c>
      <c r="CU45" s="54">
        <f t="shared" si="28"/>
        <v>9.6153846153846145E-2</v>
      </c>
      <c r="CV45" s="54">
        <f t="shared" si="29"/>
        <v>0.10576923076923077</v>
      </c>
      <c r="CW45" s="54">
        <f t="shared" si="30"/>
        <v>0.11538461538461539</v>
      </c>
      <c r="CX45" s="54">
        <f t="shared" si="31"/>
        <v>1.9230769230769232E-2</v>
      </c>
      <c r="CY45" s="54">
        <f t="shared" si="32"/>
        <v>3.8461538461538464E-2</v>
      </c>
      <c r="CZ45" s="54">
        <f t="shared" si="33"/>
        <v>5.7692307692307696E-2</v>
      </c>
      <c r="DA45" s="54">
        <f t="shared" si="34"/>
        <v>7.6923076923076927E-2</v>
      </c>
      <c r="DB45" s="54">
        <f t="shared" si="35"/>
        <v>9.6153846153846145E-2</v>
      </c>
      <c r="DC45" s="54">
        <f t="shared" si="36"/>
        <v>0.11538461538461539</v>
      </c>
      <c r="DD45" s="54">
        <f t="shared" si="37"/>
        <v>0.13461538461538461</v>
      </c>
      <c r="DE45" s="54">
        <f t="shared" si="38"/>
        <v>0.15384615384615385</v>
      </c>
      <c r="DF45" s="54">
        <f t="shared" si="39"/>
        <v>0.17307692307692307</v>
      </c>
      <c r="DG45" s="54">
        <f t="shared" si="40"/>
        <v>0.19230769230769229</v>
      </c>
      <c r="DH45" s="54">
        <f t="shared" si="41"/>
        <v>0.21153846153846154</v>
      </c>
      <c r="DI45" s="54">
        <f t="shared" si="42"/>
        <v>0.23076923076923078</v>
      </c>
      <c r="DJ45" s="54">
        <f t="shared" si="43"/>
        <v>2.8846153846153848E-2</v>
      </c>
      <c r="DK45" s="54">
        <f t="shared" si="44"/>
        <v>5.7692307692307696E-2</v>
      </c>
      <c r="DL45" s="54">
        <f t="shared" si="45"/>
        <v>8.6538461538461536E-2</v>
      </c>
      <c r="DM45" s="54">
        <f t="shared" si="46"/>
        <v>0.11538461538461539</v>
      </c>
      <c r="DN45" s="54">
        <f t="shared" si="47"/>
        <v>0.14423076923076922</v>
      </c>
      <c r="DO45" s="54">
        <f t="shared" si="48"/>
        <v>0.17307692307692307</v>
      </c>
      <c r="DP45" s="54">
        <f t="shared" si="49"/>
        <v>0.20192307692307693</v>
      </c>
      <c r="DQ45" s="54">
        <f t="shared" si="50"/>
        <v>0.23076923076923078</v>
      </c>
      <c r="DR45" s="54">
        <f t="shared" si="51"/>
        <v>0.25961538461538458</v>
      </c>
      <c r="DS45" s="54">
        <f t="shared" si="52"/>
        <v>0.28846153846153844</v>
      </c>
      <c r="DT45" s="54">
        <f t="shared" si="53"/>
        <v>0.31730769230769229</v>
      </c>
      <c r="DU45" s="54">
        <f t="shared" si="54"/>
        <v>0.34615384615384615</v>
      </c>
      <c r="DV45" s="54">
        <f t="shared" si="55"/>
        <v>0.5</v>
      </c>
      <c r="DW45" s="54">
        <f t="shared" si="56"/>
        <v>0.55000000000000004</v>
      </c>
      <c r="DX45" s="54">
        <f t="shared" si="57"/>
        <v>0.60000000000000009</v>
      </c>
      <c r="DY45" s="54">
        <f t="shared" si="58"/>
        <v>0.65000000000000013</v>
      </c>
      <c r="DZ45" s="54">
        <f t="shared" si="59"/>
        <v>0.70000000000000018</v>
      </c>
      <c r="EA45" s="54">
        <f t="shared" si="60"/>
        <v>0.75000000000000022</v>
      </c>
      <c r="EB45" s="54">
        <f t="shared" si="61"/>
        <v>0.80000000000000027</v>
      </c>
      <c r="EC45" s="54">
        <f t="shared" si="62"/>
        <v>0.85000000000000031</v>
      </c>
      <c r="ED45" s="54">
        <f t="shared" si="63"/>
        <v>0.90000000000000036</v>
      </c>
      <c r="EE45" s="54">
        <f t="shared" si="64"/>
        <v>0.9500000000000004</v>
      </c>
      <c r="EF45" s="54">
        <f t="shared" si="65"/>
        <v>1.0000000000000004</v>
      </c>
      <c r="EG45" s="54">
        <f t="shared" si="66"/>
        <v>1.0500000000000005</v>
      </c>
      <c r="EH45" s="66">
        <f t="shared" ref="EH45:ES45" si="238">EG45+EH$2</f>
        <v>1.1300000000000006</v>
      </c>
      <c r="EI45" s="66">
        <f t="shared" si="238"/>
        <v>1.2200000000000006</v>
      </c>
      <c r="EJ45" s="66">
        <f t="shared" si="238"/>
        <v>1.3200000000000007</v>
      </c>
      <c r="EK45" s="66">
        <f t="shared" si="238"/>
        <v>1.4400000000000008</v>
      </c>
      <c r="EL45" s="66">
        <f t="shared" si="238"/>
        <v>1.580000000000001</v>
      </c>
      <c r="EM45" s="66">
        <f t="shared" si="238"/>
        <v>1.7400000000000009</v>
      </c>
      <c r="EN45" s="66">
        <f t="shared" si="238"/>
        <v>1.9200000000000008</v>
      </c>
      <c r="EO45" s="66">
        <f t="shared" si="238"/>
        <v>2.120000000000001</v>
      </c>
      <c r="EP45" s="66">
        <f t="shared" si="238"/>
        <v>2.3400000000000012</v>
      </c>
      <c r="EQ45" s="66">
        <f t="shared" si="238"/>
        <v>2.580000000000001</v>
      </c>
      <c r="ER45" s="66">
        <f t="shared" si="238"/>
        <v>2.8400000000000007</v>
      </c>
      <c r="ES45" s="66">
        <f t="shared" si="238"/>
        <v>3.120000000000001</v>
      </c>
      <c r="EW45" s="23">
        <v>40</v>
      </c>
      <c r="EX45" s="23">
        <f>INT([2]攻城值!$AC44)</f>
        <v>124</v>
      </c>
      <c r="EY45" s="23">
        <f>INT([2]攻城值!$AJ44)</f>
        <v>793</v>
      </c>
      <c r="EZ45" s="23">
        <f t="shared" si="68"/>
        <v>634.40000000000009</v>
      </c>
      <c r="FA45" s="23">
        <f>[3]其他调用!AS44+[3]其他调用!$AZ44*[3]攻城基础信息!$D$28*[3]攻城基础信息!$D$29</f>
        <v>759.24695026708469</v>
      </c>
      <c r="FB45" s="61">
        <f>[3]攻城基础信息!$X44*EZ45/FA45*$EX$1*6</f>
        <v>300502.76135636884</v>
      </c>
      <c r="FC45" s="26">
        <f t="shared" si="69"/>
        <v>30000</v>
      </c>
      <c r="FE45" s="74"/>
      <c r="FF45" s="23">
        <v>39</v>
      </c>
      <c r="FG45" s="26">
        <v>1</v>
      </c>
      <c r="FJ45" s="46">
        <v>40</v>
      </c>
      <c r="FK45" s="46">
        <f t="shared" ref="FK45:HE45" si="239">IF(FK$5&lt;$P45,FL45*0.99,IF(FK$5&lt;=$T45,1,FJ45*1.05))</f>
        <v>0.66228204098398347</v>
      </c>
      <c r="FL45" s="46">
        <f t="shared" si="239"/>
        <v>0.66897175856968027</v>
      </c>
      <c r="FM45" s="46">
        <f t="shared" si="239"/>
        <v>0.67572904906028308</v>
      </c>
      <c r="FN45" s="46">
        <f t="shared" si="239"/>
        <v>0.68255459501038696</v>
      </c>
      <c r="FO45" s="46">
        <f t="shared" si="239"/>
        <v>0.68944908586907772</v>
      </c>
      <c r="FP45" s="46">
        <f t="shared" si="239"/>
        <v>0.69641321804957346</v>
      </c>
      <c r="FQ45" s="46">
        <f t="shared" si="239"/>
        <v>0.70344769499956916</v>
      </c>
      <c r="FR45" s="46">
        <f t="shared" si="239"/>
        <v>0.71055322727229209</v>
      </c>
      <c r="FS45" s="46">
        <f t="shared" si="239"/>
        <v>0.7177305325982748</v>
      </c>
      <c r="FT45" s="46">
        <f t="shared" si="239"/>
        <v>0.72498033595785338</v>
      </c>
      <c r="FU45" s="46">
        <f t="shared" si="239"/>
        <v>0.73230336965439735</v>
      </c>
      <c r="FV45" s="46">
        <f t="shared" si="239"/>
        <v>0.73970037338828021</v>
      </c>
      <c r="FW45" s="46">
        <f t="shared" si="239"/>
        <v>0.74717209433159615</v>
      </c>
      <c r="FX45" s="46">
        <f t="shared" si="239"/>
        <v>0.75471928720363246</v>
      </c>
      <c r="FY45" s="46">
        <f t="shared" si="239"/>
        <v>0.76234271434710354</v>
      </c>
      <c r="FZ45" s="46">
        <f t="shared" si="239"/>
        <v>0.77004314580515509</v>
      </c>
      <c r="GA45" s="46">
        <f t="shared" si="239"/>
        <v>0.77782135939914654</v>
      </c>
      <c r="GB45" s="46">
        <f t="shared" si="239"/>
        <v>0.78567814080721876</v>
      </c>
      <c r="GC45" s="46">
        <f t="shared" si="239"/>
        <v>0.79361428364365527</v>
      </c>
      <c r="GD45" s="46">
        <f t="shared" si="239"/>
        <v>0.80163058953904576</v>
      </c>
      <c r="GE45" s="46">
        <f t="shared" si="239"/>
        <v>0.80972786822125831</v>
      </c>
      <c r="GF45" s="46">
        <f t="shared" si="239"/>
        <v>0.81790693759723065</v>
      </c>
      <c r="GG45" s="46">
        <f t="shared" si="239"/>
        <v>0.82616862383558654</v>
      </c>
      <c r="GH45" s="46">
        <f t="shared" si="239"/>
        <v>0.83451376145008738</v>
      </c>
      <c r="GI45" s="46">
        <f t="shared" si="239"/>
        <v>0.84294319338392665</v>
      </c>
      <c r="GJ45" s="46">
        <f t="shared" si="239"/>
        <v>0.85145777109487542</v>
      </c>
      <c r="GK45" s="46">
        <f t="shared" si="239"/>
        <v>0.86005835464128833</v>
      </c>
      <c r="GL45" s="46">
        <f t="shared" si="239"/>
        <v>0.86874581276897811</v>
      </c>
      <c r="GM45" s="46">
        <f t="shared" si="239"/>
        <v>0.87752102299896784</v>
      </c>
      <c r="GN45" s="46">
        <f t="shared" si="239"/>
        <v>0.88638487171612912</v>
      </c>
      <c r="GO45" s="46">
        <f t="shared" si="239"/>
        <v>0.89533825425871627</v>
      </c>
      <c r="GP45" s="46">
        <f t="shared" si="239"/>
        <v>0.9043820750088043</v>
      </c>
      <c r="GQ45" s="46">
        <f t="shared" si="239"/>
        <v>0.91351724748364072</v>
      </c>
      <c r="GR45" s="46">
        <f t="shared" si="239"/>
        <v>0.92274469442791995</v>
      </c>
      <c r="GS45" s="46">
        <f t="shared" si="239"/>
        <v>0.93206534790698992</v>
      </c>
      <c r="GT45" s="46">
        <f t="shared" si="239"/>
        <v>0.94148014940099989</v>
      </c>
      <c r="GU45" s="46">
        <f t="shared" si="239"/>
        <v>0.95099004989999991</v>
      </c>
      <c r="GV45" s="46">
        <f t="shared" si="239"/>
        <v>0.96059600999999994</v>
      </c>
      <c r="GW45" s="46">
        <f t="shared" si="239"/>
        <v>0.97029899999999991</v>
      </c>
      <c r="GX45" s="46">
        <f t="shared" si="239"/>
        <v>0.98009999999999997</v>
      </c>
      <c r="GY45" s="46">
        <f t="shared" si="239"/>
        <v>0.99</v>
      </c>
      <c r="GZ45" s="46">
        <f t="shared" si="239"/>
        <v>1</v>
      </c>
      <c r="HA45" s="46">
        <f t="shared" si="239"/>
        <v>1</v>
      </c>
      <c r="HB45" s="46">
        <f t="shared" si="239"/>
        <v>1</v>
      </c>
      <c r="HC45" s="46">
        <f t="shared" si="239"/>
        <v>1</v>
      </c>
      <c r="HD45" s="46">
        <f t="shared" si="239"/>
        <v>1</v>
      </c>
      <c r="HE45" s="46">
        <f t="shared" si="239"/>
        <v>1</v>
      </c>
      <c r="HF45" s="67">
        <f t="shared" si="211"/>
        <v>1.05</v>
      </c>
      <c r="HG45" s="66">
        <f t="shared" ref="HG45:HR45" si="240">IF(HG$5&lt;$P45,HH45*0.99,IF(HG$5&lt;=$T45,1,HF45*HG$2))</f>
        <v>1.1025</v>
      </c>
      <c r="HH45" s="66">
        <f t="shared" si="240"/>
        <v>1.179675</v>
      </c>
      <c r="HI45" s="66">
        <f t="shared" si="240"/>
        <v>1.2858457500000002</v>
      </c>
      <c r="HJ45" s="66">
        <f t="shared" si="240"/>
        <v>1.4272887825000005</v>
      </c>
      <c r="HK45" s="66">
        <f t="shared" si="240"/>
        <v>1.6128363242250003</v>
      </c>
      <c r="HL45" s="66">
        <f t="shared" si="240"/>
        <v>1.8547617728587502</v>
      </c>
      <c r="HM45" s="66">
        <f t="shared" si="240"/>
        <v>2.1700712742447377</v>
      </c>
      <c r="HN45" s="66">
        <f t="shared" si="240"/>
        <v>2.5823848163512375</v>
      </c>
      <c r="HO45" s="66">
        <f t="shared" si="240"/>
        <v>3.1246856277849973</v>
      </c>
      <c r="HP45" s="66">
        <f t="shared" si="240"/>
        <v>3.8433633221755468</v>
      </c>
      <c r="HQ45" s="66">
        <f t="shared" si="240"/>
        <v>4.8042041527194339</v>
      </c>
      <c r="HR45" s="66">
        <f t="shared" si="240"/>
        <v>6.1013392739536814</v>
      </c>
    </row>
    <row r="46" spans="2:226" x14ac:dyDescent="0.15">
      <c r="B46" s="74"/>
      <c r="C46" s="7">
        <v>39</v>
      </c>
      <c r="D46" s="3">
        <f t="shared" si="130"/>
        <v>0.05</v>
      </c>
      <c r="E46" s="9"/>
      <c r="F46" s="9"/>
      <c r="G46" s="9"/>
      <c r="H46" s="15"/>
      <c r="I46" s="7">
        <v>41</v>
      </c>
      <c r="J46" s="15">
        <f>ROUNDUP(求节点(节奏总纲!P$4:P$113,节奏总纲!$O$4:$O$113,节奏总纲!P44+1),0)</f>
        <v>42</v>
      </c>
      <c r="K46" s="15">
        <f>ROUNDUP(求节点(节奏总纲!Q$4:Q$113,节奏总纲!$O$4:$O$113,节奏总纲!Q44+1),0)</f>
        <v>42</v>
      </c>
      <c r="L46" s="15">
        <f>ROUNDUP(求节点(节奏总纲!R$4:R$113,节奏总纲!$O$4:$O$113,节奏总纲!R44+1),0)</f>
        <v>43</v>
      </c>
      <c r="M46" s="15">
        <f>ROUNDUP(求节点(节奏总纲!S$4:S$113,节奏总纲!$O$4:$O$113,节奏总纲!S44+1),0)</f>
        <v>43</v>
      </c>
      <c r="N46" s="15">
        <f>ROUNDUP(求节点(节奏总纲!T$4:T$113,节奏总纲!$O$4:$O$113,节奏总纲!T44+1),0)</f>
        <v>44</v>
      </c>
      <c r="O46" s="15">
        <f t="shared" si="11"/>
        <v>20.701410193804438</v>
      </c>
      <c r="P46" s="7">
        <v>41.402820387608877</v>
      </c>
      <c r="Q46" s="23">
        <f t="shared" ref="Q46:T46" si="241">P46+1.5</f>
        <v>42.902820387608877</v>
      </c>
      <c r="R46" s="23">
        <f t="shared" si="241"/>
        <v>44.402820387608877</v>
      </c>
      <c r="S46" s="23">
        <f t="shared" si="241"/>
        <v>45.902820387608877</v>
      </c>
      <c r="T46" s="23">
        <f t="shared" si="241"/>
        <v>47.402820387608877</v>
      </c>
      <c r="U46" s="15">
        <f>其他调用!AG45</f>
        <v>1171429066.777034</v>
      </c>
      <c r="V46" s="54">
        <f>IFERROR(部队战力(INDEX(其他调用!D$5:D$104,J46,1),INDEX(其他调用!N$5:N$104,J46,1),INDEX(其他调用!I$5:I$104,J46,1),INDEX(其他调用!S$5:S$104,J46,1)),V45)</f>
        <v>1266648409.2034051</v>
      </c>
      <c r="W46" s="54">
        <f>IFERROR(部队战力(INDEX(其他调用!E$5:E$104,K46,1),INDEX(其他调用!O$5:O$104,K46,1),INDEX(其他调用!J$5:J$104,K46,1),INDEX(其他调用!T$5:T$104,K46,1)),W45)</f>
        <v>1358560946.1394486</v>
      </c>
      <c r="X46" s="54">
        <f>IFERROR(部队战力(INDEX(其他调用!F$5:F$104,L46,1),INDEX(其他调用!P$5:P$104,L46,1),INDEX(其他调用!K$5:K$104,L46,1),INDEX(其他调用!U$5:U$104,L46,1)),X45)</f>
        <v>1697095627.9772825</v>
      </c>
      <c r="Y46" s="54">
        <f>IFERROR(部队战力(INDEX(其他调用!G$5:G$104,M46,1),INDEX(其他调用!Q$5:Q$104,M46,1),INDEX(其他调用!L$5:L$104,M46,1),INDEX(其他调用!V$5:V$104,M46,1)),Y45)</f>
        <v>2267521506.4299183</v>
      </c>
      <c r="Z46" s="54">
        <f>IFERROR(部队战力(INDEX(其他调用!H$5:H$104,N46,1),INDEX(其他调用!R$5:R$104,N46,1),INDEX(其他调用!M$5:M$104,N46,1),INDEX(其他调用!W$5:W$104,N46,1)),Z45)</f>
        <v>2898791153.2503982</v>
      </c>
      <c r="AA46" s="15">
        <f t="shared" si="13"/>
        <v>1</v>
      </c>
      <c r="AB46" s="15">
        <f t="shared" si="14"/>
        <v>1.0812847701383654</v>
      </c>
      <c r="AC46" s="15">
        <f t="shared" si="15"/>
        <v>1.1597466587347647</v>
      </c>
      <c r="AD46" s="15">
        <f t="shared" si="16"/>
        <v>1.4487395576127549</v>
      </c>
      <c r="AE46" s="15">
        <f t="shared" si="17"/>
        <v>1.935688272332678</v>
      </c>
      <c r="AF46" s="15">
        <f t="shared" si="18"/>
        <v>2.4745767673546593</v>
      </c>
      <c r="AK46" s="23"/>
      <c r="AL46" s="19">
        <v>41</v>
      </c>
      <c r="AM46" s="26">
        <f t="shared" ref="AM46:AV55" si="242">(IF(AM$5&lt;$O46,0.9^($O46-AM$5),IF(AM$5&gt;$T46,1.1^(AM$5-$T46),1))*横向求跳跃节点($O46:$T46,$AA46:$AF46,AM$5,$O$2:$S$2))^0.5*(1+INDEX($D$8:$D$55,AM$5,1))</f>
        <v>0.37191676325622841</v>
      </c>
      <c r="AN46" s="26">
        <f t="shared" si="242"/>
        <v>0.39203469062910101</v>
      </c>
      <c r="AO46" s="26">
        <f t="shared" si="242"/>
        <v>0.41324084806247602</v>
      </c>
      <c r="AP46" s="26">
        <f t="shared" si="242"/>
        <v>0.43559410069900112</v>
      </c>
      <c r="AQ46" s="26">
        <f t="shared" si="242"/>
        <v>0.48102109298277634</v>
      </c>
      <c r="AR46" s="26">
        <f t="shared" si="242"/>
        <v>0.50704075213640343</v>
      </c>
      <c r="AS46" s="26">
        <f t="shared" si="242"/>
        <v>0.53446788109197363</v>
      </c>
      <c r="AT46" s="26">
        <f t="shared" si="242"/>
        <v>0.56337861348489271</v>
      </c>
      <c r="AU46" s="26">
        <f t="shared" si="242"/>
        <v>0.6208465285411815</v>
      </c>
      <c r="AV46" s="26">
        <f t="shared" si="242"/>
        <v>0.65442970253295596</v>
      </c>
      <c r="AW46" s="26">
        <f t="shared" ref="AW46:BF55" si="243">(IF(AW$5&lt;$O46,0.9^($O46-AW$5),IF(AW$5&gt;$T46,1.1^(AW$5-$T46),1))*横向求跳跃节点($O46:$T46,$AA46:$AF46,AW$5,$O$2:$S$2))^0.5*(1+INDEX($D$8:$D$55,AW$5,1))</f>
        <v>0.68982947615686829</v>
      </c>
      <c r="AX46" s="26">
        <f t="shared" si="243"/>
        <v>0.72714411392550671</v>
      </c>
      <c r="AY46" s="26">
        <f t="shared" si="243"/>
        <v>0.69982700479682292</v>
      </c>
      <c r="AZ46" s="26">
        <f t="shared" si="243"/>
        <v>0.73768243441718084</v>
      </c>
      <c r="BA46" s="26">
        <f t="shared" si="243"/>
        <v>0.7775855608853588</v>
      </c>
      <c r="BB46" s="26">
        <f t="shared" si="243"/>
        <v>0.81964714935242311</v>
      </c>
      <c r="BC46" s="26">
        <f t="shared" si="243"/>
        <v>0.90512604970782518</v>
      </c>
      <c r="BD46" s="26">
        <f t="shared" si="243"/>
        <v>0.9540866288758364</v>
      </c>
      <c r="BE46" s="26">
        <f t="shared" si="243"/>
        <v>1.0056956107864723</v>
      </c>
      <c r="BF46" s="26">
        <f t="shared" si="243"/>
        <v>1.0600962543064849</v>
      </c>
      <c r="BG46" s="26">
        <f t="shared" ref="BG46:BP55" si="244">(IF(BG$5&lt;$O46,0.9^($O46-BG$5),IF(BG$5&gt;$T46,1.1^(BG$5-$T46),1))*横向求跳跃节点($O46:$T46,$AA46:$AF46,BG$5,$O$2:$S$2))^0.5*(1+INDEX($D$8:$D$55,BG$5,1))</f>
        <v>1.150673945587779</v>
      </c>
      <c r="BH46" s="26">
        <f t="shared" si="244"/>
        <v>1.152928171630166</v>
      </c>
      <c r="BI46" s="26">
        <f t="shared" si="244"/>
        <v>1.1551779987614064</v>
      </c>
      <c r="BJ46" s="26">
        <f t="shared" si="244"/>
        <v>1.1574234526336236</v>
      </c>
      <c r="BK46" s="26">
        <f t="shared" si="244"/>
        <v>1.0557290315644337</v>
      </c>
      <c r="BL46" s="26">
        <f t="shared" si="244"/>
        <v>1.0580584928114596</v>
      </c>
      <c r="BM46" s="26">
        <f t="shared" si="244"/>
        <v>1.0603828366834962</v>
      </c>
      <c r="BN46" s="26">
        <f t="shared" si="244"/>
        <v>1.0627020967587384</v>
      </c>
      <c r="BO46" s="26">
        <f t="shared" si="244"/>
        <v>1.1157313684521379</v>
      </c>
      <c r="BP46" s="26">
        <f t="shared" si="244"/>
        <v>1.1181505217238221</v>
      </c>
      <c r="BQ46" s="26">
        <f t="shared" ref="BQ46:BZ55" si="245">(IF(BQ$5&lt;$O46,0.9^($O46-BQ$5),IF(BQ$5&gt;$T46,1.1^(BQ$5-$T46),1))*横向求跳跃节点($O46:$T46,$AA46:$AF46,BQ$5,$O$2:$S$2))^0.5*(1+INDEX($D$8:$D$55,BQ$5,1))</f>
        <v>1.1205644523696223</v>
      </c>
      <c r="BR46" s="26">
        <f t="shared" si="245"/>
        <v>1.1229731940690337</v>
      </c>
      <c r="BS46" s="26">
        <f t="shared" si="245"/>
        <v>1.1765302701475291</v>
      </c>
      <c r="BT46" s="26">
        <f t="shared" si="245"/>
        <v>1.1790377546203141</v>
      </c>
      <c r="BU46" s="26">
        <f t="shared" si="245"/>
        <v>1.1815399176781152</v>
      </c>
      <c r="BV46" s="26">
        <f t="shared" si="245"/>
        <v>1.1840367930573361</v>
      </c>
      <c r="BW46" s="26">
        <f t="shared" si="245"/>
        <v>1.0653461561450035</v>
      </c>
      <c r="BX46" s="26">
        <f t="shared" si="245"/>
        <v>1.0677819313974219</v>
      </c>
      <c r="BY46" s="26">
        <f t="shared" si="245"/>
        <v>1.0702121629026098</v>
      </c>
      <c r="BZ46" s="26">
        <f t="shared" si="245"/>
        <v>1.0726368883413231</v>
      </c>
      <c r="CA46" s="26">
        <f t="shared" ref="CA46:CH55" si="246">(IF(CA$5&lt;$O46,0.9^($O46-CA$5),IF(CA$5&gt;$T46,1.1^(CA$5-$T46),1))*横向求跳跃节点($O46:$T46,$AA46:$AF46,CA$5,$O$2:$S$2))^0.5*(1+INDEX($D$8:$D$55,CA$5,1))</f>
        <v>1.1262492947298295</v>
      </c>
      <c r="CB46" s="26">
        <f t="shared" si="246"/>
        <v>1.1602377412888838</v>
      </c>
      <c r="CC46" s="26">
        <f t="shared" si="246"/>
        <v>1.1941306710346977</v>
      </c>
      <c r="CD46" s="26">
        <f t="shared" si="246"/>
        <v>1.2880485231286991</v>
      </c>
      <c r="CE46" s="26">
        <f t="shared" si="246"/>
        <v>1.4738870608121764</v>
      </c>
      <c r="CF46" s="26">
        <f t="shared" si="246"/>
        <v>1.6143480788990829</v>
      </c>
      <c r="CG46" s="26">
        <f t="shared" si="246"/>
        <v>1.7553460464980133</v>
      </c>
      <c r="CH46" s="26">
        <f t="shared" si="246"/>
        <v>1.8612629815749493</v>
      </c>
      <c r="CK46" s="49">
        <v>41</v>
      </c>
      <c r="CL46" s="54">
        <f t="shared" si="19"/>
        <v>9.6153846153846159E-3</v>
      </c>
      <c r="CM46" s="54">
        <f t="shared" si="20"/>
        <v>1.9230769230769232E-2</v>
      </c>
      <c r="CN46" s="54">
        <f t="shared" si="21"/>
        <v>2.8846153846153848E-2</v>
      </c>
      <c r="CO46" s="54">
        <f t="shared" si="22"/>
        <v>3.8461538461538464E-2</v>
      </c>
      <c r="CP46" s="54">
        <f t="shared" si="23"/>
        <v>4.8076923076923073E-2</v>
      </c>
      <c r="CQ46" s="54">
        <f t="shared" si="24"/>
        <v>5.7692307692307696E-2</v>
      </c>
      <c r="CR46" s="54">
        <f t="shared" si="25"/>
        <v>6.7307692307692304E-2</v>
      </c>
      <c r="CS46" s="54">
        <f t="shared" si="26"/>
        <v>7.6923076923076927E-2</v>
      </c>
      <c r="CT46" s="54">
        <f t="shared" si="27"/>
        <v>8.6538461538461536E-2</v>
      </c>
      <c r="CU46" s="54">
        <f t="shared" si="28"/>
        <v>9.6153846153846145E-2</v>
      </c>
      <c r="CV46" s="54">
        <f t="shared" si="29"/>
        <v>0.10576923076923077</v>
      </c>
      <c r="CW46" s="54">
        <f t="shared" si="30"/>
        <v>0.11538461538461539</v>
      </c>
      <c r="CX46" s="54">
        <f t="shared" si="31"/>
        <v>1.9230769230769232E-2</v>
      </c>
      <c r="CY46" s="54">
        <f t="shared" si="32"/>
        <v>3.8461538461538464E-2</v>
      </c>
      <c r="CZ46" s="54">
        <f t="shared" si="33"/>
        <v>5.7692307692307696E-2</v>
      </c>
      <c r="DA46" s="54">
        <f t="shared" si="34"/>
        <v>7.6923076923076927E-2</v>
      </c>
      <c r="DB46" s="54">
        <f t="shared" si="35"/>
        <v>9.6153846153846145E-2</v>
      </c>
      <c r="DC46" s="54">
        <f t="shared" si="36"/>
        <v>0.11538461538461539</v>
      </c>
      <c r="DD46" s="54">
        <f t="shared" si="37"/>
        <v>0.13461538461538461</v>
      </c>
      <c r="DE46" s="54">
        <f t="shared" si="38"/>
        <v>0.15384615384615385</v>
      </c>
      <c r="DF46" s="54">
        <f t="shared" si="39"/>
        <v>0.17307692307692307</v>
      </c>
      <c r="DG46" s="54">
        <f t="shared" si="40"/>
        <v>0.19230769230769229</v>
      </c>
      <c r="DH46" s="54">
        <f t="shared" si="41"/>
        <v>0.21153846153846154</v>
      </c>
      <c r="DI46" s="54">
        <f t="shared" si="42"/>
        <v>0.23076923076923078</v>
      </c>
      <c r="DJ46" s="54">
        <f t="shared" si="43"/>
        <v>2.8846153846153848E-2</v>
      </c>
      <c r="DK46" s="54">
        <f t="shared" si="44"/>
        <v>5.7692307692307696E-2</v>
      </c>
      <c r="DL46" s="54">
        <f t="shared" si="45"/>
        <v>8.6538461538461536E-2</v>
      </c>
      <c r="DM46" s="54">
        <f t="shared" si="46"/>
        <v>0.11538461538461539</v>
      </c>
      <c r="DN46" s="54">
        <f t="shared" si="47"/>
        <v>0.14423076923076922</v>
      </c>
      <c r="DO46" s="54">
        <f t="shared" si="48"/>
        <v>0.17307692307692307</v>
      </c>
      <c r="DP46" s="54">
        <f t="shared" si="49"/>
        <v>0.20192307692307693</v>
      </c>
      <c r="DQ46" s="54">
        <f t="shared" si="50"/>
        <v>0.23076923076923078</v>
      </c>
      <c r="DR46" s="54">
        <f t="shared" si="51"/>
        <v>0.25961538461538458</v>
      </c>
      <c r="DS46" s="54">
        <f t="shared" si="52"/>
        <v>0.28846153846153844</v>
      </c>
      <c r="DT46" s="54">
        <f t="shared" si="53"/>
        <v>0.31730769230769229</v>
      </c>
      <c r="DU46" s="54">
        <f t="shared" si="54"/>
        <v>0.34615384615384615</v>
      </c>
      <c r="DV46" s="54">
        <f t="shared" si="55"/>
        <v>0.2</v>
      </c>
      <c r="DW46" s="54">
        <f t="shared" si="56"/>
        <v>0.4</v>
      </c>
      <c r="DX46" s="54">
        <f t="shared" si="57"/>
        <v>0.60000000000000009</v>
      </c>
      <c r="DY46" s="54">
        <f t="shared" si="58"/>
        <v>0.8</v>
      </c>
      <c r="DZ46" s="54">
        <f t="shared" si="59"/>
        <v>0.85000000000000009</v>
      </c>
      <c r="EA46" s="54">
        <f t="shared" si="60"/>
        <v>0.90000000000000013</v>
      </c>
      <c r="EB46" s="54">
        <f t="shared" si="61"/>
        <v>0.95000000000000018</v>
      </c>
      <c r="EC46" s="54">
        <f t="shared" si="62"/>
        <v>1.0000000000000002</v>
      </c>
      <c r="ED46" s="54">
        <f t="shared" si="63"/>
        <v>1.0500000000000003</v>
      </c>
      <c r="EE46" s="54">
        <f t="shared" si="64"/>
        <v>1.1000000000000003</v>
      </c>
      <c r="EF46" s="54">
        <f t="shared" si="65"/>
        <v>1.1500000000000004</v>
      </c>
      <c r="EG46" s="54">
        <f t="shared" si="66"/>
        <v>1.2000000000000004</v>
      </c>
      <c r="EH46" s="66">
        <f t="shared" ref="EH46:ES46" si="247">EG46+EH$2</f>
        <v>1.2800000000000005</v>
      </c>
      <c r="EI46" s="66">
        <f t="shared" si="247"/>
        <v>1.3700000000000006</v>
      </c>
      <c r="EJ46" s="66">
        <f t="shared" si="247"/>
        <v>1.4700000000000006</v>
      </c>
      <c r="EK46" s="66">
        <f t="shared" si="247"/>
        <v>1.5900000000000007</v>
      </c>
      <c r="EL46" s="66">
        <f t="shared" si="247"/>
        <v>1.7300000000000009</v>
      </c>
      <c r="EM46" s="66">
        <f t="shared" si="247"/>
        <v>1.8900000000000008</v>
      </c>
      <c r="EN46" s="66">
        <f t="shared" si="247"/>
        <v>2.0700000000000007</v>
      </c>
      <c r="EO46" s="66">
        <f t="shared" si="247"/>
        <v>2.2700000000000009</v>
      </c>
      <c r="EP46" s="66">
        <f t="shared" si="247"/>
        <v>2.4900000000000011</v>
      </c>
      <c r="EQ46" s="66">
        <f t="shared" si="247"/>
        <v>2.7300000000000013</v>
      </c>
      <c r="ER46" s="66">
        <f t="shared" si="247"/>
        <v>2.9900000000000011</v>
      </c>
      <c r="ES46" s="66">
        <f t="shared" si="247"/>
        <v>3.2700000000000014</v>
      </c>
      <c r="EW46" s="23">
        <v>41</v>
      </c>
      <c r="EX46" s="23">
        <f>INT([2]攻城值!$AC45)</f>
        <v>127</v>
      </c>
      <c r="EY46" s="23">
        <f>INT([2]攻城值!$AJ45)</f>
        <v>803</v>
      </c>
      <c r="EZ46" s="23">
        <f t="shared" si="68"/>
        <v>642.40000000000009</v>
      </c>
      <c r="FA46" s="23">
        <f>[3]其他调用!AS45+[3]其他调用!$AZ45*[3]攻城基础信息!$D$28*[3]攻城基础信息!$D$29</f>
        <v>770.39933789051258</v>
      </c>
      <c r="FB46" s="61">
        <f>[3]攻城基础信息!$X45*EZ46/FA46*$EX$1*6</f>
        <v>305412.54957607947</v>
      </c>
      <c r="FC46" s="26">
        <f t="shared" si="69"/>
        <v>30500</v>
      </c>
      <c r="FE46" s="74"/>
      <c r="FF46" s="23">
        <v>40</v>
      </c>
      <c r="FG46" s="26">
        <v>1</v>
      </c>
      <c r="FJ46" s="46">
        <v>41</v>
      </c>
      <c r="FK46" s="46">
        <f t="shared" ref="FK46:HE46" si="248">IF(FK$5&lt;$P46,FL46*0.99,IF(FK$5&lt;=$T46,1,FJ46*1.05))</f>
        <v>0.66228204098398347</v>
      </c>
      <c r="FL46" s="46">
        <f t="shared" si="248"/>
        <v>0.66897175856968027</v>
      </c>
      <c r="FM46" s="46">
        <f t="shared" si="248"/>
        <v>0.67572904906028308</v>
      </c>
      <c r="FN46" s="46">
        <f t="shared" si="248"/>
        <v>0.68255459501038696</v>
      </c>
      <c r="FO46" s="46">
        <f t="shared" si="248"/>
        <v>0.68944908586907772</v>
      </c>
      <c r="FP46" s="46">
        <f t="shared" si="248"/>
        <v>0.69641321804957346</v>
      </c>
      <c r="FQ46" s="46">
        <f t="shared" si="248"/>
        <v>0.70344769499956916</v>
      </c>
      <c r="FR46" s="46">
        <f t="shared" si="248"/>
        <v>0.71055322727229209</v>
      </c>
      <c r="FS46" s="46">
        <f t="shared" si="248"/>
        <v>0.7177305325982748</v>
      </c>
      <c r="FT46" s="46">
        <f t="shared" si="248"/>
        <v>0.72498033595785338</v>
      </c>
      <c r="FU46" s="46">
        <f t="shared" si="248"/>
        <v>0.73230336965439735</v>
      </c>
      <c r="FV46" s="46">
        <f t="shared" si="248"/>
        <v>0.73970037338828021</v>
      </c>
      <c r="FW46" s="46">
        <f t="shared" si="248"/>
        <v>0.74717209433159615</v>
      </c>
      <c r="FX46" s="46">
        <f t="shared" si="248"/>
        <v>0.75471928720363246</v>
      </c>
      <c r="FY46" s="46">
        <f t="shared" si="248"/>
        <v>0.76234271434710354</v>
      </c>
      <c r="FZ46" s="46">
        <f t="shared" si="248"/>
        <v>0.77004314580515509</v>
      </c>
      <c r="GA46" s="46">
        <f t="shared" si="248"/>
        <v>0.77782135939914654</v>
      </c>
      <c r="GB46" s="46">
        <f t="shared" si="248"/>
        <v>0.78567814080721876</v>
      </c>
      <c r="GC46" s="46">
        <f t="shared" si="248"/>
        <v>0.79361428364365527</v>
      </c>
      <c r="GD46" s="46">
        <f t="shared" si="248"/>
        <v>0.80163058953904576</v>
      </c>
      <c r="GE46" s="46">
        <f t="shared" si="248"/>
        <v>0.80972786822125831</v>
      </c>
      <c r="GF46" s="46">
        <f t="shared" si="248"/>
        <v>0.81790693759723065</v>
      </c>
      <c r="GG46" s="46">
        <f t="shared" si="248"/>
        <v>0.82616862383558654</v>
      </c>
      <c r="GH46" s="46">
        <f t="shared" si="248"/>
        <v>0.83451376145008738</v>
      </c>
      <c r="GI46" s="46">
        <f t="shared" si="248"/>
        <v>0.84294319338392665</v>
      </c>
      <c r="GJ46" s="46">
        <f t="shared" si="248"/>
        <v>0.85145777109487542</v>
      </c>
      <c r="GK46" s="46">
        <f t="shared" si="248"/>
        <v>0.86005835464128833</v>
      </c>
      <c r="GL46" s="46">
        <f t="shared" si="248"/>
        <v>0.86874581276897811</v>
      </c>
      <c r="GM46" s="46">
        <f t="shared" si="248"/>
        <v>0.87752102299896784</v>
      </c>
      <c r="GN46" s="46">
        <f t="shared" si="248"/>
        <v>0.88638487171612912</v>
      </c>
      <c r="GO46" s="46">
        <f t="shared" si="248"/>
        <v>0.89533825425871627</v>
      </c>
      <c r="GP46" s="46">
        <f t="shared" si="248"/>
        <v>0.9043820750088043</v>
      </c>
      <c r="GQ46" s="46">
        <f t="shared" si="248"/>
        <v>0.91351724748364072</v>
      </c>
      <c r="GR46" s="46">
        <f t="shared" si="248"/>
        <v>0.92274469442791995</v>
      </c>
      <c r="GS46" s="46">
        <f t="shared" si="248"/>
        <v>0.93206534790698992</v>
      </c>
      <c r="GT46" s="46">
        <f t="shared" si="248"/>
        <v>0.94148014940099989</v>
      </c>
      <c r="GU46" s="46">
        <f t="shared" si="248"/>
        <v>0.95099004989999991</v>
      </c>
      <c r="GV46" s="46">
        <f t="shared" si="248"/>
        <v>0.96059600999999994</v>
      </c>
      <c r="GW46" s="46">
        <f t="shared" si="248"/>
        <v>0.97029899999999991</v>
      </c>
      <c r="GX46" s="46">
        <f t="shared" si="248"/>
        <v>0.98009999999999997</v>
      </c>
      <c r="GY46" s="46">
        <f t="shared" si="248"/>
        <v>0.99</v>
      </c>
      <c r="GZ46" s="46">
        <f t="shared" si="248"/>
        <v>1</v>
      </c>
      <c r="HA46" s="46">
        <f t="shared" si="248"/>
        <v>1</v>
      </c>
      <c r="HB46" s="46">
        <f t="shared" si="248"/>
        <v>1</v>
      </c>
      <c r="HC46" s="46">
        <f t="shared" si="248"/>
        <v>1</v>
      </c>
      <c r="HD46" s="46">
        <f t="shared" si="248"/>
        <v>1</v>
      </c>
      <c r="HE46" s="46">
        <f t="shared" si="248"/>
        <v>1</v>
      </c>
      <c r="HF46" s="67">
        <f t="shared" si="211"/>
        <v>1.05</v>
      </c>
      <c r="HG46" s="66">
        <f t="shared" ref="HG46:HR46" si="249">IF(HG$5&lt;$P46,HH46*0.99,IF(HG$5&lt;=$T46,1,HF46*HG$2))</f>
        <v>1.1025</v>
      </c>
      <c r="HH46" s="66">
        <f t="shared" si="249"/>
        <v>1.179675</v>
      </c>
      <c r="HI46" s="66">
        <f t="shared" si="249"/>
        <v>1.2858457500000002</v>
      </c>
      <c r="HJ46" s="66">
        <f t="shared" si="249"/>
        <v>1.4272887825000005</v>
      </c>
      <c r="HK46" s="66">
        <f t="shared" si="249"/>
        <v>1.6128363242250003</v>
      </c>
      <c r="HL46" s="66">
        <f t="shared" si="249"/>
        <v>1.8547617728587502</v>
      </c>
      <c r="HM46" s="66">
        <f t="shared" si="249"/>
        <v>2.1700712742447377</v>
      </c>
      <c r="HN46" s="66">
        <f t="shared" si="249"/>
        <v>2.5823848163512375</v>
      </c>
      <c r="HO46" s="66">
        <f t="shared" si="249"/>
        <v>3.1246856277849973</v>
      </c>
      <c r="HP46" s="66">
        <f t="shared" si="249"/>
        <v>3.8433633221755468</v>
      </c>
      <c r="HQ46" s="66">
        <f t="shared" si="249"/>
        <v>4.8042041527194339</v>
      </c>
      <c r="HR46" s="66">
        <f t="shared" si="249"/>
        <v>6.1013392739536814</v>
      </c>
    </row>
    <row r="47" spans="2:226" x14ac:dyDescent="0.15">
      <c r="B47" s="74"/>
      <c r="C47" s="7">
        <v>40</v>
      </c>
      <c r="D47" s="3">
        <f t="shared" si="130"/>
        <v>0.05</v>
      </c>
      <c r="E47" s="9"/>
      <c r="F47" s="9"/>
      <c r="G47" s="9"/>
      <c r="H47" s="15"/>
      <c r="I47" s="7">
        <v>42</v>
      </c>
      <c r="J47" s="15">
        <f>ROUNDUP(求节点(节奏总纲!P$4:P$113,节奏总纲!$O$4:$O$113,节奏总纲!P45+1),0)</f>
        <v>43</v>
      </c>
      <c r="K47" s="15">
        <f>ROUNDUP(求节点(节奏总纲!Q$4:Q$113,节奏总纲!$O$4:$O$113,节奏总纲!Q45+1),0)</f>
        <v>43</v>
      </c>
      <c r="L47" s="15">
        <f>ROUNDUP(求节点(节奏总纲!R$4:R$113,节奏总纲!$O$4:$O$113,节奏总纲!R45+1),0)</f>
        <v>44</v>
      </c>
      <c r="M47" s="15">
        <f>ROUNDUP(求节点(节奏总纲!S$4:S$113,节奏总纲!$O$4:$O$113,节奏总纲!S45+1),0)</f>
        <v>44</v>
      </c>
      <c r="N47" s="15">
        <f>ROUNDUP(求节点(节奏总纲!T$4:T$113,节奏总纲!$O$4:$O$113,节奏总纲!T45+1),0)</f>
        <v>45</v>
      </c>
      <c r="O47" s="15">
        <f t="shared" si="11"/>
        <v>20.816797532495553</v>
      </c>
      <c r="P47" s="7">
        <v>41.633595064991106</v>
      </c>
      <c r="Q47" s="23">
        <f t="shared" ref="Q47:T47" si="250">P47+1.5</f>
        <v>43.133595064991106</v>
      </c>
      <c r="R47" s="23">
        <f t="shared" si="250"/>
        <v>44.633595064991106</v>
      </c>
      <c r="S47" s="23">
        <f t="shared" si="250"/>
        <v>46.133595064991106</v>
      </c>
      <c r="T47" s="23">
        <f t="shared" si="250"/>
        <v>47.633595064991106</v>
      </c>
      <c r="U47" s="15">
        <f>其他调用!AG46</f>
        <v>1266648409.2034051</v>
      </c>
      <c r="V47" s="54">
        <f>IFERROR(部队战力(INDEX(其他调用!D$5:D$104,J47,1),INDEX(其他调用!N$5:N$104,J47,1),INDEX(其他调用!I$5:I$104,J47,1),INDEX(其他调用!S$5:S$104,J47,1)),V46)</f>
        <v>1369183976.9057381</v>
      </c>
      <c r="W47" s="54">
        <f>IFERROR(部队战力(INDEX(其他调用!E$5:E$104,K47,1),INDEX(其他调用!O$5:O$104,K47,1),INDEX(其他调用!J$5:J$104,K47,1),INDEX(其他调用!T$5:T$104,K47,1)),W46)</f>
        <v>1466223517.3221114</v>
      </c>
      <c r="X47" s="54">
        <f>IFERROR(部队战力(INDEX(其他调用!F$5:F$104,L47,1),INDEX(其他调用!P$5:P$104,L47,1),INDEX(其他调用!K$5:K$104,L47,1),INDEX(其他调用!U$5:U$104,L47,1)),X46)</f>
        <v>1841788812.2057178</v>
      </c>
      <c r="Y47" s="54">
        <f>IFERROR(部队战力(INDEX(其他调用!G$5:G$104,M47,1),INDEX(其他调用!Q$5:Q$104,M47,1),INDEX(其他调用!L$5:L$104,M47,1),INDEX(其他调用!V$5:V$104,M47,1)),Y46)</f>
        <v>2484488166.9686017</v>
      </c>
      <c r="Z47" s="54">
        <f>IFERROR(部队战力(INDEX(其他调用!H$5:H$104,N47,1),INDEX(其他调用!R$5:R$104,N47,1),INDEX(其他调用!M$5:M$104,N47,1),INDEX(其他调用!W$5:W$104,N47,1)),Z46)</f>
        <v>3160602815.6297841</v>
      </c>
      <c r="AA47" s="15">
        <f t="shared" si="13"/>
        <v>1</v>
      </c>
      <c r="AB47" s="15">
        <f t="shared" si="14"/>
        <v>1.0809502991969315</v>
      </c>
      <c r="AC47" s="15">
        <f t="shared" si="15"/>
        <v>1.1575615669420205</v>
      </c>
      <c r="AD47" s="15">
        <f t="shared" si="16"/>
        <v>1.4540647576891668</v>
      </c>
      <c r="AE47" s="15">
        <f t="shared" si="17"/>
        <v>1.9614662987111757</v>
      </c>
      <c r="AF47" s="15">
        <f t="shared" si="18"/>
        <v>2.4952487151643656</v>
      </c>
      <c r="AK47" s="23"/>
      <c r="AL47" s="19">
        <v>42</v>
      </c>
      <c r="AM47" s="26">
        <f t="shared" si="242"/>
        <v>0.36966287431795619</v>
      </c>
      <c r="AN47" s="26">
        <f t="shared" si="242"/>
        <v>0.38965888308310137</v>
      </c>
      <c r="AO47" s="26">
        <f t="shared" si="242"/>
        <v>0.41073652701995139</v>
      </c>
      <c r="AP47" s="26">
        <f t="shared" si="242"/>
        <v>0.43295431453677929</v>
      </c>
      <c r="AQ47" s="26">
        <f t="shared" si="242"/>
        <v>0.47810601028777405</v>
      </c>
      <c r="AR47" s="26">
        <f t="shared" si="242"/>
        <v>0.50396798517508712</v>
      </c>
      <c r="AS47" s="26">
        <f t="shared" si="242"/>
        <v>0.5312289003197489</v>
      </c>
      <c r="AT47" s="26">
        <f t="shared" si="242"/>
        <v>0.55996442797231893</v>
      </c>
      <c r="AU47" s="26">
        <f t="shared" si="242"/>
        <v>0.61708407612900118</v>
      </c>
      <c r="AV47" s="26">
        <f t="shared" si="242"/>
        <v>0.65046372946279463</v>
      </c>
      <c r="AW47" s="26">
        <f t="shared" si="243"/>
        <v>0.68564897347666798</v>
      </c>
      <c r="AX47" s="26">
        <f t="shared" si="243"/>
        <v>0.72273747718088288</v>
      </c>
      <c r="AY47" s="26">
        <f t="shared" si="243"/>
        <v>0.69558591512125745</v>
      </c>
      <c r="AZ47" s="26">
        <f t="shared" si="243"/>
        <v>0.73321193337191026</v>
      </c>
      <c r="BA47" s="26">
        <f t="shared" si="243"/>
        <v>0.77287323902361937</v>
      </c>
      <c r="BB47" s="26">
        <f t="shared" si="243"/>
        <v>0.81467992596878913</v>
      </c>
      <c r="BC47" s="26">
        <f t="shared" si="243"/>
        <v>0.8996408073290808</v>
      </c>
      <c r="BD47" s="26">
        <f t="shared" si="243"/>
        <v>0.94830467573086574</v>
      </c>
      <c r="BE47" s="26">
        <f t="shared" si="243"/>
        <v>0.99960089703231192</v>
      </c>
      <c r="BF47" s="26">
        <f t="shared" si="243"/>
        <v>1.0536718619231842</v>
      </c>
      <c r="BG47" s="26">
        <f t="shared" si="244"/>
        <v>1.150409568336493</v>
      </c>
      <c r="BH47" s="26">
        <f t="shared" si="244"/>
        <v>1.1526426080333294</v>
      </c>
      <c r="BI47" s="26">
        <f t="shared" si="244"/>
        <v>1.154871329970397</v>
      </c>
      <c r="BJ47" s="26">
        <f t="shared" si="244"/>
        <v>1.1570957590974538</v>
      </c>
      <c r="BK47" s="26">
        <f t="shared" si="244"/>
        <v>1.0555470579342299</v>
      </c>
      <c r="BL47" s="26">
        <f t="shared" si="244"/>
        <v>1.057844753552174</v>
      </c>
      <c r="BM47" s="26">
        <f t="shared" si="244"/>
        <v>1.0601374692567525</v>
      </c>
      <c r="BN47" s="26">
        <f t="shared" si="244"/>
        <v>1.0624252372879532</v>
      </c>
      <c r="BO47" s="26">
        <f t="shared" si="244"/>
        <v>1.1154084747555502</v>
      </c>
      <c r="BP47" s="26">
        <f t="shared" si="244"/>
        <v>1.11779491744746</v>
      </c>
      <c r="BQ47" s="26">
        <f t="shared" si="245"/>
        <v>1.1201762760325913</v>
      </c>
      <c r="BR47" s="26">
        <f t="shared" si="245"/>
        <v>1.122552582866885</v>
      </c>
      <c r="BS47" s="26">
        <f t="shared" si="245"/>
        <v>1.1760567731447402</v>
      </c>
      <c r="BT47" s="26">
        <f t="shared" si="245"/>
        <v>1.1785306312304289</v>
      </c>
      <c r="BU47" s="26">
        <f t="shared" si="245"/>
        <v>1.1809993072974967</v>
      </c>
      <c r="BV47" s="26">
        <f t="shared" si="245"/>
        <v>1.1834628337746567</v>
      </c>
      <c r="BW47" s="26">
        <f t="shared" si="245"/>
        <v>1.0650058252651733</v>
      </c>
      <c r="BX47" s="26">
        <f t="shared" si="245"/>
        <v>1.0674575479466979</v>
      </c>
      <c r="BY47" s="26">
        <f t="shared" si="245"/>
        <v>1.0699036524323118</v>
      </c>
      <c r="BZ47" s="26">
        <f t="shared" si="245"/>
        <v>1.0723441771687041</v>
      </c>
      <c r="CA47" s="26">
        <f t="shared" si="246"/>
        <v>1.1259591201739616</v>
      </c>
      <c r="CB47" s="26">
        <f t="shared" si="246"/>
        <v>1.1535135879572835</v>
      </c>
      <c r="CC47" s="26">
        <f t="shared" si="246"/>
        <v>1.1799971837183019</v>
      </c>
      <c r="CD47" s="26">
        <f t="shared" si="246"/>
        <v>1.2680203351492207</v>
      </c>
      <c r="CE47" s="26">
        <f t="shared" si="246"/>
        <v>1.4446159339586484</v>
      </c>
      <c r="CF47" s="26">
        <f t="shared" si="246"/>
        <v>1.5919403952352054</v>
      </c>
      <c r="CG47" s="26">
        <f t="shared" si="246"/>
        <v>1.7325660390591036</v>
      </c>
      <c r="CH47" s="26">
        <f t="shared" si="246"/>
        <v>1.8485789473036243</v>
      </c>
      <c r="CK47" s="49">
        <v>42</v>
      </c>
      <c r="CL47" s="54">
        <f t="shared" si="19"/>
        <v>9.6153846153846159E-3</v>
      </c>
      <c r="CM47" s="54">
        <f t="shared" si="20"/>
        <v>1.9230769230769232E-2</v>
      </c>
      <c r="CN47" s="54">
        <f t="shared" si="21"/>
        <v>2.8846153846153848E-2</v>
      </c>
      <c r="CO47" s="54">
        <f t="shared" si="22"/>
        <v>3.8461538461538464E-2</v>
      </c>
      <c r="CP47" s="54">
        <f t="shared" si="23"/>
        <v>4.8076923076923073E-2</v>
      </c>
      <c r="CQ47" s="54">
        <f t="shared" si="24"/>
        <v>5.7692307692307696E-2</v>
      </c>
      <c r="CR47" s="54">
        <f t="shared" si="25"/>
        <v>6.7307692307692304E-2</v>
      </c>
      <c r="CS47" s="54">
        <f t="shared" si="26"/>
        <v>7.6923076923076927E-2</v>
      </c>
      <c r="CT47" s="54">
        <f t="shared" si="27"/>
        <v>8.6538461538461536E-2</v>
      </c>
      <c r="CU47" s="54">
        <f t="shared" si="28"/>
        <v>9.6153846153846145E-2</v>
      </c>
      <c r="CV47" s="54">
        <f t="shared" si="29"/>
        <v>0.10576923076923077</v>
      </c>
      <c r="CW47" s="54">
        <f t="shared" si="30"/>
        <v>0.11538461538461539</v>
      </c>
      <c r="CX47" s="54">
        <f t="shared" si="31"/>
        <v>1.9230769230769232E-2</v>
      </c>
      <c r="CY47" s="54">
        <f t="shared" si="32"/>
        <v>3.8461538461538464E-2</v>
      </c>
      <c r="CZ47" s="54">
        <f t="shared" si="33"/>
        <v>5.7692307692307696E-2</v>
      </c>
      <c r="DA47" s="54">
        <f t="shared" si="34"/>
        <v>7.6923076923076927E-2</v>
      </c>
      <c r="DB47" s="54">
        <f t="shared" si="35"/>
        <v>9.6153846153846145E-2</v>
      </c>
      <c r="DC47" s="54">
        <f t="shared" si="36"/>
        <v>0.11538461538461539</v>
      </c>
      <c r="DD47" s="54">
        <f t="shared" si="37"/>
        <v>0.13461538461538461</v>
      </c>
      <c r="DE47" s="54">
        <f t="shared" si="38"/>
        <v>0.15384615384615385</v>
      </c>
      <c r="DF47" s="54">
        <f t="shared" si="39"/>
        <v>0.17307692307692307</v>
      </c>
      <c r="DG47" s="54">
        <f t="shared" si="40"/>
        <v>0.19230769230769229</v>
      </c>
      <c r="DH47" s="54">
        <f t="shared" si="41"/>
        <v>0.21153846153846154</v>
      </c>
      <c r="DI47" s="54">
        <f t="shared" si="42"/>
        <v>0.23076923076923078</v>
      </c>
      <c r="DJ47" s="54">
        <f t="shared" si="43"/>
        <v>2.8846153846153848E-2</v>
      </c>
      <c r="DK47" s="54">
        <f t="shared" si="44"/>
        <v>5.7692307692307696E-2</v>
      </c>
      <c r="DL47" s="54">
        <f t="shared" si="45"/>
        <v>8.6538461538461536E-2</v>
      </c>
      <c r="DM47" s="54">
        <f t="shared" si="46"/>
        <v>0.11538461538461539</v>
      </c>
      <c r="DN47" s="54">
        <f t="shared" si="47"/>
        <v>0.14423076923076922</v>
      </c>
      <c r="DO47" s="54">
        <f t="shared" si="48"/>
        <v>0.17307692307692307</v>
      </c>
      <c r="DP47" s="54">
        <f t="shared" si="49"/>
        <v>0.20192307692307693</v>
      </c>
      <c r="DQ47" s="54">
        <f t="shared" si="50"/>
        <v>0.23076923076923078</v>
      </c>
      <c r="DR47" s="54">
        <f t="shared" si="51"/>
        <v>0.25961538461538458</v>
      </c>
      <c r="DS47" s="54">
        <f t="shared" si="52"/>
        <v>0.28846153846153844</v>
      </c>
      <c r="DT47" s="54">
        <f t="shared" si="53"/>
        <v>0.31730769230769229</v>
      </c>
      <c r="DU47" s="54">
        <f t="shared" si="54"/>
        <v>0.34615384615384615</v>
      </c>
      <c r="DV47" s="54">
        <f t="shared" si="55"/>
        <v>0.2</v>
      </c>
      <c r="DW47" s="54">
        <f t="shared" si="56"/>
        <v>0.4</v>
      </c>
      <c r="DX47" s="54">
        <f t="shared" si="57"/>
        <v>0.60000000000000009</v>
      </c>
      <c r="DY47" s="54">
        <f t="shared" si="58"/>
        <v>0.8</v>
      </c>
      <c r="DZ47" s="54">
        <f t="shared" si="59"/>
        <v>0.85000000000000009</v>
      </c>
      <c r="EA47" s="54">
        <f t="shared" si="60"/>
        <v>0.90000000000000013</v>
      </c>
      <c r="EB47" s="54">
        <f t="shared" si="61"/>
        <v>0.95000000000000018</v>
      </c>
      <c r="EC47" s="54">
        <f t="shared" si="62"/>
        <v>1.0000000000000002</v>
      </c>
      <c r="ED47" s="54">
        <f t="shared" si="63"/>
        <v>1.0500000000000003</v>
      </c>
      <c r="EE47" s="54">
        <f t="shared" si="64"/>
        <v>1.1000000000000003</v>
      </c>
      <c r="EF47" s="54">
        <f t="shared" si="65"/>
        <v>1.1500000000000004</v>
      </c>
      <c r="EG47" s="54">
        <f t="shared" si="66"/>
        <v>1.2000000000000004</v>
      </c>
      <c r="EH47" s="66">
        <f t="shared" ref="EH47:ES47" si="251">EG47+EH$2</f>
        <v>1.2800000000000005</v>
      </c>
      <c r="EI47" s="66">
        <f t="shared" si="251"/>
        <v>1.3700000000000006</v>
      </c>
      <c r="EJ47" s="66">
        <f t="shared" si="251"/>
        <v>1.4700000000000006</v>
      </c>
      <c r="EK47" s="66">
        <f t="shared" si="251"/>
        <v>1.5900000000000007</v>
      </c>
      <c r="EL47" s="66">
        <f t="shared" si="251"/>
        <v>1.7300000000000009</v>
      </c>
      <c r="EM47" s="66">
        <f t="shared" si="251"/>
        <v>1.8900000000000008</v>
      </c>
      <c r="EN47" s="66">
        <f t="shared" si="251"/>
        <v>2.0700000000000007</v>
      </c>
      <c r="EO47" s="66">
        <f t="shared" si="251"/>
        <v>2.2700000000000009</v>
      </c>
      <c r="EP47" s="66">
        <f t="shared" si="251"/>
        <v>2.4900000000000011</v>
      </c>
      <c r="EQ47" s="66">
        <f t="shared" si="251"/>
        <v>2.7300000000000013</v>
      </c>
      <c r="ER47" s="66">
        <f t="shared" si="251"/>
        <v>2.9900000000000011</v>
      </c>
      <c r="ES47" s="66">
        <f t="shared" si="251"/>
        <v>3.2700000000000014</v>
      </c>
      <c r="EW47" s="23">
        <v>42</v>
      </c>
      <c r="EX47" s="23">
        <f>INT([2]攻城值!$AC46)</f>
        <v>131</v>
      </c>
      <c r="EY47" s="23">
        <f>INT([2]攻城值!$AJ46)</f>
        <v>814</v>
      </c>
      <c r="EZ47" s="23">
        <f t="shared" si="68"/>
        <v>651.20000000000005</v>
      </c>
      <c r="FA47" s="23">
        <f>[3]其他调用!AS46+[3]其他调用!$AZ46*[3]攻城基础信息!$D$28*[3]攻城基础信息!$D$29</f>
        <v>782.9174902355262</v>
      </c>
      <c r="FB47" s="61">
        <f>[3]攻城基础信息!$X46*EZ47/FA47*$EX$1*6</f>
        <v>310731.97642261622</v>
      </c>
      <c r="FC47" s="26">
        <f t="shared" si="69"/>
        <v>31000</v>
      </c>
      <c r="FE47" s="74"/>
      <c r="FF47" s="23">
        <v>41</v>
      </c>
      <c r="FG47" s="26">
        <v>1</v>
      </c>
      <c r="FJ47" s="46">
        <v>42</v>
      </c>
      <c r="FK47" s="46">
        <f t="shared" ref="FK47:HE47" si="252">IF(FK$5&lt;$P47,FL47*0.99,IF(FK$5&lt;=$T47,1,FJ47*1.05))</f>
        <v>0.66228204098398347</v>
      </c>
      <c r="FL47" s="46">
        <f t="shared" si="252"/>
        <v>0.66897175856968027</v>
      </c>
      <c r="FM47" s="46">
        <f t="shared" si="252"/>
        <v>0.67572904906028308</v>
      </c>
      <c r="FN47" s="46">
        <f t="shared" si="252"/>
        <v>0.68255459501038696</v>
      </c>
      <c r="FO47" s="46">
        <f t="shared" si="252"/>
        <v>0.68944908586907772</v>
      </c>
      <c r="FP47" s="46">
        <f t="shared" si="252"/>
        <v>0.69641321804957346</v>
      </c>
      <c r="FQ47" s="46">
        <f t="shared" si="252"/>
        <v>0.70344769499956916</v>
      </c>
      <c r="FR47" s="46">
        <f t="shared" si="252"/>
        <v>0.71055322727229209</v>
      </c>
      <c r="FS47" s="46">
        <f t="shared" si="252"/>
        <v>0.7177305325982748</v>
      </c>
      <c r="FT47" s="46">
        <f t="shared" si="252"/>
        <v>0.72498033595785338</v>
      </c>
      <c r="FU47" s="46">
        <f t="shared" si="252"/>
        <v>0.73230336965439735</v>
      </c>
      <c r="FV47" s="46">
        <f t="shared" si="252"/>
        <v>0.73970037338828021</v>
      </c>
      <c r="FW47" s="46">
        <f t="shared" si="252"/>
        <v>0.74717209433159615</v>
      </c>
      <c r="FX47" s="46">
        <f t="shared" si="252"/>
        <v>0.75471928720363246</v>
      </c>
      <c r="FY47" s="46">
        <f t="shared" si="252"/>
        <v>0.76234271434710354</v>
      </c>
      <c r="FZ47" s="46">
        <f t="shared" si="252"/>
        <v>0.77004314580515509</v>
      </c>
      <c r="GA47" s="46">
        <f t="shared" si="252"/>
        <v>0.77782135939914654</v>
      </c>
      <c r="GB47" s="46">
        <f t="shared" si="252"/>
        <v>0.78567814080721876</v>
      </c>
      <c r="GC47" s="46">
        <f t="shared" si="252"/>
        <v>0.79361428364365527</v>
      </c>
      <c r="GD47" s="46">
        <f t="shared" si="252"/>
        <v>0.80163058953904576</v>
      </c>
      <c r="GE47" s="46">
        <f t="shared" si="252"/>
        <v>0.80972786822125831</v>
      </c>
      <c r="GF47" s="46">
        <f t="shared" si="252"/>
        <v>0.81790693759723065</v>
      </c>
      <c r="GG47" s="46">
        <f t="shared" si="252"/>
        <v>0.82616862383558654</v>
      </c>
      <c r="GH47" s="46">
        <f t="shared" si="252"/>
        <v>0.83451376145008738</v>
      </c>
      <c r="GI47" s="46">
        <f t="shared" si="252"/>
        <v>0.84294319338392665</v>
      </c>
      <c r="GJ47" s="46">
        <f t="shared" si="252"/>
        <v>0.85145777109487542</v>
      </c>
      <c r="GK47" s="46">
        <f t="shared" si="252"/>
        <v>0.86005835464128833</v>
      </c>
      <c r="GL47" s="46">
        <f t="shared" si="252"/>
        <v>0.86874581276897811</v>
      </c>
      <c r="GM47" s="46">
        <f t="shared" si="252"/>
        <v>0.87752102299896784</v>
      </c>
      <c r="GN47" s="46">
        <f t="shared" si="252"/>
        <v>0.88638487171612912</v>
      </c>
      <c r="GO47" s="46">
        <f t="shared" si="252"/>
        <v>0.89533825425871627</v>
      </c>
      <c r="GP47" s="46">
        <f t="shared" si="252"/>
        <v>0.9043820750088043</v>
      </c>
      <c r="GQ47" s="46">
        <f t="shared" si="252"/>
        <v>0.91351724748364072</v>
      </c>
      <c r="GR47" s="46">
        <f t="shared" si="252"/>
        <v>0.92274469442791995</v>
      </c>
      <c r="GS47" s="46">
        <f t="shared" si="252"/>
        <v>0.93206534790698992</v>
      </c>
      <c r="GT47" s="46">
        <f t="shared" si="252"/>
        <v>0.94148014940099989</v>
      </c>
      <c r="GU47" s="46">
        <f t="shared" si="252"/>
        <v>0.95099004989999991</v>
      </c>
      <c r="GV47" s="46">
        <f t="shared" si="252"/>
        <v>0.96059600999999994</v>
      </c>
      <c r="GW47" s="46">
        <f t="shared" si="252"/>
        <v>0.97029899999999991</v>
      </c>
      <c r="GX47" s="46">
        <f t="shared" si="252"/>
        <v>0.98009999999999997</v>
      </c>
      <c r="GY47" s="46">
        <f t="shared" si="252"/>
        <v>0.99</v>
      </c>
      <c r="GZ47" s="46">
        <f t="shared" si="252"/>
        <v>1</v>
      </c>
      <c r="HA47" s="46">
        <f t="shared" si="252"/>
        <v>1</v>
      </c>
      <c r="HB47" s="46">
        <f t="shared" si="252"/>
        <v>1</v>
      </c>
      <c r="HC47" s="46">
        <f t="shared" si="252"/>
        <v>1</v>
      </c>
      <c r="HD47" s="46">
        <f t="shared" si="252"/>
        <v>1</v>
      </c>
      <c r="HE47" s="46">
        <f t="shared" si="252"/>
        <v>1</v>
      </c>
      <c r="HF47" s="67">
        <f t="shared" si="211"/>
        <v>1.05</v>
      </c>
      <c r="HG47" s="66">
        <f t="shared" ref="HG47:HR47" si="253">IF(HG$5&lt;$P47,HH47*0.99,IF(HG$5&lt;=$T47,1,HF47*HG$2))</f>
        <v>1.1025</v>
      </c>
      <c r="HH47" s="66">
        <f t="shared" si="253"/>
        <v>1.179675</v>
      </c>
      <c r="HI47" s="66">
        <f t="shared" si="253"/>
        <v>1.2858457500000002</v>
      </c>
      <c r="HJ47" s="66">
        <f t="shared" si="253"/>
        <v>1.4272887825000005</v>
      </c>
      <c r="HK47" s="66">
        <f t="shared" si="253"/>
        <v>1.6128363242250003</v>
      </c>
      <c r="HL47" s="66">
        <f t="shared" si="253"/>
        <v>1.8547617728587502</v>
      </c>
      <c r="HM47" s="66">
        <f t="shared" si="253"/>
        <v>2.1700712742447377</v>
      </c>
      <c r="HN47" s="66">
        <f t="shared" si="253"/>
        <v>2.5823848163512375</v>
      </c>
      <c r="HO47" s="66">
        <f t="shared" si="253"/>
        <v>3.1246856277849973</v>
      </c>
      <c r="HP47" s="66">
        <f t="shared" si="253"/>
        <v>3.8433633221755468</v>
      </c>
      <c r="HQ47" s="66">
        <f t="shared" si="253"/>
        <v>4.8042041527194339</v>
      </c>
      <c r="HR47" s="66">
        <f t="shared" si="253"/>
        <v>6.1013392739536814</v>
      </c>
    </row>
    <row r="48" spans="2:226" x14ac:dyDescent="0.15">
      <c r="B48" s="74"/>
      <c r="C48" s="7">
        <v>41</v>
      </c>
      <c r="D48" s="3">
        <f t="shared" si="130"/>
        <v>0.1</v>
      </c>
      <c r="E48" s="9"/>
      <c r="F48" s="9"/>
      <c r="G48" s="9"/>
      <c r="H48" s="15"/>
      <c r="I48" s="7">
        <v>43</v>
      </c>
      <c r="J48" s="15">
        <f>ROUNDUP(求节点(节奏总纲!P$4:P$113,节奏总纲!$O$4:$O$113,节奏总纲!P46+1),0)</f>
        <v>44</v>
      </c>
      <c r="K48" s="15">
        <f>ROUNDUP(求节点(节奏总纲!Q$4:Q$113,节奏总纲!$O$4:$O$113,节奏总纲!Q46+1),0)</f>
        <v>44</v>
      </c>
      <c r="L48" s="15">
        <f>ROUNDUP(求节点(节奏总纲!R$4:R$113,节奏总纲!$O$4:$O$113,节奏总纲!R46+1),0)</f>
        <v>44</v>
      </c>
      <c r="M48" s="15">
        <f>ROUNDUP(求节点(节奏总纲!S$4:S$113,节奏总纲!$O$4:$O$113,节奏总纲!S46+1),0)</f>
        <v>45</v>
      </c>
      <c r="N48" s="15">
        <f>ROUNDUP(求节点(节奏总纲!T$4:T$113,节奏总纲!$O$4:$O$113,节奏总纲!T46+1),0)</f>
        <v>46</v>
      </c>
      <c r="O48" s="15">
        <f t="shared" si="11"/>
        <v>20.940466620017375</v>
      </c>
      <c r="P48" s="7">
        <v>41.88093324003475</v>
      </c>
      <c r="Q48" s="23">
        <f t="shared" ref="Q48:T48" si="254">P48+1.5</f>
        <v>43.38093324003475</v>
      </c>
      <c r="R48" s="23">
        <f t="shared" si="254"/>
        <v>44.88093324003475</v>
      </c>
      <c r="S48" s="23">
        <f t="shared" si="254"/>
        <v>46.38093324003475</v>
      </c>
      <c r="T48" s="23">
        <f t="shared" si="254"/>
        <v>47.88093324003475</v>
      </c>
      <c r="U48" s="15">
        <f>其他调用!AG47</f>
        <v>1369183976.9057381</v>
      </c>
      <c r="V48" s="54">
        <f>IFERROR(部队战力(INDEX(其他调用!D$5:D$104,J48,1),INDEX(其他调用!N$5:N$104,J48,1),INDEX(其他调用!I$5:I$104,J48,1),INDEX(其他调用!S$5:S$104,J48,1)),V47)</f>
        <v>1479693448.2117741</v>
      </c>
      <c r="W48" s="54">
        <f>IFERROR(部队战力(INDEX(其他调用!E$5:E$104,K48,1),INDEX(其他调用!O$5:O$104,K48,1),INDEX(其他调用!J$5:J$104,K48,1),INDEX(其他调用!T$5:T$104,K48,1)),W47)</f>
        <v>1582236351.8580341</v>
      </c>
      <c r="X48" s="54">
        <f>IFERROR(部队战力(INDEX(其他调用!F$5:F$104,L48,1),INDEX(其他调用!P$5:P$104,L48,1),INDEX(其他调用!K$5:K$104,L48,1),INDEX(其他调用!U$5:U$104,L48,1)),X47)</f>
        <v>1841788812.2057178</v>
      </c>
      <c r="Y48" s="54">
        <f>IFERROR(部队战力(INDEX(其他调用!G$5:G$104,M48,1),INDEX(其他调用!Q$5:Q$104,M48,1),INDEX(其他调用!L$5:L$104,M48,1),INDEX(其他调用!V$5:V$104,M48,1)),Y47)</f>
        <v>2715996670.8279581</v>
      </c>
      <c r="Z48" s="54">
        <f>IFERROR(部队战力(INDEX(其他调用!H$5:H$104,N48,1),INDEX(其他调用!R$5:R$104,N48,1),INDEX(其他调用!M$5:M$104,N48,1),INDEX(其他调用!W$5:W$104,N48,1)),Z47)</f>
        <v>3439649296.3499002</v>
      </c>
      <c r="AA48" s="15">
        <f t="shared" si="13"/>
        <v>1</v>
      </c>
      <c r="AB48" s="15">
        <f t="shared" si="14"/>
        <v>1.0807119226999573</v>
      </c>
      <c r="AC48" s="15">
        <f t="shared" si="15"/>
        <v>1.1556053668067163</v>
      </c>
      <c r="AD48" s="15">
        <f t="shared" si="16"/>
        <v>1.3451726307577994</v>
      </c>
      <c r="AE48" s="15">
        <f t="shared" si="17"/>
        <v>1.9836608641637221</v>
      </c>
      <c r="AF48" s="15">
        <f t="shared" si="18"/>
        <v>2.5121892706656355</v>
      </c>
      <c r="AK48" s="23"/>
      <c r="AL48" s="19">
        <v>43</v>
      </c>
      <c r="AM48" s="26">
        <f t="shared" si="242"/>
        <v>0.3672623784896677</v>
      </c>
      <c r="AN48" s="26">
        <f t="shared" si="242"/>
        <v>0.38712853830605998</v>
      </c>
      <c r="AO48" s="26">
        <f t="shared" si="242"/>
        <v>0.40806930943296404</v>
      </c>
      <c r="AP48" s="26">
        <f t="shared" si="242"/>
        <v>0.43014282034006668</v>
      </c>
      <c r="AQ48" s="26">
        <f t="shared" si="242"/>
        <v>0.47500131256747136</v>
      </c>
      <c r="AR48" s="26">
        <f t="shared" si="242"/>
        <v>0.50069534642759073</v>
      </c>
      <c r="AS48" s="26">
        <f t="shared" si="242"/>
        <v>0.52777923618607936</v>
      </c>
      <c r="AT48" s="26">
        <f t="shared" si="242"/>
        <v>0.5563281626973231</v>
      </c>
      <c r="AU48" s="26">
        <f t="shared" si="242"/>
        <v>0.6130768905191829</v>
      </c>
      <c r="AV48" s="26">
        <f t="shared" si="242"/>
        <v>0.64623978495143586</v>
      </c>
      <c r="AW48" s="26">
        <f t="shared" si="243"/>
        <v>0.68119654502131433</v>
      </c>
      <c r="AX48" s="26">
        <f t="shared" si="243"/>
        <v>0.71804420550159531</v>
      </c>
      <c r="AY48" s="26">
        <f t="shared" si="243"/>
        <v>0.69106895871727547</v>
      </c>
      <c r="AZ48" s="26">
        <f t="shared" si="243"/>
        <v>0.7284506432624881</v>
      </c>
      <c r="BA48" s="26">
        <f t="shared" si="243"/>
        <v>0.76785439857475057</v>
      </c>
      <c r="BB48" s="26">
        <f t="shared" si="243"/>
        <v>0.8093896036249868</v>
      </c>
      <c r="BC48" s="26">
        <f t="shared" si="243"/>
        <v>0.89379877082775194</v>
      </c>
      <c r="BD48" s="26">
        <f t="shared" si="243"/>
        <v>0.94214662855818576</v>
      </c>
      <c r="BE48" s="26">
        <f t="shared" si="243"/>
        <v>0.99310974536416885</v>
      </c>
      <c r="BF48" s="26">
        <f t="shared" si="243"/>
        <v>1.0468295872868729</v>
      </c>
      <c r="BG48" s="26">
        <f t="shared" si="244"/>
        <v>1.1501319334173057</v>
      </c>
      <c r="BH48" s="26">
        <f t="shared" si="244"/>
        <v>1.1523458006879821</v>
      </c>
      <c r="BI48" s="26">
        <f t="shared" si="244"/>
        <v>1.154555422862074</v>
      </c>
      <c r="BJ48" s="26">
        <f t="shared" si="244"/>
        <v>1.156760824266287</v>
      </c>
      <c r="BK48" s="26">
        <f t="shared" si="244"/>
        <v>1.0553633340445894</v>
      </c>
      <c r="BL48" s="26">
        <f t="shared" si="244"/>
        <v>1.0576307996420156</v>
      </c>
      <c r="BM48" s="26">
        <f t="shared" si="244"/>
        <v>1.0598934143851952</v>
      </c>
      <c r="BN48" s="26">
        <f t="shared" si="244"/>
        <v>1.0621512092742755</v>
      </c>
      <c r="BO48" s="26">
        <f t="shared" si="244"/>
        <v>1.1150901299796943</v>
      </c>
      <c r="BP48" s="26">
        <f t="shared" si="244"/>
        <v>1.1174454362255462</v>
      </c>
      <c r="BQ48" s="26">
        <f t="shared" si="245"/>
        <v>1.1197957884830927</v>
      </c>
      <c r="BR48" s="26">
        <f t="shared" si="245"/>
        <v>1.1221412178810835</v>
      </c>
      <c r="BS48" s="26">
        <f t="shared" si="245"/>
        <v>1.175594562279247</v>
      </c>
      <c r="BT48" s="26">
        <f t="shared" si="245"/>
        <v>1.1780364051310475</v>
      </c>
      <c r="BU48" s="26">
        <f t="shared" si="245"/>
        <v>1.1804731969712945</v>
      </c>
      <c r="BV48" s="26">
        <f t="shared" si="245"/>
        <v>1.1829049690153373</v>
      </c>
      <c r="BW48" s="26">
        <f t="shared" si="245"/>
        <v>1.0646685557119016</v>
      </c>
      <c r="BX48" s="26">
        <f t="shared" si="245"/>
        <v>1.0671404538209648</v>
      </c>
      <c r="BY48" s="26">
        <f t="shared" si="245"/>
        <v>1.0696066393028625</v>
      </c>
      <c r="BZ48" s="26">
        <f t="shared" si="245"/>
        <v>1.0720671515816127</v>
      </c>
      <c r="CA48" s="26">
        <f t="shared" si="246"/>
        <v>1.125689745326514</v>
      </c>
      <c r="CB48" s="26">
        <f t="shared" si="246"/>
        <v>1.1466711520968462</v>
      </c>
      <c r="CC48" s="26">
        <f t="shared" si="246"/>
        <v>1.1727185408118586</v>
      </c>
      <c r="CD48" s="26">
        <f t="shared" si="246"/>
        <v>1.221862796154761</v>
      </c>
      <c r="CE48" s="26">
        <f t="shared" si="246"/>
        <v>1.358682268567418</v>
      </c>
      <c r="CF48" s="26">
        <f t="shared" si="246"/>
        <v>1.5520796691447232</v>
      </c>
      <c r="CG48" s="26">
        <f t="shared" si="246"/>
        <v>1.706419602790201</v>
      </c>
      <c r="CH48" s="26">
        <f t="shared" si="246"/>
        <v>1.8331088959963662</v>
      </c>
      <c r="CK48" s="49">
        <v>43</v>
      </c>
      <c r="CL48" s="54">
        <f t="shared" si="19"/>
        <v>9.6153846153846159E-3</v>
      </c>
      <c r="CM48" s="54">
        <f t="shared" si="20"/>
        <v>1.9230769230769232E-2</v>
      </c>
      <c r="CN48" s="54">
        <f t="shared" si="21"/>
        <v>2.8846153846153848E-2</v>
      </c>
      <c r="CO48" s="54">
        <f t="shared" si="22"/>
        <v>3.8461538461538464E-2</v>
      </c>
      <c r="CP48" s="54">
        <f t="shared" si="23"/>
        <v>4.8076923076923073E-2</v>
      </c>
      <c r="CQ48" s="54">
        <f t="shared" si="24"/>
        <v>5.7692307692307696E-2</v>
      </c>
      <c r="CR48" s="54">
        <f t="shared" si="25"/>
        <v>6.7307692307692304E-2</v>
      </c>
      <c r="CS48" s="54">
        <f t="shared" si="26"/>
        <v>7.6923076923076927E-2</v>
      </c>
      <c r="CT48" s="54">
        <f t="shared" si="27"/>
        <v>8.6538461538461536E-2</v>
      </c>
      <c r="CU48" s="54">
        <f t="shared" si="28"/>
        <v>9.6153846153846145E-2</v>
      </c>
      <c r="CV48" s="54">
        <f t="shared" si="29"/>
        <v>0.10576923076923077</v>
      </c>
      <c r="CW48" s="54">
        <f t="shared" si="30"/>
        <v>0.11538461538461539</v>
      </c>
      <c r="CX48" s="54">
        <f t="shared" si="31"/>
        <v>1.9230769230769232E-2</v>
      </c>
      <c r="CY48" s="54">
        <f t="shared" si="32"/>
        <v>3.8461538461538464E-2</v>
      </c>
      <c r="CZ48" s="54">
        <f t="shared" si="33"/>
        <v>5.7692307692307696E-2</v>
      </c>
      <c r="DA48" s="54">
        <f t="shared" si="34"/>
        <v>7.6923076923076927E-2</v>
      </c>
      <c r="DB48" s="54">
        <f t="shared" si="35"/>
        <v>9.6153846153846145E-2</v>
      </c>
      <c r="DC48" s="54">
        <f t="shared" si="36"/>
        <v>0.11538461538461539</v>
      </c>
      <c r="DD48" s="54">
        <f t="shared" si="37"/>
        <v>0.13461538461538461</v>
      </c>
      <c r="DE48" s="54">
        <f t="shared" si="38"/>
        <v>0.15384615384615385</v>
      </c>
      <c r="DF48" s="54">
        <f t="shared" si="39"/>
        <v>0.17307692307692307</v>
      </c>
      <c r="DG48" s="54">
        <f t="shared" si="40"/>
        <v>0.19230769230769229</v>
      </c>
      <c r="DH48" s="54">
        <f t="shared" si="41"/>
        <v>0.21153846153846154</v>
      </c>
      <c r="DI48" s="54">
        <f t="shared" si="42"/>
        <v>0.23076923076923078</v>
      </c>
      <c r="DJ48" s="54">
        <f t="shared" si="43"/>
        <v>2.8846153846153848E-2</v>
      </c>
      <c r="DK48" s="54">
        <f t="shared" si="44"/>
        <v>5.7692307692307696E-2</v>
      </c>
      <c r="DL48" s="54">
        <f t="shared" si="45"/>
        <v>8.6538461538461536E-2</v>
      </c>
      <c r="DM48" s="54">
        <f t="shared" si="46"/>
        <v>0.11538461538461539</v>
      </c>
      <c r="DN48" s="54">
        <f t="shared" si="47"/>
        <v>0.14423076923076922</v>
      </c>
      <c r="DO48" s="54">
        <f t="shared" si="48"/>
        <v>0.17307692307692307</v>
      </c>
      <c r="DP48" s="54">
        <f t="shared" si="49"/>
        <v>0.20192307692307693</v>
      </c>
      <c r="DQ48" s="54">
        <f t="shared" si="50"/>
        <v>0.23076923076923078</v>
      </c>
      <c r="DR48" s="54">
        <f t="shared" si="51"/>
        <v>0.25961538461538458</v>
      </c>
      <c r="DS48" s="54">
        <f t="shared" si="52"/>
        <v>0.28846153846153844</v>
      </c>
      <c r="DT48" s="54">
        <f t="shared" si="53"/>
        <v>0.31730769230769229</v>
      </c>
      <c r="DU48" s="54">
        <f t="shared" si="54"/>
        <v>0.34615384615384615</v>
      </c>
      <c r="DV48" s="54">
        <f t="shared" si="55"/>
        <v>0.2</v>
      </c>
      <c r="DW48" s="54">
        <f t="shared" si="56"/>
        <v>0.4</v>
      </c>
      <c r="DX48" s="54">
        <f t="shared" si="57"/>
        <v>0.60000000000000009</v>
      </c>
      <c r="DY48" s="54">
        <f t="shared" si="58"/>
        <v>0.8</v>
      </c>
      <c r="DZ48" s="54">
        <f t="shared" si="59"/>
        <v>0.85000000000000009</v>
      </c>
      <c r="EA48" s="54">
        <f t="shared" si="60"/>
        <v>0.90000000000000013</v>
      </c>
      <c r="EB48" s="54">
        <f t="shared" si="61"/>
        <v>0.95000000000000018</v>
      </c>
      <c r="EC48" s="54">
        <f t="shared" si="62"/>
        <v>1.0000000000000002</v>
      </c>
      <c r="ED48" s="54">
        <f t="shared" si="63"/>
        <v>1.0500000000000003</v>
      </c>
      <c r="EE48" s="54">
        <f t="shared" si="64"/>
        <v>1.1000000000000003</v>
      </c>
      <c r="EF48" s="54">
        <f t="shared" si="65"/>
        <v>1.1500000000000004</v>
      </c>
      <c r="EG48" s="54">
        <f t="shared" si="66"/>
        <v>1.2000000000000004</v>
      </c>
      <c r="EH48" s="66">
        <f t="shared" ref="EH48:ES48" si="255">EG48+EH$2</f>
        <v>1.2800000000000005</v>
      </c>
      <c r="EI48" s="66">
        <f t="shared" si="255"/>
        <v>1.3700000000000006</v>
      </c>
      <c r="EJ48" s="66">
        <f t="shared" si="255"/>
        <v>1.4700000000000006</v>
      </c>
      <c r="EK48" s="66">
        <f t="shared" si="255"/>
        <v>1.5900000000000007</v>
      </c>
      <c r="EL48" s="66">
        <f t="shared" si="255"/>
        <v>1.7300000000000009</v>
      </c>
      <c r="EM48" s="66">
        <f t="shared" si="255"/>
        <v>1.8900000000000008</v>
      </c>
      <c r="EN48" s="66">
        <f t="shared" si="255"/>
        <v>2.0700000000000007</v>
      </c>
      <c r="EO48" s="66">
        <f t="shared" si="255"/>
        <v>2.2700000000000009</v>
      </c>
      <c r="EP48" s="66">
        <f t="shared" si="255"/>
        <v>2.4900000000000011</v>
      </c>
      <c r="EQ48" s="66">
        <f t="shared" si="255"/>
        <v>2.7300000000000013</v>
      </c>
      <c r="ER48" s="66">
        <f t="shared" si="255"/>
        <v>2.9900000000000011</v>
      </c>
      <c r="ES48" s="66">
        <f t="shared" si="255"/>
        <v>3.2700000000000014</v>
      </c>
      <c r="EW48" s="23">
        <v>43</v>
      </c>
      <c r="EX48" s="23">
        <f>INT([2]攻城值!$AC47)</f>
        <v>134</v>
      </c>
      <c r="EY48" s="23">
        <f>INT([2]攻城值!$AJ47)</f>
        <v>828</v>
      </c>
      <c r="EZ48" s="23">
        <f t="shared" si="68"/>
        <v>662.40000000000009</v>
      </c>
      <c r="FA48" s="23">
        <f>[3]其他调用!AS47+[3]其他调用!$AZ47*[3]攻城基础信息!$D$28*[3]攻城基础信息!$D$29</f>
        <v>797.19959430664596</v>
      </c>
      <c r="FB48" s="61">
        <f>[3]攻城基础信息!$X47*EZ48/FA48*$EX$1*6</f>
        <v>317231.48712853319</v>
      </c>
      <c r="FC48" s="26">
        <f t="shared" si="69"/>
        <v>31500</v>
      </c>
      <c r="FE48" s="74"/>
      <c r="FF48" s="23">
        <v>42</v>
      </c>
      <c r="FG48" s="26">
        <v>1</v>
      </c>
      <c r="FJ48" s="46">
        <v>43</v>
      </c>
      <c r="FK48" s="46">
        <f t="shared" ref="FK48:HE48" si="256">IF(FK$5&lt;$P48,FL48*0.99,IF(FK$5&lt;=$T48,1,FJ48*1.05))</f>
        <v>0.66228204098398347</v>
      </c>
      <c r="FL48" s="46">
        <f t="shared" si="256"/>
        <v>0.66897175856968027</v>
      </c>
      <c r="FM48" s="46">
        <f t="shared" si="256"/>
        <v>0.67572904906028308</v>
      </c>
      <c r="FN48" s="46">
        <f t="shared" si="256"/>
        <v>0.68255459501038696</v>
      </c>
      <c r="FO48" s="46">
        <f t="shared" si="256"/>
        <v>0.68944908586907772</v>
      </c>
      <c r="FP48" s="46">
        <f t="shared" si="256"/>
        <v>0.69641321804957346</v>
      </c>
      <c r="FQ48" s="46">
        <f t="shared" si="256"/>
        <v>0.70344769499956916</v>
      </c>
      <c r="FR48" s="46">
        <f t="shared" si="256"/>
        <v>0.71055322727229209</v>
      </c>
      <c r="FS48" s="46">
        <f t="shared" si="256"/>
        <v>0.7177305325982748</v>
      </c>
      <c r="FT48" s="46">
        <f t="shared" si="256"/>
        <v>0.72498033595785338</v>
      </c>
      <c r="FU48" s="46">
        <f t="shared" si="256"/>
        <v>0.73230336965439735</v>
      </c>
      <c r="FV48" s="46">
        <f t="shared" si="256"/>
        <v>0.73970037338828021</v>
      </c>
      <c r="FW48" s="46">
        <f t="shared" si="256"/>
        <v>0.74717209433159615</v>
      </c>
      <c r="FX48" s="46">
        <f t="shared" si="256"/>
        <v>0.75471928720363246</v>
      </c>
      <c r="FY48" s="46">
        <f t="shared" si="256"/>
        <v>0.76234271434710354</v>
      </c>
      <c r="FZ48" s="46">
        <f t="shared" si="256"/>
        <v>0.77004314580515509</v>
      </c>
      <c r="GA48" s="46">
        <f t="shared" si="256"/>
        <v>0.77782135939914654</v>
      </c>
      <c r="GB48" s="46">
        <f t="shared" si="256"/>
        <v>0.78567814080721876</v>
      </c>
      <c r="GC48" s="46">
        <f t="shared" si="256"/>
        <v>0.79361428364365527</v>
      </c>
      <c r="GD48" s="46">
        <f t="shared" si="256"/>
        <v>0.80163058953904576</v>
      </c>
      <c r="GE48" s="46">
        <f t="shared" si="256"/>
        <v>0.80972786822125831</v>
      </c>
      <c r="GF48" s="46">
        <f t="shared" si="256"/>
        <v>0.81790693759723065</v>
      </c>
      <c r="GG48" s="46">
        <f t="shared" si="256"/>
        <v>0.82616862383558654</v>
      </c>
      <c r="GH48" s="46">
        <f t="shared" si="256"/>
        <v>0.83451376145008738</v>
      </c>
      <c r="GI48" s="46">
        <f t="shared" si="256"/>
        <v>0.84294319338392665</v>
      </c>
      <c r="GJ48" s="46">
        <f t="shared" si="256"/>
        <v>0.85145777109487542</v>
      </c>
      <c r="GK48" s="46">
        <f t="shared" si="256"/>
        <v>0.86005835464128833</v>
      </c>
      <c r="GL48" s="46">
        <f t="shared" si="256"/>
        <v>0.86874581276897811</v>
      </c>
      <c r="GM48" s="46">
        <f t="shared" si="256"/>
        <v>0.87752102299896784</v>
      </c>
      <c r="GN48" s="46">
        <f t="shared" si="256"/>
        <v>0.88638487171612912</v>
      </c>
      <c r="GO48" s="46">
        <f t="shared" si="256"/>
        <v>0.89533825425871627</v>
      </c>
      <c r="GP48" s="46">
        <f t="shared" si="256"/>
        <v>0.9043820750088043</v>
      </c>
      <c r="GQ48" s="46">
        <f t="shared" si="256"/>
        <v>0.91351724748364072</v>
      </c>
      <c r="GR48" s="46">
        <f t="shared" si="256"/>
        <v>0.92274469442791995</v>
      </c>
      <c r="GS48" s="46">
        <f t="shared" si="256"/>
        <v>0.93206534790698992</v>
      </c>
      <c r="GT48" s="46">
        <f t="shared" si="256"/>
        <v>0.94148014940099989</v>
      </c>
      <c r="GU48" s="46">
        <f t="shared" si="256"/>
        <v>0.95099004989999991</v>
      </c>
      <c r="GV48" s="46">
        <f t="shared" si="256"/>
        <v>0.96059600999999994</v>
      </c>
      <c r="GW48" s="46">
        <f t="shared" si="256"/>
        <v>0.97029899999999991</v>
      </c>
      <c r="GX48" s="46">
        <f t="shared" si="256"/>
        <v>0.98009999999999997</v>
      </c>
      <c r="GY48" s="46">
        <f t="shared" si="256"/>
        <v>0.99</v>
      </c>
      <c r="GZ48" s="46">
        <f t="shared" si="256"/>
        <v>1</v>
      </c>
      <c r="HA48" s="46">
        <f t="shared" si="256"/>
        <v>1</v>
      </c>
      <c r="HB48" s="46">
        <f t="shared" si="256"/>
        <v>1</v>
      </c>
      <c r="HC48" s="46">
        <f t="shared" si="256"/>
        <v>1</v>
      </c>
      <c r="HD48" s="46">
        <f t="shared" si="256"/>
        <v>1</v>
      </c>
      <c r="HE48" s="46">
        <f t="shared" si="256"/>
        <v>1</v>
      </c>
      <c r="HF48" s="67">
        <f t="shared" si="211"/>
        <v>1.05</v>
      </c>
      <c r="HG48" s="66">
        <f t="shared" ref="HG48:HR48" si="257">IF(HG$5&lt;$P48,HH48*0.99,IF(HG$5&lt;=$T48,1,HF48*HG$2))</f>
        <v>1.1025</v>
      </c>
      <c r="HH48" s="66">
        <f t="shared" si="257"/>
        <v>1.179675</v>
      </c>
      <c r="HI48" s="66">
        <f t="shared" si="257"/>
        <v>1.2858457500000002</v>
      </c>
      <c r="HJ48" s="66">
        <f t="shared" si="257"/>
        <v>1.4272887825000005</v>
      </c>
      <c r="HK48" s="66">
        <f t="shared" si="257"/>
        <v>1.6128363242250003</v>
      </c>
      <c r="HL48" s="66">
        <f t="shared" si="257"/>
        <v>1.8547617728587502</v>
      </c>
      <c r="HM48" s="66">
        <f t="shared" si="257"/>
        <v>2.1700712742447377</v>
      </c>
      <c r="HN48" s="66">
        <f t="shared" si="257"/>
        <v>2.5823848163512375</v>
      </c>
      <c r="HO48" s="66">
        <f t="shared" si="257"/>
        <v>3.1246856277849973</v>
      </c>
      <c r="HP48" s="66">
        <f t="shared" si="257"/>
        <v>3.8433633221755468</v>
      </c>
      <c r="HQ48" s="66">
        <f t="shared" si="257"/>
        <v>4.8042041527194339</v>
      </c>
      <c r="HR48" s="66">
        <f t="shared" si="257"/>
        <v>6.1013392739536814</v>
      </c>
    </row>
    <row r="49" spans="2:226" x14ac:dyDescent="0.15">
      <c r="B49" s="74"/>
      <c r="C49" s="7">
        <v>42</v>
      </c>
      <c r="D49" s="3">
        <f t="shared" si="130"/>
        <v>0.1</v>
      </c>
      <c r="E49" s="9"/>
      <c r="F49" s="9"/>
      <c r="G49" s="9"/>
      <c r="H49" s="15"/>
      <c r="I49" s="7">
        <v>44</v>
      </c>
      <c r="J49" s="15">
        <f>ROUNDUP(求节点(节奏总纲!P$4:P$113,节奏总纲!$O$4:$O$113,节奏总纲!P47+1),0)</f>
        <v>45</v>
      </c>
      <c r="K49" s="15">
        <f>ROUNDUP(求节点(节奏总纲!Q$4:Q$113,节奏总纲!$O$4:$O$113,节奏总纲!Q47+1),0)</f>
        <v>45</v>
      </c>
      <c r="L49" s="15">
        <f>ROUNDUP(求节点(节奏总纲!R$4:R$113,节奏总纲!$O$4:$O$113,节奏总纲!R47+1),0)</f>
        <v>45</v>
      </c>
      <c r="M49" s="15">
        <f>ROUNDUP(求节点(节奏总纲!S$4:S$113,节奏总纲!$O$4:$O$113,节奏总纲!S47+1),0)</f>
        <v>46</v>
      </c>
      <c r="N49" s="15">
        <f>ROUNDUP(求节点(节奏总纲!T$4:T$113,节奏总纲!$O$4:$O$113,节奏总纲!T47+1),0)</f>
        <v>47</v>
      </c>
      <c r="O49" s="15">
        <f t="shared" si="11"/>
        <v>21.073011866159341</v>
      </c>
      <c r="P49" s="7">
        <v>42.146023732318682</v>
      </c>
      <c r="Q49" s="23">
        <f t="shared" ref="Q49:T49" si="258">P49+1.5</f>
        <v>43.646023732318682</v>
      </c>
      <c r="R49" s="23">
        <f t="shared" si="258"/>
        <v>45.146023732318682</v>
      </c>
      <c r="S49" s="23">
        <f t="shared" si="258"/>
        <v>46.646023732318682</v>
      </c>
      <c r="T49" s="23">
        <f t="shared" si="258"/>
        <v>48.146023732318682</v>
      </c>
      <c r="U49" s="15">
        <f>其他调用!AG48</f>
        <v>1479693448.2117741</v>
      </c>
      <c r="V49" s="54">
        <f>IFERROR(部队战力(INDEX(其他调用!D$5:D$104,J49,1),INDEX(其他调用!N$5:N$104,J49,1),INDEX(其他调用!I$5:I$104,J49,1),INDEX(其他调用!S$5:S$104,J49,1)),V48)</f>
        <v>1595787578.8573599</v>
      </c>
      <c r="W49" s="54">
        <f>IFERROR(部队战力(INDEX(其他调用!E$5:E$104,K49,1),INDEX(其他调用!O$5:O$104,K49,1),INDEX(其他调用!J$5:J$104,K49,1),INDEX(其他调用!T$5:T$104,K49,1)),W48)</f>
        <v>1710035334.818279</v>
      </c>
      <c r="X49" s="54">
        <f>IFERROR(部队战力(INDEX(其他调用!F$5:F$104,L49,1),INDEX(其他调用!P$5:P$104,L49,1),INDEX(其他调用!K$5:K$104,L49,1),INDEX(其他调用!U$5:U$104,L49,1)),X48)</f>
        <v>1999144380.8825083</v>
      </c>
      <c r="Y49" s="54">
        <f>IFERROR(部队战力(INDEX(其他调用!G$5:G$104,M49,1),INDEX(其他调用!Q$5:Q$104,M49,1),INDEX(其他调用!L$5:L$104,M49,1),INDEX(其他调用!V$5:V$104,M49,1)),Y48)</f>
        <v>2954510650.4166183</v>
      </c>
      <c r="Z49" s="54">
        <f>IFERROR(部队战力(INDEX(其他调用!H$5:H$104,N49,1),INDEX(其他调用!R$5:R$104,N49,1),INDEX(其他调用!M$5:M$104,N49,1),INDEX(其他调用!W$5:W$104,N49,1)),Z48)</f>
        <v>3739289155.8346524</v>
      </c>
      <c r="AA49" s="15">
        <f t="shared" si="13"/>
        <v>1</v>
      </c>
      <c r="AB49" s="15">
        <f t="shared" si="14"/>
        <v>1.0784582311869306</v>
      </c>
      <c r="AC49" s="15">
        <f t="shared" si="15"/>
        <v>1.1556686534531024</v>
      </c>
      <c r="AD49" s="15">
        <f t="shared" si="16"/>
        <v>1.3510530733906381</v>
      </c>
      <c r="AE49" s="15">
        <f t="shared" si="17"/>
        <v>1.9967045566006778</v>
      </c>
      <c r="AF49" s="15">
        <f t="shared" si="18"/>
        <v>2.5270701579125223</v>
      </c>
      <c r="AK49" s="23"/>
      <c r="AL49" s="19">
        <v>44</v>
      </c>
      <c r="AM49" s="26">
        <f t="shared" si="242"/>
        <v>0.36470689465478556</v>
      </c>
      <c r="AN49" s="26">
        <f t="shared" si="242"/>
        <v>0.38443482182540362</v>
      </c>
      <c r="AO49" s="26">
        <f t="shared" si="242"/>
        <v>0.4052298829497617</v>
      </c>
      <c r="AP49" s="26">
        <f t="shared" si="242"/>
        <v>0.42714980202822622</v>
      </c>
      <c r="AQ49" s="26">
        <f t="shared" si="242"/>
        <v>0.47169616004734166</v>
      </c>
      <c r="AR49" s="26">
        <f t="shared" si="242"/>
        <v>0.49721140976830563</v>
      </c>
      <c r="AS49" s="26">
        <f t="shared" si="242"/>
        <v>0.52410684449704625</v>
      </c>
      <c r="AT49" s="26">
        <f t="shared" si="242"/>
        <v>0.55245712196478414</v>
      </c>
      <c r="AU49" s="26">
        <f t="shared" si="242"/>
        <v>0.60881098098141728</v>
      </c>
      <c r="AV49" s="26">
        <f t="shared" si="242"/>
        <v>0.64174312147424395</v>
      </c>
      <c r="AW49" s="26">
        <f t="shared" si="243"/>
        <v>0.67645664553490803</v>
      </c>
      <c r="AX49" s="26">
        <f t="shared" si="243"/>
        <v>0.71304791274916002</v>
      </c>
      <c r="AY49" s="26">
        <f t="shared" si="243"/>
        <v>0.68626036503541399</v>
      </c>
      <c r="AZ49" s="26">
        <f t="shared" si="243"/>
        <v>0.72338194047016235</v>
      </c>
      <c r="BA49" s="26">
        <f t="shared" si="243"/>
        <v>0.76251151670601558</v>
      </c>
      <c r="BB49" s="26">
        <f t="shared" si="243"/>
        <v>0.80375771163351384</v>
      </c>
      <c r="BC49" s="26">
        <f t="shared" si="243"/>
        <v>0.88757954325567956</v>
      </c>
      <c r="BD49" s="26">
        <f t="shared" si="243"/>
        <v>0.93559098708662969</v>
      </c>
      <c r="BE49" s="26">
        <f t="shared" si="243"/>
        <v>0.98619949250631067</v>
      </c>
      <c r="BF49" s="26">
        <f t="shared" si="243"/>
        <v>1.0395455412073664</v>
      </c>
      <c r="BG49" s="26">
        <f t="shared" si="244"/>
        <v>1.1455852690729869</v>
      </c>
      <c r="BH49" s="26">
        <f t="shared" si="244"/>
        <v>1.1519828035224922</v>
      </c>
      <c r="BI49" s="26">
        <f t="shared" si="244"/>
        <v>1.1541179580057539</v>
      </c>
      <c r="BJ49" s="26">
        <f t="shared" si="244"/>
        <v>1.1562491696737347</v>
      </c>
      <c r="BK49" s="26">
        <f t="shared" si="244"/>
        <v>1.0550415756126039</v>
      </c>
      <c r="BL49" s="26">
        <f t="shared" si="244"/>
        <v>1.0572218891401792</v>
      </c>
      <c r="BM49" s="26">
        <f t="shared" si="244"/>
        <v>1.0593977154417187</v>
      </c>
      <c r="BN49" s="26">
        <f t="shared" si="244"/>
        <v>1.0615690821087134</v>
      </c>
      <c r="BO49" s="26">
        <f t="shared" si="244"/>
        <v>1.1143901124725242</v>
      </c>
      <c r="BP49" s="26">
        <f t="shared" si="244"/>
        <v>1.1166556190962837</v>
      </c>
      <c r="BQ49" s="26">
        <f t="shared" si="245"/>
        <v>1.1189165386846704</v>
      </c>
      <c r="BR49" s="26">
        <f t="shared" si="245"/>
        <v>1.1211728989878693</v>
      </c>
      <c r="BS49" s="26">
        <f t="shared" si="245"/>
        <v>1.1744894878172683</v>
      </c>
      <c r="BT49" s="26">
        <f t="shared" si="245"/>
        <v>1.1768389627749554</v>
      </c>
      <c r="BU49" s="26">
        <f t="shared" si="245"/>
        <v>1.1791837565100685</v>
      </c>
      <c r="BV49" s="26">
        <f t="shared" si="245"/>
        <v>1.181523896892974</v>
      </c>
      <c r="BW49" s="26">
        <f t="shared" si="245"/>
        <v>1.0639595615723729</v>
      </c>
      <c r="BX49" s="26">
        <f t="shared" si="245"/>
        <v>1.0663915231239309</v>
      </c>
      <c r="BY49" s="26">
        <f t="shared" si="245"/>
        <v>1.0688179510655118</v>
      </c>
      <c r="BZ49" s="26">
        <f t="shared" si="245"/>
        <v>1.0712388829991095</v>
      </c>
      <c r="CA49" s="26">
        <f t="shared" si="246"/>
        <v>1.1247807540124393</v>
      </c>
      <c r="CB49" s="26">
        <f t="shared" si="246"/>
        <v>1.12730556938195</v>
      </c>
      <c r="CC49" s="26">
        <f t="shared" si="246"/>
        <v>1.1653852267715787</v>
      </c>
      <c r="CD49" s="26">
        <f t="shared" si="246"/>
        <v>1.2058811322773593</v>
      </c>
      <c r="CE49" s="26">
        <f t="shared" si="246"/>
        <v>1.3272577246039556</v>
      </c>
      <c r="CF49" s="26">
        <f t="shared" si="246"/>
        <v>1.5076117404328406</v>
      </c>
      <c r="CG49" s="26">
        <f t="shared" si="246"/>
        <v>1.6751606151539662</v>
      </c>
      <c r="CH49" s="26">
        <f t="shared" si="246"/>
        <v>1.8093558959989853</v>
      </c>
      <c r="CK49" s="49">
        <v>44</v>
      </c>
      <c r="CL49" s="54">
        <f t="shared" si="19"/>
        <v>9.6153846153846159E-3</v>
      </c>
      <c r="CM49" s="54">
        <f t="shared" si="20"/>
        <v>1.9230769230769232E-2</v>
      </c>
      <c r="CN49" s="54">
        <f t="shared" si="21"/>
        <v>2.8846153846153848E-2</v>
      </c>
      <c r="CO49" s="54">
        <f t="shared" si="22"/>
        <v>3.8461538461538464E-2</v>
      </c>
      <c r="CP49" s="54">
        <f t="shared" si="23"/>
        <v>4.8076923076923073E-2</v>
      </c>
      <c r="CQ49" s="54">
        <f t="shared" si="24"/>
        <v>5.7692307692307696E-2</v>
      </c>
      <c r="CR49" s="54">
        <f t="shared" si="25"/>
        <v>6.7307692307692304E-2</v>
      </c>
      <c r="CS49" s="54">
        <f t="shared" si="26"/>
        <v>7.6923076923076927E-2</v>
      </c>
      <c r="CT49" s="54">
        <f t="shared" si="27"/>
        <v>8.6538461538461536E-2</v>
      </c>
      <c r="CU49" s="54">
        <f t="shared" si="28"/>
        <v>9.6153846153846145E-2</v>
      </c>
      <c r="CV49" s="54">
        <f t="shared" si="29"/>
        <v>0.10576923076923077</v>
      </c>
      <c r="CW49" s="54">
        <f t="shared" si="30"/>
        <v>0.11538461538461539</v>
      </c>
      <c r="CX49" s="54">
        <f t="shared" si="31"/>
        <v>1.9230769230769232E-2</v>
      </c>
      <c r="CY49" s="54">
        <f t="shared" si="32"/>
        <v>3.8461538461538464E-2</v>
      </c>
      <c r="CZ49" s="54">
        <f t="shared" si="33"/>
        <v>5.7692307692307696E-2</v>
      </c>
      <c r="DA49" s="54">
        <f t="shared" si="34"/>
        <v>7.6923076923076927E-2</v>
      </c>
      <c r="DB49" s="54">
        <f t="shared" si="35"/>
        <v>9.6153846153846145E-2</v>
      </c>
      <c r="DC49" s="54">
        <f t="shared" si="36"/>
        <v>0.11538461538461539</v>
      </c>
      <c r="DD49" s="54">
        <f t="shared" si="37"/>
        <v>0.13461538461538461</v>
      </c>
      <c r="DE49" s="54">
        <f t="shared" si="38"/>
        <v>0.15384615384615385</v>
      </c>
      <c r="DF49" s="54">
        <f t="shared" si="39"/>
        <v>0.17307692307692307</v>
      </c>
      <c r="DG49" s="54">
        <f t="shared" si="40"/>
        <v>0.19230769230769229</v>
      </c>
      <c r="DH49" s="54">
        <f t="shared" si="41"/>
        <v>0.21153846153846154</v>
      </c>
      <c r="DI49" s="54">
        <f t="shared" si="42"/>
        <v>0.23076923076923078</v>
      </c>
      <c r="DJ49" s="54">
        <f t="shared" si="43"/>
        <v>2.8846153846153848E-2</v>
      </c>
      <c r="DK49" s="54">
        <f t="shared" si="44"/>
        <v>5.7692307692307696E-2</v>
      </c>
      <c r="DL49" s="54">
        <f t="shared" si="45"/>
        <v>8.6538461538461536E-2</v>
      </c>
      <c r="DM49" s="54">
        <f t="shared" si="46"/>
        <v>0.11538461538461539</v>
      </c>
      <c r="DN49" s="54">
        <f t="shared" si="47"/>
        <v>0.14423076923076922</v>
      </c>
      <c r="DO49" s="54">
        <f t="shared" si="48"/>
        <v>0.17307692307692307</v>
      </c>
      <c r="DP49" s="54">
        <f t="shared" si="49"/>
        <v>0.20192307692307693</v>
      </c>
      <c r="DQ49" s="54">
        <f t="shared" si="50"/>
        <v>0.23076923076923078</v>
      </c>
      <c r="DR49" s="54">
        <f t="shared" si="51"/>
        <v>0.25961538461538458</v>
      </c>
      <c r="DS49" s="54">
        <f t="shared" si="52"/>
        <v>0.28846153846153844</v>
      </c>
      <c r="DT49" s="54">
        <f t="shared" si="53"/>
        <v>0.31730769230769229</v>
      </c>
      <c r="DU49" s="54">
        <f t="shared" si="54"/>
        <v>0.34615384615384615</v>
      </c>
      <c r="DV49" s="54">
        <f t="shared" si="55"/>
        <v>0.2</v>
      </c>
      <c r="DW49" s="54">
        <f t="shared" si="56"/>
        <v>0.4</v>
      </c>
      <c r="DX49" s="54">
        <f t="shared" si="57"/>
        <v>0.60000000000000009</v>
      </c>
      <c r="DY49" s="54">
        <f t="shared" si="58"/>
        <v>0.8</v>
      </c>
      <c r="DZ49" s="54">
        <f t="shared" si="59"/>
        <v>0.85000000000000009</v>
      </c>
      <c r="EA49" s="54">
        <f t="shared" si="60"/>
        <v>0.90000000000000013</v>
      </c>
      <c r="EB49" s="54">
        <f t="shared" si="61"/>
        <v>0.95000000000000018</v>
      </c>
      <c r="EC49" s="54">
        <f t="shared" si="62"/>
        <v>1.0000000000000002</v>
      </c>
      <c r="ED49" s="54">
        <f t="shared" si="63"/>
        <v>1.0500000000000003</v>
      </c>
      <c r="EE49" s="54">
        <f t="shared" si="64"/>
        <v>1.1000000000000003</v>
      </c>
      <c r="EF49" s="54">
        <f t="shared" si="65"/>
        <v>1.1500000000000004</v>
      </c>
      <c r="EG49" s="54">
        <f t="shared" si="66"/>
        <v>1.2000000000000004</v>
      </c>
      <c r="EH49" s="66">
        <f t="shared" ref="EH49:ES49" si="259">EG49+EH$2</f>
        <v>1.2800000000000005</v>
      </c>
      <c r="EI49" s="66">
        <f t="shared" si="259"/>
        <v>1.3700000000000006</v>
      </c>
      <c r="EJ49" s="66">
        <f t="shared" si="259"/>
        <v>1.4700000000000006</v>
      </c>
      <c r="EK49" s="66">
        <f t="shared" si="259"/>
        <v>1.5900000000000007</v>
      </c>
      <c r="EL49" s="66">
        <f t="shared" si="259"/>
        <v>1.7300000000000009</v>
      </c>
      <c r="EM49" s="66">
        <f t="shared" si="259"/>
        <v>1.8900000000000008</v>
      </c>
      <c r="EN49" s="66">
        <f t="shared" si="259"/>
        <v>2.0700000000000007</v>
      </c>
      <c r="EO49" s="66">
        <f t="shared" si="259"/>
        <v>2.2700000000000009</v>
      </c>
      <c r="EP49" s="66">
        <f t="shared" si="259"/>
        <v>2.4900000000000011</v>
      </c>
      <c r="EQ49" s="66">
        <f t="shared" si="259"/>
        <v>2.7300000000000013</v>
      </c>
      <c r="ER49" s="66">
        <f t="shared" si="259"/>
        <v>2.9900000000000011</v>
      </c>
      <c r="ES49" s="66">
        <f t="shared" si="259"/>
        <v>3.2700000000000014</v>
      </c>
      <c r="EW49" s="23">
        <v>44</v>
      </c>
      <c r="EX49" s="23">
        <f>INT([2]攻城值!$AC48)</f>
        <v>138</v>
      </c>
      <c r="EY49" s="23">
        <f>INT([2]攻城值!$AJ48)</f>
        <v>841</v>
      </c>
      <c r="EZ49" s="23">
        <f t="shared" si="68"/>
        <v>672.80000000000007</v>
      </c>
      <c r="FA49" s="23">
        <f>[3]其他调用!AS48+[3]其他调用!$AZ48*[3]攻城基础信息!$D$28*[3]攻城基础信息!$D$29</f>
        <v>811.99732631917402</v>
      </c>
      <c r="FB49" s="61">
        <f>[3]攻城基础信息!$X48*EZ49/FA49*$EX$1*6</f>
        <v>323414.79600876768</v>
      </c>
      <c r="FC49" s="26">
        <f t="shared" si="69"/>
        <v>32500</v>
      </c>
      <c r="FE49" s="74"/>
      <c r="FF49" s="23">
        <v>43</v>
      </c>
      <c r="FG49" s="26">
        <v>1</v>
      </c>
      <c r="FJ49" s="46">
        <v>44</v>
      </c>
      <c r="FK49" s="46">
        <f t="shared" ref="FK49:HE49" si="260">IF(FK$5&lt;$P49,FL49*0.99,IF(FK$5&lt;=$T49,1,FJ49*1.05))</f>
        <v>0.65565922057414361</v>
      </c>
      <c r="FL49" s="46">
        <f t="shared" si="260"/>
        <v>0.66228204098398347</v>
      </c>
      <c r="FM49" s="46">
        <f t="shared" si="260"/>
        <v>0.66897175856968027</v>
      </c>
      <c r="FN49" s="46">
        <f t="shared" si="260"/>
        <v>0.67572904906028308</v>
      </c>
      <c r="FO49" s="46">
        <f t="shared" si="260"/>
        <v>0.68255459501038696</v>
      </c>
      <c r="FP49" s="46">
        <f t="shared" si="260"/>
        <v>0.68944908586907772</v>
      </c>
      <c r="FQ49" s="46">
        <f t="shared" si="260"/>
        <v>0.69641321804957346</v>
      </c>
      <c r="FR49" s="46">
        <f t="shared" si="260"/>
        <v>0.70344769499956916</v>
      </c>
      <c r="FS49" s="46">
        <f t="shared" si="260"/>
        <v>0.71055322727229209</v>
      </c>
      <c r="FT49" s="46">
        <f t="shared" si="260"/>
        <v>0.7177305325982748</v>
      </c>
      <c r="FU49" s="46">
        <f t="shared" si="260"/>
        <v>0.72498033595785338</v>
      </c>
      <c r="FV49" s="46">
        <f t="shared" si="260"/>
        <v>0.73230336965439735</v>
      </c>
      <c r="FW49" s="46">
        <f t="shared" si="260"/>
        <v>0.73970037338828021</v>
      </c>
      <c r="FX49" s="46">
        <f t="shared" si="260"/>
        <v>0.74717209433159615</v>
      </c>
      <c r="FY49" s="46">
        <f t="shared" si="260"/>
        <v>0.75471928720363246</v>
      </c>
      <c r="FZ49" s="46">
        <f t="shared" si="260"/>
        <v>0.76234271434710354</v>
      </c>
      <c r="GA49" s="46">
        <f t="shared" si="260"/>
        <v>0.77004314580515509</v>
      </c>
      <c r="GB49" s="46">
        <f t="shared" si="260"/>
        <v>0.77782135939914654</v>
      </c>
      <c r="GC49" s="46">
        <f t="shared" si="260"/>
        <v>0.78567814080721876</v>
      </c>
      <c r="GD49" s="46">
        <f t="shared" si="260"/>
        <v>0.79361428364365527</v>
      </c>
      <c r="GE49" s="46">
        <f t="shared" si="260"/>
        <v>0.80163058953904576</v>
      </c>
      <c r="GF49" s="46">
        <f t="shared" si="260"/>
        <v>0.80972786822125831</v>
      </c>
      <c r="GG49" s="46">
        <f t="shared" si="260"/>
        <v>0.81790693759723065</v>
      </c>
      <c r="GH49" s="46">
        <f t="shared" si="260"/>
        <v>0.82616862383558654</v>
      </c>
      <c r="GI49" s="46">
        <f t="shared" si="260"/>
        <v>0.83451376145008738</v>
      </c>
      <c r="GJ49" s="46">
        <f t="shared" si="260"/>
        <v>0.84294319338392665</v>
      </c>
      <c r="GK49" s="46">
        <f t="shared" si="260"/>
        <v>0.85145777109487542</v>
      </c>
      <c r="GL49" s="46">
        <f t="shared" si="260"/>
        <v>0.86005835464128833</v>
      </c>
      <c r="GM49" s="46">
        <f t="shared" si="260"/>
        <v>0.86874581276897811</v>
      </c>
      <c r="GN49" s="46">
        <f t="shared" si="260"/>
        <v>0.87752102299896784</v>
      </c>
      <c r="GO49" s="46">
        <f t="shared" si="260"/>
        <v>0.88638487171612912</v>
      </c>
      <c r="GP49" s="46">
        <f t="shared" si="260"/>
        <v>0.89533825425871627</v>
      </c>
      <c r="GQ49" s="46">
        <f t="shared" si="260"/>
        <v>0.9043820750088043</v>
      </c>
      <c r="GR49" s="46">
        <f t="shared" si="260"/>
        <v>0.91351724748364072</v>
      </c>
      <c r="GS49" s="46">
        <f t="shared" si="260"/>
        <v>0.92274469442791995</v>
      </c>
      <c r="GT49" s="46">
        <f t="shared" si="260"/>
        <v>0.93206534790698992</v>
      </c>
      <c r="GU49" s="46">
        <f t="shared" si="260"/>
        <v>0.94148014940099989</v>
      </c>
      <c r="GV49" s="46">
        <f t="shared" si="260"/>
        <v>0.95099004989999991</v>
      </c>
      <c r="GW49" s="46">
        <f t="shared" si="260"/>
        <v>0.96059600999999994</v>
      </c>
      <c r="GX49" s="46">
        <f t="shared" si="260"/>
        <v>0.97029899999999991</v>
      </c>
      <c r="GY49" s="46">
        <f t="shared" si="260"/>
        <v>0.98009999999999997</v>
      </c>
      <c r="GZ49" s="46">
        <f t="shared" si="260"/>
        <v>0.99</v>
      </c>
      <c r="HA49" s="46">
        <f t="shared" si="260"/>
        <v>1</v>
      </c>
      <c r="HB49" s="46">
        <f t="shared" si="260"/>
        <v>1</v>
      </c>
      <c r="HC49" s="46">
        <f t="shared" si="260"/>
        <v>1</v>
      </c>
      <c r="HD49" s="46">
        <f t="shared" si="260"/>
        <v>1</v>
      </c>
      <c r="HE49" s="46">
        <f t="shared" si="260"/>
        <v>1</v>
      </c>
      <c r="HF49" s="67">
        <f t="shared" si="211"/>
        <v>1</v>
      </c>
      <c r="HG49" s="66">
        <f t="shared" ref="HG49:HR49" si="261">IF(HG$5&lt;$P49,HH49*0.99,IF(HG$5&lt;=$T49,1,HF49*HG$2))</f>
        <v>1.05</v>
      </c>
      <c r="HH49" s="66">
        <f t="shared" si="261"/>
        <v>1.1235000000000002</v>
      </c>
      <c r="HI49" s="66">
        <f t="shared" si="261"/>
        <v>1.2246150000000002</v>
      </c>
      <c r="HJ49" s="66">
        <f t="shared" si="261"/>
        <v>1.3593226500000004</v>
      </c>
      <c r="HK49" s="66">
        <f t="shared" si="261"/>
        <v>1.5360345945000002</v>
      </c>
      <c r="HL49" s="66">
        <f t="shared" si="261"/>
        <v>1.7664397836750001</v>
      </c>
      <c r="HM49" s="66">
        <f t="shared" si="261"/>
        <v>2.0667345468997498</v>
      </c>
      <c r="HN49" s="66">
        <f t="shared" si="261"/>
        <v>2.4594141108107022</v>
      </c>
      <c r="HO49" s="66">
        <f t="shared" si="261"/>
        <v>2.9758910740809497</v>
      </c>
      <c r="HP49" s="66">
        <f t="shared" si="261"/>
        <v>3.660346021119568</v>
      </c>
      <c r="HQ49" s="66">
        <f t="shared" si="261"/>
        <v>4.5754325263994602</v>
      </c>
      <c r="HR49" s="66">
        <f t="shared" si="261"/>
        <v>5.8107993085273142</v>
      </c>
    </row>
    <row r="50" spans="2:226" x14ac:dyDescent="0.15">
      <c r="B50" s="74"/>
      <c r="C50" s="7">
        <v>43</v>
      </c>
      <c r="D50" s="3">
        <f t="shared" si="130"/>
        <v>0.1</v>
      </c>
      <c r="E50" s="9"/>
      <c r="F50" s="9"/>
      <c r="G50" s="9"/>
      <c r="H50" s="15"/>
      <c r="I50" s="7">
        <v>45</v>
      </c>
      <c r="J50" s="15">
        <f>ROUNDUP(求节点(节奏总纲!P$4:P$113,节奏总纲!$O$4:$O$113,节奏总纲!P48+1),0)</f>
        <v>46</v>
      </c>
      <c r="K50" s="15">
        <f>ROUNDUP(求节点(节奏总纲!Q$4:Q$113,节奏总纲!$O$4:$O$113,节奏总纲!Q48+1),0)</f>
        <v>46</v>
      </c>
      <c r="L50" s="15">
        <f>ROUNDUP(求节点(节奏总纲!R$4:R$113,节奏总纲!$O$4:$O$113,节奏总纲!R48+1),0)</f>
        <v>46</v>
      </c>
      <c r="M50" s="15">
        <f>ROUNDUP(求节点(节奏总纲!S$4:S$113,节奏总纲!$O$4:$O$113,节奏总纲!S48+1),0)</f>
        <v>47</v>
      </c>
      <c r="N50" s="15">
        <f>ROUNDUP(求节点(节奏总纲!T$4:T$113,节奏总纲!$O$4:$O$113,节奏总纲!T48+1),0)</f>
        <v>48</v>
      </c>
      <c r="O50" s="15">
        <f t="shared" si="11"/>
        <v>21.215070343559642</v>
      </c>
      <c r="P50" s="7">
        <v>42.430140687119284</v>
      </c>
      <c r="Q50" s="23">
        <f t="shared" ref="Q50:T50" si="262">P50+1.5</f>
        <v>43.930140687119284</v>
      </c>
      <c r="R50" s="23">
        <f t="shared" si="262"/>
        <v>45.430140687119284</v>
      </c>
      <c r="S50" s="23">
        <f t="shared" si="262"/>
        <v>46.930140687119284</v>
      </c>
      <c r="T50" s="23">
        <f t="shared" si="262"/>
        <v>48.430140687119284</v>
      </c>
      <c r="U50" s="15">
        <f>其他调用!AG49</f>
        <v>1595787578.8573599</v>
      </c>
      <c r="V50" s="54">
        <f>IFERROR(部队战力(INDEX(其他调用!D$5:D$104,J50,1),INDEX(其他调用!N$5:N$104,J50,1),INDEX(其他调用!I$5:I$104,J50,1),INDEX(其他调用!S$5:S$104,J50,1)),V49)</f>
        <v>1721591712.9051888</v>
      </c>
      <c r="W50" s="54">
        <f>IFERROR(部队战力(INDEX(其他调用!E$5:E$104,K50,1),INDEX(其他调用!O$5:O$104,K50,1),INDEX(其他调用!J$5:J$104,K50,1),INDEX(其他调用!T$5:T$104,K50,1)),W49)</f>
        <v>1847069104.3583553</v>
      </c>
      <c r="X50" s="54">
        <f>IFERROR(部队战力(INDEX(其他调用!F$5:F$104,L50,1),INDEX(其他调用!P$5:P$104,L50,1),INDEX(其他调用!K$5:K$104,L50,1),INDEX(其他调用!U$5:U$104,L50,1)),X49)</f>
        <v>2170609107.4005618</v>
      </c>
      <c r="Y50" s="54">
        <f>IFERROR(部队战力(INDEX(其他调用!G$5:G$104,M50,1),INDEX(其他调用!Q$5:Q$104,M50,1),INDEX(其他调用!L$5:L$104,M50,1),INDEX(其他调用!V$5:V$104,M50,1)),Y49)</f>
        <v>3211332834.9458752</v>
      </c>
      <c r="Z50" s="54">
        <f>IFERROR(部队战力(INDEX(其他调用!H$5:H$104,N50,1),INDEX(其他调用!R$5:R$104,N50,1),INDEX(其他调用!M$5:M$104,N50,1),INDEX(其他调用!W$5:W$104,N50,1)),Z49)</f>
        <v>4060925551.0407243</v>
      </c>
      <c r="AA50" s="15">
        <f t="shared" si="13"/>
        <v>1</v>
      </c>
      <c r="AB50" s="15">
        <f t="shared" si="14"/>
        <v>1.0788351380312842</v>
      </c>
      <c r="AC50" s="15">
        <f t="shared" si="15"/>
        <v>1.1574655228742423</v>
      </c>
      <c r="AD50" s="15">
        <f t="shared" si="16"/>
        <v>1.3602118077362115</v>
      </c>
      <c r="AE50" s="15">
        <f t="shared" si="17"/>
        <v>2.0123811448922937</v>
      </c>
      <c r="AF50" s="15">
        <f t="shared" si="18"/>
        <v>2.544778268012645</v>
      </c>
      <c r="AK50" s="23"/>
      <c r="AL50" s="19">
        <v>45</v>
      </c>
      <c r="AM50" s="26">
        <f t="shared" si="242"/>
        <v>0.36198773333011847</v>
      </c>
      <c r="AN50" s="26">
        <f t="shared" si="242"/>
        <v>0.3815685741216075</v>
      </c>
      <c r="AO50" s="26">
        <f t="shared" si="242"/>
        <v>0.40220859258902053</v>
      </c>
      <c r="AP50" s="26">
        <f t="shared" si="242"/>
        <v>0.42396508235734159</v>
      </c>
      <c r="AQ50" s="26">
        <f t="shared" si="242"/>
        <v>0.46817931412478581</v>
      </c>
      <c r="AR50" s="26">
        <f t="shared" si="242"/>
        <v>0.49350432866992139</v>
      </c>
      <c r="AS50" s="26">
        <f t="shared" si="242"/>
        <v>0.52019923791642875</v>
      </c>
      <c r="AT50" s="26">
        <f t="shared" si="242"/>
        <v>0.54833814296657934</v>
      </c>
      <c r="AU50" s="26">
        <f t="shared" si="242"/>
        <v>0.6042718420241342</v>
      </c>
      <c r="AV50" s="26">
        <f t="shared" si="242"/>
        <v>0.63695844890057185</v>
      </c>
      <c r="AW50" s="26">
        <f t="shared" si="243"/>
        <v>0.67141315780459354</v>
      </c>
      <c r="AX50" s="26">
        <f t="shared" si="243"/>
        <v>0.70773160988952433</v>
      </c>
      <c r="AY50" s="26">
        <f t="shared" si="243"/>
        <v>0.68114378328002256</v>
      </c>
      <c r="AZ50" s="26">
        <f t="shared" si="243"/>
        <v>0.71798858974299573</v>
      </c>
      <c r="BA50" s="26">
        <f t="shared" si="243"/>
        <v>0.75682642586669169</v>
      </c>
      <c r="BB50" s="26">
        <f t="shared" si="243"/>
        <v>0.79776509971443965</v>
      </c>
      <c r="BC50" s="26">
        <f t="shared" si="243"/>
        <v>0.88096197719932356</v>
      </c>
      <c r="BD50" s="26">
        <f t="shared" si="243"/>
        <v>0.92861545998506201</v>
      </c>
      <c r="BE50" s="26">
        <f t="shared" si="243"/>
        <v>0.97884664133258181</v>
      </c>
      <c r="BF50" s="26">
        <f t="shared" si="243"/>
        <v>1.0317949555389578</v>
      </c>
      <c r="BG50" s="26">
        <f t="shared" si="244"/>
        <v>1.137044078315625</v>
      </c>
      <c r="BH50" s="26">
        <f t="shared" si="244"/>
        <v>1.1516759366472804</v>
      </c>
      <c r="BI50" s="26">
        <f t="shared" si="244"/>
        <v>1.1538075528884071</v>
      </c>
      <c r="BJ50" s="26">
        <f t="shared" si="244"/>
        <v>1.15593523830372</v>
      </c>
      <c r="BK50" s="26">
        <f t="shared" si="244"/>
        <v>1.0548824839315187</v>
      </c>
      <c r="BL50" s="26">
        <f t="shared" si="244"/>
        <v>1.0570474630622331</v>
      </c>
      <c r="BM50" s="26">
        <f t="shared" si="244"/>
        <v>1.0592080170708087</v>
      </c>
      <c r="BN50" s="26">
        <f t="shared" si="244"/>
        <v>1.0613641729810963</v>
      </c>
      <c r="BO50" s="26">
        <f t="shared" si="244"/>
        <v>1.1141595745688642</v>
      </c>
      <c r="BP50" s="26">
        <f t="shared" si="244"/>
        <v>1.1164092732952591</v>
      </c>
      <c r="BQ50" s="26">
        <f t="shared" si="245"/>
        <v>1.1186544477164631</v>
      </c>
      <c r="BR50" s="26">
        <f t="shared" si="245"/>
        <v>1.120895125019286</v>
      </c>
      <c r="BS50" s="26">
        <f t="shared" si="245"/>
        <v>1.1741827563065887</v>
      </c>
      <c r="BT50" s="26">
        <f t="shared" si="245"/>
        <v>1.1765159636496054</v>
      </c>
      <c r="BU50" s="26">
        <f t="shared" si="245"/>
        <v>1.1788445530420804</v>
      </c>
      <c r="BV50" s="26">
        <f t="shared" si="245"/>
        <v>1.1811685517958919</v>
      </c>
      <c r="BW50" s="26">
        <f t="shared" si="245"/>
        <v>1.0637049228677322</v>
      </c>
      <c r="BX50" s="26">
        <f t="shared" si="245"/>
        <v>1.0661782798647943</v>
      </c>
      <c r="BY50" s="26">
        <f t="shared" si="245"/>
        <v>1.0686459123478906</v>
      </c>
      <c r="BZ50" s="26">
        <f t="shared" si="245"/>
        <v>1.0711078598816552</v>
      </c>
      <c r="CA50" s="26">
        <f t="shared" si="246"/>
        <v>1.1246862645093048</v>
      </c>
      <c r="CB50" s="26">
        <f t="shared" si="246"/>
        <v>1.1272536587700479</v>
      </c>
      <c r="CC50" s="26">
        <f t="shared" si="246"/>
        <v>1.1582468840425308</v>
      </c>
      <c r="CD50" s="26">
        <f t="shared" si="246"/>
        <v>1.1882586756981093</v>
      </c>
      <c r="CE50" s="26">
        <f t="shared" si="246"/>
        <v>1.3122463456072937</v>
      </c>
      <c r="CF50" s="26">
        <f t="shared" si="246"/>
        <v>1.4582684669130475</v>
      </c>
      <c r="CG50" s="26">
        <f t="shared" si="246"/>
        <v>1.6413914224884978</v>
      </c>
      <c r="CH50" s="26">
        <f t="shared" si="246"/>
        <v>1.7786406603648917</v>
      </c>
      <c r="CK50" s="49">
        <v>45</v>
      </c>
      <c r="CL50" s="54">
        <f t="shared" si="19"/>
        <v>9.6153846153846159E-3</v>
      </c>
      <c r="CM50" s="54">
        <f t="shared" si="20"/>
        <v>1.9230769230769232E-2</v>
      </c>
      <c r="CN50" s="54">
        <f t="shared" si="21"/>
        <v>2.8846153846153848E-2</v>
      </c>
      <c r="CO50" s="54">
        <f t="shared" si="22"/>
        <v>3.8461538461538464E-2</v>
      </c>
      <c r="CP50" s="54">
        <f t="shared" si="23"/>
        <v>4.8076923076923073E-2</v>
      </c>
      <c r="CQ50" s="54">
        <f t="shared" si="24"/>
        <v>5.7692307692307696E-2</v>
      </c>
      <c r="CR50" s="54">
        <f t="shared" si="25"/>
        <v>6.7307692307692304E-2</v>
      </c>
      <c r="CS50" s="54">
        <f t="shared" si="26"/>
        <v>7.6923076923076927E-2</v>
      </c>
      <c r="CT50" s="54">
        <f t="shared" si="27"/>
        <v>8.6538461538461536E-2</v>
      </c>
      <c r="CU50" s="54">
        <f t="shared" si="28"/>
        <v>9.6153846153846145E-2</v>
      </c>
      <c r="CV50" s="54">
        <f t="shared" si="29"/>
        <v>0.10576923076923077</v>
      </c>
      <c r="CW50" s="54">
        <f t="shared" si="30"/>
        <v>0.11538461538461539</v>
      </c>
      <c r="CX50" s="54">
        <f t="shared" si="31"/>
        <v>1.9230769230769232E-2</v>
      </c>
      <c r="CY50" s="54">
        <f t="shared" si="32"/>
        <v>3.8461538461538464E-2</v>
      </c>
      <c r="CZ50" s="54">
        <f t="shared" si="33"/>
        <v>5.7692307692307696E-2</v>
      </c>
      <c r="DA50" s="54">
        <f t="shared" si="34"/>
        <v>7.6923076923076927E-2</v>
      </c>
      <c r="DB50" s="54">
        <f t="shared" si="35"/>
        <v>9.6153846153846145E-2</v>
      </c>
      <c r="DC50" s="54">
        <f t="shared" si="36"/>
        <v>0.11538461538461539</v>
      </c>
      <c r="DD50" s="54">
        <f t="shared" si="37"/>
        <v>0.13461538461538461</v>
      </c>
      <c r="DE50" s="54">
        <f t="shared" si="38"/>
        <v>0.15384615384615385</v>
      </c>
      <c r="DF50" s="54">
        <f t="shared" si="39"/>
        <v>0.17307692307692307</v>
      </c>
      <c r="DG50" s="54">
        <f t="shared" si="40"/>
        <v>0.19230769230769229</v>
      </c>
      <c r="DH50" s="54">
        <f t="shared" si="41"/>
        <v>0.21153846153846154</v>
      </c>
      <c r="DI50" s="54">
        <f t="shared" si="42"/>
        <v>0.23076923076923078</v>
      </c>
      <c r="DJ50" s="54">
        <f t="shared" si="43"/>
        <v>2.8846153846153848E-2</v>
      </c>
      <c r="DK50" s="54">
        <f t="shared" si="44"/>
        <v>5.7692307692307696E-2</v>
      </c>
      <c r="DL50" s="54">
        <f t="shared" si="45"/>
        <v>8.6538461538461536E-2</v>
      </c>
      <c r="DM50" s="54">
        <f t="shared" si="46"/>
        <v>0.11538461538461539</v>
      </c>
      <c r="DN50" s="54">
        <f t="shared" si="47"/>
        <v>0.14423076923076922</v>
      </c>
      <c r="DO50" s="54">
        <f t="shared" si="48"/>
        <v>0.17307692307692307</v>
      </c>
      <c r="DP50" s="54">
        <f t="shared" si="49"/>
        <v>0.20192307692307693</v>
      </c>
      <c r="DQ50" s="54">
        <f t="shared" si="50"/>
        <v>0.23076923076923078</v>
      </c>
      <c r="DR50" s="54">
        <f t="shared" si="51"/>
        <v>0.25961538461538458</v>
      </c>
      <c r="DS50" s="54">
        <f t="shared" si="52"/>
        <v>0.28846153846153844</v>
      </c>
      <c r="DT50" s="54">
        <f t="shared" si="53"/>
        <v>0.31730769230769229</v>
      </c>
      <c r="DU50" s="54">
        <f t="shared" si="54"/>
        <v>0.34615384615384615</v>
      </c>
      <c r="DV50" s="54">
        <f t="shared" si="55"/>
        <v>0.14285714285714285</v>
      </c>
      <c r="DW50" s="54">
        <f t="shared" si="56"/>
        <v>0.2857142857142857</v>
      </c>
      <c r="DX50" s="54">
        <f t="shared" si="57"/>
        <v>0.42857142857142855</v>
      </c>
      <c r="DY50" s="54">
        <f t="shared" si="58"/>
        <v>0.5714285714285714</v>
      </c>
      <c r="DZ50" s="54">
        <f t="shared" si="59"/>
        <v>0.71428571428571419</v>
      </c>
      <c r="EA50" s="54">
        <f t="shared" si="60"/>
        <v>0.8571428571428571</v>
      </c>
      <c r="EB50" s="54">
        <f t="shared" si="61"/>
        <v>0.90714285714285714</v>
      </c>
      <c r="EC50" s="54">
        <f t="shared" si="62"/>
        <v>0.95714285714285718</v>
      </c>
      <c r="ED50" s="54">
        <f t="shared" si="63"/>
        <v>1.0071428571428571</v>
      </c>
      <c r="EE50" s="54">
        <f t="shared" si="64"/>
        <v>1.0571428571428572</v>
      </c>
      <c r="EF50" s="54">
        <f t="shared" si="65"/>
        <v>1.1071428571428572</v>
      </c>
      <c r="EG50" s="54">
        <f t="shared" si="66"/>
        <v>1.1571428571428573</v>
      </c>
      <c r="EH50" s="66">
        <f t="shared" ref="EH50:ES50" si="263">EG50+EH$2</f>
        <v>1.2371428571428573</v>
      </c>
      <c r="EI50" s="66">
        <f t="shared" si="263"/>
        <v>1.3271428571428574</v>
      </c>
      <c r="EJ50" s="66">
        <f t="shared" si="263"/>
        <v>1.4271428571428575</v>
      </c>
      <c r="EK50" s="66">
        <f t="shared" si="263"/>
        <v>1.5471428571428576</v>
      </c>
      <c r="EL50" s="66">
        <f t="shared" si="263"/>
        <v>1.6871428571428577</v>
      </c>
      <c r="EM50" s="66">
        <f t="shared" si="263"/>
        <v>1.8471428571428576</v>
      </c>
      <c r="EN50" s="66">
        <f t="shared" si="263"/>
        <v>2.0271428571428576</v>
      </c>
      <c r="EO50" s="66">
        <f t="shared" si="263"/>
        <v>2.2271428571428578</v>
      </c>
      <c r="EP50" s="66">
        <f t="shared" si="263"/>
        <v>2.447142857142858</v>
      </c>
      <c r="EQ50" s="66">
        <f t="shared" si="263"/>
        <v>2.6871428571428577</v>
      </c>
      <c r="ER50" s="66">
        <f t="shared" si="263"/>
        <v>2.9471428571428575</v>
      </c>
      <c r="ES50" s="66">
        <f t="shared" si="263"/>
        <v>3.2271428571428578</v>
      </c>
      <c r="EW50" s="23">
        <v>45</v>
      </c>
      <c r="EX50" s="23">
        <f>INT([2]攻城值!$AC49)</f>
        <v>145</v>
      </c>
      <c r="EY50" s="23">
        <f>INT([2]攻城值!$AJ49)</f>
        <v>873</v>
      </c>
      <c r="EZ50" s="23">
        <f t="shared" si="68"/>
        <v>698.40000000000009</v>
      </c>
      <c r="FA50" s="23">
        <f>[3]其他调用!AS49+[3]其他调用!$AZ49*[3]攻城基础信息!$D$28*[3]攻城基础信息!$D$29</f>
        <v>843.71581859483035</v>
      </c>
      <c r="FB50" s="61">
        <f>[3]攻城基础信息!$X49*EZ50/FA50*$EX$1*6</f>
        <v>337321.66884657799</v>
      </c>
      <c r="FC50" s="26">
        <f t="shared" si="69"/>
        <v>33500</v>
      </c>
      <c r="FE50" s="74"/>
      <c r="FF50" s="23">
        <v>44</v>
      </c>
      <c r="FG50" s="26">
        <v>1</v>
      </c>
      <c r="FJ50" s="46">
        <v>45</v>
      </c>
      <c r="FK50" s="46">
        <f t="shared" ref="FK50:HE50" si="264">IF(FK$5&lt;$P50,FL50*0.99,IF(FK$5&lt;=$T50,1,FJ50*1.05))</f>
        <v>0.65565922057414361</v>
      </c>
      <c r="FL50" s="46">
        <f t="shared" si="264"/>
        <v>0.66228204098398347</v>
      </c>
      <c r="FM50" s="46">
        <f t="shared" si="264"/>
        <v>0.66897175856968027</v>
      </c>
      <c r="FN50" s="46">
        <f t="shared" si="264"/>
        <v>0.67572904906028308</v>
      </c>
      <c r="FO50" s="46">
        <f t="shared" si="264"/>
        <v>0.68255459501038696</v>
      </c>
      <c r="FP50" s="46">
        <f t="shared" si="264"/>
        <v>0.68944908586907772</v>
      </c>
      <c r="FQ50" s="46">
        <f t="shared" si="264"/>
        <v>0.69641321804957346</v>
      </c>
      <c r="FR50" s="46">
        <f t="shared" si="264"/>
        <v>0.70344769499956916</v>
      </c>
      <c r="FS50" s="46">
        <f t="shared" si="264"/>
        <v>0.71055322727229209</v>
      </c>
      <c r="FT50" s="46">
        <f t="shared" si="264"/>
        <v>0.7177305325982748</v>
      </c>
      <c r="FU50" s="46">
        <f t="shared" si="264"/>
        <v>0.72498033595785338</v>
      </c>
      <c r="FV50" s="46">
        <f t="shared" si="264"/>
        <v>0.73230336965439735</v>
      </c>
      <c r="FW50" s="46">
        <f t="shared" si="264"/>
        <v>0.73970037338828021</v>
      </c>
      <c r="FX50" s="46">
        <f t="shared" si="264"/>
        <v>0.74717209433159615</v>
      </c>
      <c r="FY50" s="46">
        <f t="shared" si="264"/>
        <v>0.75471928720363246</v>
      </c>
      <c r="FZ50" s="46">
        <f t="shared" si="264"/>
        <v>0.76234271434710354</v>
      </c>
      <c r="GA50" s="46">
        <f t="shared" si="264"/>
        <v>0.77004314580515509</v>
      </c>
      <c r="GB50" s="46">
        <f t="shared" si="264"/>
        <v>0.77782135939914654</v>
      </c>
      <c r="GC50" s="46">
        <f t="shared" si="264"/>
        <v>0.78567814080721876</v>
      </c>
      <c r="GD50" s="46">
        <f t="shared" si="264"/>
        <v>0.79361428364365527</v>
      </c>
      <c r="GE50" s="46">
        <f t="shared" si="264"/>
        <v>0.80163058953904576</v>
      </c>
      <c r="GF50" s="46">
        <f t="shared" si="264"/>
        <v>0.80972786822125831</v>
      </c>
      <c r="GG50" s="46">
        <f t="shared" si="264"/>
        <v>0.81790693759723065</v>
      </c>
      <c r="GH50" s="46">
        <f t="shared" si="264"/>
        <v>0.82616862383558654</v>
      </c>
      <c r="GI50" s="46">
        <f t="shared" si="264"/>
        <v>0.83451376145008738</v>
      </c>
      <c r="GJ50" s="46">
        <f t="shared" si="264"/>
        <v>0.84294319338392665</v>
      </c>
      <c r="GK50" s="46">
        <f t="shared" si="264"/>
        <v>0.85145777109487542</v>
      </c>
      <c r="GL50" s="46">
        <f t="shared" si="264"/>
        <v>0.86005835464128833</v>
      </c>
      <c r="GM50" s="46">
        <f t="shared" si="264"/>
        <v>0.86874581276897811</v>
      </c>
      <c r="GN50" s="46">
        <f t="shared" si="264"/>
        <v>0.87752102299896784</v>
      </c>
      <c r="GO50" s="46">
        <f t="shared" si="264"/>
        <v>0.88638487171612912</v>
      </c>
      <c r="GP50" s="46">
        <f t="shared" si="264"/>
        <v>0.89533825425871627</v>
      </c>
      <c r="GQ50" s="46">
        <f t="shared" si="264"/>
        <v>0.9043820750088043</v>
      </c>
      <c r="GR50" s="46">
        <f t="shared" si="264"/>
        <v>0.91351724748364072</v>
      </c>
      <c r="GS50" s="46">
        <f t="shared" si="264"/>
        <v>0.92274469442791995</v>
      </c>
      <c r="GT50" s="46">
        <f t="shared" si="264"/>
        <v>0.93206534790698992</v>
      </c>
      <c r="GU50" s="46">
        <f t="shared" si="264"/>
        <v>0.94148014940099989</v>
      </c>
      <c r="GV50" s="46">
        <f t="shared" si="264"/>
        <v>0.95099004989999991</v>
      </c>
      <c r="GW50" s="46">
        <f t="shared" si="264"/>
        <v>0.96059600999999994</v>
      </c>
      <c r="GX50" s="46">
        <f t="shared" si="264"/>
        <v>0.97029899999999991</v>
      </c>
      <c r="GY50" s="46">
        <f t="shared" si="264"/>
        <v>0.98009999999999997</v>
      </c>
      <c r="GZ50" s="46">
        <f t="shared" si="264"/>
        <v>0.99</v>
      </c>
      <c r="HA50" s="46">
        <f t="shared" si="264"/>
        <v>1</v>
      </c>
      <c r="HB50" s="46">
        <f t="shared" si="264"/>
        <v>1</v>
      </c>
      <c r="HC50" s="46">
        <f t="shared" si="264"/>
        <v>1</v>
      </c>
      <c r="HD50" s="46">
        <f t="shared" si="264"/>
        <v>1</v>
      </c>
      <c r="HE50" s="46">
        <f t="shared" si="264"/>
        <v>1</v>
      </c>
      <c r="HF50" s="67">
        <f t="shared" si="211"/>
        <v>1</v>
      </c>
      <c r="HG50" s="66">
        <f t="shared" ref="HG50:HR50" si="265">IF(HG$5&lt;$P50,HH50*0.99,IF(HG$5&lt;=$T50,1,HF50*HG$2))</f>
        <v>1.05</v>
      </c>
      <c r="HH50" s="66">
        <f t="shared" si="265"/>
        <v>1.1235000000000002</v>
      </c>
      <c r="HI50" s="66">
        <f t="shared" si="265"/>
        <v>1.2246150000000002</v>
      </c>
      <c r="HJ50" s="66">
        <f t="shared" si="265"/>
        <v>1.3593226500000004</v>
      </c>
      <c r="HK50" s="66">
        <f t="shared" si="265"/>
        <v>1.5360345945000002</v>
      </c>
      <c r="HL50" s="66">
        <f t="shared" si="265"/>
        <v>1.7664397836750001</v>
      </c>
      <c r="HM50" s="66">
        <f t="shared" si="265"/>
        <v>2.0667345468997498</v>
      </c>
      <c r="HN50" s="66">
        <f t="shared" si="265"/>
        <v>2.4594141108107022</v>
      </c>
      <c r="HO50" s="66">
        <f t="shared" si="265"/>
        <v>2.9758910740809497</v>
      </c>
      <c r="HP50" s="66">
        <f t="shared" si="265"/>
        <v>3.660346021119568</v>
      </c>
      <c r="HQ50" s="66">
        <f t="shared" si="265"/>
        <v>4.5754325263994602</v>
      </c>
      <c r="HR50" s="66">
        <f t="shared" si="265"/>
        <v>5.8107993085273142</v>
      </c>
    </row>
    <row r="51" spans="2:226" x14ac:dyDescent="0.15">
      <c r="B51" s="74"/>
      <c r="C51" s="7">
        <v>44</v>
      </c>
      <c r="D51" s="3">
        <f t="shared" si="130"/>
        <v>0.1</v>
      </c>
      <c r="E51" s="9"/>
      <c r="F51" s="9"/>
      <c r="G51" s="9"/>
      <c r="H51" s="15"/>
      <c r="I51" s="7">
        <v>46</v>
      </c>
      <c r="J51" s="15">
        <f>ROUNDUP(求节点(节奏总纲!P$4:P$113,节奏总纲!$O$4:$O$113,节奏总纲!P49+1),0)</f>
        <v>47</v>
      </c>
      <c r="K51" s="15">
        <f>ROUNDUP(求节点(节奏总纲!Q$4:Q$113,节奏总纲!$O$4:$O$113,节奏总纲!Q49+1),0)</f>
        <v>47</v>
      </c>
      <c r="L51" s="15">
        <f>ROUNDUP(求节点(节奏总纲!R$4:R$113,节奏总纲!$O$4:$O$113,节奏总纲!R49+1),0)</f>
        <v>47</v>
      </c>
      <c r="M51" s="15">
        <f>ROUNDUP(求节点(节奏总纲!S$4:S$113,节奏总纲!$O$4:$O$113,节奏总纲!S49+1),0)</f>
        <v>48</v>
      </c>
      <c r="N51" s="15">
        <f>ROUNDUP(求节点(节奏总纲!T$4:T$113,节奏总纲!$O$4:$O$113,节奏总纲!T49+1),0)</f>
        <v>48</v>
      </c>
      <c r="O51" s="15">
        <f t="shared" si="11"/>
        <v>21.322199907548057</v>
      </c>
      <c r="P51" s="7">
        <v>42.644399815096115</v>
      </c>
      <c r="Q51" s="23">
        <f t="shared" ref="Q51:T51" si="266">P51+1.5</f>
        <v>44.144399815096115</v>
      </c>
      <c r="R51" s="23">
        <f t="shared" si="266"/>
        <v>45.644399815096115</v>
      </c>
      <c r="S51" s="23">
        <f t="shared" si="266"/>
        <v>47.144399815096115</v>
      </c>
      <c r="T51" s="23">
        <f t="shared" si="266"/>
        <v>48.644399815096115</v>
      </c>
      <c r="U51" s="15">
        <f>其他调用!AG50</f>
        <v>1721591712.9051888</v>
      </c>
      <c r="V51" s="54">
        <f>IFERROR(部队战力(INDEX(其他调用!D$5:D$104,J51,1),INDEX(其他调用!N$5:N$104,J51,1),INDEX(其他调用!I$5:I$104,J51,1),INDEX(其他调用!S$5:S$104,J51,1)),V50)</f>
        <v>1856576987.7619498</v>
      </c>
      <c r="W51" s="54">
        <f>IFERROR(部队战力(INDEX(其他调用!E$5:E$104,K51,1),INDEX(其他调用!O$5:O$104,K51,1),INDEX(其他调用!J$5:J$104,K51,1),INDEX(其他调用!T$5:T$104,K51,1)),W50)</f>
        <v>1994255601.2972395</v>
      </c>
      <c r="X51" s="54">
        <f>IFERROR(部队战力(INDEX(其他调用!F$5:F$104,L51,1),INDEX(其他调用!P$5:P$104,L51,1),INDEX(其他调用!K$5:K$104,L51,1),INDEX(其他调用!U$5:U$104,L51,1)),X50)</f>
        <v>2346967354.140594</v>
      </c>
      <c r="Y51" s="54">
        <f>IFERROR(部队战力(INDEX(其他调用!G$5:G$104,M51,1),INDEX(其他调用!Q$5:Q$104,M51,1),INDEX(其他调用!L$5:L$104,M51,1),INDEX(其他调用!V$5:V$104,M51,1)),Y50)</f>
        <v>3483846089.7331028</v>
      </c>
      <c r="Z51" s="54">
        <f>IFERROR(部队战力(INDEX(其他调用!H$5:H$104,N51,1),INDEX(其他调用!R$5:R$104,N51,1),INDEX(其他调用!M$5:M$104,N51,1),INDEX(其他调用!W$5:W$104,N51,1)),Z50)</f>
        <v>4060925551.0407243</v>
      </c>
      <c r="AA51" s="15">
        <f t="shared" si="13"/>
        <v>1</v>
      </c>
      <c r="AB51" s="15">
        <f t="shared" si="14"/>
        <v>1.0784072517571388</v>
      </c>
      <c r="AC51" s="15">
        <f t="shared" si="15"/>
        <v>1.1583789503330786</v>
      </c>
      <c r="AD51" s="15">
        <f t="shared" si="16"/>
        <v>1.3632543282751302</v>
      </c>
      <c r="AE51" s="15">
        <f t="shared" si="17"/>
        <v>2.0236192261021673</v>
      </c>
      <c r="AF51" s="15">
        <f t="shared" si="18"/>
        <v>2.3588203408506803</v>
      </c>
      <c r="AK51" s="23"/>
      <c r="AL51" s="19">
        <v>46</v>
      </c>
      <c r="AM51" s="26">
        <f t="shared" si="242"/>
        <v>0.35995056852560403</v>
      </c>
      <c r="AN51" s="26">
        <f t="shared" si="242"/>
        <v>0.37942121387114164</v>
      </c>
      <c r="AO51" s="26">
        <f t="shared" si="242"/>
        <v>0.39994507613956004</v>
      </c>
      <c r="AP51" s="26">
        <f t="shared" si="242"/>
        <v>0.42157912652349078</v>
      </c>
      <c r="AQ51" s="26">
        <f t="shared" si="242"/>
        <v>0.46554453307250371</v>
      </c>
      <c r="AR51" s="26">
        <f t="shared" si="242"/>
        <v>0.49072702558289927</v>
      </c>
      <c r="AS51" s="26">
        <f t="shared" si="242"/>
        <v>0.51727170341389306</v>
      </c>
      <c r="AT51" s="26">
        <f t="shared" si="242"/>
        <v>0.54525225064766591</v>
      </c>
      <c r="AU51" s="26">
        <f t="shared" si="242"/>
        <v>0.60087117063229989</v>
      </c>
      <c r="AV51" s="26">
        <f t="shared" si="242"/>
        <v>0.63337382650991481</v>
      </c>
      <c r="AW51" s="26">
        <f t="shared" si="243"/>
        <v>0.66763463403588885</v>
      </c>
      <c r="AX51" s="26">
        <f t="shared" si="243"/>
        <v>0.70374869612212754</v>
      </c>
      <c r="AY51" s="26">
        <f t="shared" si="243"/>
        <v>0.67731049829727852</v>
      </c>
      <c r="AZ51" s="26">
        <f t="shared" si="243"/>
        <v>0.71394795258766564</v>
      </c>
      <c r="BA51" s="26">
        <f t="shared" si="243"/>
        <v>0.75256722033030943</v>
      </c>
      <c r="BB51" s="26">
        <f t="shared" si="243"/>
        <v>0.79327550287518411</v>
      </c>
      <c r="BC51" s="26">
        <f t="shared" si="243"/>
        <v>0.87600417181305867</v>
      </c>
      <c r="BD51" s="26">
        <f t="shared" si="243"/>
        <v>0.92338947424624596</v>
      </c>
      <c r="BE51" s="26">
        <f t="shared" si="243"/>
        <v>0.97333796868117628</v>
      </c>
      <c r="BF51" s="26">
        <f t="shared" si="243"/>
        <v>1.0259883047180511</v>
      </c>
      <c r="BG51" s="26">
        <f t="shared" si="244"/>
        <v>1.1306451151346997</v>
      </c>
      <c r="BH51" s="26">
        <f t="shared" si="244"/>
        <v>1.1514322648309132</v>
      </c>
      <c r="BI51" s="26">
        <f t="shared" si="244"/>
        <v>1.1535421256011786</v>
      </c>
      <c r="BJ51" s="26">
        <f t="shared" si="244"/>
        <v>1.1556481344160621</v>
      </c>
      <c r="BK51" s="26">
        <f t="shared" si="244"/>
        <v>1.0547201819370429</v>
      </c>
      <c r="BL51" s="26">
        <f t="shared" si="244"/>
        <v>1.056854382201394</v>
      </c>
      <c r="BM51" s="26">
        <f t="shared" si="244"/>
        <v>1.0589842813617545</v>
      </c>
      <c r="BN51" s="26">
        <f t="shared" si="244"/>
        <v>1.0611099053181312</v>
      </c>
      <c r="BO51" s="26">
        <f t="shared" si="244"/>
        <v>1.1138613406502813</v>
      </c>
      <c r="BP51" s="26">
        <f t="shared" si="244"/>
        <v>1.1160793075436983</v>
      </c>
      <c r="BQ51" s="26">
        <f t="shared" si="245"/>
        <v>1.1182928754397037</v>
      </c>
      <c r="BR51" s="26">
        <f t="shared" si="245"/>
        <v>1.1205020704091448</v>
      </c>
      <c r="BS51" s="26">
        <f t="shared" si="245"/>
        <v>1.1737390509148369</v>
      </c>
      <c r="BT51" s="26">
        <f t="shared" si="245"/>
        <v>1.1760396011442131</v>
      </c>
      <c r="BU51" s="26">
        <f t="shared" si="245"/>
        <v>1.1783356598509684</v>
      </c>
      <c r="BV51" s="26">
        <f t="shared" si="245"/>
        <v>1.1806272532401558</v>
      </c>
      <c r="BW51" s="26">
        <f t="shared" si="245"/>
        <v>1.0633927987532381</v>
      </c>
      <c r="BX51" s="26">
        <f t="shared" si="245"/>
        <v>1.0658750753793671</v>
      </c>
      <c r="BY51" s="26">
        <f t="shared" si="245"/>
        <v>1.0683515845402671</v>
      </c>
      <c r="BZ51" s="26">
        <f t="shared" si="245"/>
        <v>1.0708223662514837</v>
      </c>
      <c r="CA51" s="26">
        <f t="shared" si="246"/>
        <v>1.1243963867378735</v>
      </c>
      <c r="CB51" s="26">
        <f t="shared" si="246"/>
        <v>1.1269729481910664</v>
      </c>
      <c r="CC51" s="26">
        <f t="shared" si="246"/>
        <v>1.1523075638063627</v>
      </c>
      <c r="CD51" s="26">
        <f t="shared" si="246"/>
        <v>1.1799674678241261</v>
      </c>
      <c r="CE51" s="26">
        <f t="shared" si="246"/>
        <v>1.2986549796104871</v>
      </c>
      <c r="CF51" s="26">
        <f t="shared" si="246"/>
        <v>1.4177242326379678</v>
      </c>
      <c r="CG51" s="26">
        <f t="shared" si="246"/>
        <v>1.6100197880957092</v>
      </c>
      <c r="CH51" s="26">
        <f t="shared" si="246"/>
        <v>1.7114604239890576</v>
      </c>
      <c r="CK51" s="49">
        <v>46</v>
      </c>
      <c r="CL51" s="54">
        <f t="shared" si="19"/>
        <v>9.6153846153846159E-3</v>
      </c>
      <c r="CM51" s="54">
        <f t="shared" si="20"/>
        <v>1.9230769230769232E-2</v>
      </c>
      <c r="CN51" s="54">
        <f t="shared" si="21"/>
        <v>2.8846153846153848E-2</v>
      </c>
      <c r="CO51" s="54">
        <f t="shared" si="22"/>
        <v>3.8461538461538464E-2</v>
      </c>
      <c r="CP51" s="54">
        <f t="shared" si="23"/>
        <v>4.8076923076923073E-2</v>
      </c>
      <c r="CQ51" s="54">
        <f t="shared" si="24"/>
        <v>5.7692307692307696E-2</v>
      </c>
      <c r="CR51" s="54">
        <f t="shared" si="25"/>
        <v>6.7307692307692304E-2</v>
      </c>
      <c r="CS51" s="54">
        <f t="shared" si="26"/>
        <v>7.6923076923076927E-2</v>
      </c>
      <c r="CT51" s="54">
        <f t="shared" si="27"/>
        <v>8.6538461538461536E-2</v>
      </c>
      <c r="CU51" s="54">
        <f t="shared" si="28"/>
        <v>9.6153846153846145E-2</v>
      </c>
      <c r="CV51" s="54">
        <f t="shared" si="29"/>
        <v>0.10576923076923077</v>
      </c>
      <c r="CW51" s="54">
        <f t="shared" si="30"/>
        <v>0.11538461538461539</v>
      </c>
      <c r="CX51" s="54">
        <f t="shared" si="31"/>
        <v>1.9230769230769232E-2</v>
      </c>
      <c r="CY51" s="54">
        <f t="shared" si="32"/>
        <v>3.8461538461538464E-2</v>
      </c>
      <c r="CZ51" s="54">
        <f t="shared" si="33"/>
        <v>5.7692307692307696E-2</v>
      </c>
      <c r="DA51" s="54">
        <f t="shared" si="34"/>
        <v>7.6923076923076927E-2</v>
      </c>
      <c r="DB51" s="54">
        <f t="shared" si="35"/>
        <v>9.6153846153846145E-2</v>
      </c>
      <c r="DC51" s="54">
        <f t="shared" si="36"/>
        <v>0.11538461538461539</v>
      </c>
      <c r="DD51" s="54">
        <f t="shared" si="37"/>
        <v>0.13461538461538461</v>
      </c>
      <c r="DE51" s="54">
        <f t="shared" si="38"/>
        <v>0.15384615384615385</v>
      </c>
      <c r="DF51" s="54">
        <f t="shared" si="39"/>
        <v>0.17307692307692307</v>
      </c>
      <c r="DG51" s="54">
        <f t="shared" si="40"/>
        <v>0.19230769230769229</v>
      </c>
      <c r="DH51" s="54">
        <f t="shared" si="41"/>
        <v>0.21153846153846154</v>
      </c>
      <c r="DI51" s="54">
        <f t="shared" si="42"/>
        <v>0.23076923076923078</v>
      </c>
      <c r="DJ51" s="54">
        <f t="shared" si="43"/>
        <v>2.8846153846153848E-2</v>
      </c>
      <c r="DK51" s="54">
        <f t="shared" si="44"/>
        <v>5.7692307692307696E-2</v>
      </c>
      <c r="DL51" s="54">
        <f t="shared" si="45"/>
        <v>8.6538461538461536E-2</v>
      </c>
      <c r="DM51" s="54">
        <f t="shared" si="46"/>
        <v>0.11538461538461539</v>
      </c>
      <c r="DN51" s="54">
        <f t="shared" si="47"/>
        <v>0.14423076923076922</v>
      </c>
      <c r="DO51" s="54">
        <f t="shared" si="48"/>
        <v>0.17307692307692307</v>
      </c>
      <c r="DP51" s="54">
        <f t="shared" si="49"/>
        <v>0.20192307692307693</v>
      </c>
      <c r="DQ51" s="54">
        <f t="shared" si="50"/>
        <v>0.23076923076923078</v>
      </c>
      <c r="DR51" s="54">
        <f t="shared" si="51"/>
        <v>0.25961538461538458</v>
      </c>
      <c r="DS51" s="54">
        <f t="shared" si="52"/>
        <v>0.28846153846153844</v>
      </c>
      <c r="DT51" s="54">
        <f t="shared" si="53"/>
        <v>0.31730769230769229</v>
      </c>
      <c r="DU51" s="54">
        <f t="shared" si="54"/>
        <v>0.34615384615384615</v>
      </c>
      <c r="DV51" s="54">
        <f t="shared" si="55"/>
        <v>0.14285714285714285</v>
      </c>
      <c r="DW51" s="54">
        <f t="shared" si="56"/>
        <v>0.2857142857142857</v>
      </c>
      <c r="DX51" s="54">
        <f t="shared" si="57"/>
        <v>0.42857142857142855</v>
      </c>
      <c r="DY51" s="54">
        <f t="shared" si="58"/>
        <v>0.5714285714285714</v>
      </c>
      <c r="DZ51" s="54">
        <f t="shared" si="59"/>
        <v>0.71428571428571419</v>
      </c>
      <c r="EA51" s="54">
        <f t="shared" si="60"/>
        <v>0.8571428571428571</v>
      </c>
      <c r="EB51" s="54">
        <f t="shared" si="61"/>
        <v>0.90714285714285714</v>
      </c>
      <c r="EC51" s="54">
        <f t="shared" si="62"/>
        <v>0.95714285714285718</v>
      </c>
      <c r="ED51" s="54">
        <f t="shared" si="63"/>
        <v>1.0071428571428571</v>
      </c>
      <c r="EE51" s="54">
        <f t="shared" si="64"/>
        <v>1.0571428571428572</v>
      </c>
      <c r="EF51" s="54">
        <f t="shared" si="65"/>
        <v>1.1071428571428572</v>
      </c>
      <c r="EG51" s="54">
        <f t="shared" si="66"/>
        <v>1.1571428571428573</v>
      </c>
      <c r="EH51" s="66">
        <f t="shared" ref="EH51:ES51" si="267">EG51+EH$2</f>
        <v>1.2371428571428573</v>
      </c>
      <c r="EI51" s="66">
        <f t="shared" si="267"/>
        <v>1.3271428571428574</v>
      </c>
      <c r="EJ51" s="66">
        <f t="shared" si="267"/>
        <v>1.4271428571428575</v>
      </c>
      <c r="EK51" s="66">
        <f t="shared" si="267"/>
        <v>1.5471428571428576</v>
      </c>
      <c r="EL51" s="66">
        <f t="shared" si="267"/>
        <v>1.6871428571428577</v>
      </c>
      <c r="EM51" s="66">
        <f t="shared" si="267"/>
        <v>1.8471428571428576</v>
      </c>
      <c r="EN51" s="66">
        <f t="shared" si="267"/>
        <v>2.0271428571428576</v>
      </c>
      <c r="EO51" s="66">
        <f t="shared" si="267"/>
        <v>2.2271428571428578</v>
      </c>
      <c r="EP51" s="66">
        <f t="shared" si="267"/>
        <v>2.447142857142858</v>
      </c>
      <c r="EQ51" s="66">
        <f t="shared" si="267"/>
        <v>2.6871428571428577</v>
      </c>
      <c r="ER51" s="66">
        <f t="shared" si="267"/>
        <v>2.9471428571428575</v>
      </c>
      <c r="ES51" s="66">
        <f t="shared" si="267"/>
        <v>3.2271428571428578</v>
      </c>
      <c r="EW51" s="23">
        <v>46</v>
      </c>
      <c r="EX51" s="23">
        <f>INT([2]攻城值!$AC50)</f>
        <v>148</v>
      </c>
      <c r="EY51" s="23">
        <f>INT([2]攻城值!$AJ50)</f>
        <v>884</v>
      </c>
      <c r="EZ51" s="23">
        <f t="shared" si="68"/>
        <v>707.2</v>
      </c>
      <c r="FA51" s="23">
        <f>[3]其他调用!AS50+[3]其他调用!$AZ50*[3]攻城基础信息!$D$28*[3]攻城基础信息!$D$29</f>
        <v>855.63769694508937</v>
      </c>
      <c r="FB51" s="61">
        <f>[3]攻城基础信息!$X50*EZ51/FA51*$EX$1*6</f>
        <v>343193.13068159501</v>
      </c>
      <c r="FC51" s="26">
        <f t="shared" si="69"/>
        <v>34500</v>
      </c>
      <c r="FE51" s="74"/>
      <c r="FF51" s="23">
        <v>45</v>
      </c>
      <c r="FG51" s="26">
        <v>1</v>
      </c>
      <c r="FJ51" s="46">
        <v>46</v>
      </c>
      <c r="FK51" s="46">
        <f t="shared" ref="FK51:HE51" si="268">IF(FK$5&lt;$P51,FL51*0.99,IF(FK$5&lt;=$T51,1,FJ51*1.05))</f>
        <v>0.65565922057414361</v>
      </c>
      <c r="FL51" s="46">
        <f t="shared" si="268"/>
        <v>0.66228204098398347</v>
      </c>
      <c r="FM51" s="46">
        <f t="shared" si="268"/>
        <v>0.66897175856968027</v>
      </c>
      <c r="FN51" s="46">
        <f t="shared" si="268"/>
        <v>0.67572904906028308</v>
      </c>
      <c r="FO51" s="46">
        <f t="shared" si="268"/>
        <v>0.68255459501038696</v>
      </c>
      <c r="FP51" s="46">
        <f t="shared" si="268"/>
        <v>0.68944908586907772</v>
      </c>
      <c r="FQ51" s="46">
        <f t="shared" si="268"/>
        <v>0.69641321804957346</v>
      </c>
      <c r="FR51" s="46">
        <f t="shared" si="268"/>
        <v>0.70344769499956916</v>
      </c>
      <c r="FS51" s="46">
        <f t="shared" si="268"/>
        <v>0.71055322727229209</v>
      </c>
      <c r="FT51" s="46">
        <f t="shared" si="268"/>
        <v>0.7177305325982748</v>
      </c>
      <c r="FU51" s="46">
        <f t="shared" si="268"/>
        <v>0.72498033595785338</v>
      </c>
      <c r="FV51" s="46">
        <f t="shared" si="268"/>
        <v>0.73230336965439735</v>
      </c>
      <c r="FW51" s="46">
        <f t="shared" si="268"/>
        <v>0.73970037338828021</v>
      </c>
      <c r="FX51" s="46">
        <f t="shared" si="268"/>
        <v>0.74717209433159615</v>
      </c>
      <c r="FY51" s="46">
        <f t="shared" si="268"/>
        <v>0.75471928720363246</v>
      </c>
      <c r="FZ51" s="46">
        <f t="shared" si="268"/>
        <v>0.76234271434710354</v>
      </c>
      <c r="GA51" s="46">
        <f t="shared" si="268"/>
        <v>0.77004314580515509</v>
      </c>
      <c r="GB51" s="46">
        <f t="shared" si="268"/>
        <v>0.77782135939914654</v>
      </c>
      <c r="GC51" s="46">
        <f t="shared" si="268"/>
        <v>0.78567814080721876</v>
      </c>
      <c r="GD51" s="46">
        <f t="shared" si="268"/>
        <v>0.79361428364365527</v>
      </c>
      <c r="GE51" s="46">
        <f t="shared" si="268"/>
        <v>0.80163058953904576</v>
      </c>
      <c r="GF51" s="46">
        <f t="shared" si="268"/>
        <v>0.80972786822125831</v>
      </c>
      <c r="GG51" s="46">
        <f t="shared" si="268"/>
        <v>0.81790693759723065</v>
      </c>
      <c r="GH51" s="46">
        <f t="shared" si="268"/>
        <v>0.82616862383558654</v>
      </c>
      <c r="GI51" s="46">
        <f t="shared" si="268"/>
        <v>0.83451376145008738</v>
      </c>
      <c r="GJ51" s="46">
        <f t="shared" si="268"/>
        <v>0.84294319338392665</v>
      </c>
      <c r="GK51" s="46">
        <f t="shared" si="268"/>
        <v>0.85145777109487542</v>
      </c>
      <c r="GL51" s="46">
        <f t="shared" si="268"/>
        <v>0.86005835464128833</v>
      </c>
      <c r="GM51" s="46">
        <f t="shared" si="268"/>
        <v>0.86874581276897811</v>
      </c>
      <c r="GN51" s="46">
        <f t="shared" si="268"/>
        <v>0.87752102299896784</v>
      </c>
      <c r="GO51" s="46">
        <f t="shared" si="268"/>
        <v>0.88638487171612912</v>
      </c>
      <c r="GP51" s="46">
        <f t="shared" si="268"/>
        <v>0.89533825425871627</v>
      </c>
      <c r="GQ51" s="46">
        <f t="shared" si="268"/>
        <v>0.9043820750088043</v>
      </c>
      <c r="GR51" s="46">
        <f t="shared" si="268"/>
        <v>0.91351724748364072</v>
      </c>
      <c r="GS51" s="46">
        <f t="shared" si="268"/>
        <v>0.92274469442791995</v>
      </c>
      <c r="GT51" s="46">
        <f t="shared" si="268"/>
        <v>0.93206534790698992</v>
      </c>
      <c r="GU51" s="46">
        <f t="shared" si="268"/>
        <v>0.94148014940099989</v>
      </c>
      <c r="GV51" s="46">
        <f t="shared" si="268"/>
        <v>0.95099004989999991</v>
      </c>
      <c r="GW51" s="46">
        <f t="shared" si="268"/>
        <v>0.96059600999999994</v>
      </c>
      <c r="GX51" s="46">
        <f t="shared" si="268"/>
        <v>0.97029899999999991</v>
      </c>
      <c r="GY51" s="46">
        <f t="shared" si="268"/>
        <v>0.98009999999999997</v>
      </c>
      <c r="GZ51" s="46">
        <f t="shared" si="268"/>
        <v>0.99</v>
      </c>
      <c r="HA51" s="46">
        <f t="shared" si="268"/>
        <v>1</v>
      </c>
      <c r="HB51" s="46">
        <f t="shared" si="268"/>
        <v>1</v>
      </c>
      <c r="HC51" s="46">
        <f t="shared" si="268"/>
        <v>1</v>
      </c>
      <c r="HD51" s="46">
        <f t="shared" si="268"/>
        <v>1</v>
      </c>
      <c r="HE51" s="46">
        <f t="shared" si="268"/>
        <v>1</v>
      </c>
      <c r="HF51" s="67">
        <f t="shared" si="211"/>
        <v>1</v>
      </c>
      <c r="HG51" s="66">
        <f t="shared" ref="HG51:HR51" si="269">IF(HG$5&lt;$P51,HH51*0.99,IF(HG$5&lt;=$T51,1,HF51*HG$2))</f>
        <v>1.05</v>
      </c>
      <c r="HH51" s="66">
        <f t="shared" si="269"/>
        <v>1.1235000000000002</v>
      </c>
      <c r="HI51" s="66">
        <f t="shared" si="269"/>
        <v>1.2246150000000002</v>
      </c>
      <c r="HJ51" s="66">
        <f t="shared" si="269"/>
        <v>1.3593226500000004</v>
      </c>
      <c r="HK51" s="66">
        <f t="shared" si="269"/>
        <v>1.5360345945000002</v>
      </c>
      <c r="HL51" s="66">
        <f t="shared" si="269"/>
        <v>1.7664397836750001</v>
      </c>
      <c r="HM51" s="66">
        <f t="shared" si="269"/>
        <v>2.0667345468997498</v>
      </c>
      <c r="HN51" s="66">
        <f t="shared" si="269"/>
        <v>2.4594141108107022</v>
      </c>
      <c r="HO51" s="66">
        <f t="shared" si="269"/>
        <v>2.9758910740809497</v>
      </c>
      <c r="HP51" s="66">
        <f t="shared" si="269"/>
        <v>3.660346021119568</v>
      </c>
      <c r="HQ51" s="66">
        <f t="shared" si="269"/>
        <v>4.5754325263994602</v>
      </c>
      <c r="HR51" s="66">
        <f t="shared" si="269"/>
        <v>5.8107993085273142</v>
      </c>
    </row>
    <row r="52" spans="2:226" x14ac:dyDescent="0.15">
      <c r="B52" s="74"/>
      <c r="C52" s="7">
        <v>45</v>
      </c>
      <c r="D52" s="3">
        <f t="shared" si="130"/>
        <v>0.15000000000000002</v>
      </c>
      <c r="E52" s="9"/>
      <c r="F52" s="9"/>
      <c r="G52" s="9"/>
      <c r="H52" s="15"/>
      <c r="I52" s="7">
        <v>47</v>
      </c>
      <c r="J52" s="15">
        <f>ROUNDUP(求节点(节奏总纲!P$4:P$113,节奏总纲!$O$4:$O$113,节奏总纲!P50+1),0)</f>
        <v>48</v>
      </c>
      <c r="K52" s="15">
        <f>ROUNDUP(求节点(节奏总纲!Q$4:Q$113,节奏总纲!$O$4:$O$113,节奏总纲!Q50+1),0)</f>
        <v>48</v>
      </c>
      <c r="L52" s="15">
        <f>ROUNDUP(求节点(节奏总纲!R$4:R$113,节奏总纲!$O$4:$O$113,节奏总纲!R50+1),0)</f>
        <v>48</v>
      </c>
      <c r="M52" s="15">
        <f>ROUNDUP(求节点(节奏总纲!S$4:S$113,节奏总纲!$O$4:$O$113,节奏总纲!S50+1),0)</f>
        <v>49</v>
      </c>
      <c r="N52" s="15">
        <f>ROUNDUP(求节点(节奏总纲!T$4:T$113,节奏总纲!$O$4:$O$113,节奏总纲!T50+1),0)</f>
        <v>49</v>
      </c>
      <c r="O52" s="15">
        <f t="shared" si="11"/>
        <v>21.422619808657664</v>
      </c>
      <c r="P52" s="7">
        <v>42.845239617315329</v>
      </c>
      <c r="Q52" s="23">
        <f t="shared" ref="Q52:T52" si="270">P52+1.5</f>
        <v>44.345239617315329</v>
      </c>
      <c r="R52" s="23">
        <f t="shared" si="270"/>
        <v>45.845239617315329</v>
      </c>
      <c r="S52" s="23">
        <f t="shared" si="270"/>
        <v>47.345239617315329</v>
      </c>
      <c r="T52" s="23">
        <f t="shared" si="270"/>
        <v>48.845239617315329</v>
      </c>
      <c r="U52" s="15">
        <f>其他调用!AG51</f>
        <v>1856576987.7619498</v>
      </c>
      <c r="V52" s="54">
        <f>IFERROR(部队战力(INDEX(其他调用!D$5:D$104,J52,1),INDEX(其他调用!N$5:N$104,J52,1),INDEX(其他调用!I$5:I$104,J52,1),INDEX(其他调用!S$5:S$104,J52,1)),V51)</f>
        <v>2002603417.3013701</v>
      </c>
      <c r="W52" s="54">
        <f>IFERROR(部队战力(INDEX(其他调用!E$5:E$104,K52,1),INDEX(其他调用!O$5:O$104,K52,1),INDEX(其他调用!J$5:J$104,K52,1),INDEX(其他调用!T$5:T$104,K52,1)),W51)</f>
        <v>2148873178.2092724</v>
      </c>
      <c r="X52" s="54">
        <f>IFERROR(部队战力(INDEX(其他调用!F$5:F$104,L52,1),INDEX(其他调用!P$5:P$104,L52,1),INDEX(其他调用!K$5:K$104,L52,1),INDEX(其他调用!U$5:U$104,L52,1)),X51)</f>
        <v>2534109901.1863847</v>
      </c>
      <c r="Y52" s="54">
        <f>IFERROR(部队战力(INDEX(其他调用!G$5:G$104,M52,1),INDEX(其他调用!Q$5:Q$104,M52,1),INDEX(其他调用!L$5:L$104,M52,1),INDEX(其他调用!V$5:V$104,M52,1)),Y51)</f>
        <v>3772386865.222033</v>
      </c>
      <c r="Z52" s="54">
        <f>IFERROR(部队战力(INDEX(其他调用!H$5:H$104,N52,1),INDEX(其他调用!R$5:R$104,N52,1),INDEX(其他调用!M$5:M$104,N52,1),INDEX(其他调用!W$5:W$104,N52,1)),Z51)</f>
        <v>4401577348.6938171</v>
      </c>
      <c r="AA52" s="15">
        <f t="shared" si="13"/>
        <v>1</v>
      </c>
      <c r="AB52" s="15">
        <f t="shared" si="14"/>
        <v>1.0786535815654221</v>
      </c>
      <c r="AC52" s="15">
        <f t="shared" si="15"/>
        <v>1.1574382276490873</v>
      </c>
      <c r="AD52" s="15">
        <f t="shared" si="16"/>
        <v>1.3649366107037562</v>
      </c>
      <c r="AE52" s="15">
        <f t="shared" si="17"/>
        <v>2.0319043541359072</v>
      </c>
      <c r="AF52" s="15">
        <f t="shared" si="18"/>
        <v>2.3708024917403465</v>
      </c>
      <c r="AK52" s="23"/>
      <c r="AL52" s="19">
        <v>47</v>
      </c>
      <c r="AM52" s="26">
        <f t="shared" si="242"/>
        <v>0.35805140521891571</v>
      </c>
      <c r="AN52" s="26">
        <f t="shared" si="242"/>
        <v>0.37741931997189099</v>
      </c>
      <c r="AO52" s="26">
        <f t="shared" si="242"/>
        <v>0.39783489468768407</v>
      </c>
      <c r="AP52" s="26">
        <f t="shared" si="242"/>
        <v>0.41935479996876773</v>
      </c>
      <c r="AQ52" s="26">
        <f t="shared" si="242"/>
        <v>0.46308823720259523</v>
      </c>
      <c r="AR52" s="26">
        <f t="shared" si="242"/>
        <v>0.48813786239750739</v>
      </c>
      <c r="AS52" s="26">
        <f t="shared" si="242"/>
        <v>0.51454248578066142</v>
      </c>
      <c r="AT52" s="26">
        <f t="shared" si="242"/>
        <v>0.54237540266389717</v>
      </c>
      <c r="AU52" s="26">
        <f t="shared" si="242"/>
        <v>0.59770086732097016</v>
      </c>
      <c r="AV52" s="26">
        <f t="shared" si="242"/>
        <v>0.63003203339745606</v>
      </c>
      <c r="AW52" s="26">
        <f t="shared" si="243"/>
        <v>0.66411207480107792</v>
      </c>
      <c r="AX52" s="26">
        <f t="shared" si="243"/>
        <v>0.70003559266384008</v>
      </c>
      <c r="AY52" s="26">
        <f t="shared" si="243"/>
        <v>0.67373688747935456</v>
      </c>
      <c r="AZ52" s="26">
        <f t="shared" si="243"/>
        <v>0.71018103603577987</v>
      </c>
      <c r="BA52" s="26">
        <f t="shared" si="243"/>
        <v>0.74859654164372724</v>
      </c>
      <c r="BB52" s="26">
        <f t="shared" si="243"/>
        <v>0.78909004003975547</v>
      </c>
      <c r="BC52" s="26">
        <f t="shared" si="243"/>
        <v>0.87138221778634917</v>
      </c>
      <c r="BD52" s="26">
        <f t="shared" si="243"/>
        <v>0.918517506924583</v>
      </c>
      <c r="BE52" s="26">
        <f t="shared" si="243"/>
        <v>0.96820246420705458</v>
      </c>
      <c r="BF52" s="26">
        <f t="shared" si="243"/>
        <v>1.0205750076939812</v>
      </c>
      <c r="BG52" s="26">
        <f t="shared" si="244"/>
        <v>1.1246796301395077</v>
      </c>
      <c r="BH52" s="26">
        <f t="shared" si="244"/>
        <v>1.1512182759458509</v>
      </c>
      <c r="BI52" s="26">
        <f t="shared" si="244"/>
        <v>1.1533252378876682</v>
      </c>
      <c r="BJ52" s="26">
        <f t="shared" si="244"/>
        <v>1.1554283577208739</v>
      </c>
      <c r="BK52" s="26">
        <f t="shared" si="244"/>
        <v>1.05460844804635</v>
      </c>
      <c r="BL52" s="26">
        <f t="shared" si="244"/>
        <v>1.0567315325328661</v>
      </c>
      <c r="BM52" s="26">
        <f t="shared" si="244"/>
        <v>1.0588503600640595</v>
      </c>
      <c r="BN52" s="26">
        <f t="shared" si="244"/>
        <v>1.0609649561443193</v>
      </c>
      <c r="BO52" s="26">
        <f t="shared" si="244"/>
        <v>1.1136979815493457</v>
      </c>
      <c r="BP52" s="26">
        <f t="shared" si="244"/>
        <v>1.1159044858812386</v>
      </c>
      <c r="BQ52" s="26">
        <f t="shared" si="245"/>
        <v>1.1181066358414369</v>
      </c>
      <c r="BR52" s="26">
        <f t="shared" si="245"/>
        <v>1.1203044571077274</v>
      </c>
      <c r="BS52" s="26">
        <f t="shared" si="245"/>
        <v>1.173520610338628</v>
      </c>
      <c r="BT52" s="26">
        <f t="shared" si="245"/>
        <v>1.175809361153352</v>
      </c>
      <c r="BU52" s="26">
        <f t="shared" si="245"/>
        <v>1.1780936654876646</v>
      </c>
      <c r="BV52" s="26">
        <f t="shared" si="245"/>
        <v>1.1803735491565663</v>
      </c>
      <c r="BW52" s="26">
        <f t="shared" si="245"/>
        <v>1.0632127420935968</v>
      </c>
      <c r="BX52" s="26">
        <f t="shared" si="245"/>
        <v>1.065723353288005</v>
      </c>
      <c r="BY52" s="26">
        <f t="shared" si="245"/>
        <v>1.0682280639155082</v>
      </c>
      <c r="BZ52" s="26">
        <f t="shared" si="245"/>
        <v>1.0707269153850199</v>
      </c>
      <c r="CA52" s="26">
        <f t="shared" si="246"/>
        <v>1.1243256604625858</v>
      </c>
      <c r="CB52" s="26">
        <f t="shared" si="246"/>
        <v>1.1269313566585486</v>
      </c>
      <c r="CC52" s="26">
        <f t="shared" si="246"/>
        <v>1.1467372463745762</v>
      </c>
      <c r="CD52" s="26">
        <f t="shared" si="246"/>
        <v>1.1741206326709233</v>
      </c>
      <c r="CE52" s="26">
        <f t="shared" si="246"/>
        <v>1.2847166249718118</v>
      </c>
      <c r="CF52" s="26">
        <f t="shared" si="246"/>
        <v>1.3770019834847254</v>
      </c>
      <c r="CG52" s="26">
        <f t="shared" si="246"/>
        <v>1.5761274344566436</v>
      </c>
      <c r="CH52" s="26">
        <f t="shared" si="246"/>
        <v>1.6978906802731961</v>
      </c>
      <c r="CK52" s="49">
        <v>47</v>
      </c>
      <c r="CL52" s="54">
        <f t="shared" si="19"/>
        <v>9.6153846153846159E-3</v>
      </c>
      <c r="CM52" s="54">
        <f t="shared" si="20"/>
        <v>1.9230769230769232E-2</v>
      </c>
      <c r="CN52" s="54">
        <f t="shared" si="21"/>
        <v>2.8846153846153848E-2</v>
      </c>
      <c r="CO52" s="54">
        <f t="shared" si="22"/>
        <v>3.8461538461538464E-2</v>
      </c>
      <c r="CP52" s="54">
        <f t="shared" si="23"/>
        <v>4.8076923076923073E-2</v>
      </c>
      <c r="CQ52" s="54">
        <f t="shared" si="24"/>
        <v>5.7692307692307696E-2</v>
      </c>
      <c r="CR52" s="54">
        <f t="shared" si="25"/>
        <v>6.7307692307692304E-2</v>
      </c>
      <c r="CS52" s="54">
        <f t="shared" si="26"/>
        <v>7.6923076923076927E-2</v>
      </c>
      <c r="CT52" s="54">
        <f t="shared" si="27"/>
        <v>8.6538461538461536E-2</v>
      </c>
      <c r="CU52" s="54">
        <f t="shared" si="28"/>
        <v>9.6153846153846145E-2</v>
      </c>
      <c r="CV52" s="54">
        <f t="shared" si="29"/>
        <v>0.10576923076923077</v>
      </c>
      <c r="CW52" s="54">
        <f t="shared" si="30"/>
        <v>0.11538461538461539</v>
      </c>
      <c r="CX52" s="54">
        <f t="shared" si="31"/>
        <v>1.9230769230769232E-2</v>
      </c>
      <c r="CY52" s="54">
        <f t="shared" si="32"/>
        <v>3.8461538461538464E-2</v>
      </c>
      <c r="CZ52" s="54">
        <f t="shared" si="33"/>
        <v>5.7692307692307696E-2</v>
      </c>
      <c r="DA52" s="54">
        <f t="shared" si="34"/>
        <v>7.6923076923076927E-2</v>
      </c>
      <c r="DB52" s="54">
        <f t="shared" si="35"/>
        <v>9.6153846153846145E-2</v>
      </c>
      <c r="DC52" s="54">
        <f t="shared" si="36"/>
        <v>0.11538461538461539</v>
      </c>
      <c r="DD52" s="54">
        <f t="shared" si="37"/>
        <v>0.13461538461538461</v>
      </c>
      <c r="DE52" s="54">
        <f t="shared" si="38"/>
        <v>0.15384615384615385</v>
      </c>
      <c r="DF52" s="54">
        <f t="shared" si="39"/>
        <v>0.17307692307692307</v>
      </c>
      <c r="DG52" s="54">
        <f t="shared" si="40"/>
        <v>0.19230769230769229</v>
      </c>
      <c r="DH52" s="54">
        <f t="shared" si="41"/>
        <v>0.21153846153846154</v>
      </c>
      <c r="DI52" s="54">
        <f t="shared" si="42"/>
        <v>0.23076923076923078</v>
      </c>
      <c r="DJ52" s="54">
        <f t="shared" si="43"/>
        <v>2.8846153846153848E-2</v>
      </c>
      <c r="DK52" s="54">
        <f t="shared" si="44"/>
        <v>5.7692307692307696E-2</v>
      </c>
      <c r="DL52" s="54">
        <f t="shared" si="45"/>
        <v>8.6538461538461536E-2</v>
      </c>
      <c r="DM52" s="54">
        <f t="shared" si="46"/>
        <v>0.11538461538461539</v>
      </c>
      <c r="DN52" s="54">
        <f t="shared" si="47"/>
        <v>0.14423076923076922</v>
      </c>
      <c r="DO52" s="54">
        <f t="shared" si="48"/>
        <v>0.17307692307692307</v>
      </c>
      <c r="DP52" s="54">
        <f t="shared" si="49"/>
        <v>0.20192307692307693</v>
      </c>
      <c r="DQ52" s="54">
        <f t="shared" si="50"/>
        <v>0.23076923076923078</v>
      </c>
      <c r="DR52" s="54">
        <f t="shared" si="51"/>
        <v>0.25961538461538458</v>
      </c>
      <c r="DS52" s="54">
        <f t="shared" si="52"/>
        <v>0.28846153846153844</v>
      </c>
      <c r="DT52" s="54">
        <f t="shared" si="53"/>
        <v>0.31730769230769229</v>
      </c>
      <c r="DU52" s="54">
        <f t="shared" si="54"/>
        <v>0.34615384615384615</v>
      </c>
      <c r="DV52" s="54">
        <f t="shared" si="55"/>
        <v>0.14285714285714285</v>
      </c>
      <c r="DW52" s="54">
        <f t="shared" si="56"/>
        <v>0.2857142857142857</v>
      </c>
      <c r="DX52" s="54">
        <f t="shared" si="57"/>
        <v>0.42857142857142855</v>
      </c>
      <c r="DY52" s="54">
        <f t="shared" si="58"/>
        <v>0.5714285714285714</v>
      </c>
      <c r="DZ52" s="54">
        <f t="shared" si="59"/>
        <v>0.71428571428571419</v>
      </c>
      <c r="EA52" s="54">
        <f t="shared" si="60"/>
        <v>0.8571428571428571</v>
      </c>
      <c r="EB52" s="54">
        <f t="shared" si="61"/>
        <v>0.90714285714285714</v>
      </c>
      <c r="EC52" s="54">
        <f t="shared" si="62"/>
        <v>0.95714285714285718</v>
      </c>
      <c r="ED52" s="54">
        <f t="shared" si="63"/>
        <v>1.0071428571428571</v>
      </c>
      <c r="EE52" s="54">
        <f t="shared" si="64"/>
        <v>1.0571428571428572</v>
      </c>
      <c r="EF52" s="54">
        <f t="shared" si="65"/>
        <v>1.1071428571428572</v>
      </c>
      <c r="EG52" s="54">
        <f t="shared" si="66"/>
        <v>1.1571428571428573</v>
      </c>
      <c r="EH52" s="66">
        <f t="shared" ref="EH52:ES52" si="271">EG52+EH$2</f>
        <v>1.2371428571428573</v>
      </c>
      <c r="EI52" s="66">
        <f t="shared" si="271"/>
        <v>1.3271428571428574</v>
      </c>
      <c r="EJ52" s="66">
        <f t="shared" si="271"/>
        <v>1.4271428571428575</v>
      </c>
      <c r="EK52" s="66">
        <f t="shared" si="271"/>
        <v>1.5471428571428576</v>
      </c>
      <c r="EL52" s="66">
        <f t="shared" si="271"/>
        <v>1.6871428571428577</v>
      </c>
      <c r="EM52" s="66">
        <f t="shared" si="271"/>
        <v>1.8471428571428576</v>
      </c>
      <c r="EN52" s="66">
        <f t="shared" si="271"/>
        <v>2.0271428571428576</v>
      </c>
      <c r="EO52" s="66">
        <f t="shared" si="271"/>
        <v>2.2271428571428578</v>
      </c>
      <c r="EP52" s="66">
        <f t="shared" si="271"/>
        <v>2.447142857142858</v>
      </c>
      <c r="EQ52" s="66">
        <f t="shared" si="271"/>
        <v>2.6871428571428577</v>
      </c>
      <c r="ER52" s="66">
        <f t="shared" si="271"/>
        <v>2.9471428571428575</v>
      </c>
      <c r="ES52" s="66">
        <f t="shared" si="271"/>
        <v>3.2271428571428578</v>
      </c>
      <c r="EW52" s="23">
        <v>47</v>
      </c>
      <c r="EX52" s="23">
        <f>INT([2]攻城值!$AC51)</f>
        <v>151</v>
      </c>
      <c r="EY52" s="23">
        <f>INT([2]攻城值!$AJ51)</f>
        <v>895</v>
      </c>
      <c r="EZ52" s="23">
        <f t="shared" si="68"/>
        <v>716</v>
      </c>
      <c r="FA52" s="23">
        <f>[3]其他调用!AS51+[3]其他调用!$AZ51*[3]攻城基础信息!$D$28*[3]攻城基础信息!$D$29</f>
        <v>867.87116216370202</v>
      </c>
      <c r="FB52" s="61">
        <f>[3]攻城基础信息!$X51*EZ52/FA52*$EX$1*6</f>
        <v>349104.93741891289</v>
      </c>
      <c r="FC52" s="26">
        <f t="shared" si="69"/>
        <v>35000</v>
      </c>
      <c r="FE52" s="74"/>
      <c r="FF52" s="23">
        <v>46</v>
      </c>
      <c r="FG52" s="26">
        <v>1</v>
      </c>
      <c r="FJ52" s="46">
        <v>47</v>
      </c>
      <c r="FK52" s="46">
        <f t="shared" ref="FK52:HE52" si="272">IF(FK$5&lt;$P52,FL52*0.99,IF(FK$5&lt;=$T52,1,FJ52*1.05))</f>
        <v>0.65565922057414361</v>
      </c>
      <c r="FL52" s="46">
        <f t="shared" si="272"/>
        <v>0.66228204098398347</v>
      </c>
      <c r="FM52" s="46">
        <f t="shared" si="272"/>
        <v>0.66897175856968027</v>
      </c>
      <c r="FN52" s="46">
        <f t="shared" si="272"/>
        <v>0.67572904906028308</v>
      </c>
      <c r="FO52" s="46">
        <f t="shared" si="272"/>
        <v>0.68255459501038696</v>
      </c>
      <c r="FP52" s="46">
        <f t="shared" si="272"/>
        <v>0.68944908586907772</v>
      </c>
      <c r="FQ52" s="46">
        <f t="shared" si="272"/>
        <v>0.69641321804957346</v>
      </c>
      <c r="FR52" s="46">
        <f t="shared" si="272"/>
        <v>0.70344769499956916</v>
      </c>
      <c r="FS52" s="46">
        <f t="shared" si="272"/>
        <v>0.71055322727229209</v>
      </c>
      <c r="FT52" s="46">
        <f t="shared" si="272"/>
        <v>0.7177305325982748</v>
      </c>
      <c r="FU52" s="46">
        <f t="shared" si="272"/>
        <v>0.72498033595785338</v>
      </c>
      <c r="FV52" s="46">
        <f t="shared" si="272"/>
        <v>0.73230336965439735</v>
      </c>
      <c r="FW52" s="46">
        <f t="shared" si="272"/>
        <v>0.73970037338828021</v>
      </c>
      <c r="FX52" s="46">
        <f t="shared" si="272"/>
        <v>0.74717209433159615</v>
      </c>
      <c r="FY52" s="46">
        <f t="shared" si="272"/>
        <v>0.75471928720363246</v>
      </c>
      <c r="FZ52" s="46">
        <f t="shared" si="272"/>
        <v>0.76234271434710354</v>
      </c>
      <c r="GA52" s="46">
        <f t="shared" si="272"/>
        <v>0.77004314580515509</v>
      </c>
      <c r="GB52" s="46">
        <f t="shared" si="272"/>
        <v>0.77782135939914654</v>
      </c>
      <c r="GC52" s="46">
        <f t="shared" si="272"/>
        <v>0.78567814080721876</v>
      </c>
      <c r="GD52" s="46">
        <f t="shared" si="272"/>
        <v>0.79361428364365527</v>
      </c>
      <c r="GE52" s="46">
        <f t="shared" si="272"/>
        <v>0.80163058953904576</v>
      </c>
      <c r="GF52" s="46">
        <f t="shared" si="272"/>
        <v>0.80972786822125831</v>
      </c>
      <c r="GG52" s="46">
        <f t="shared" si="272"/>
        <v>0.81790693759723065</v>
      </c>
      <c r="GH52" s="46">
        <f t="shared" si="272"/>
        <v>0.82616862383558654</v>
      </c>
      <c r="GI52" s="46">
        <f t="shared" si="272"/>
        <v>0.83451376145008738</v>
      </c>
      <c r="GJ52" s="46">
        <f t="shared" si="272"/>
        <v>0.84294319338392665</v>
      </c>
      <c r="GK52" s="46">
        <f t="shared" si="272"/>
        <v>0.85145777109487542</v>
      </c>
      <c r="GL52" s="46">
        <f t="shared" si="272"/>
        <v>0.86005835464128833</v>
      </c>
      <c r="GM52" s="46">
        <f t="shared" si="272"/>
        <v>0.86874581276897811</v>
      </c>
      <c r="GN52" s="46">
        <f t="shared" si="272"/>
        <v>0.87752102299896784</v>
      </c>
      <c r="GO52" s="46">
        <f t="shared" si="272"/>
        <v>0.88638487171612912</v>
      </c>
      <c r="GP52" s="46">
        <f t="shared" si="272"/>
        <v>0.89533825425871627</v>
      </c>
      <c r="GQ52" s="46">
        <f t="shared" si="272"/>
        <v>0.9043820750088043</v>
      </c>
      <c r="GR52" s="46">
        <f t="shared" si="272"/>
        <v>0.91351724748364072</v>
      </c>
      <c r="GS52" s="46">
        <f t="shared" si="272"/>
        <v>0.92274469442791995</v>
      </c>
      <c r="GT52" s="46">
        <f t="shared" si="272"/>
        <v>0.93206534790698992</v>
      </c>
      <c r="GU52" s="46">
        <f t="shared" si="272"/>
        <v>0.94148014940099989</v>
      </c>
      <c r="GV52" s="46">
        <f t="shared" si="272"/>
        <v>0.95099004989999991</v>
      </c>
      <c r="GW52" s="46">
        <f t="shared" si="272"/>
        <v>0.96059600999999994</v>
      </c>
      <c r="GX52" s="46">
        <f t="shared" si="272"/>
        <v>0.97029899999999991</v>
      </c>
      <c r="GY52" s="46">
        <f t="shared" si="272"/>
        <v>0.98009999999999997</v>
      </c>
      <c r="GZ52" s="46">
        <f t="shared" si="272"/>
        <v>0.99</v>
      </c>
      <c r="HA52" s="46">
        <f t="shared" si="272"/>
        <v>1</v>
      </c>
      <c r="HB52" s="46">
        <f t="shared" si="272"/>
        <v>1</v>
      </c>
      <c r="HC52" s="46">
        <f t="shared" si="272"/>
        <v>1</v>
      </c>
      <c r="HD52" s="46">
        <f t="shared" si="272"/>
        <v>1</v>
      </c>
      <c r="HE52" s="46">
        <f t="shared" si="272"/>
        <v>1</v>
      </c>
      <c r="HF52" s="67">
        <f t="shared" si="211"/>
        <v>1</v>
      </c>
      <c r="HG52" s="66">
        <f t="shared" ref="HG52:HR52" si="273">IF(HG$5&lt;$P52,HH52*0.99,IF(HG$5&lt;=$T52,1,HF52*HG$2))</f>
        <v>1.05</v>
      </c>
      <c r="HH52" s="66">
        <f t="shared" si="273"/>
        <v>1.1235000000000002</v>
      </c>
      <c r="HI52" s="66">
        <f t="shared" si="273"/>
        <v>1.2246150000000002</v>
      </c>
      <c r="HJ52" s="66">
        <f t="shared" si="273"/>
        <v>1.3593226500000004</v>
      </c>
      <c r="HK52" s="66">
        <f t="shared" si="273"/>
        <v>1.5360345945000002</v>
      </c>
      <c r="HL52" s="66">
        <f t="shared" si="273"/>
        <v>1.7664397836750001</v>
      </c>
      <c r="HM52" s="66">
        <f t="shared" si="273"/>
        <v>2.0667345468997498</v>
      </c>
      <c r="HN52" s="66">
        <f t="shared" si="273"/>
        <v>2.4594141108107022</v>
      </c>
      <c r="HO52" s="66">
        <f t="shared" si="273"/>
        <v>2.9758910740809497</v>
      </c>
      <c r="HP52" s="66">
        <f t="shared" si="273"/>
        <v>3.660346021119568</v>
      </c>
      <c r="HQ52" s="66">
        <f t="shared" si="273"/>
        <v>4.5754325263994602</v>
      </c>
      <c r="HR52" s="66">
        <f t="shared" si="273"/>
        <v>5.8107993085273142</v>
      </c>
    </row>
    <row r="53" spans="2:226" x14ac:dyDescent="0.15">
      <c r="B53" s="74"/>
      <c r="C53" s="7">
        <v>46</v>
      </c>
      <c r="D53" s="3">
        <f t="shared" si="130"/>
        <v>0.15000000000000002</v>
      </c>
      <c r="E53" s="9"/>
      <c r="F53" s="9"/>
      <c r="G53" s="9"/>
      <c r="H53" s="15"/>
      <c r="I53" s="7">
        <v>48</v>
      </c>
      <c r="J53" s="15">
        <f>ROUNDUP(求节点(节奏总纲!P$4:P$113,节奏总纲!$O$4:$O$113,节奏总纲!P51+1),0)</f>
        <v>49</v>
      </c>
      <c r="K53" s="15">
        <f>ROUNDUP(求节点(节奏总纲!Q$4:Q$113,节奏总纲!$O$4:$O$113,节奏总纲!Q51+1),0)</f>
        <v>49</v>
      </c>
      <c r="L53" s="15">
        <f>ROUNDUP(求节点(节奏总纲!R$4:R$113,节奏总纲!$O$4:$O$113,节奏总纲!R51+1),0)</f>
        <v>49</v>
      </c>
      <c r="M53" s="15">
        <f>ROUNDUP(求节点(节奏总纲!S$4:S$113,节奏总纲!$O$4:$O$113,节奏总纲!S51+1),0)</f>
        <v>50</v>
      </c>
      <c r="N53" s="15">
        <f>ROUNDUP(求节点(节奏总纲!T$4:T$113,节奏总纲!$O$4:$O$113,节奏总纲!T51+1),0)</f>
        <v>50</v>
      </c>
      <c r="O53" s="15">
        <f t="shared" si="11"/>
        <v>21.530247193777459</v>
      </c>
      <c r="P53" s="7">
        <v>43.060494387554918</v>
      </c>
      <c r="Q53" s="23">
        <f t="shared" ref="Q53:T53" si="274">P53+1.5</f>
        <v>44.560494387554918</v>
      </c>
      <c r="R53" s="23">
        <f t="shared" si="274"/>
        <v>46.060494387554918</v>
      </c>
      <c r="S53" s="23">
        <f t="shared" si="274"/>
        <v>47.560494387554918</v>
      </c>
      <c r="T53" s="23">
        <f t="shared" si="274"/>
        <v>49.060494387554918</v>
      </c>
      <c r="U53" s="15">
        <f>其他调用!AG52</f>
        <v>2002603417.3013701</v>
      </c>
      <c r="V53" s="54">
        <f>IFERROR(部队战力(INDEX(其他调用!D$5:D$104,J53,1),INDEX(其他调用!N$5:N$104,J53,1),INDEX(其他调用!I$5:I$104,J53,1),INDEX(其他调用!S$5:S$104,J53,1)),V52)</f>
        <v>2158353914.3670468</v>
      </c>
      <c r="W53" s="54">
        <f>IFERROR(部队战力(INDEX(其他调用!E$5:E$104,K53,1),INDEX(其他调用!O$5:O$104,K53,1),INDEX(其他调用!J$5:J$104,K53,1),INDEX(其他调用!T$5:T$104,K53,1)),W52)</f>
        <v>2309076062.0278311</v>
      </c>
      <c r="X53" s="54">
        <f>IFERROR(部队战力(INDEX(其他调用!F$5:F$104,L53,1),INDEX(其他调用!P$5:P$104,L53,1),INDEX(其他调用!K$5:K$104,L53,1),INDEX(其他调用!U$5:U$104,L53,1)),X52)</f>
        <v>2732458090.3913422</v>
      </c>
      <c r="Y53" s="54">
        <f>IFERROR(部队战力(INDEX(其他调用!G$5:G$104,M53,1),INDEX(其他调用!Q$5:Q$104,M53,1),INDEX(其他调用!L$5:L$104,M53,1),INDEX(其他调用!V$5:V$104,M53,1)),Y52)</f>
        <v>4066594014.7596736</v>
      </c>
      <c r="Z53" s="54">
        <f>IFERROR(部队战力(INDEX(其他调用!H$5:H$104,N53,1),INDEX(其他调用!R$5:R$104,N53,1),INDEX(其他调用!M$5:M$104,N53,1),INDEX(其他调用!W$5:W$104,N53,1)),Z52)</f>
        <v>4766904379.7365007</v>
      </c>
      <c r="AA53" s="15">
        <f t="shared" si="13"/>
        <v>1</v>
      </c>
      <c r="AB53" s="15">
        <f t="shared" si="14"/>
        <v>1.0777740094319623</v>
      </c>
      <c r="AC53" s="15">
        <f t="shared" si="15"/>
        <v>1.1530371126298444</v>
      </c>
      <c r="AD53" s="15">
        <f t="shared" si="16"/>
        <v>1.3644529250197204</v>
      </c>
      <c r="AE53" s="15">
        <f t="shared" si="17"/>
        <v>2.0306536879077419</v>
      </c>
      <c r="AF53" s="15">
        <f t="shared" si="18"/>
        <v>2.3803536629135458</v>
      </c>
      <c r="AK53" s="23"/>
      <c r="AL53" s="19">
        <v>48</v>
      </c>
      <c r="AM53" s="26">
        <f t="shared" si="242"/>
        <v>0.35602705590311623</v>
      </c>
      <c r="AN53" s="26">
        <f t="shared" si="242"/>
        <v>0.37528546843264771</v>
      </c>
      <c r="AO53" s="26">
        <f t="shared" si="242"/>
        <v>0.39558561767012917</v>
      </c>
      <c r="AP53" s="26">
        <f t="shared" si="242"/>
        <v>0.41698385381405306</v>
      </c>
      <c r="AQ53" s="26">
        <f t="shared" si="242"/>
        <v>0.4604700311504149</v>
      </c>
      <c r="AR53" s="26">
        <f t="shared" si="242"/>
        <v>0.48537803089466486</v>
      </c>
      <c r="AS53" s="26">
        <f t="shared" si="242"/>
        <v>0.51163336794490544</v>
      </c>
      <c r="AT53" s="26">
        <f t="shared" si="242"/>
        <v>0.53930892321629431</v>
      </c>
      <c r="AU53" s="26">
        <f t="shared" si="242"/>
        <v>0.59432158902691024</v>
      </c>
      <c r="AV53" s="26">
        <f t="shared" si="242"/>
        <v>0.62646996131185695</v>
      </c>
      <c r="AW53" s="26">
        <f t="shared" si="243"/>
        <v>0.66035732114101131</v>
      </c>
      <c r="AX53" s="26">
        <f t="shared" si="243"/>
        <v>0.69607773479095214</v>
      </c>
      <c r="AY53" s="26">
        <f t="shared" si="243"/>
        <v>0.66992771709957677</v>
      </c>
      <c r="AZ53" s="26">
        <f t="shared" si="243"/>
        <v>0.70616581790386457</v>
      </c>
      <c r="BA53" s="26">
        <f t="shared" si="243"/>
        <v>0.74436413011064095</v>
      </c>
      <c r="BB53" s="26">
        <f t="shared" si="243"/>
        <v>0.78462868655984941</v>
      </c>
      <c r="BC53" s="26">
        <f t="shared" si="243"/>
        <v>0.86645560118698939</v>
      </c>
      <c r="BD53" s="26">
        <f t="shared" si="243"/>
        <v>0.91332439705379309</v>
      </c>
      <c r="BE53" s="26">
        <f t="shared" si="243"/>
        <v>0.96272844576332151</v>
      </c>
      <c r="BF53" s="26">
        <f t="shared" si="243"/>
        <v>1.0148048856153256</v>
      </c>
      <c r="BG53" s="26">
        <f t="shared" si="244"/>
        <v>1.1183209218462824</v>
      </c>
      <c r="BH53" s="26">
        <f t="shared" si="244"/>
        <v>1.1509753007975332</v>
      </c>
      <c r="BI53" s="26">
        <f t="shared" si="244"/>
        <v>1.1530487535527705</v>
      </c>
      <c r="BJ53" s="26">
        <f t="shared" si="244"/>
        <v>1.1551184844392464</v>
      </c>
      <c r="BK53" s="26">
        <f t="shared" si="244"/>
        <v>1.0544242018823544</v>
      </c>
      <c r="BL53" s="26">
        <f t="shared" si="244"/>
        <v>1.0565049956931178</v>
      </c>
      <c r="BM53" s="26">
        <f t="shared" si="244"/>
        <v>1.0585816994137911</v>
      </c>
      <c r="BN53" s="26">
        <f t="shared" si="244"/>
        <v>1.0606543370688986</v>
      </c>
      <c r="BO53" s="26">
        <f t="shared" si="244"/>
        <v>1.1133287863748165</v>
      </c>
      <c r="BP53" s="26">
        <f t="shared" si="244"/>
        <v>1.1154916762129043</v>
      </c>
      <c r="BQ53" s="26">
        <f t="shared" si="245"/>
        <v>1.1176503804096025</v>
      </c>
      <c r="BR53" s="26">
        <f t="shared" si="245"/>
        <v>1.1198049231715239</v>
      </c>
      <c r="BS53" s="26">
        <f t="shared" si="245"/>
        <v>1.1729532979488957</v>
      </c>
      <c r="BT53" s="26">
        <f t="shared" si="245"/>
        <v>1.175197148242952</v>
      </c>
      <c r="BU53" s="26">
        <f t="shared" si="245"/>
        <v>1.1774367224218643</v>
      </c>
      <c r="BV53" s="26">
        <f t="shared" si="245"/>
        <v>1.1796720448398859</v>
      </c>
      <c r="BW53" s="26">
        <f t="shared" si="245"/>
        <v>1.0628329522709044</v>
      </c>
      <c r="BX53" s="26">
        <f t="shared" si="245"/>
        <v>1.0653375346351548</v>
      </c>
      <c r="BY53" s="26">
        <f t="shared" si="245"/>
        <v>1.0678362425822288</v>
      </c>
      <c r="BZ53" s="26">
        <f t="shared" si="245"/>
        <v>1.0703291172540133</v>
      </c>
      <c r="CA53" s="26">
        <f t="shared" si="246"/>
        <v>1.1239026849960303</v>
      </c>
      <c r="CB53" s="26">
        <f t="shared" si="246"/>
        <v>1.1265021731930334</v>
      </c>
      <c r="CC53" s="26">
        <f t="shared" si="246"/>
        <v>1.1290956766704794</v>
      </c>
      <c r="CD53" s="26">
        <f t="shared" si="246"/>
        <v>1.1666816354187315</v>
      </c>
      <c r="CE53" s="26">
        <f t="shared" si="246"/>
        <v>1.2676019364475319</v>
      </c>
      <c r="CF53" s="26">
        <f t="shared" si="246"/>
        <v>1.3391090111995887</v>
      </c>
      <c r="CG53" s="26">
        <f t="shared" si="246"/>
        <v>1.5350321143188392</v>
      </c>
      <c r="CH53" s="26">
        <f t="shared" si="246"/>
        <v>1.6795973774227324</v>
      </c>
      <c r="CK53" s="49">
        <v>48</v>
      </c>
      <c r="CL53" s="54">
        <f t="shared" si="19"/>
        <v>9.6153846153846159E-3</v>
      </c>
      <c r="CM53" s="54">
        <f t="shared" si="20"/>
        <v>1.9230769230769232E-2</v>
      </c>
      <c r="CN53" s="54">
        <f t="shared" si="21"/>
        <v>2.8846153846153848E-2</v>
      </c>
      <c r="CO53" s="54">
        <f t="shared" si="22"/>
        <v>3.8461538461538464E-2</v>
      </c>
      <c r="CP53" s="54">
        <f t="shared" si="23"/>
        <v>4.8076923076923073E-2</v>
      </c>
      <c r="CQ53" s="54">
        <f t="shared" si="24"/>
        <v>5.7692307692307696E-2</v>
      </c>
      <c r="CR53" s="54">
        <f t="shared" si="25"/>
        <v>6.7307692307692304E-2</v>
      </c>
      <c r="CS53" s="54">
        <f t="shared" si="26"/>
        <v>7.6923076923076927E-2</v>
      </c>
      <c r="CT53" s="54">
        <f t="shared" si="27"/>
        <v>8.6538461538461536E-2</v>
      </c>
      <c r="CU53" s="54">
        <f t="shared" si="28"/>
        <v>9.6153846153846145E-2</v>
      </c>
      <c r="CV53" s="54">
        <f t="shared" si="29"/>
        <v>0.10576923076923077</v>
      </c>
      <c r="CW53" s="54">
        <f t="shared" si="30"/>
        <v>0.11538461538461539</v>
      </c>
      <c r="CX53" s="54">
        <f t="shared" si="31"/>
        <v>1.9230769230769232E-2</v>
      </c>
      <c r="CY53" s="54">
        <f t="shared" si="32"/>
        <v>3.8461538461538464E-2</v>
      </c>
      <c r="CZ53" s="54">
        <f t="shared" si="33"/>
        <v>5.7692307692307696E-2</v>
      </c>
      <c r="DA53" s="54">
        <f t="shared" si="34"/>
        <v>7.6923076923076927E-2</v>
      </c>
      <c r="DB53" s="54">
        <f t="shared" si="35"/>
        <v>9.6153846153846145E-2</v>
      </c>
      <c r="DC53" s="54">
        <f t="shared" si="36"/>
        <v>0.11538461538461539</v>
      </c>
      <c r="DD53" s="54">
        <f t="shared" si="37"/>
        <v>0.13461538461538461</v>
      </c>
      <c r="DE53" s="54">
        <f t="shared" si="38"/>
        <v>0.15384615384615385</v>
      </c>
      <c r="DF53" s="54">
        <f t="shared" si="39"/>
        <v>0.17307692307692307</v>
      </c>
      <c r="DG53" s="54">
        <f t="shared" si="40"/>
        <v>0.19230769230769229</v>
      </c>
      <c r="DH53" s="54">
        <f t="shared" si="41"/>
        <v>0.21153846153846154</v>
      </c>
      <c r="DI53" s="54">
        <f t="shared" si="42"/>
        <v>0.23076923076923078</v>
      </c>
      <c r="DJ53" s="54">
        <f t="shared" si="43"/>
        <v>2.8846153846153848E-2</v>
      </c>
      <c r="DK53" s="54">
        <f t="shared" si="44"/>
        <v>5.7692307692307696E-2</v>
      </c>
      <c r="DL53" s="54">
        <f t="shared" si="45"/>
        <v>8.6538461538461536E-2</v>
      </c>
      <c r="DM53" s="54">
        <f t="shared" si="46"/>
        <v>0.11538461538461539</v>
      </c>
      <c r="DN53" s="54">
        <f t="shared" si="47"/>
        <v>0.14423076923076922</v>
      </c>
      <c r="DO53" s="54">
        <f t="shared" si="48"/>
        <v>0.17307692307692307</v>
      </c>
      <c r="DP53" s="54">
        <f t="shared" si="49"/>
        <v>0.20192307692307693</v>
      </c>
      <c r="DQ53" s="54">
        <f t="shared" si="50"/>
        <v>0.23076923076923078</v>
      </c>
      <c r="DR53" s="54">
        <f t="shared" si="51"/>
        <v>0.25961538461538458</v>
      </c>
      <c r="DS53" s="54">
        <f t="shared" si="52"/>
        <v>0.28846153846153844</v>
      </c>
      <c r="DT53" s="54">
        <f t="shared" si="53"/>
        <v>0.31730769230769229</v>
      </c>
      <c r="DU53" s="54">
        <f t="shared" si="54"/>
        <v>0.34615384615384615</v>
      </c>
      <c r="DV53" s="54">
        <f t="shared" si="55"/>
        <v>0.14285714285714285</v>
      </c>
      <c r="DW53" s="54">
        <f t="shared" si="56"/>
        <v>0.2857142857142857</v>
      </c>
      <c r="DX53" s="54">
        <f t="shared" si="57"/>
        <v>0.42857142857142855</v>
      </c>
      <c r="DY53" s="54">
        <f t="shared" si="58"/>
        <v>0.5714285714285714</v>
      </c>
      <c r="DZ53" s="54">
        <f t="shared" si="59"/>
        <v>0.71428571428571419</v>
      </c>
      <c r="EA53" s="54">
        <f t="shared" si="60"/>
        <v>0.8571428571428571</v>
      </c>
      <c r="EB53" s="54">
        <f t="shared" si="61"/>
        <v>0.90714285714285714</v>
      </c>
      <c r="EC53" s="54">
        <f t="shared" si="62"/>
        <v>0.95714285714285718</v>
      </c>
      <c r="ED53" s="54">
        <f t="shared" si="63"/>
        <v>1.0071428571428571</v>
      </c>
      <c r="EE53" s="54">
        <f t="shared" si="64"/>
        <v>1.0571428571428572</v>
      </c>
      <c r="EF53" s="54">
        <f t="shared" si="65"/>
        <v>1.1071428571428572</v>
      </c>
      <c r="EG53" s="54">
        <f t="shared" si="66"/>
        <v>1.1571428571428573</v>
      </c>
      <c r="EH53" s="66">
        <f t="shared" ref="EH53:ES53" si="275">EG53+EH$2</f>
        <v>1.2371428571428573</v>
      </c>
      <c r="EI53" s="66">
        <f t="shared" si="275"/>
        <v>1.3271428571428574</v>
      </c>
      <c r="EJ53" s="66">
        <f t="shared" si="275"/>
        <v>1.4271428571428575</v>
      </c>
      <c r="EK53" s="66">
        <f t="shared" si="275"/>
        <v>1.5471428571428576</v>
      </c>
      <c r="EL53" s="66">
        <f t="shared" si="275"/>
        <v>1.6871428571428577</v>
      </c>
      <c r="EM53" s="66">
        <f t="shared" si="275"/>
        <v>1.8471428571428576</v>
      </c>
      <c r="EN53" s="66">
        <f t="shared" si="275"/>
        <v>2.0271428571428576</v>
      </c>
      <c r="EO53" s="66">
        <f t="shared" si="275"/>
        <v>2.2271428571428578</v>
      </c>
      <c r="EP53" s="66">
        <f t="shared" si="275"/>
        <v>2.447142857142858</v>
      </c>
      <c r="EQ53" s="66">
        <f t="shared" si="275"/>
        <v>2.6871428571428577</v>
      </c>
      <c r="ER53" s="66">
        <f t="shared" si="275"/>
        <v>2.9471428571428575</v>
      </c>
      <c r="ES53" s="66">
        <f t="shared" si="275"/>
        <v>3.2271428571428578</v>
      </c>
      <c r="EW53" s="23">
        <v>48</v>
      </c>
      <c r="EX53" s="23">
        <f>INT([2]攻城值!$AC52)</f>
        <v>155</v>
      </c>
      <c r="EY53" s="23">
        <f>INT([2]攻城值!$AJ52)</f>
        <v>909</v>
      </c>
      <c r="EZ53" s="23">
        <f t="shared" si="68"/>
        <v>727.2</v>
      </c>
      <c r="FA53" s="23">
        <f>[3]其他调用!AS52+[3]其他调用!$AZ52*[3]攻城基础信息!$D$28*[3]攻城基础信息!$D$29</f>
        <v>883.10414031040864</v>
      </c>
      <c r="FB53" s="61">
        <f>[3]攻城基础信息!$X52*EZ53/FA53*$EX$1*6</f>
        <v>356232.77478389116</v>
      </c>
      <c r="FC53" s="26">
        <f t="shared" si="69"/>
        <v>35500</v>
      </c>
      <c r="FE53" s="74"/>
      <c r="FF53" s="23">
        <v>47</v>
      </c>
      <c r="FG53" s="26">
        <v>1</v>
      </c>
      <c r="FJ53" s="46">
        <v>48</v>
      </c>
      <c r="FK53" s="46">
        <f t="shared" ref="FK53:HE53" si="276">IF(FK$5&lt;$P53,FL53*0.99,IF(FK$5&lt;=$T53,1,FJ53*1.05))</f>
        <v>0.64910262836840216</v>
      </c>
      <c r="FL53" s="46">
        <f t="shared" si="276"/>
        <v>0.65565922057414361</v>
      </c>
      <c r="FM53" s="46">
        <f t="shared" si="276"/>
        <v>0.66228204098398347</v>
      </c>
      <c r="FN53" s="46">
        <f t="shared" si="276"/>
        <v>0.66897175856968027</v>
      </c>
      <c r="FO53" s="46">
        <f t="shared" si="276"/>
        <v>0.67572904906028308</v>
      </c>
      <c r="FP53" s="46">
        <f t="shared" si="276"/>
        <v>0.68255459501038696</v>
      </c>
      <c r="FQ53" s="46">
        <f t="shared" si="276"/>
        <v>0.68944908586907772</v>
      </c>
      <c r="FR53" s="46">
        <f t="shared" si="276"/>
        <v>0.69641321804957346</v>
      </c>
      <c r="FS53" s="46">
        <f t="shared" si="276"/>
        <v>0.70344769499956916</v>
      </c>
      <c r="FT53" s="46">
        <f t="shared" si="276"/>
        <v>0.71055322727229209</v>
      </c>
      <c r="FU53" s="46">
        <f t="shared" si="276"/>
        <v>0.7177305325982748</v>
      </c>
      <c r="FV53" s="46">
        <f t="shared" si="276"/>
        <v>0.72498033595785338</v>
      </c>
      <c r="FW53" s="46">
        <f t="shared" si="276"/>
        <v>0.73230336965439735</v>
      </c>
      <c r="FX53" s="46">
        <f t="shared" si="276"/>
        <v>0.73970037338828021</v>
      </c>
      <c r="FY53" s="46">
        <f t="shared" si="276"/>
        <v>0.74717209433159615</v>
      </c>
      <c r="FZ53" s="46">
        <f t="shared" si="276"/>
        <v>0.75471928720363246</v>
      </c>
      <c r="GA53" s="46">
        <f t="shared" si="276"/>
        <v>0.76234271434710354</v>
      </c>
      <c r="GB53" s="46">
        <f t="shared" si="276"/>
        <v>0.77004314580515509</v>
      </c>
      <c r="GC53" s="46">
        <f t="shared" si="276"/>
        <v>0.77782135939914654</v>
      </c>
      <c r="GD53" s="46">
        <f t="shared" si="276"/>
        <v>0.78567814080721876</v>
      </c>
      <c r="GE53" s="46">
        <f t="shared" si="276"/>
        <v>0.79361428364365527</v>
      </c>
      <c r="GF53" s="46">
        <f t="shared" si="276"/>
        <v>0.80163058953904576</v>
      </c>
      <c r="GG53" s="46">
        <f t="shared" si="276"/>
        <v>0.80972786822125831</v>
      </c>
      <c r="GH53" s="46">
        <f t="shared" si="276"/>
        <v>0.81790693759723065</v>
      </c>
      <c r="GI53" s="46">
        <f t="shared" si="276"/>
        <v>0.82616862383558654</v>
      </c>
      <c r="GJ53" s="46">
        <f t="shared" si="276"/>
        <v>0.83451376145008738</v>
      </c>
      <c r="GK53" s="46">
        <f t="shared" si="276"/>
        <v>0.84294319338392665</v>
      </c>
      <c r="GL53" s="46">
        <f t="shared" si="276"/>
        <v>0.85145777109487542</v>
      </c>
      <c r="GM53" s="46">
        <f t="shared" si="276"/>
        <v>0.86005835464128833</v>
      </c>
      <c r="GN53" s="46">
        <f t="shared" si="276"/>
        <v>0.86874581276897811</v>
      </c>
      <c r="GO53" s="46">
        <f t="shared" si="276"/>
        <v>0.87752102299896784</v>
      </c>
      <c r="GP53" s="46">
        <f t="shared" si="276"/>
        <v>0.88638487171612912</v>
      </c>
      <c r="GQ53" s="46">
        <f t="shared" si="276"/>
        <v>0.89533825425871627</v>
      </c>
      <c r="GR53" s="46">
        <f t="shared" si="276"/>
        <v>0.9043820750088043</v>
      </c>
      <c r="GS53" s="46">
        <f t="shared" si="276"/>
        <v>0.91351724748364072</v>
      </c>
      <c r="GT53" s="46">
        <f t="shared" si="276"/>
        <v>0.92274469442791995</v>
      </c>
      <c r="GU53" s="46">
        <f t="shared" si="276"/>
        <v>0.93206534790698992</v>
      </c>
      <c r="GV53" s="46">
        <f t="shared" si="276"/>
        <v>0.94148014940099989</v>
      </c>
      <c r="GW53" s="46">
        <f t="shared" si="276"/>
        <v>0.95099004989999991</v>
      </c>
      <c r="GX53" s="46">
        <f t="shared" si="276"/>
        <v>0.96059600999999994</v>
      </c>
      <c r="GY53" s="46">
        <f t="shared" si="276"/>
        <v>0.97029899999999991</v>
      </c>
      <c r="GZ53" s="46">
        <f t="shared" si="276"/>
        <v>0.98009999999999997</v>
      </c>
      <c r="HA53" s="46">
        <f t="shared" si="276"/>
        <v>0.99</v>
      </c>
      <c r="HB53" s="46">
        <f t="shared" si="276"/>
        <v>1</v>
      </c>
      <c r="HC53" s="46">
        <f t="shared" si="276"/>
        <v>1</v>
      </c>
      <c r="HD53" s="46">
        <f t="shared" si="276"/>
        <v>1</v>
      </c>
      <c r="HE53" s="46">
        <f t="shared" si="276"/>
        <v>1</v>
      </c>
      <c r="HF53" s="67">
        <f t="shared" si="211"/>
        <v>1</v>
      </c>
      <c r="HG53" s="66">
        <f t="shared" ref="HG53:HR53" si="277">IF(HG$5&lt;$P53,HH53*0.99,IF(HG$5&lt;=$T53,1,HF53*HG$2))</f>
        <v>1</v>
      </c>
      <c r="HH53" s="66">
        <f t="shared" si="277"/>
        <v>1.07</v>
      </c>
      <c r="HI53" s="66">
        <f t="shared" si="277"/>
        <v>1.1663000000000001</v>
      </c>
      <c r="HJ53" s="66">
        <f t="shared" si="277"/>
        <v>1.2945930000000003</v>
      </c>
      <c r="HK53" s="66">
        <f t="shared" si="277"/>
        <v>1.4628900900000001</v>
      </c>
      <c r="HL53" s="66">
        <f t="shared" si="277"/>
        <v>1.6823236035</v>
      </c>
      <c r="HM53" s="66">
        <f t="shared" si="277"/>
        <v>1.9683186160949999</v>
      </c>
      <c r="HN53" s="66">
        <f t="shared" si="277"/>
        <v>2.3422991531530499</v>
      </c>
      <c r="HO53" s="66">
        <f t="shared" si="277"/>
        <v>2.8341819753151904</v>
      </c>
      <c r="HP53" s="66">
        <f t="shared" si="277"/>
        <v>3.4860438296376843</v>
      </c>
      <c r="HQ53" s="66">
        <f t="shared" si="277"/>
        <v>4.3575547870471052</v>
      </c>
      <c r="HR53" s="66">
        <f t="shared" si="277"/>
        <v>5.5340945795498238</v>
      </c>
    </row>
    <row r="54" spans="2:226" x14ac:dyDescent="0.15">
      <c r="B54" s="74"/>
      <c r="C54" s="7">
        <v>47</v>
      </c>
      <c r="D54" s="3">
        <f t="shared" si="130"/>
        <v>0.15000000000000002</v>
      </c>
      <c r="E54" s="9"/>
      <c r="F54" s="9"/>
      <c r="G54" s="9"/>
      <c r="H54" s="15"/>
      <c r="I54" s="7">
        <v>49</v>
      </c>
      <c r="J54" s="15">
        <f>ROUNDUP(求节点(节奏总纲!P$4:P$113,节奏总纲!$O$4:$O$113,节奏总纲!P52+1),0)</f>
        <v>50</v>
      </c>
      <c r="K54" s="15">
        <f>ROUNDUP(求节点(节奏总纲!Q$4:Q$113,节奏总纲!$O$4:$O$113,节奏总纲!Q52+1),0)</f>
        <v>50</v>
      </c>
      <c r="L54" s="15">
        <f>ROUNDUP(求节点(节奏总纲!R$4:R$113,节奏总纲!$O$4:$O$113,节奏总纲!R52+1),0)</f>
        <v>50</v>
      </c>
      <c r="M54" s="15">
        <f>ROUNDUP(求节点(节奏总纲!S$4:S$113,节奏总纲!$O$4:$O$113,节奏总纲!S52+1),0)</f>
        <v>50</v>
      </c>
      <c r="N54" s="15">
        <f>ROUNDUP(求节点(节奏总纲!T$4:T$113,节奏总纲!$O$4:$O$113,节奏总纲!T52+1),0)</f>
        <v>51</v>
      </c>
      <c r="O54" s="15">
        <f t="shared" si="11"/>
        <v>21.645599368991029</v>
      </c>
      <c r="P54" s="7">
        <v>43.291198737982057</v>
      </c>
      <c r="Q54" s="23">
        <f t="shared" ref="Q54:T54" si="278">P54+1.5</f>
        <v>44.791198737982057</v>
      </c>
      <c r="R54" s="23">
        <f t="shared" si="278"/>
        <v>46.291198737982057</v>
      </c>
      <c r="S54" s="23">
        <f t="shared" si="278"/>
        <v>47.791198737982057</v>
      </c>
      <c r="T54" s="23">
        <f t="shared" si="278"/>
        <v>49.291198737982057</v>
      </c>
      <c r="U54" s="15">
        <f>其他调用!AG53</f>
        <v>2158353914.3670468</v>
      </c>
      <c r="V54" s="54">
        <f>IFERROR(部队战力(INDEX(其他调用!D$5:D$104,J54,1),INDEX(其他调用!N$5:N$104,J54,1),INDEX(其他调用!I$5:I$104,J54,1),INDEX(其他调用!S$5:S$104,J54,1)),V53)</f>
        <v>2324829544.9114389</v>
      </c>
      <c r="W54" s="54">
        <f>IFERROR(部队战力(INDEX(其他调用!E$5:E$104,K54,1),INDEX(其他调用!O$5:O$104,K54,1),INDEX(其他调用!J$5:J$104,K54,1),INDEX(其他调用!T$5:T$104,K54,1)),W53)</f>
        <v>2497774944.4617505</v>
      </c>
      <c r="X54" s="54">
        <f>IFERROR(部队战力(INDEX(其他调用!F$5:F$104,L54,1),INDEX(其他调用!P$5:P$104,L54,1),INDEX(其他调用!K$5:K$104,L54,1),INDEX(其他调用!U$5:U$104,L54,1)),X53)</f>
        <v>2951147289.9753489</v>
      </c>
      <c r="Y54" s="54">
        <f>IFERROR(部队战力(INDEX(其他调用!G$5:G$104,M54,1),INDEX(其他调用!Q$5:Q$104,M54,1),INDEX(其他调用!L$5:L$104,M54,1),INDEX(其他调用!V$5:V$104,M54,1)),Y53)</f>
        <v>4066594014.7596736</v>
      </c>
      <c r="Z54" s="54">
        <f>IFERROR(部队战力(INDEX(其他调用!H$5:H$104,N54,1),INDEX(其他调用!R$5:R$104,N54,1),INDEX(其他调用!M$5:M$104,N54,1),INDEX(其他调用!W$5:W$104,N54,1)),Z53)</f>
        <v>5172105813.8961754</v>
      </c>
      <c r="AA54" s="15">
        <f t="shared" si="13"/>
        <v>1</v>
      </c>
      <c r="AB54" s="15">
        <f t="shared" si="14"/>
        <v>1.0771308307855583</v>
      </c>
      <c r="AC54" s="15">
        <f t="shared" si="15"/>
        <v>1.1572592093610568</v>
      </c>
      <c r="AD54" s="15">
        <f t="shared" si="16"/>
        <v>1.3673138915407181</v>
      </c>
      <c r="AE54" s="15">
        <f t="shared" si="17"/>
        <v>1.8841182568301049</v>
      </c>
      <c r="AF54" s="15">
        <f t="shared" si="18"/>
        <v>2.3963196116578191</v>
      </c>
      <c r="AK54" s="23"/>
      <c r="AL54" s="19">
        <v>49</v>
      </c>
      <c r="AM54" s="26">
        <f t="shared" si="242"/>
        <v>0.35387011724117384</v>
      </c>
      <c r="AN54" s="26">
        <f t="shared" si="242"/>
        <v>0.37301185545097643</v>
      </c>
      <c r="AO54" s="26">
        <f t="shared" si="242"/>
        <v>0.39318901915685978</v>
      </c>
      <c r="AP54" s="26">
        <f t="shared" si="242"/>
        <v>0.41445761716775154</v>
      </c>
      <c r="AQ54" s="26">
        <f t="shared" si="242"/>
        <v>0.45768033975930772</v>
      </c>
      <c r="AR54" s="26">
        <f t="shared" si="242"/>
        <v>0.48243743797304417</v>
      </c>
      <c r="AS54" s="26">
        <f t="shared" si="242"/>
        <v>0.50853371084367527</v>
      </c>
      <c r="AT54" s="26">
        <f t="shared" si="242"/>
        <v>0.53604159774782689</v>
      </c>
      <c r="AU54" s="26">
        <f t="shared" si="242"/>
        <v>0.59072097724265293</v>
      </c>
      <c r="AV54" s="26">
        <f t="shared" si="242"/>
        <v>0.62267458324242497</v>
      </c>
      <c r="AW54" s="26">
        <f t="shared" si="243"/>
        <v>0.65635664138072558</v>
      </c>
      <c r="AX54" s="26">
        <f t="shared" si="243"/>
        <v>0.69186064804713887</v>
      </c>
      <c r="AY54" s="26">
        <f t="shared" si="243"/>
        <v>0.66586905647319983</v>
      </c>
      <c r="AZ54" s="26">
        <f t="shared" si="243"/>
        <v>0.70188761396086563</v>
      </c>
      <c r="BA54" s="26">
        <f t="shared" si="243"/>
        <v>0.73985450719244428</v>
      </c>
      <c r="BB54" s="26">
        <f t="shared" si="243"/>
        <v>0.77987512662318403</v>
      </c>
      <c r="BC54" s="26">
        <f t="shared" si="243"/>
        <v>0.8612063046684536</v>
      </c>
      <c r="BD54" s="26">
        <f t="shared" si="243"/>
        <v>0.90779115268307131</v>
      </c>
      <c r="BE54" s="26">
        <f t="shared" si="243"/>
        <v>0.95689589407605957</v>
      </c>
      <c r="BF54" s="26">
        <f t="shared" si="243"/>
        <v>1.0086568363145236</v>
      </c>
      <c r="BG54" s="26">
        <f t="shared" si="244"/>
        <v>1.1115457355428973</v>
      </c>
      <c r="BH54" s="26">
        <f t="shared" si="244"/>
        <v>1.1507259115002291</v>
      </c>
      <c r="BI54" s="26">
        <f t="shared" si="244"/>
        <v>1.152771726237338</v>
      </c>
      <c r="BJ54" s="26">
        <f t="shared" si="244"/>
        <v>1.1548139167096969</v>
      </c>
      <c r="BK54" s="26">
        <f t="shared" si="244"/>
        <v>1.0542479442837112</v>
      </c>
      <c r="BL54" s="26">
        <f t="shared" si="244"/>
        <v>1.0562919651475369</v>
      </c>
      <c r="BM54" s="26">
        <f t="shared" si="244"/>
        <v>1.0583320382772412</v>
      </c>
      <c r="BN54" s="26">
        <f t="shared" si="244"/>
        <v>1.0603681864583048</v>
      </c>
      <c r="BO54" s="26">
        <f t="shared" si="244"/>
        <v>1.1129909290320443</v>
      </c>
      <c r="BP54" s="26">
        <f t="shared" si="244"/>
        <v>1.1151158836479724</v>
      </c>
      <c r="BQ54" s="26">
        <f t="shared" si="245"/>
        <v>1.1172367966641561</v>
      </c>
      <c r="BR54" s="26">
        <f t="shared" si="245"/>
        <v>1.1193536910542485</v>
      </c>
      <c r="BS54" s="26">
        <f t="shared" si="245"/>
        <v>1.1724423436466722</v>
      </c>
      <c r="BT54" s="26">
        <f t="shared" si="245"/>
        <v>1.1746471290772023</v>
      </c>
      <c r="BU54" s="26">
        <f t="shared" si="245"/>
        <v>1.1768477839223408</v>
      </c>
      <c r="BV54" s="26">
        <f t="shared" si="245"/>
        <v>1.1790443313109717</v>
      </c>
      <c r="BW54" s="26">
        <f t="shared" si="245"/>
        <v>1.062482336522631</v>
      </c>
      <c r="BX54" s="26">
        <f t="shared" si="245"/>
        <v>1.0649892827103504</v>
      </c>
      <c r="BY54" s="26">
        <f t="shared" si="245"/>
        <v>1.0674903414800641</v>
      </c>
      <c r="BZ54" s="26">
        <f t="shared" si="245"/>
        <v>1.0699855541167558</v>
      </c>
      <c r="CA54" s="26">
        <f t="shared" si="246"/>
        <v>1.1235451976834812</v>
      </c>
      <c r="CB54" s="26">
        <f t="shared" si="246"/>
        <v>1.126147108677332</v>
      </c>
      <c r="CC54" s="26">
        <f t="shared" si="246"/>
        <v>1.128743021917308</v>
      </c>
      <c r="CD54" s="26">
        <f t="shared" si="246"/>
        <v>1.1615261580821685</v>
      </c>
      <c r="CE54" s="26">
        <f t="shared" si="246"/>
        <v>1.2526551499336447</v>
      </c>
      <c r="CF54" s="26">
        <f t="shared" si="246"/>
        <v>1.3245161894481885</v>
      </c>
      <c r="CG54" s="26">
        <f t="shared" si="246"/>
        <v>1.4598757950067651</v>
      </c>
      <c r="CH54" s="26">
        <f t="shared" si="246"/>
        <v>1.6081166426557889</v>
      </c>
      <c r="CK54" s="49">
        <v>49</v>
      </c>
      <c r="CL54" s="54">
        <f t="shared" si="19"/>
        <v>9.6153846153846159E-3</v>
      </c>
      <c r="CM54" s="54">
        <f t="shared" si="20"/>
        <v>1.9230769230769232E-2</v>
      </c>
      <c r="CN54" s="54">
        <f t="shared" si="21"/>
        <v>2.8846153846153848E-2</v>
      </c>
      <c r="CO54" s="54">
        <f t="shared" si="22"/>
        <v>3.8461538461538464E-2</v>
      </c>
      <c r="CP54" s="54">
        <f t="shared" si="23"/>
        <v>4.8076923076923073E-2</v>
      </c>
      <c r="CQ54" s="54">
        <f t="shared" si="24"/>
        <v>5.7692307692307696E-2</v>
      </c>
      <c r="CR54" s="54">
        <f t="shared" si="25"/>
        <v>6.7307692307692304E-2</v>
      </c>
      <c r="CS54" s="54">
        <f t="shared" si="26"/>
        <v>7.6923076923076927E-2</v>
      </c>
      <c r="CT54" s="54">
        <f t="shared" si="27"/>
        <v>8.6538461538461536E-2</v>
      </c>
      <c r="CU54" s="54">
        <f t="shared" si="28"/>
        <v>9.6153846153846145E-2</v>
      </c>
      <c r="CV54" s="54">
        <f t="shared" si="29"/>
        <v>0.10576923076923077</v>
      </c>
      <c r="CW54" s="54">
        <f t="shared" si="30"/>
        <v>0.11538461538461539</v>
      </c>
      <c r="CX54" s="54">
        <f t="shared" si="31"/>
        <v>1.9230769230769232E-2</v>
      </c>
      <c r="CY54" s="54">
        <f t="shared" si="32"/>
        <v>3.8461538461538464E-2</v>
      </c>
      <c r="CZ54" s="54">
        <f t="shared" si="33"/>
        <v>5.7692307692307696E-2</v>
      </c>
      <c r="DA54" s="54">
        <f t="shared" si="34"/>
        <v>7.6923076923076927E-2</v>
      </c>
      <c r="DB54" s="54">
        <f t="shared" si="35"/>
        <v>9.6153846153846145E-2</v>
      </c>
      <c r="DC54" s="54">
        <f t="shared" si="36"/>
        <v>0.11538461538461539</v>
      </c>
      <c r="DD54" s="54">
        <f t="shared" si="37"/>
        <v>0.13461538461538461</v>
      </c>
      <c r="DE54" s="54">
        <f t="shared" si="38"/>
        <v>0.15384615384615385</v>
      </c>
      <c r="DF54" s="54">
        <f t="shared" si="39"/>
        <v>0.17307692307692307</v>
      </c>
      <c r="DG54" s="54">
        <f t="shared" si="40"/>
        <v>0.19230769230769229</v>
      </c>
      <c r="DH54" s="54">
        <f t="shared" si="41"/>
        <v>0.21153846153846154</v>
      </c>
      <c r="DI54" s="54">
        <f t="shared" si="42"/>
        <v>0.23076923076923078</v>
      </c>
      <c r="DJ54" s="54">
        <f t="shared" si="43"/>
        <v>2.8846153846153848E-2</v>
      </c>
      <c r="DK54" s="54">
        <f t="shared" si="44"/>
        <v>5.7692307692307696E-2</v>
      </c>
      <c r="DL54" s="54">
        <f t="shared" si="45"/>
        <v>8.6538461538461536E-2</v>
      </c>
      <c r="DM54" s="54">
        <f t="shared" si="46"/>
        <v>0.11538461538461539</v>
      </c>
      <c r="DN54" s="54">
        <f t="shared" si="47"/>
        <v>0.14423076923076922</v>
      </c>
      <c r="DO54" s="54">
        <f t="shared" si="48"/>
        <v>0.17307692307692307</v>
      </c>
      <c r="DP54" s="54">
        <f t="shared" si="49"/>
        <v>0.20192307692307693</v>
      </c>
      <c r="DQ54" s="54">
        <f t="shared" si="50"/>
        <v>0.23076923076923078</v>
      </c>
      <c r="DR54" s="54">
        <f t="shared" si="51"/>
        <v>0.25961538461538458</v>
      </c>
      <c r="DS54" s="54">
        <f t="shared" si="52"/>
        <v>0.28846153846153844</v>
      </c>
      <c r="DT54" s="54">
        <f t="shared" si="53"/>
        <v>0.31730769230769229</v>
      </c>
      <c r="DU54" s="54">
        <f t="shared" si="54"/>
        <v>0.34615384615384615</v>
      </c>
      <c r="DV54" s="54">
        <f t="shared" si="55"/>
        <v>0.10714285714285714</v>
      </c>
      <c r="DW54" s="54">
        <f t="shared" si="56"/>
        <v>0.21428571428571427</v>
      </c>
      <c r="DX54" s="54">
        <f t="shared" si="57"/>
        <v>0.3214285714285714</v>
      </c>
      <c r="DY54" s="54">
        <f t="shared" si="58"/>
        <v>0.42857142857142855</v>
      </c>
      <c r="DZ54" s="54">
        <f t="shared" si="59"/>
        <v>0.5357142857142857</v>
      </c>
      <c r="EA54" s="54">
        <f t="shared" si="60"/>
        <v>0.64285714285714279</v>
      </c>
      <c r="EB54" s="54">
        <f t="shared" si="61"/>
        <v>0.75</v>
      </c>
      <c r="EC54" s="54">
        <f t="shared" si="62"/>
        <v>0.8</v>
      </c>
      <c r="ED54" s="54">
        <f t="shared" si="63"/>
        <v>0.85000000000000009</v>
      </c>
      <c r="EE54" s="54">
        <f t="shared" si="64"/>
        <v>0.90000000000000013</v>
      </c>
      <c r="EF54" s="54">
        <f t="shared" si="65"/>
        <v>0.95000000000000018</v>
      </c>
      <c r="EG54" s="54">
        <f t="shared" si="66"/>
        <v>1.0000000000000002</v>
      </c>
      <c r="EH54" s="66">
        <f t="shared" ref="EH54:ES54" si="279">EG54+EH$2</f>
        <v>1.0800000000000003</v>
      </c>
      <c r="EI54" s="66">
        <f t="shared" si="279"/>
        <v>1.1700000000000004</v>
      </c>
      <c r="EJ54" s="66">
        <f t="shared" si="279"/>
        <v>1.2700000000000005</v>
      </c>
      <c r="EK54" s="66">
        <f t="shared" si="279"/>
        <v>1.3900000000000006</v>
      </c>
      <c r="EL54" s="66">
        <f t="shared" si="279"/>
        <v>1.5300000000000007</v>
      </c>
      <c r="EM54" s="66">
        <f t="shared" si="279"/>
        <v>1.6900000000000006</v>
      </c>
      <c r="EN54" s="66">
        <f t="shared" si="279"/>
        <v>1.8700000000000006</v>
      </c>
      <c r="EO54" s="66">
        <f t="shared" si="279"/>
        <v>2.0700000000000007</v>
      </c>
      <c r="EP54" s="66">
        <f t="shared" si="279"/>
        <v>2.2900000000000009</v>
      </c>
      <c r="EQ54" s="66">
        <f t="shared" si="279"/>
        <v>2.5300000000000011</v>
      </c>
      <c r="ER54" s="66">
        <f t="shared" si="279"/>
        <v>2.7900000000000009</v>
      </c>
      <c r="ES54" s="66">
        <f t="shared" si="279"/>
        <v>3.0700000000000012</v>
      </c>
      <c r="EW54" s="23">
        <v>49</v>
      </c>
      <c r="EX54" s="23">
        <f>INT([2]攻城值!$AC53)</f>
        <v>159</v>
      </c>
      <c r="EY54" s="23">
        <f>INT([2]攻城值!$AJ53)</f>
        <v>928</v>
      </c>
      <c r="EZ54" s="23">
        <f t="shared" si="68"/>
        <v>742.40000000000009</v>
      </c>
      <c r="FA54" s="23">
        <f>[3]其他调用!AS53+[3]其他调用!$AZ53*[3]攻城基础信息!$D$28*[3]攻城基础信息!$D$29</f>
        <v>901.54063982749562</v>
      </c>
      <c r="FB54" s="61">
        <f>[3]攻城基础信息!$X53*EZ54/FA54*$EX$1*6</f>
        <v>365380.60571125295</v>
      </c>
      <c r="FC54" s="26">
        <f t="shared" si="69"/>
        <v>36500</v>
      </c>
      <c r="FE54" s="74"/>
      <c r="FF54" s="23">
        <v>48</v>
      </c>
      <c r="FG54" s="26">
        <v>1</v>
      </c>
      <c r="FJ54" s="46">
        <v>49</v>
      </c>
      <c r="FK54" s="46">
        <f t="shared" ref="FK54:HF69" si="280">IF(FK$5&lt;$P54,FL54*0.99,IF(FK$5&lt;=$T54,1,FJ54*1.05))</f>
        <v>0.64910262836840216</v>
      </c>
      <c r="FL54" s="46">
        <f t="shared" si="280"/>
        <v>0.65565922057414361</v>
      </c>
      <c r="FM54" s="46">
        <f t="shared" si="280"/>
        <v>0.66228204098398347</v>
      </c>
      <c r="FN54" s="46">
        <f t="shared" si="280"/>
        <v>0.66897175856968027</v>
      </c>
      <c r="FO54" s="46">
        <f t="shared" si="280"/>
        <v>0.67572904906028308</v>
      </c>
      <c r="FP54" s="46">
        <f t="shared" si="280"/>
        <v>0.68255459501038696</v>
      </c>
      <c r="FQ54" s="46">
        <f t="shared" si="280"/>
        <v>0.68944908586907772</v>
      </c>
      <c r="FR54" s="46">
        <f t="shared" si="280"/>
        <v>0.69641321804957346</v>
      </c>
      <c r="FS54" s="46">
        <f t="shared" si="280"/>
        <v>0.70344769499956916</v>
      </c>
      <c r="FT54" s="46">
        <f t="shared" si="280"/>
        <v>0.71055322727229209</v>
      </c>
      <c r="FU54" s="46">
        <f t="shared" si="280"/>
        <v>0.7177305325982748</v>
      </c>
      <c r="FV54" s="46">
        <f t="shared" si="280"/>
        <v>0.72498033595785338</v>
      </c>
      <c r="FW54" s="46">
        <f t="shared" si="280"/>
        <v>0.73230336965439735</v>
      </c>
      <c r="FX54" s="46">
        <f t="shared" si="280"/>
        <v>0.73970037338828021</v>
      </c>
      <c r="FY54" s="46">
        <f t="shared" si="280"/>
        <v>0.74717209433159615</v>
      </c>
      <c r="FZ54" s="46">
        <f t="shared" si="280"/>
        <v>0.75471928720363246</v>
      </c>
      <c r="GA54" s="46">
        <f t="shared" si="280"/>
        <v>0.76234271434710354</v>
      </c>
      <c r="GB54" s="46">
        <f t="shared" si="280"/>
        <v>0.77004314580515509</v>
      </c>
      <c r="GC54" s="46">
        <f t="shared" si="280"/>
        <v>0.77782135939914654</v>
      </c>
      <c r="GD54" s="46">
        <f t="shared" si="280"/>
        <v>0.78567814080721876</v>
      </c>
      <c r="GE54" s="46">
        <f t="shared" si="280"/>
        <v>0.79361428364365527</v>
      </c>
      <c r="GF54" s="46">
        <f t="shared" si="280"/>
        <v>0.80163058953904576</v>
      </c>
      <c r="GG54" s="46">
        <f t="shared" si="280"/>
        <v>0.80972786822125831</v>
      </c>
      <c r="GH54" s="46">
        <f t="shared" si="280"/>
        <v>0.81790693759723065</v>
      </c>
      <c r="GI54" s="46">
        <f t="shared" si="280"/>
        <v>0.82616862383558654</v>
      </c>
      <c r="GJ54" s="46">
        <f t="shared" si="280"/>
        <v>0.83451376145008738</v>
      </c>
      <c r="GK54" s="46">
        <f t="shared" si="280"/>
        <v>0.84294319338392665</v>
      </c>
      <c r="GL54" s="46">
        <f t="shared" si="280"/>
        <v>0.85145777109487542</v>
      </c>
      <c r="GM54" s="46">
        <f t="shared" si="280"/>
        <v>0.86005835464128833</v>
      </c>
      <c r="GN54" s="46">
        <f t="shared" si="280"/>
        <v>0.86874581276897811</v>
      </c>
      <c r="GO54" s="46">
        <f t="shared" si="280"/>
        <v>0.87752102299896784</v>
      </c>
      <c r="GP54" s="46">
        <f t="shared" si="280"/>
        <v>0.88638487171612912</v>
      </c>
      <c r="GQ54" s="46">
        <f t="shared" si="280"/>
        <v>0.89533825425871627</v>
      </c>
      <c r="GR54" s="46">
        <f t="shared" si="280"/>
        <v>0.9043820750088043</v>
      </c>
      <c r="GS54" s="46">
        <f t="shared" si="280"/>
        <v>0.91351724748364072</v>
      </c>
      <c r="GT54" s="46">
        <f t="shared" si="280"/>
        <v>0.92274469442791995</v>
      </c>
      <c r="GU54" s="46">
        <f t="shared" si="280"/>
        <v>0.93206534790698992</v>
      </c>
      <c r="GV54" s="46">
        <f t="shared" si="280"/>
        <v>0.94148014940099989</v>
      </c>
      <c r="GW54" s="46">
        <f t="shared" si="280"/>
        <v>0.95099004989999991</v>
      </c>
      <c r="GX54" s="46">
        <f t="shared" si="280"/>
        <v>0.96059600999999994</v>
      </c>
      <c r="GY54" s="46">
        <f t="shared" si="280"/>
        <v>0.97029899999999991</v>
      </c>
      <c r="GZ54" s="46">
        <f t="shared" si="280"/>
        <v>0.98009999999999997</v>
      </c>
      <c r="HA54" s="46">
        <f t="shared" si="280"/>
        <v>0.99</v>
      </c>
      <c r="HB54" s="46">
        <f t="shared" si="280"/>
        <v>1</v>
      </c>
      <c r="HC54" s="46">
        <f t="shared" si="280"/>
        <v>1</v>
      </c>
      <c r="HD54" s="46">
        <f t="shared" si="280"/>
        <v>1</v>
      </c>
      <c r="HE54" s="46">
        <f t="shared" si="280"/>
        <v>1</v>
      </c>
      <c r="HF54" s="67">
        <f t="shared" si="280"/>
        <v>1</v>
      </c>
      <c r="HG54" s="66">
        <f t="shared" ref="HG54:HR54" si="281">IF(HG$5&lt;$P54,HH54*0.99,IF(HG$5&lt;=$T54,1,HF54*HG$2))</f>
        <v>1</v>
      </c>
      <c r="HH54" s="66">
        <f t="shared" si="281"/>
        <v>1.07</v>
      </c>
      <c r="HI54" s="66">
        <f t="shared" si="281"/>
        <v>1.1663000000000001</v>
      </c>
      <c r="HJ54" s="66">
        <f t="shared" si="281"/>
        <v>1.2945930000000003</v>
      </c>
      <c r="HK54" s="66">
        <f t="shared" si="281"/>
        <v>1.4628900900000001</v>
      </c>
      <c r="HL54" s="66">
        <f t="shared" si="281"/>
        <v>1.6823236035</v>
      </c>
      <c r="HM54" s="66">
        <f t="shared" si="281"/>
        <v>1.9683186160949999</v>
      </c>
      <c r="HN54" s="66">
        <f t="shared" si="281"/>
        <v>2.3422991531530499</v>
      </c>
      <c r="HO54" s="66">
        <f t="shared" si="281"/>
        <v>2.8341819753151904</v>
      </c>
      <c r="HP54" s="66">
        <f t="shared" si="281"/>
        <v>3.4860438296376843</v>
      </c>
      <c r="HQ54" s="66">
        <f t="shared" si="281"/>
        <v>4.3575547870471052</v>
      </c>
      <c r="HR54" s="66">
        <f t="shared" si="281"/>
        <v>5.5340945795498238</v>
      </c>
    </row>
    <row r="55" spans="2:226" x14ac:dyDescent="0.15">
      <c r="B55" s="74"/>
      <c r="C55" s="7">
        <v>48</v>
      </c>
      <c r="D55" s="3">
        <f t="shared" si="130"/>
        <v>0.15000000000000002</v>
      </c>
      <c r="E55" s="9"/>
      <c r="F55" s="9"/>
      <c r="G55" s="9"/>
      <c r="H55" s="15"/>
      <c r="I55" s="7">
        <v>50</v>
      </c>
      <c r="J55" s="15">
        <f>ROUNDUP(求节点(节奏总纲!P$4:P$113,节奏总纲!$O$4:$O$113,节奏总纲!P53+1),0)</f>
        <v>51</v>
      </c>
      <c r="K55" s="15">
        <f>ROUNDUP(求节点(节奏总纲!Q$4:Q$113,节奏总纲!$O$4:$O$113,节奏总纲!Q53+1),0)</f>
        <v>51</v>
      </c>
      <c r="L55" s="15">
        <f>ROUNDUP(求节点(节奏总纲!R$4:R$113,节奏总纲!$O$4:$O$113,节奏总纲!R53+1),0)</f>
        <v>51</v>
      </c>
      <c r="M55" s="15">
        <f>ROUNDUP(求节点(节奏总纲!S$4:S$113,节奏总纲!$O$4:$O$113,节奏总纲!S53+1),0)</f>
        <v>51</v>
      </c>
      <c r="N55" s="15">
        <f>ROUNDUP(求节点(节奏总纲!T$4:T$113,节奏总纲!$O$4:$O$113,节奏总纲!T53+1),0)</f>
        <v>52</v>
      </c>
      <c r="O55" s="15">
        <f t="shared" si="11"/>
        <v>21.76923076923077</v>
      </c>
      <c r="P55" s="7">
        <v>43.53846153846154</v>
      </c>
      <c r="Q55" s="23">
        <f t="shared" ref="Q55:T55" si="282">P55+1.5</f>
        <v>45.03846153846154</v>
      </c>
      <c r="R55" s="23">
        <f t="shared" si="282"/>
        <v>46.53846153846154</v>
      </c>
      <c r="S55" s="23">
        <f t="shared" si="282"/>
        <v>48.03846153846154</v>
      </c>
      <c r="T55" s="23">
        <f t="shared" si="282"/>
        <v>49.53846153846154</v>
      </c>
      <c r="U55" s="15">
        <f>其他调用!AG54</f>
        <v>2324829544.9114389</v>
      </c>
      <c r="V55" s="54">
        <f>IFERROR(部队战力(INDEX(其他调用!D$5:D$104,J55,1),INDEX(其他调用!N$5:N$104,J55,1),INDEX(其他调用!I$5:I$104,J55,1),INDEX(其他调用!S$5:S$104,J55,1)),V54)</f>
        <v>2524357032.494513</v>
      </c>
      <c r="W55" s="54">
        <f>IFERROR(部队战力(INDEX(其他调用!E$5:E$104,K55,1),INDEX(其他调用!O$5:O$104,K55,1),INDEX(其他调用!J$5:J$104,K55,1),INDEX(其他调用!T$5:T$104,K55,1)),W54)</f>
        <v>2714680769.8947496</v>
      </c>
      <c r="X55" s="54">
        <f>IFERROR(部队战力(INDEX(其他调用!F$5:F$104,L55,1),INDEX(其他调用!P$5:P$104,L55,1),INDEX(其他调用!K$5:K$104,L55,1),INDEX(其他调用!U$5:U$104,L55,1)),X54)</f>
        <v>3201055828.9839854</v>
      </c>
      <c r="Y55" s="54">
        <f>IFERROR(部队战力(INDEX(其他调用!G$5:G$104,M55,1),INDEX(其他调用!Q$5:Q$104,M55,1),INDEX(其他调用!L$5:L$104,M55,1),INDEX(其他调用!V$5:V$104,M55,1)),Y54)</f>
        <v>4399269163.4830198</v>
      </c>
      <c r="Z55" s="54">
        <f>IFERROR(部队战力(INDEX(其他调用!H$5:H$104,N55,1),INDEX(其他调用!R$5:R$104,N55,1),INDEX(其他调用!M$5:M$104,N55,1),INDEX(其他调用!W$5:W$104,N55,1)),Z54)</f>
        <v>5609068707.108284</v>
      </c>
      <c r="AA55" s="15">
        <f t="shared" si="13"/>
        <v>1</v>
      </c>
      <c r="AB55" s="15">
        <f t="shared" si="14"/>
        <v>1.0858245663729618</v>
      </c>
      <c r="AC55" s="15">
        <f t="shared" si="15"/>
        <v>1.1676902402744376</v>
      </c>
      <c r="AD55" s="15">
        <f t="shared" si="16"/>
        <v>1.3768991520218852</v>
      </c>
      <c r="AE55" s="15">
        <f t="shared" si="17"/>
        <v>1.8922975119238703</v>
      </c>
      <c r="AF55" s="15">
        <f t="shared" si="18"/>
        <v>2.4126795529527536</v>
      </c>
      <c r="AK55" s="23"/>
      <c r="AL55" s="19">
        <v>50</v>
      </c>
      <c r="AM55" s="26">
        <f t="shared" si="242"/>
        <v>0.35157287352753885</v>
      </c>
      <c r="AN55" s="26">
        <f t="shared" si="242"/>
        <v>0.370590347959113</v>
      </c>
      <c r="AO55" s="26">
        <f t="shared" si="242"/>
        <v>0.39063652614170979</v>
      </c>
      <c r="AP55" s="26">
        <f t="shared" si="242"/>
        <v>0.41176705328790336</v>
      </c>
      <c r="AQ55" s="26">
        <f t="shared" si="242"/>
        <v>0.45470918386865694</v>
      </c>
      <c r="AR55" s="26">
        <f t="shared" si="242"/>
        <v>0.47930556467374996</v>
      </c>
      <c r="AS55" s="26">
        <f t="shared" si="242"/>
        <v>0.50523242652072986</v>
      </c>
      <c r="AT55" s="26">
        <f t="shared" si="242"/>
        <v>0.53256173852638888</v>
      </c>
      <c r="AU55" s="26">
        <f t="shared" si="242"/>
        <v>0.58688615201902961</v>
      </c>
      <c r="AV55" s="26">
        <f t="shared" si="242"/>
        <v>0.61863232253065359</v>
      </c>
      <c r="AW55" s="26">
        <f t="shared" si="243"/>
        <v>0.65209572446558839</v>
      </c>
      <c r="AX55" s="26">
        <f t="shared" si="243"/>
        <v>0.68736924725628168</v>
      </c>
      <c r="AY55" s="26">
        <f t="shared" si="243"/>
        <v>0.66154638713900282</v>
      </c>
      <c r="AZ55" s="26">
        <f t="shared" si="243"/>
        <v>0.69733112040492351</v>
      </c>
      <c r="BA55" s="26">
        <f t="shared" si="243"/>
        <v>0.73505154126555872</v>
      </c>
      <c r="BB55" s="26">
        <f t="shared" si="243"/>
        <v>0.77481235600547071</v>
      </c>
      <c r="BC55" s="26">
        <f t="shared" si="243"/>
        <v>0.85561555067948636</v>
      </c>
      <c r="BD55" s="26">
        <f t="shared" si="243"/>
        <v>0.90189798053546855</v>
      </c>
      <c r="BE55" s="26">
        <f t="shared" si="243"/>
        <v>0.95068394519942923</v>
      </c>
      <c r="BF55" s="26">
        <f t="shared" si="243"/>
        <v>1.0021088672616316</v>
      </c>
      <c r="BG55" s="26">
        <f t="shared" si="244"/>
        <v>1.10432983533267</v>
      </c>
      <c r="BH55" s="26">
        <f t="shared" si="244"/>
        <v>1.1505230166745148</v>
      </c>
      <c r="BI55" s="26">
        <f t="shared" si="244"/>
        <v>1.152786680232617</v>
      </c>
      <c r="BJ55" s="26">
        <f t="shared" si="244"/>
        <v>1.1550459074624049</v>
      </c>
      <c r="BK55" s="26">
        <f t="shared" si="244"/>
        <v>1.0545608969916005</v>
      </c>
      <c r="BL55" s="26">
        <f t="shared" si="244"/>
        <v>1.0568108953569681</v>
      </c>
      <c r="BM55" s="26">
        <f t="shared" si="244"/>
        <v>1.0590561135401018</v>
      </c>
      <c r="BN55" s="26">
        <f t="shared" si="244"/>
        <v>1.0612965818790396</v>
      </c>
      <c r="BO55" s="26">
        <f t="shared" si="244"/>
        <v>1.1141767270776104</v>
      </c>
      <c r="BP55" s="26">
        <f t="shared" si="244"/>
        <v>1.1165140263445108</v>
      </c>
      <c r="BQ55" s="26">
        <f t="shared" si="245"/>
        <v>1.1188464429432148</v>
      </c>
      <c r="BR55" s="26">
        <f t="shared" si="245"/>
        <v>1.1211740073464684</v>
      </c>
      <c r="BS55" s="26">
        <f t="shared" si="245"/>
        <v>1.1745647837891504</v>
      </c>
      <c r="BT55" s="26">
        <f t="shared" si="245"/>
        <v>1.1769880953331546</v>
      </c>
      <c r="BU55" s="26">
        <f t="shared" si="245"/>
        <v>1.1794064277399381</v>
      </c>
      <c r="BV55" s="26">
        <f t="shared" si="245"/>
        <v>1.181819811575604</v>
      </c>
      <c r="BW55" s="26">
        <f t="shared" si="245"/>
        <v>1.0635912747610159</v>
      </c>
      <c r="BX55" s="26">
        <f t="shared" si="245"/>
        <v>1.0664037092406258</v>
      </c>
      <c r="BY55" s="26">
        <f t="shared" si="245"/>
        <v>1.0692087459502786</v>
      </c>
      <c r="BZ55" s="26">
        <f t="shared" si="245"/>
        <v>1.0720064429615013</v>
      </c>
      <c r="CA55" s="26">
        <f t="shared" si="246"/>
        <v>1.1259776603323977</v>
      </c>
      <c r="CB55" s="26">
        <f t="shared" si="246"/>
        <v>1.1288933819527489</v>
      </c>
      <c r="CC55" s="26">
        <f t="shared" si="246"/>
        <v>1.1318015921820441</v>
      </c>
      <c r="CD55" s="26">
        <f t="shared" si="246"/>
        <v>1.1594511397384353</v>
      </c>
      <c r="CE55" s="26">
        <f t="shared" si="246"/>
        <v>1.2415692718369546</v>
      </c>
      <c r="CF55" s="26">
        <f t="shared" si="246"/>
        <v>1.3121084325541124</v>
      </c>
      <c r="CG55" s="26">
        <f t="shared" si="246"/>
        <v>1.4250181104117117</v>
      </c>
      <c r="CH55" s="26">
        <f t="shared" si="246"/>
        <v>1.5764156079478582</v>
      </c>
      <c r="CK55" s="49">
        <v>50</v>
      </c>
      <c r="CL55" s="54">
        <f t="shared" si="19"/>
        <v>9.6153846153846159E-3</v>
      </c>
      <c r="CM55" s="54">
        <f t="shared" si="20"/>
        <v>1.9230769230769232E-2</v>
      </c>
      <c r="CN55" s="54">
        <f t="shared" si="21"/>
        <v>2.8846153846153848E-2</v>
      </c>
      <c r="CO55" s="54">
        <f t="shared" si="22"/>
        <v>3.8461538461538464E-2</v>
      </c>
      <c r="CP55" s="54">
        <f t="shared" si="23"/>
        <v>4.8076923076923073E-2</v>
      </c>
      <c r="CQ55" s="54">
        <f t="shared" si="24"/>
        <v>5.7692307692307696E-2</v>
      </c>
      <c r="CR55" s="54">
        <f t="shared" si="25"/>
        <v>6.7307692307692304E-2</v>
      </c>
      <c r="CS55" s="54">
        <f t="shared" si="26"/>
        <v>7.6923076923076927E-2</v>
      </c>
      <c r="CT55" s="54">
        <f t="shared" si="27"/>
        <v>8.6538461538461536E-2</v>
      </c>
      <c r="CU55" s="54">
        <f t="shared" si="28"/>
        <v>9.6153846153846145E-2</v>
      </c>
      <c r="CV55" s="54">
        <f t="shared" si="29"/>
        <v>0.10576923076923077</v>
      </c>
      <c r="CW55" s="54">
        <f t="shared" si="30"/>
        <v>0.11538461538461539</v>
      </c>
      <c r="CX55" s="54">
        <f t="shared" si="31"/>
        <v>1.9230769230769232E-2</v>
      </c>
      <c r="CY55" s="54">
        <f t="shared" si="32"/>
        <v>3.8461538461538464E-2</v>
      </c>
      <c r="CZ55" s="54">
        <f t="shared" si="33"/>
        <v>5.7692307692307696E-2</v>
      </c>
      <c r="DA55" s="54">
        <f t="shared" si="34"/>
        <v>7.6923076923076927E-2</v>
      </c>
      <c r="DB55" s="54">
        <f t="shared" si="35"/>
        <v>9.6153846153846145E-2</v>
      </c>
      <c r="DC55" s="54">
        <f t="shared" si="36"/>
        <v>0.11538461538461539</v>
      </c>
      <c r="DD55" s="54">
        <f t="shared" si="37"/>
        <v>0.13461538461538461</v>
      </c>
      <c r="DE55" s="54">
        <f t="shared" si="38"/>
        <v>0.15384615384615385</v>
      </c>
      <c r="DF55" s="54">
        <f t="shared" si="39"/>
        <v>0.17307692307692307</v>
      </c>
      <c r="DG55" s="54">
        <f t="shared" si="40"/>
        <v>0.19230769230769229</v>
      </c>
      <c r="DH55" s="54">
        <f t="shared" si="41"/>
        <v>0.21153846153846154</v>
      </c>
      <c r="DI55" s="54">
        <f t="shared" si="42"/>
        <v>0.23076923076923078</v>
      </c>
      <c r="DJ55" s="54">
        <f t="shared" si="43"/>
        <v>2.8846153846153848E-2</v>
      </c>
      <c r="DK55" s="54">
        <f t="shared" si="44"/>
        <v>5.7692307692307696E-2</v>
      </c>
      <c r="DL55" s="54">
        <f t="shared" si="45"/>
        <v>8.6538461538461536E-2</v>
      </c>
      <c r="DM55" s="54">
        <f t="shared" si="46"/>
        <v>0.11538461538461539</v>
      </c>
      <c r="DN55" s="54">
        <f t="shared" si="47"/>
        <v>0.14423076923076922</v>
      </c>
      <c r="DO55" s="54">
        <f t="shared" si="48"/>
        <v>0.17307692307692307</v>
      </c>
      <c r="DP55" s="54">
        <f t="shared" si="49"/>
        <v>0.20192307692307693</v>
      </c>
      <c r="DQ55" s="54">
        <f t="shared" si="50"/>
        <v>0.23076923076923078</v>
      </c>
      <c r="DR55" s="54">
        <f t="shared" si="51"/>
        <v>0.25961538461538458</v>
      </c>
      <c r="DS55" s="54">
        <f t="shared" si="52"/>
        <v>0.28846153846153844</v>
      </c>
      <c r="DT55" s="54">
        <f t="shared" si="53"/>
        <v>0.31730769230769229</v>
      </c>
      <c r="DU55" s="54">
        <f t="shared" si="54"/>
        <v>0.34615384615384615</v>
      </c>
      <c r="DV55" s="54">
        <f t="shared" si="55"/>
        <v>0.10714285714285714</v>
      </c>
      <c r="DW55" s="54">
        <f t="shared" si="56"/>
        <v>0.21428571428571427</v>
      </c>
      <c r="DX55" s="54">
        <f t="shared" si="57"/>
        <v>0.3214285714285714</v>
      </c>
      <c r="DY55" s="54">
        <f t="shared" si="58"/>
        <v>0.42857142857142855</v>
      </c>
      <c r="DZ55" s="54">
        <f t="shared" si="59"/>
        <v>0.5357142857142857</v>
      </c>
      <c r="EA55" s="54">
        <f t="shared" si="60"/>
        <v>0.64285714285714279</v>
      </c>
      <c r="EB55" s="54">
        <f t="shared" si="61"/>
        <v>0.75</v>
      </c>
      <c r="EC55" s="54">
        <f t="shared" si="62"/>
        <v>0.8</v>
      </c>
      <c r="ED55" s="54">
        <f t="shared" si="63"/>
        <v>0.85000000000000009</v>
      </c>
      <c r="EE55" s="54">
        <f t="shared" si="64"/>
        <v>0.90000000000000013</v>
      </c>
      <c r="EF55" s="54">
        <f t="shared" si="65"/>
        <v>0.95000000000000018</v>
      </c>
      <c r="EG55" s="54">
        <f t="shared" si="66"/>
        <v>1.0000000000000002</v>
      </c>
      <c r="EH55" s="66">
        <f t="shared" ref="EH55:ES55" si="283">EG55+EH$2</f>
        <v>1.0800000000000003</v>
      </c>
      <c r="EI55" s="66">
        <f t="shared" si="283"/>
        <v>1.1700000000000004</v>
      </c>
      <c r="EJ55" s="66">
        <f t="shared" si="283"/>
        <v>1.2700000000000005</v>
      </c>
      <c r="EK55" s="66">
        <f t="shared" si="283"/>
        <v>1.3900000000000006</v>
      </c>
      <c r="EL55" s="66">
        <f t="shared" si="283"/>
        <v>1.5300000000000007</v>
      </c>
      <c r="EM55" s="66">
        <f t="shared" si="283"/>
        <v>1.6900000000000006</v>
      </c>
      <c r="EN55" s="66">
        <f t="shared" si="283"/>
        <v>1.8700000000000006</v>
      </c>
      <c r="EO55" s="66">
        <f t="shared" si="283"/>
        <v>2.0700000000000007</v>
      </c>
      <c r="EP55" s="66">
        <f t="shared" si="283"/>
        <v>2.2900000000000009</v>
      </c>
      <c r="EQ55" s="66">
        <f t="shared" si="283"/>
        <v>2.5300000000000011</v>
      </c>
      <c r="ER55" s="66">
        <f t="shared" si="283"/>
        <v>2.7900000000000009</v>
      </c>
      <c r="ES55" s="66">
        <f t="shared" si="283"/>
        <v>3.0700000000000012</v>
      </c>
      <c r="EW55" s="23">
        <v>50</v>
      </c>
      <c r="EX55" s="23">
        <f>INT([2]攻城值!$AC54)</f>
        <v>163</v>
      </c>
      <c r="EY55" s="23">
        <f>INT([2]攻城值!$AJ54)</f>
        <v>948</v>
      </c>
      <c r="EZ55" s="23">
        <f t="shared" si="68"/>
        <v>758.40000000000009</v>
      </c>
      <c r="FA55" s="23">
        <f>[3]其他调用!AS54+[3]其他调用!$AZ54*[3]攻城基础信息!$D$28*[3]攻城基础信息!$D$29</f>
        <v>922.07549779008377</v>
      </c>
      <c r="FB55" s="61">
        <f>[3]攻城基础信息!$X54*EZ55/FA55*$EX$1*6</f>
        <v>376278.01659560122</v>
      </c>
      <c r="FC55" s="26">
        <f t="shared" si="69"/>
        <v>37500</v>
      </c>
      <c r="FJ55" s="46">
        <v>50</v>
      </c>
      <c r="FK55" s="46">
        <f t="shared" ref="FK55:HE55" si="284">IF(FK$5&lt;$P55,FL55*0.99,IF(FK$5&lt;=$T55,1,FJ55*1.05))</f>
        <v>0.64910262836840216</v>
      </c>
      <c r="FL55" s="46">
        <f t="shared" si="284"/>
        <v>0.65565922057414361</v>
      </c>
      <c r="FM55" s="46">
        <f t="shared" si="284"/>
        <v>0.66228204098398347</v>
      </c>
      <c r="FN55" s="46">
        <f t="shared" si="284"/>
        <v>0.66897175856968027</v>
      </c>
      <c r="FO55" s="46">
        <f t="shared" si="284"/>
        <v>0.67572904906028308</v>
      </c>
      <c r="FP55" s="46">
        <f t="shared" si="284"/>
        <v>0.68255459501038696</v>
      </c>
      <c r="FQ55" s="46">
        <f t="shared" si="284"/>
        <v>0.68944908586907772</v>
      </c>
      <c r="FR55" s="46">
        <f t="shared" si="284"/>
        <v>0.69641321804957346</v>
      </c>
      <c r="FS55" s="46">
        <f t="shared" si="284"/>
        <v>0.70344769499956916</v>
      </c>
      <c r="FT55" s="46">
        <f t="shared" si="284"/>
        <v>0.71055322727229209</v>
      </c>
      <c r="FU55" s="46">
        <f t="shared" si="284"/>
        <v>0.7177305325982748</v>
      </c>
      <c r="FV55" s="46">
        <f t="shared" si="284"/>
        <v>0.72498033595785338</v>
      </c>
      <c r="FW55" s="46">
        <f t="shared" si="284"/>
        <v>0.73230336965439735</v>
      </c>
      <c r="FX55" s="46">
        <f t="shared" si="284"/>
        <v>0.73970037338828021</v>
      </c>
      <c r="FY55" s="46">
        <f t="shared" si="284"/>
        <v>0.74717209433159615</v>
      </c>
      <c r="FZ55" s="46">
        <f t="shared" si="284"/>
        <v>0.75471928720363246</v>
      </c>
      <c r="GA55" s="46">
        <f t="shared" si="284"/>
        <v>0.76234271434710354</v>
      </c>
      <c r="GB55" s="46">
        <f t="shared" si="284"/>
        <v>0.77004314580515509</v>
      </c>
      <c r="GC55" s="46">
        <f t="shared" si="284"/>
        <v>0.77782135939914654</v>
      </c>
      <c r="GD55" s="46">
        <f t="shared" si="284"/>
        <v>0.78567814080721876</v>
      </c>
      <c r="GE55" s="46">
        <f t="shared" si="284"/>
        <v>0.79361428364365527</v>
      </c>
      <c r="GF55" s="46">
        <f t="shared" si="284"/>
        <v>0.80163058953904576</v>
      </c>
      <c r="GG55" s="46">
        <f t="shared" si="284"/>
        <v>0.80972786822125831</v>
      </c>
      <c r="GH55" s="46">
        <f t="shared" si="284"/>
        <v>0.81790693759723065</v>
      </c>
      <c r="GI55" s="46">
        <f t="shared" si="284"/>
        <v>0.82616862383558654</v>
      </c>
      <c r="GJ55" s="46">
        <f t="shared" si="284"/>
        <v>0.83451376145008738</v>
      </c>
      <c r="GK55" s="46">
        <f t="shared" si="284"/>
        <v>0.84294319338392665</v>
      </c>
      <c r="GL55" s="46">
        <f t="shared" si="284"/>
        <v>0.85145777109487542</v>
      </c>
      <c r="GM55" s="46">
        <f t="shared" si="284"/>
        <v>0.86005835464128833</v>
      </c>
      <c r="GN55" s="46">
        <f t="shared" si="284"/>
        <v>0.86874581276897811</v>
      </c>
      <c r="GO55" s="46">
        <f t="shared" si="284"/>
        <v>0.87752102299896784</v>
      </c>
      <c r="GP55" s="46">
        <f t="shared" si="284"/>
        <v>0.88638487171612912</v>
      </c>
      <c r="GQ55" s="46">
        <f t="shared" si="284"/>
        <v>0.89533825425871627</v>
      </c>
      <c r="GR55" s="46">
        <f t="shared" si="284"/>
        <v>0.9043820750088043</v>
      </c>
      <c r="GS55" s="46">
        <f t="shared" si="284"/>
        <v>0.91351724748364072</v>
      </c>
      <c r="GT55" s="46">
        <f t="shared" si="284"/>
        <v>0.92274469442791995</v>
      </c>
      <c r="GU55" s="46">
        <f t="shared" si="284"/>
        <v>0.93206534790698992</v>
      </c>
      <c r="GV55" s="46">
        <f t="shared" si="284"/>
        <v>0.94148014940099989</v>
      </c>
      <c r="GW55" s="46">
        <f t="shared" si="284"/>
        <v>0.95099004989999991</v>
      </c>
      <c r="GX55" s="46">
        <f t="shared" si="284"/>
        <v>0.96059600999999994</v>
      </c>
      <c r="GY55" s="46">
        <f t="shared" si="284"/>
        <v>0.97029899999999991</v>
      </c>
      <c r="GZ55" s="46">
        <f t="shared" si="284"/>
        <v>0.98009999999999997</v>
      </c>
      <c r="HA55" s="46">
        <f t="shared" si="284"/>
        <v>0.99</v>
      </c>
      <c r="HB55" s="46">
        <f t="shared" si="284"/>
        <v>1</v>
      </c>
      <c r="HC55" s="46">
        <f t="shared" si="284"/>
        <v>1</v>
      </c>
      <c r="HD55" s="46">
        <f t="shared" si="284"/>
        <v>1</v>
      </c>
      <c r="HE55" s="46">
        <f t="shared" si="284"/>
        <v>1</v>
      </c>
      <c r="HF55" s="67">
        <f t="shared" si="280"/>
        <v>1</v>
      </c>
      <c r="HG55" s="66">
        <f t="shared" ref="HG55:HR55" si="285">IF(HG$5&lt;$P55,HH55*0.99,IF(HG$5&lt;=$T55,1,HF55*HG$2))</f>
        <v>1</v>
      </c>
      <c r="HH55" s="66">
        <f t="shared" si="285"/>
        <v>1.07</v>
      </c>
      <c r="HI55" s="66">
        <f t="shared" si="285"/>
        <v>1.1663000000000001</v>
      </c>
      <c r="HJ55" s="66">
        <f t="shared" si="285"/>
        <v>1.2945930000000003</v>
      </c>
      <c r="HK55" s="66">
        <f t="shared" si="285"/>
        <v>1.4628900900000001</v>
      </c>
      <c r="HL55" s="66">
        <f t="shared" si="285"/>
        <v>1.6823236035</v>
      </c>
      <c r="HM55" s="66">
        <f t="shared" si="285"/>
        <v>1.9683186160949999</v>
      </c>
      <c r="HN55" s="66">
        <f t="shared" si="285"/>
        <v>2.3422991531530499</v>
      </c>
      <c r="HO55" s="66">
        <f t="shared" si="285"/>
        <v>2.8341819753151904</v>
      </c>
      <c r="HP55" s="66">
        <f t="shared" si="285"/>
        <v>3.4860438296376843</v>
      </c>
      <c r="HQ55" s="66">
        <f t="shared" si="285"/>
        <v>4.3575547870471052</v>
      </c>
      <c r="HR55" s="66">
        <f t="shared" si="285"/>
        <v>5.5340945795498238</v>
      </c>
    </row>
    <row r="56" spans="2:226" x14ac:dyDescent="0.15">
      <c r="E56" s="9"/>
      <c r="F56" s="9"/>
      <c r="G56" s="9"/>
      <c r="H56" s="15"/>
      <c r="I56" s="7">
        <v>51</v>
      </c>
      <c r="J56" s="15">
        <f>ROUNDUP(求节点(节奏总纲!P$4:P$113,节奏总纲!$O$4:$O$113,节奏总纲!P54+1),0)</f>
        <v>52</v>
      </c>
      <c r="K56" s="15">
        <f>ROUNDUP(求节点(节奏总纲!Q$4:Q$113,节奏总纲!$O$4:$O$113,节奏总纲!Q54+1),0)</f>
        <v>52</v>
      </c>
      <c r="L56" s="15">
        <f>ROUNDUP(求节点(节奏总纲!R$4:R$113,节奏总纲!$O$4:$O$113,节奏总纲!R54+1),0)</f>
        <v>52</v>
      </c>
      <c r="M56" s="15">
        <f>ROUNDUP(求节点(节奏总纲!S$4:S$113,节奏总纲!$O$4:$O$113,节奏总纲!S54+1),0)</f>
        <v>52</v>
      </c>
      <c r="N56" s="15">
        <f>ROUNDUP(求节点(节奏总纲!T$4:T$113,节奏总纲!$O$4:$O$113,节奏总纲!T54+1),0)</f>
        <v>53</v>
      </c>
      <c r="O56" s="15">
        <f t="shared" si="11"/>
        <v>21.901735623143924</v>
      </c>
      <c r="P56" s="7">
        <v>43.803471246287849</v>
      </c>
      <c r="Q56" s="23">
        <f t="shared" ref="Q56:T56" si="286">P56+1.5</f>
        <v>45.303471246287849</v>
      </c>
      <c r="R56" s="23">
        <f t="shared" si="286"/>
        <v>46.803471246287849</v>
      </c>
      <c r="S56" s="23">
        <f t="shared" si="286"/>
        <v>48.303471246287849</v>
      </c>
      <c r="T56" s="23">
        <f t="shared" si="286"/>
        <v>49.803471246287849</v>
      </c>
      <c r="U56" s="15">
        <f>其他调用!AG55</f>
        <v>2524357032.494513</v>
      </c>
      <c r="V56" s="54">
        <f>IFERROR(部队战力(INDEX(其他调用!D$5:D$104,J56,1),INDEX(其他调用!N$5:N$104,J56,1),INDEX(其他调用!I$5:I$104,J56,1),INDEX(其他调用!S$5:S$104,J56,1)),V55)</f>
        <v>2737443892.2983627</v>
      </c>
      <c r="W56" s="54">
        <f>IFERROR(部队战力(INDEX(其他调用!E$5:E$104,K56,1),INDEX(其他调用!O$5:O$104,K56,1),INDEX(其他调用!J$5:J$104,K56,1),INDEX(其他调用!T$5:T$104,K56,1)),W55)</f>
        <v>2951576229.7473121</v>
      </c>
      <c r="X56" s="54">
        <f>IFERROR(部队战力(INDEX(其他调用!F$5:F$104,L56,1),INDEX(其他调用!P$5:P$104,L56,1),INDEX(其他调用!K$5:K$104,L56,1),INDEX(其他调用!U$5:U$104,L56,1)),X55)</f>
        <v>3469114199.1580353</v>
      </c>
      <c r="Y56" s="54">
        <f>IFERROR(部队战力(INDEX(其他调用!G$5:G$104,M56,1),INDEX(其他调用!Q$5:Q$104,M56,1),INDEX(其他调用!L$5:L$104,M56,1),INDEX(其他调用!V$5:V$104,M56,1)),Y55)</f>
        <v>4757842678.5890532</v>
      </c>
      <c r="Z56" s="54">
        <f>IFERROR(部队战力(INDEX(其他调用!H$5:H$104,N56,1),INDEX(其他调用!R$5:R$104,N56,1),INDEX(其他调用!M$5:M$104,N56,1),INDEX(其他调用!W$5:W$104,N56,1)),Z55)</f>
        <v>6067972020.1838923</v>
      </c>
      <c r="AA56" s="15">
        <f t="shared" si="13"/>
        <v>1</v>
      </c>
      <c r="AB56" s="15">
        <f t="shared" si="14"/>
        <v>1.0844123303720163</v>
      </c>
      <c r="AC56" s="15">
        <f t="shared" si="15"/>
        <v>1.1692388167574816</v>
      </c>
      <c r="AD56" s="15">
        <f t="shared" si="16"/>
        <v>1.3742565550364856</v>
      </c>
      <c r="AE56" s="15">
        <f t="shared" si="17"/>
        <v>1.8847740701272591</v>
      </c>
      <c r="AF56" s="15">
        <f t="shared" si="18"/>
        <v>2.4037693329725465</v>
      </c>
      <c r="AK56" s="23"/>
      <c r="AL56" s="19">
        <v>51</v>
      </c>
      <c r="AM56" s="26">
        <f t="shared" ref="AM56:AV65" si="287">(IF(AM$5&lt;$O56,0.9^($O56-AM$5),IF(AM$5&gt;$T56,1.1^(AM$5-$T56),1))*横向求跳跃节点($O56:$T56,$AA56:$AF56,AM$5,$O$2:$S$2))^0.5*(1+INDEX($D$8:$D$55,AM$5,1))</f>
        <v>0.34912730325058844</v>
      </c>
      <c r="AN56" s="26">
        <f t="shared" si="287"/>
        <v>0.36801249054138896</v>
      </c>
      <c r="AO56" s="26">
        <f t="shared" si="287"/>
        <v>0.38791922583398714</v>
      </c>
      <c r="AP56" s="26">
        <f t="shared" si="287"/>
        <v>0.40890276726820995</v>
      </c>
      <c r="AQ56" s="26">
        <f t="shared" si="287"/>
        <v>0.45154618880146652</v>
      </c>
      <c r="AR56" s="26">
        <f t="shared" si="287"/>
        <v>0.47597147512701687</v>
      </c>
      <c r="AS56" s="26">
        <f t="shared" si="287"/>
        <v>0.50171798755718489</v>
      </c>
      <c r="AT56" s="26">
        <f t="shared" si="287"/>
        <v>0.52885719458557434</v>
      </c>
      <c r="AU56" s="26">
        <f t="shared" si="287"/>
        <v>0.5828037229199623</v>
      </c>
      <c r="AV56" s="26">
        <f t="shared" si="287"/>
        <v>0.61432906441758628</v>
      </c>
      <c r="AW56" s="26">
        <f t="shared" ref="AW56:BF65" si="288">(IF(AW$5&lt;$O56,0.9^($O56-AW$5),IF(AW$5&gt;$T56,1.1^(AW$5-$T56),1))*横向求跳跃节点($O56:$T56,$AA56:$AF56,AW$5,$O$2:$S$2))^0.5*(1+INDEX($D$8:$D$55,AW$5,1))</f>
        <v>0.64755969213329134</v>
      </c>
      <c r="AX56" s="26">
        <f t="shared" si="288"/>
        <v>0.68258784935287364</v>
      </c>
      <c r="AY56" s="26">
        <f t="shared" si="288"/>
        <v>0.65694461520768699</v>
      </c>
      <c r="AZ56" s="26">
        <f t="shared" si="288"/>
        <v>0.69248042687972688</v>
      </c>
      <c r="BA56" s="26">
        <f t="shared" si="288"/>
        <v>0.72993846134187435</v>
      </c>
      <c r="BB56" s="26">
        <f t="shared" si="288"/>
        <v>0.76942269653302975</v>
      </c>
      <c r="BC56" s="26">
        <f t="shared" si="288"/>
        <v>0.84966381743498598</v>
      </c>
      <c r="BD56" s="26">
        <f t="shared" si="288"/>
        <v>0.89562430284268024</v>
      </c>
      <c r="BE56" s="26">
        <f t="shared" si="288"/>
        <v>0.94407090826109563</v>
      </c>
      <c r="BF56" s="26">
        <f t="shared" si="288"/>
        <v>0.99513811426964482</v>
      </c>
      <c r="BG56" s="26">
        <f t="shared" ref="BG56:BP65" si="289">(IF(BG$5&lt;$O56,0.9^($O56-BG$5),IF(BG$5&gt;$T56,1.1^(BG$5-$T56),1))*横向求跳跃节点($O56:$T56,$AA56:$AF56,BG$5,$O$2:$S$2))^0.5*(1+INDEX($D$8:$D$55,BG$5,1))</f>
        <v>1.096648024747737</v>
      </c>
      <c r="BH56" s="26">
        <f t="shared" si="289"/>
        <v>1.1502177460037279</v>
      </c>
      <c r="BI56" s="26">
        <f t="shared" si="289"/>
        <v>1.1524313263117125</v>
      </c>
      <c r="BJ56" s="26">
        <f t="shared" si="289"/>
        <v>1.1546406629368504</v>
      </c>
      <c r="BK56" s="26">
        <f t="shared" si="289"/>
        <v>1.0543143007490106</v>
      </c>
      <c r="BL56" s="26">
        <f t="shared" si="289"/>
        <v>1.0565033504557644</v>
      </c>
      <c r="BM56" s="26">
        <f t="shared" si="289"/>
        <v>1.0586878738724816</v>
      </c>
      <c r="BN56" s="26">
        <f t="shared" si="289"/>
        <v>1.0608678989605707</v>
      </c>
      <c r="BO56" s="26">
        <f t="shared" si="289"/>
        <v>1.1136645702230519</v>
      </c>
      <c r="BP56" s="26">
        <f t="shared" si="289"/>
        <v>1.1159390676416747</v>
      </c>
      <c r="BQ56" s="26">
        <f t="shared" ref="BQ56:BZ65" si="290">(IF(BQ$5&lt;$O56,0.9^($O56-BQ$5),IF(BQ$5&gt;$T56,1.1^(BQ$5-$T56),1))*横向求跳跃节点($O56:$T56,$AA56:$AF56,BQ$5,$O$2:$S$2))^0.5*(1+INDEX($D$8:$D$55,BQ$5,1))</f>
        <v>1.1182089386191856</v>
      </c>
      <c r="BR56" s="26">
        <f t="shared" si="290"/>
        <v>1.1204742112724955</v>
      </c>
      <c r="BS56" s="26">
        <f t="shared" si="290"/>
        <v>1.1737683185909962</v>
      </c>
      <c r="BT56" s="26">
        <f t="shared" si="290"/>
        <v>1.1761270305080767</v>
      </c>
      <c r="BU56" s="26">
        <f t="shared" si="290"/>
        <v>1.1784810215084325</v>
      </c>
      <c r="BV56" s="26">
        <f t="shared" si="290"/>
        <v>1.1808303198255754</v>
      </c>
      <c r="BW56" s="26">
        <f t="shared" si="290"/>
        <v>1.0630680019560903</v>
      </c>
      <c r="BX56" s="26">
        <f t="shared" si="290"/>
        <v>1.0658628754575195</v>
      </c>
      <c r="BY56" s="26">
        <f t="shared" si="290"/>
        <v>1.0686504394675693</v>
      </c>
      <c r="BZ56" s="26">
        <f t="shared" si="290"/>
        <v>1.0714307510380161</v>
      </c>
      <c r="CA56" s="26">
        <f t="shared" ref="CA56:CH65" si="291">(IF(CA$5&lt;$O56,0.9^($O56-CA$5),IF(CA$5&gt;$T56,1.1^(CA$5-$T56),1))*横向求跳跃节点($O56:$T56,$AA56:$AF56,CA$5,$O$2:$S$2))^0.5*(1+INDEX($D$8:$D$55,CA$5,1))</f>
        <v>1.1253564315528961</v>
      </c>
      <c r="CB56" s="26">
        <f t="shared" si="291"/>
        <v>1.1282541195502616</v>
      </c>
      <c r="CC56" s="26">
        <f t="shared" si="291"/>
        <v>1.1311443844738844</v>
      </c>
      <c r="CD56" s="26">
        <f t="shared" si="291"/>
        <v>1.1513412759163579</v>
      </c>
      <c r="CE56" s="26">
        <f t="shared" si="291"/>
        <v>1.2343508899684523</v>
      </c>
      <c r="CF56" s="26">
        <f t="shared" si="291"/>
        <v>1.2931438420283332</v>
      </c>
      <c r="CG56" s="26">
        <f t="shared" si="291"/>
        <v>1.3805481228330045</v>
      </c>
      <c r="CH56" s="26">
        <f t="shared" si="291"/>
        <v>1.5349330263118206</v>
      </c>
      <c r="CK56" s="49">
        <v>51</v>
      </c>
      <c r="CL56" s="54">
        <f t="shared" si="19"/>
        <v>9.6153846153846159E-3</v>
      </c>
      <c r="CM56" s="54">
        <f t="shared" si="20"/>
        <v>1.9230769230769232E-2</v>
      </c>
      <c r="CN56" s="54">
        <f t="shared" si="21"/>
        <v>2.8846153846153848E-2</v>
      </c>
      <c r="CO56" s="54">
        <f t="shared" si="22"/>
        <v>3.8461538461538464E-2</v>
      </c>
      <c r="CP56" s="54">
        <f t="shared" si="23"/>
        <v>4.8076923076923073E-2</v>
      </c>
      <c r="CQ56" s="54">
        <f t="shared" si="24"/>
        <v>5.7692307692307696E-2</v>
      </c>
      <c r="CR56" s="54">
        <f t="shared" si="25"/>
        <v>6.7307692307692304E-2</v>
      </c>
      <c r="CS56" s="54">
        <f t="shared" si="26"/>
        <v>7.6923076923076927E-2</v>
      </c>
      <c r="CT56" s="54">
        <f t="shared" si="27"/>
        <v>8.6538461538461536E-2</v>
      </c>
      <c r="CU56" s="54">
        <f t="shared" si="28"/>
        <v>9.6153846153846145E-2</v>
      </c>
      <c r="CV56" s="54">
        <f t="shared" si="29"/>
        <v>0.10576923076923077</v>
      </c>
      <c r="CW56" s="54">
        <f t="shared" si="30"/>
        <v>0.11538461538461539</v>
      </c>
      <c r="CX56" s="54">
        <f t="shared" si="31"/>
        <v>1.9230769230769232E-2</v>
      </c>
      <c r="CY56" s="54">
        <f t="shared" si="32"/>
        <v>3.8461538461538464E-2</v>
      </c>
      <c r="CZ56" s="54">
        <f t="shared" si="33"/>
        <v>5.7692307692307696E-2</v>
      </c>
      <c r="DA56" s="54">
        <f t="shared" si="34"/>
        <v>7.6923076923076927E-2</v>
      </c>
      <c r="DB56" s="54">
        <f t="shared" si="35"/>
        <v>9.6153846153846145E-2</v>
      </c>
      <c r="DC56" s="54">
        <f t="shared" si="36"/>
        <v>0.11538461538461539</v>
      </c>
      <c r="DD56" s="54">
        <f t="shared" si="37"/>
        <v>0.13461538461538461</v>
      </c>
      <c r="DE56" s="54">
        <f t="shared" si="38"/>
        <v>0.15384615384615385</v>
      </c>
      <c r="DF56" s="54">
        <f t="shared" si="39"/>
        <v>0.17307692307692307</v>
      </c>
      <c r="DG56" s="54">
        <f t="shared" si="40"/>
        <v>0.19230769230769229</v>
      </c>
      <c r="DH56" s="54">
        <f t="shared" si="41"/>
        <v>0.21153846153846154</v>
      </c>
      <c r="DI56" s="54">
        <f t="shared" si="42"/>
        <v>0.23076923076923078</v>
      </c>
      <c r="DJ56" s="54">
        <f t="shared" si="43"/>
        <v>2.8846153846153848E-2</v>
      </c>
      <c r="DK56" s="54">
        <f t="shared" si="44"/>
        <v>5.7692307692307696E-2</v>
      </c>
      <c r="DL56" s="54">
        <f t="shared" si="45"/>
        <v>8.6538461538461536E-2</v>
      </c>
      <c r="DM56" s="54">
        <f t="shared" si="46"/>
        <v>0.11538461538461539</v>
      </c>
      <c r="DN56" s="54">
        <f t="shared" si="47"/>
        <v>0.14423076923076922</v>
      </c>
      <c r="DO56" s="54">
        <f t="shared" si="48"/>
        <v>0.17307692307692307</v>
      </c>
      <c r="DP56" s="54">
        <f t="shared" si="49"/>
        <v>0.20192307692307693</v>
      </c>
      <c r="DQ56" s="54">
        <f t="shared" si="50"/>
        <v>0.23076923076923078</v>
      </c>
      <c r="DR56" s="54">
        <f t="shared" si="51"/>
        <v>0.25961538461538458</v>
      </c>
      <c r="DS56" s="54">
        <f t="shared" si="52"/>
        <v>0.28846153846153844</v>
      </c>
      <c r="DT56" s="54">
        <f t="shared" si="53"/>
        <v>0.31730769230769229</v>
      </c>
      <c r="DU56" s="54">
        <f t="shared" si="54"/>
        <v>0.34615384615384615</v>
      </c>
      <c r="DV56" s="54">
        <f t="shared" si="55"/>
        <v>0.10714285714285714</v>
      </c>
      <c r="DW56" s="54">
        <f t="shared" si="56"/>
        <v>0.21428571428571427</v>
      </c>
      <c r="DX56" s="54">
        <f t="shared" si="57"/>
        <v>0.3214285714285714</v>
      </c>
      <c r="DY56" s="54">
        <f t="shared" si="58"/>
        <v>0.42857142857142855</v>
      </c>
      <c r="DZ56" s="54">
        <f t="shared" si="59"/>
        <v>0.5357142857142857</v>
      </c>
      <c r="EA56" s="54">
        <f t="shared" si="60"/>
        <v>0.64285714285714279</v>
      </c>
      <c r="EB56" s="54">
        <f t="shared" si="61"/>
        <v>0.75</v>
      </c>
      <c r="EC56" s="54">
        <f t="shared" si="62"/>
        <v>0.8</v>
      </c>
      <c r="ED56" s="54">
        <f t="shared" si="63"/>
        <v>0.85000000000000009</v>
      </c>
      <c r="EE56" s="54">
        <f t="shared" si="64"/>
        <v>0.90000000000000013</v>
      </c>
      <c r="EF56" s="54">
        <f t="shared" si="65"/>
        <v>0.95000000000000018</v>
      </c>
      <c r="EG56" s="54">
        <f t="shared" si="66"/>
        <v>1.0000000000000002</v>
      </c>
      <c r="EH56" s="66">
        <f t="shared" ref="EH56:ES56" si="292">EG56+EH$2</f>
        <v>1.0800000000000003</v>
      </c>
      <c r="EI56" s="66">
        <f t="shared" si="292"/>
        <v>1.1700000000000004</v>
      </c>
      <c r="EJ56" s="66">
        <f t="shared" si="292"/>
        <v>1.2700000000000005</v>
      </c>
      <c r="EK56" s="66">
        <f t="shared" si="292"/>
        <v>1.3900000000000006</v>
      </c>
      <c r="EL56" s="66">
        <f t="shared" si="292"/>
        <v>1.5300000000000007</v>
      </c>
      <c r="EM56" s="66">
        <f t="shared" si="292"/>
        <v>1.6900000000000006</v>
      </c>
      <c r="EN56" s="66">
        <f t="shared" si="292"/>
        <v>1.8700000000000006</v>
      </c>
      <c r="EO56" s="66">
        <f t="shared" si="292"/>
        <v>2.0700000000000007</v>
      </c>
      <c r="EP56" s="66">
        <f t="shared" si="292"/>
        <v>2.2900000000000009</v>
      </c>
      <c r="EQ56" s="66">
        <f t="shared" si="292"/>
        <v>2.5300000000000011</v>
      </c>
      <c r="ER56" s="66">
        <f t="shared" si="292"/>
        <v>2.7900000000000009</v>
      </c>
      <c r="ES56" s="66">
        <f t="shared" si="292"/>
        <v>3.0700000000000012</v>
      </c>
      <c r="EW56" s="23">
        <v>51</v>
      </c>
      <c r="EX56" s="23">
        <f>INT([2]攻城值!$AC55)</f>
        <v>167</v>
      </c>
      <c r="EY56" s="23">
        <f>INT([2]攻城值!$AJ55)</f>
        <v>969</v>
      </c>
      <c r="EZ56" s="23">
        <f t="shared" si="68"/>
        <v>775.2</v>
      </c>
      <c r="FA56" s="23">
        <f>[3]其他调用!AS55+[3]其他调用!$AZ55*[3]攻城基础信息!$D$28*[3]攻城基础信息!$D$29</f>
        <v>943.11758979026843</v>
      </c>
      <c r="FB56" s="61">
        <f>[3]攻城基础信息!$X55*EZ56/FA56*$EX$1*6</f>
        <v>389203.51456227672</v>
      </c>
      <c r="FC56" s="26">
        <f t="shared" si="69"/>
        <v>39000</v>
      </c>
      <c r="FJ56" s="46">
        <v>51</v>
      </c>
      <c r="FK56" s="46">
        <f t="shared" ref="FK56:HE56" si="293">IF(FK$5&lt;$P56,FL56*0.99,IF(FK$5&lt;=$T56,1,FJ56*1.05))</f>
        <v>0.64910262836840216</v>
      </c>
      <c r="FL56" s="46">
        <f t="shared" si="293"/>
        <v>0.65565922057414361</v>
      </c>
      <c r="FM56" s="46">
        <f t="shared" si="293"/>
        <v>0.66228204098398347</v>
      </c>
      <c r="FN56" s="46">
        <f t="shared" si="293"/>
        <v>0.66897175856968027</v>
      </c>
      <c r="FO56" s="46">
        <f t="shared" si="293"/>
        <v>0.67572904906028308</v>
      </c>
      <c r="FP56" s="46">
        <f t="shared" si="293"/>
        <v>0.68255459501038696</v>
      </c>
      <c r="FQ56" s="46">
        <f t="shared" si="293"/>
        <v>0.68944908586907772</v>
      </c>
      <c r="FR56" s="46">
        <f t="shared" si="293"/>
        <v>0.69641321804957346</v>
      </c>
      <c r="FS56" s="46">
        <f t="shared" si="293"/>
        <v>0.70344769499956916</v>
      </c>
      <c r="FT56" s="46">
        <f t="shared" si="293"/>
        <v>0.71055322727229209</v>
      </c>
      <c r="FU56" s="46">
        <f t="shared" si="293"/>
        <v>0.7177305325982748</v>
      </c>
      <c r="FV56" s="46">
        <f t="shared" si="293"/>
        <v>0.72498033595785338</v>
      </c>
      <c r="FW56" s="46">
        <f t="shared" si="293"/>
        <v>0.73230336965439735</v>
      </c>
      <c r="FX56" s="46">
        <f t="shared" si="293"/>
        <v>0.73970037338828021</v>
      </c>
      <c r="FY56" s="46">
        <f t="shared" si="293"/>
        <v>0.74717209433159615</v>
      </c>
      <c r="FZ56" s="46">
        <f t="shared" si="293"/>
        <v>0.75471928720363246</v>
      </c>
      <c r="GA56" s="46">
        <f t="shared" si="293"/>
        <v>0.76234271434710354</v>
      </c>
      <c r="GB56" s="46">
        <f t="shared" si="293"/>
        <v>0.77004314580515509</v>
      </c>
      <c r="GC56" s="46">
        <f t="shared" si="293"/>
        <v>0.77782135939914654</v>
      </c>
      <c r="GD56" s="46">
        <f t="shared" si="293"/>
        <v>0.78567814080721876</v>
      </c>
      <c r="GE56" s="46">
        <f t="shared" si="293"/>
        <v>0.79361428364365527</v>
      </c>
      <c r="GF56" s="46">
        <f t="shared" si="293"/>
        <v>0.80163058953904576</v>
      </c>
      <c r="GG56" s="46">
        <f t="shared" si="293"/>
        <v>0.80972786822125831</v>
      </c>
      <c r="GH56" s="46">
        <f t="shared" si="293"/>
        <v>0.81790693759723065</v>
      </c>
      <c r="GI56" s="46">
        <f t="shared" si="293"/>
        <v>0.82616862383558654</v>
      </c>
      <c r="GJ56" s="46">
        <f t="shared" si="293"/>
        <v>0.83451376145008738</v>
      </c>
      <c r="GK56" s="46">
        <f t="shared" si="293"/>
        <v>0.84294319338392665</v>
      </c>
      <c r="GL56" s="46">
        <f t="shared" si="293"/>
        <v>0.85145777109487542</v>
      </c>
      <c r="GM56" s="46">
        <f t="shared" si="293"/>
        <v>0.86005835464128833</v>
      </c>
      <c r="GN56" s="46">
        <f t="shared" si="293"/>
        <v>0.86874581276897811</v>
      </c>
      <c r="GO56" s="46">
        <f t="shared" si="293"/>
        <v>0.87752102299896784</v>
      </c>
      <c r="GP56" s="46">
        <f t="shared" si="293"/>
        <v>0.88638487171612912</v>
      </c>
      <c r="GQ56" s="46">
        <f t="shared" si="293"/>
        <v>0.89533825425871627</v>
      </c>
      <c r="GR56" s="46">
        <f t="shared" si="293"/>
        <v>0.9043820750088043</v>
      </c>
      <c r="GS56" s="46">
        <f t="shared" si="293"/>
        <v>0.91351724748364072</v>
      </c>
      <c r="GT56" s="46">
        <f t="shared" si="293"/>
        <v>0.92274469442791995</v>
      </c>
      <c r="GU56" s="46">
        <f t="shared" si="293"/>
        <v>0.93206534790698992</v>
      </c>
      <c r="GV56" s="46">
        <f t="shared" si="293"/>
        <v>0.94148014940099989</v>
      </c>
      <c r="GW56" s="46">
        <f t="shared" si="293"/>
        <v>0.95099004989999991</v>
      </c>
      <c r="GX56" s="46">
        <f t="shared" si="293"/>
        <v>0.96059600999999994</v>
      </c>
      <c r="GY56" s="46">
        <f t="shared" si="293"/>
        <v>0.97029899999999991</v>
      </c>
      <c r="GZ56" s="46">
        <f t="shared" si="293"/>
        <v>0.98009999999999997</v>
      </c>
      <c r="HA56" s="46">
        <f t="shared" si="293"/>
        <v>0.99</v>
      </c>
      <c r="HB56" s="46">
        <f t="shared" si="293"/>
        <v>1</v>
      </c>
      <c r="HC56" s="46">
        <f t="shared" si="293"/>
        <v>1</v>
      </c>
      <c r="HD56" s="46">
        <f t="shared" si="293"/>
        <v>1</v>
      </c>
      <c r="HE56" s="46">
        <f t="shared" si="293"/>
        <v>1</v>
      </c>
      <c r="HF56" s="67">
        <f t="shared" si="280"/>
        <v>1</v>
      </c>
      <c r="HG56" s="66">
        <f t="shared" ref="HG56:HR56" si="294">IF(HG$5&lt;$P56,HH56*0.99,IF(HG$5&lt;=$T56,1,HF56*HG$2))</f>
        <v>1</v>
      </c>
      <c r="HH56" s="66">
        <f t="shared" si="294"/>
        <v>1.07</v>
      </c>
      <c r="HI56" s="66">
        <f t="shared" si="294"/>
        <v>1.1663000000000001</v>
      </c>
      <c r="HJ56" s="66">
        <f t="shared" si="294"/>
        <v>1.2945930000000003</v>
      </c>
      <c r="HK56" s="66">
        <f t="shared" si="294"/>
        <v>1.4628900900000001</v>
      </c>
      <c r="HL56" s="66">
        <f t="shared" si="294"/>
        <v>1.6823236035</v>
      </c>
      <c r="HM56" s="66">
        <f t="shared" si="294"/>
        <v>1.9683186160949999</v>
      </c>
      <c r="HN56" s="66">
        <f t="shared" si="294"/>
        <v>2.3422991531530499</v>
      </c>
      <c r="HO56" s="66">
        <f t="shared" si="294"/>
        <v>2.8341819753151904</v>
      </c>
      <c r="HP56" s="66">
        <f t="shared" si="294"/>
        <v>3.4860438296376843</v>
      </c>
      <c r="HQ56" s="66">
        <f t="shared" si="294"/>
        <v>4.3575547870471052</v>
      </c>
      <c r="HR56" s="66">
        <f t="shared" si="294"/>
        <v>5.5340945795498238</v>
      </c>
    </row>
    <row r="57" spans="2:226" x14ac:dyDescent="0.15">
      <c r="E57" s="9"/>
      <c r="F57" s="9"/>
      <c r="G57" s="9"/>
      <c r="H57" s="15"/>
      <c r="I57" s="7">
        <v>52</v>
      </c>
      <c r="J57" s="15">
        <f>ROUNDUP(求节点(节奏总纲!P$4:P$113,节奏总纲!$O$4:$O$113,节奏总纲!P55+1),0)</f>
        <v>53</v>
      </c>
      <c r="K57" s="15">
        <f>ROUNDUP(求节点(节奏总纲!Q$4:Q$113,节奏总纲!$O$4:$O$113,节奏总纲!Q55+1),0)</f>
        <v>53</v>
      </c>
      <c r="L57" s="15">
        <f>ROUNDUP(求节点(节奏总纲!R$4:R$113,节奏总纲!$O$4:$O$113,节奏总纲!R55+1),0)</f>
        <v>53</v>
      </c>
      <c r="M57" s="15">
        <f>ROUNDUP(求节点(节奏总纲!S$4:S$113,节奏总纲!$O$4:$O$113,节奏总纲!S55+1),0)</f>
        <v>53</v>
      </c>
      <c r="N57" s="15">
        <f>ROUNDUP(求节点(节奏总纲!T$4:T$113,节奏总纲!$O$4:$O$113,节奏总纲!T55+1),0)</f>
        <v>54</v>
      </c>
      <c r="O57" s="15">
        <f t="shared" si="11"/>
        <v>22.031597806662713</v>
      </c>
      <c r="P57" s="7">
        <v>44.063195613325426</v>
      </c>
      <c r="Q57" s="23">
        <f t="shared" ref="Q57:T57" si="295">P57+1.5</f>
        <v>45.563195613325426</v>
      </c>
      <c r="R57" s="23">
        <f t="shared" si="295"/>
        <v>47.063195613325426</v>
      </c>
      <c r="S57" s="23">
        <f t="shared" si="295"/>
        <v>48.563195613325426</v>
      </c>
      <c r="T57" s="23">
        <f t="shared" si="295"/>
        <v>50.063195613325426</v>
      </c>
      <c r="U57" s="15">
        <f>其他调用!AG56</f>
        <v>2737443892.2983627</v>
      </c>
      <c r="V57" s="54">
        <f>IFERROR(部队战力(INDEX(其他调用!D$5:D$104,J57,1),INDEX(其他调用!N$5:N$104,J57,1),INDEX(其他调用!I$5:I$104,J57,1),INDEX(其他调用!S$5:S$104,J57,1)),V56)</f>
        <v>2967186925.4587383</v>
      </c>
      <c r="W57" s="54">
        <f>IFERROR(部队战力(INDEX(其他调用!E$5:E$104,K57,1),INDEX(其他调用!O$5:O$104,K57,1),INDEX(其他调用!J$5:J$104,K57,1),INDEX(其他调用!T$5:T$104,K57,1)),W56)</f>
        <v>3204501855.001173</v>
      </c>
      <c r="X57" s="54">
        <f>IFERROR(部队战力(INDEX(其他调用!F$5:F$104,L57,1),INDEX(其他调用!P$5:P$104,L57,1),INDEX(其他调用!K$5:K$104,L57,1),INDEX(其他调用!U$5:U$104,L57,1)),X56)</f>
        <v>3758682223.9713616</v>
      </c>
      <c r="Y57" s="54">
        <f>IFERROR(部队战力(INDEX(其他调用!G$5:G$104,M57,1),INDEX(其他调用!Q$5:Q$104,M57,1),INDEX(其他调用!L$5:L$104,M57,1),INDEX(其他调用!V$5:V$104,M57,1)),Y56)</f>
        <v>5145621694.734745</v>
      </c>
      <c r="Z57" s="54">
        <f>IFERROR(部队战力(INDEX(其他调用!H$5:H$104,N57,1),INDEX(其他调用!R$5:R$104,N57,1),INDEX(其他调用!M$5:M$104,N57,1),INDEX(其他调用!W$5:W$104,N57,1)),Z56)</f>
        <v>6546377254.58955</v>
      </c>
      <c r="AA57" s="15">
        <f t="shared" si="13"/>
        <v>1</v>
      </c>
      <c r="AB57" s="15">
        <f t="shared" si="14"/>
        <v>1.0839261158216773</v>
      </c>
      <c r="AC57" s="15">
        <f t="shared" si="15"/>
        <v>1.1706182778820966</v>
      </c>
      <c r="AD57" s="15">
        <f t="shared" si="16"/>
        <v>1.373062744608645</v>
      </c>
      <c r="AE57" s="15">
        <f t="shared" si="17"/>
        <v>1.8797176845200914</v>
      </c>
      <c r="AF57" s="15">
        <f t="shared" si="18"/>
        <v>2.3914197010603204</v>
      </c>
      <c r="AK57" s="23"/>
      <c r="AL57" s="19">
        <v>52</v>
      </c>
      <c r="AM57" s="26">
        <f t="shared" si="287"/>
        <v>0.34674701413044723</v>
      </c>
      <c r="AN57" s="26">
        <f t="shared" si="287"/>
        <v>0.36550344550493419</v>
      </c>
      <c r="AO57" s="26">
        <f t="shared" si="287"/>
        <v>0.38527446014494138</v>
      </c>
      <c r="AP57" s="26">
        <f t="shared" si="287"/>
        <v>0.40611493944992688</v>
      </c>
      <c r="AQ57" s="26">
        <f t="shared" si="287"/>
        <v>0.44846762556554021</v>
      </c>
      <c r="AR57" s="26">
        <f t="shared" si="287"/>
        <v>0.47272638454488852</v>
      </c>
      <c r="AS57" s="26">
        <f t="shared" si="287"/>
        <v>0.49829736173948913</v>
      </c>
      <c r="AT57" s="26">
        <f t="shared" si="287"/>
        <v>0.52525153838320948</v>
      </c>
      <c r="AU57" s="26">
        <f t="shared" si="287"/>
        <v>0.57883026868728538</v>
      </c>
      <c r="AV57" s="26">
        <f t="shared" si="287"/>
        <v>0.61014067589968768</v>
      </c>
      <c r="AW57" s="26">
        <f t="shared" si="288"/>
        <v>0.64314474298587243</v>
      </c>
      <c r="AX57" s="26">
        <f t="shared" si="288"/>
        <v>0.67793408433298619</v>
      </c>
      <c r="AY57" s="26">
        <f t="shared" si="288"/>
        <v>0.6524656812900157</v>
      </c>
      <c r="AZ57" s="26">
        <f t="shared" si="288"/>
        <v>0.68775921598998613</v>
      </c>
      <c r="BA57" s="26">
        <f t="shared" si="288"/>
        <v>0.7249618681000175</v>
      </c>
      <c r="BB57" s="26">
        <f t="shared" si="288"/>
        <v>0.76417690665554006</v>
      </c>
      <c r="BC57" s="26">
        <f t="shared" si="288"/>
        <v>0.84387095757673991</v>
      </c>
      <c r="BD57" s="26">
        <f t="shared" si="288"/>
        <v>0.88951809240327406</v>
      </c>
      <c r="BE57" s="26">
        <f t="shared" si="288"/>
        <v>0.93763439730748865</v>
      </c>
      <c r="BF57" s="26">
        <f t="shared" si="288"/>
        <v>0.9883534360036379</v>
      </c>
      <c r="BG57" s="26">
        <f t="shared" si="289"/>
        <v>1.0891712695996079</v>
      </c>
      <c r="BH57" s="26">
        <f t="shared" si="289"/>
        <v>1.1480873246506904</v>
      </c>
      <c r="BI57" s="26">
        <f t="shared" si="289"/>
        <v>1.1521192137582086</v>
      </c>
      <c r="BJ57" s="26">
        <f t="shared" si="289"/>
        <v>1.1543034917257162</v>
      </c>
      <c r="BK57" s="26">
        <f t="shared" si="289"/>
        <v>1.0541241502252154</v>
      </c>
      <c r="BL57" s="26">
        <f t="shared" si="289"/>
        <v>1.0562774208361319</v>
      </c>
      <c r="BM57" s="26">
        <f t="shared" si="289"/>
        <v>1.0584263108258543</v>
      </c>
      <c r="BN57" s="26">
        <f t="shared" si="289"/>
        <v>1.0605708468219488</v>
      </c>
      <c r="BO57" s="26">
        <f t="shared" si="289"/>
        <v>1.1133163435253717</v>
      </c>
      <c r="BP57" s="26">
        <f t="shared" si="289"/>
        <v>1.1155539601946038</v>
      </c>
      <c r="BQ57" s="26">
        <f t="shared" si="290"/>
        <v>1.1177870975507922</v>
      </c>
      <c r="BR57" s="26">
        <f t="shared" si="290"/>
        <v>1.1200157823870982</v>
      </c>
      <c r="BS57" s="26">
        <f t="shared" si="290"/>
        <v>1.1732509521956669</v>
      </c>
      <c r="BT57" s="26">
        <f t="shared" si="290"/>
        <v>1.1755717139982615</v>
      </c>
      <c r="BU57" s="26">
        <f t="shared" si="290"/>
        <v>1.1778879032733052</v>
      </c>
      <c r="BV57" s="26">
        <f t="shared" si="290"/>
        <v>1.1801995469421074</v>
      </c>
      <c r="BW57" s="26">
        <f t="shared" si="290"/>
        <v>1.0627032505396612</v>
      </c>
      <c r="BX57" s="26">
        <f t="shared" si="290"/>
        <v>1.065509290508919</v>
      </c>
      <c r="BY57" s="26">
        <f t="shared" si="290"/>
        <v>1.0683079601004937</v>
      </c>
      <c r="BZ57" s="26">
        <f t="shared" si="290"/>
        <v>1.0710993170884462</v>
      </c>
      <c r="CA57" s="26">
        <f t="shared" si="291"/>
        <v>1.125020724138637</v>
      </c>
      <c r="CB57" s="26">
        <f t="shared" si="291"/>
        <v>1.127929859685608</v>
      </c>
      <c r="CC57" s="26">
        <f t="shared" si="291"/>
        <v>1.1308315113222516</v>
      </c>
      <c r="CD57" s="26">
        <f t="shared" si="291"/>
        <v>1.1337257365114106</v>
      </c>
      <c r="CE57" s="26">
        <f t="shared" si="291"/>
        <v>1.2268233818092287</v>
      </c>
      <c r="CF57" s="26">
        <f t="shared" si="291"/>
        <v>1.2751891032079121</v>
      </c>
      <c r="CG57" s="26">
        <f t="shared" si="291"/>
        <v>1.3433524433684951</v>
      </c>
      <c r="CH57" s="26">
        <f t="shared" si="291"/>
        <v>1.4947731341263766</v>
      </c>
      <c r="CK57" s="49">
        <v>52</v>
      </c>
      <c r="CL57" s="54">
        <f t="shared" si="19"/>
        <v>9.6153846153846159E-3</v>
      </c>
      <c r="CM57" s="54">
        <f t="shared" si="20"/>
        <v>1.9230769230769232E-2</v>
      </c>
      <c r="CN57" s="54">
        <f t="shared" si="21"/>
        <v>2.8846153846153848E-2</v>
      </c>
      <c r="CO57" s="54">
        <f t="shared" si="22"/>
        <v>3.8461538461538464E-2</v>
      </c>
      <c r="CP57" s="54">
        <f t="shared" si="23"/>
        <v>4.8076923076923073E-2</v>
      </c>
      <c r="CQ57" s="54">
        <f t="shared" si="24"/>
        <v>5.7692307692307696E-2</v>
      </c>
      <c r="CR57" s="54">
        <f t="shared" si="25"/>
        <v>6.7307692307692304E-2</v>
      </c>
      <c r="CS57" s="54">
        <f t="shared" si="26"/>
        <v>7.6923076923076927E-2</v>
      </c>
      <c r="CT57" s="54">
        <f t="shared" si="27"/>
        <v>8.6538461538461536E-2</v>
      </c>
      <c r="CU57" s="54">
        <f t="shared" si="28"/>
        <v>9.6153846153846145E-2</v>
      </c>
      <c r="CV57" s="54">
        <f t="shared" si="29"/>
        <v>0.10576923076923077</v>
      </c>
      <c r="CW57" s="54">
        <f t="shared" si="30"/>
        <v>0.11538461538461539</v>
      </c>
      <c r="CX57" s="54">
        <f t="shared" si="31"/>
        <v>1.9230769230769232E-2</v>
      </c>
      <c r="CY57" s="54">
        <f t="shared" si="32"/>
        <v>3.8461538461538464E-2</v>
      </c>
      <c r="CZ57" s="54">
        <f t="shared" si="33"/>
        <v>5.7692307692307696E-2</v>
      </c>
      <c r="DA57" s="54">
        <f t="shared" si="34"/>
        <v>7.6923076923076927E-2</v>
      </c>
      <c r="DB57" s="54">
        <f t="shared" si="35"/>
        <v>9.6153846153846145E-2</v>
      </c>
      <c r="DC57" s="54">
        <f t="shared" si="36"/>
        <v>0.11538461538461539</v>
      </c>
      <c r="DD57" s="54">
        <f t="shared" si="37"/>
        <v>0.13461538461538461</v>
      </c>
      <c r="DE57" s="54">
        <f t="shared" si="38"/>
        <v>0.15384615384615385</v>
      </c>
      <c r="DF57" s="54">
        <f t="shared" si="39"/>
        <v>0.17307692307692307</v>
      </c>
      <c r="DG57" s="54">
        <f t="shared" si="40"/>
        <v>0.19230769230769229</v>
      </c>
      <c r="DH57" s="54">
        <f t="shared" si="41"/>
        <v>0.21153846153846154</v>
      </c>
      <c r="DI57" s="54">
        <f t="shared" si="42"/>
        <v>0.23076923076923078</v>
      </c>
      <c r="DJ57" s="54">
        <f t="shared" si="43"/>
        <v>2.8846153846153848E-2</v>
      </c>
      <c r="DK57" s="54">
        <f t="shared" si="44"/>
        <v>5.7692307692307696E-2</v>
      </c>
      <c r="DL57" s="54">
        <f t="shared" si="45"/>
        <v>8.6538461538461536E-2</v>
      </c>
      <c r="DM57" s="54">
        <f t="shared" si="46"/>
        <v>0.11538461538461539</v>
      </c>
      <c r="DN57" s="54">
        <f t="shared" si="47"/>
        <v>0.14423076923076922</v>
      </c>
      <c r="DO57" s="54">
        <f t="shared" si="48"/>
        <v>0.17307692307692307</v>
      </c>
      <c r="DP57" s="54">
        <f t="shared" si="49"/>
        <v>0.20192307692307693</v>
      </c>
      <c r="DQ57" s="54">
        <f t="shared" si="50"/>
        <v>0.23076923076923078</v>
      </c>
      <c r="DR57" s="54">
        <f t="shared" si="51"/>
        <v>0.25961538461538458</v>
      </c>
      <c r="DS57" s="54">
        <f t="shared" si="52"/>
        <v>0.28846153846153844</v>
      </c>
      <c r="DT57" s="54">
        <f t="shared" si="53"/>
        <v>0.31730769230769229</v>
      </c>
      <c r="DU57" s="54">
        <f t="shared" si="54"/>
        <v>0.34615384615384615</v>
      </c>
      <c r="DV57" s="54">
        <f t="shared" si="55"/>
        <v>0.10714285714285714</v>
      </c>
      <c r="DW57" s="54">
        <f t="shared" si="56"/>
        <v>0.21428571428571427</v>
      </c>
      <c r="DX57" s="54">
        <f t="shared" si="57"/>
        <v>0.3214285714285714</v>
      </c>
      <c r="DY57" s="54">
        <f t="shared" si="58"/>
        <v>0.42857142857142855</v>
      </c>
      <c r="DZ57" s="54">
        <f t="shared" si="59"/>
        <v>0.5357142857142857</v>
      </c>
      <c r="EA57" s="54">
        <f t="shared" si="60"/>
        <v>0.64285714285714279</v>
      </c>
      <c r="EB57" s="54">
        <f t="shared" si="61"/>
        <v>0.75</v>
      </c>
      <c r="EC57" s="54">
        <f t="shared" si="62"/>
        <v>0.8</v>
      </c>
      <c r="ED57" s="54">
        <f t="shared" si="63"/>
        <v>0.85000000000000009</v>
      </c>
      <c r="EE57" s="54">
        <f t="shared" si="64"/>
        <v>0.90000000000000013</v>
      </c>
      <c r="EF57" s="54">
        <f t="shared" si="65"/>
        <v>0.95000000000000018</v>
      </c>
      <c r="EG57" s="54">
        <f t="shared" si="66"/>
        <v>1.0000000000000002</v>
      </c>
      <c r="EH57" s="66">
        <f t="shared" ref="EH57:ES57" si="296">EG57+EH$2</f>
        <v>1.0800000000000003</v>
      </c>
      <c r="EI57" s="66">
        <f t="shared" si="296"/>
        <v>1.1700000000000004</v>
      </c>
      <c r="EJ57" s="66">
        <f t="shared" si="296"/>
        <v>1.2700000000000005</v>
      </c>
      <c r="EK57" s="66">
        <f t="shared" si="296"/>
        <v>1.3900000000000006</v>
      </c>
      <c r="EL57" s="66">
        <f t="shared" si="296"/>
        <v>1.5300000000000007</v>
      </c>
      <c r="EM57" s="66">
        <f t="shared" si="296"/>
        <v>1.6900000000000006</v>
      </c>
      <c r="EN57" s="66">
        <f t="shared" si="296"/>
        <v>1.8700000000000006</v>
      </c>
      <c r="EO57" s="66">
        <f t="shared" si="296"/>
        <v>2.0700000000000007</v>
      </c>
      <c r="EP57" s="66">
        <f t="shared" si="296"/>
        <v>2.2900000000000009</v>
      </c>
      <c r="EQ57" s="66">
        <f t="shared" si="296"/>
        <v>2.5300000000000011</v>
      </c>
      <c r="ER57" s="66">
        <f t="shared" si="296"/>
        <v>2.7900000000000009</v>
      </c>
      <c r="ES57" s="66">
        <f t="shared" si="296"/>
        <v>3.0700000000000012</v>
      </c>
      <c r="EW57" s="23">
        <v>52</v>
      </c>
      <c r="EX57" s="23">
        <f>INT([2]攻城值!$AC56)</f>
        <v>172</v>
      </c>
      <c r="EY57" s="23">
        <f>INT([2]攻城值!$AJ56)</f>
        <v>990</v>
      </c>
      <c r="EZ57" s="23">
        <f t="shared" si="68"/>
        <v>792</v>
      </c>
      <c r="FA57" s="23">
        <f>[3]其他调用!AS56+[3]其他调用!$AZ56*[3]攻城基础信息!$D$28*[3]攻城基础信息!$D$29</f>
        <v>964.8144958712661</v>
      </c>
      <c r="FB57" s="61">
        <f>[3]攻城基础信息!$X56*EZ57/FA57*$EX$1*6</f>
        <v>402327.96966907644</v>
      </c>
      <c r="FC57" s="26">
        <f t="shared" si="69"/>
        <v>40000</v>
      </c>
      <c r="FJ57" s="46">
        <v>52</v>
      </c>
      <c r="FK57" s="46">
        <f t="shared" ref="FK57:HE57" si="297">IF(FK$5&lt;$P57,FL57*0.99,IF(FK$5&lt;=$T57,1,FJ57*1.05))</f>
        <v>0.64261160208471813</v>
      </c>
      <c r="FL57" s="46">
        <f t="shared" si="297"/>
        <v>0.64910262836840216</v>
      </c>
      <c r="FM57" s="46">
        <f t="shared" si="297"/>
        <v>0.65565922057414361</v>
      </c>
      <c r="FN57" s="46">
        <f t="shared" si="297"/>
        <v>0.66228204098398347</v>
      </c>
      <c r="FO57" s="46">
        <f t="shared" si="297"/>
        <v>0.66897175856968027</v>
      </c>
      <c r="FP57" s="46">
        <f t="shared" si="297"/>
        <v>0.67572904906028308</v>
      </c>
      <c r="FQ57" s="46">
        <f t="shared" si="297"/>
        <v>0.68255459501038696</v>
      </c>
      <c r="FR57" s="46">
        <f t="shared" si="297"/>
        <v>0.68944908586907772</v>
      </c>
      <c r="FS57" s="46">
        <f t="shared" si="297"/>
        <v>0.69641321804957346</v>
      </c>
      <c r="FT57" s="46">
        <f t="shared" si="297"/>
        <v>0.70344769499956916</v>
      </c>
      <c r="FU57" s="46">
        <f t="shared" si="297"/>
        <v>0.71055322727229209</v>
      </c>
      <c r="FV57" s="46">
        <f t="shared" si="297"/>
        <v>0.7177305325982748</v>
      </c>
      <c r="FW57" s="46">
        <f t="shared" si="297"/>
        <v>0.72498033595785338</v>
      </c>
      <c r="FX57" s="46">
        <f t="shared" si="297"/>
        <v>0.73230336965439735</v>
      </c>
      <c r="FY57" s="46">
        <f t="shared" si="297"/>
        <v>0.73970037338828021</v>
      </c>
      <c r="FZ57" s="46">
        <f t="shared" si="297"/>
        <v>0.74717209433159615</v>
      </c>
      <c r="GA57" s="46">
        <f t="shared" si="297"/>
        <v>0.75471928720363246</v>
      </c>
      <c r="GB57" s="46">
        <f t="shared" si="297"/>
        <v>0.76234271434710354</v>
      </c>
      <c r="GC57" s="46">
        <f t="shared" si="297"/>
        <v>0.77004314580515509</v>
      </c>
      <c r="GD57" s="46">
        <f t="shared" si="297"/>
        <v>0.77782135939914654</v>
      </c>
      <c r="GE57" s="46">
        <f t="shared" si="297"/>
        <v>0.78567814080721876</v>
      </c>
      <c r="GF57" s="46">
        <f t="shared" si="297"/>
        <v>0.79361428364365527</v>
      </c>
      <c r="GG57" s="46">
        <f t="shared" si="297"/>
        <v>0.80163058953904576</v>
      </c>
      <c r="GH57" s="46">
        <f t="shared" si="297"/>
        <v>0.80972786822125831</v>
      </c>
      <c r="GI57" s="46">
        <f t="shared" si="297"/>
        <v>0.81790693759723065</v>
      </c>
      <c r="GJ57" s="46">
        <f t="shared" si="297"/>
        <v>0.82616862383558654</v>
      </c>
      <c r="GK57" s="46">
        <f t="shared" si="297"/>
        <v>0.83451376145008738</v>
      </c>
      <c r="GL57" s="46">
        <f t="shared" si="297"/>
        <v>0.84294319338392665</v>
      </c>
      <c r="GM57" s="46">
        <f t="shared" si="297"/>
        <v>0.85145777109487542</v>
      </c>
      <c r="GN57" s="46">
        <f t="shared" si="297"/>
        <v>0.86005835464128833</v>
      </c>
      <c r="GO57" s="46">
        <f t="shared" si="297"/>
        <v>0.86874581276897811</v>
      </c>
      <c r="GP57" s="46">
        <f t="shared" si="297"/>
        <v>0.87752102299896784</v>
      </c>
      <c r="GQ57" s="46">
        <f t="shared" si="297"/>
        <v>0.88638487171612912</v>
      </c>
      <c r="GR57" s="46">
        <f t="shared" si="297"/>
        <v>0.89533825425871627</v>
      </c>
      <c r="GS57" s="46">
        <f t="shared" si="297"/>
        <v>0.9043820750088043</v>
      </c>
      <c r="GT57" s="46">
        <f t="shared" si="297"/>
        <v>0.91351724748364072</v>
      </c>
      <c r="GU57" s="46">
        <f t="shared" si="297"/>
        <v>0.92274469442791995</v>
      </c>
      <c r="GV57" s="46">
        <f t="shared" si="297"/>
        <v>0.93206534790698992</v>
      </c>
      <c r="GW57" s="46">
        <f t="shared" si="297"/>
        <v>0.94148014940099989</v>
      </c>
      <c r="GX57" s="46">
        <f t="shared" si="297"/>
        <v>0.95099004989999991</v>
      </c>
      <c r="GY57" s="46">
        <f t="shared" si="297"/>
        <v>0.96059600999999994</v>
      </c>
      <c r="GZ57" s="46">
        <f t="shared" si="297"/>
        <v>0.97029899999999991</v>
      </c>
      <c r="HA57" s="46">
        <f t="shared" si="297"/>
        <v>0.98009999999999997</v>
      </c>
      <c r="HB57" s="46">
        <f t="shared" si="297"/>
        <v>0.99</v>
      </c>
      <c r="HC57" s="46">
        <f t="shared" si="297"/>
        <v>1</v>
      </c>
      <c r="HD57" s="46">
        <f t="shared" si="297"/>
        <v>1</v>
      </c>
      <c r="HE57" s="46">
        <f t="shared" si="297"/>
        <v>1</v>
      </c>
      <c r="HF57" s="67">
        <f t="shared" si="280"/>
        <v>1</v>
      </c>
      <c r="HG57" s="66">
        <f t="shared" ref="HG57:HR57" si="298">IF(HG$5&lt;$P57,HH57*0.99,IF(HG$5&lt;=$T57,1,HF57*HG$2))</f>
        <v>1</v>
      </c>
      <c r="HH57" s="66">
        <f t="shared" si="298"/>
        <v>1</v>
      </c>
      <c r="HI57" s="66">
        <f t="shared" si="298"/>
        <v>1.0900000000000001</v>
      </c>
      <c r="HJ57" s="66">
        <f t="shared" si="298"/>
        <v>1.2099000000000002</v>
      </c>
      <c r="HK57" s="66">
        <f t="shared" si="298"/>
        <v>1.3671870000000002</v>
      </c>
      <c r="HL57" s="66">
        <f t="shared" si="298"/>
        <v>1.5722650500000002</v>
      </c>
      <c r="HM57" s="66">
        <f t="shared" si="298"/>
        <v>1.8395501085000001</v>
      </c>
      <c r="HN57" s="66">
        <f t="shared" si="298"/>
        <v>2.1890646291150002</v>
      </c>
      <c r="HO57" s="66">
        <f t="shared" si="298"/>
        <v>2.6487682012291502</v>
      </c>
      <c r="HP57" s="66">
        <f t="shared" si="298"/>
        <v>3.2579848875118547</v>
      </c>
      <c r="HQ57" s="66">
        <f t="shared" si="298"/>
        <v>4.0724811093898179</v>
      </c>
      <c r="HR57" s="66">
        <f t="shared" si="298"/>
        <v>5.1720510089250684</v>
      </c>
    </row>
    <row r="58" spans="2:226" x14ac:dyDescent="0.15">
      <c r="E58" s="9"/>
      <c r="F58" s="9"/>
      <c r="G58" s="9"/>
      <c r="H58" s="15"/>
      <c r="I58" s="7">
        <v>53</v>
      </c>
      <c r="J58" s="15">
        <f>ROUNDUP(求节点(节奏总纲!P$4:P$113,节奏总纲!$O$4:$O$113,节奏总纲!P56+1),0)</f>
        <v>54</v>
      </c>
      <c r="K58" s="15">
        <f>ROUNDUP(求节点(节奏总纲!Q$4:Q$113,节奏总纲!$O$4:$O$113,节奏总纲!Q56+1),0)</f>
        <v>54</v>
      </c>
      <c r="L58" s="15">
        <f>ROUNDUP(求节点(节奏总纲!R$4:R$113,节奏总纲!$O$4:$O$113,节奏总纲!R56+1),0)</f>
        <v>54</v>
      </c>
      <c r="M58" s="15">
        <f>ROUNDUP(求节点(节奏总纲!S$4:S$113,节奏总纲!$O$4:$O$113,节奏总纲!S56+1),0)</f>
        <v>54</v>
      </c>
      <c r="N58" s="15">
        <f>ROUNDUP(求节点(节奏总纲!T$4:T$113,节奏总纲!$O$4:$O$113,节奏总纲!T56+1),0)</f>
        <v>55</v>
      </c>
      <c r="O58" s="15">
        <f t="shared" si="11"/>
        <v>22.141525884459888</v>
      </c>
      <c r="P58" s="7">
        <v>44.283051768919776</v>
      </c>
      <c r="Q58" s="23">
        <f t="shared" ref="Q58:T58" si="299">P58+1.5</f>
        <v>45.783051768919776</v>
      </c>
      <c r="R58" s="23">
        <f t="shared" si="299"/>
        <v>47.283051768919776</v>
      </c>
      <c r="S58" s="23">
        <f t="shared" si="299"/>
        <v>48.783051768919776</v>
      </c>
      <c r="T58" s="23">
        <f t="shared" si="299"/>
        <v>50.283051768919776</v>
      </c>
      <c r="U58" s="15">
        <f>其他调用!AG57</f>
        <v>2967186925.4587383</v>
      </c>
      <c r="V58" s="54">
        <f>IFERROR(部队战力(INDEX(其他调用!D$5:D$104,J58,1),INDEX(其他调用!N$5:N$104,J58,1),INDEX(其他调用!I$5:I$104,J58,1),INDEX(其他调用!S$5:S$104,J58,1)),V57)</f>
        <v>3217906767.358077</v>
      </c>
      <c r="W58" s="54">
        <f>IFERROR(部队战力(INDEX(其他调用!E$5:E$104,K58,1),INDEX(其他调用!O$5:O$104,K58,1),INDEX(其他调用!J$5:J$104,K58,1),INDEX(其他调用!T$5:T$104,K58,1)),W57)</f>
        <v>3483216820.1794257</v>
      </c>
      <c r="X58" s="54">
        <f>IFERROR(部队战力(INDEX(其他调用!F$5:F$104,L58,1),INDEX(其他调用!P$5:P$104,L58,1),INDEX(其他调用!K$5:K$104,L58,1),INDEX(其他调用!U$5:U$104,L58,1)),X57)</f>
        <v>4080681840.0586696</v>
      </c>
      <c r="Y58" s="54">
        <f>IFERROR(部队战力(INDEX(其他调用!G$5:G$104,M58,1),INDEX(其他调用!Q$5:Q$104,M58,1),INDEX(其他调用!L$5:L$104,M58,1),INDEX(其他调用!V$5:V$104,M58,1)),Y57)</f>
        <v>5588876251.165432</v>
      </c>
      <c r="Z58" s="54">
        <f>IFERROR(部队战力(INDEX(其他调用!H$5:H$104,N58,1),INDEX(其他调用!R$5:R$104,N58,1),INDEX(其他调用!M$5:M$104,N58,1),INDEX(其他调用!W$5:W$104,N58,1)),Z57)</f>
        <v>7059937243.5660753</v>
      </c>
      <c r="AA58" s="15">
        <f t="shared" si="13"/>
        <v>1</v>
      </c>
      <c r="AB58" s="15">
        <f t="shared" si="14"/>
        <v>1.0844974880915452</v>
      </c>
      <c r="AC58" s="15">
        <f t="shared" si="15"/>
        <v>1.173912162490709</v>
      </c>
      <c r="AD58" s="15">
        <f t="shared" si="16"/>
        <v>1.3752695541511193</v>
      </c>
      <c r="AE58" s="15">
        <f t="shared" si="17"/>
        <v>1.883560554683076</v>
      </c>
      <c r="AF58" s="15">
        <f t="shared" si="18"/>
        <v>2.3793368671825696</v>
      </c>
      <c r="AK58" s="23"/>
      <c r="AL58" s="19">
        <v>53</v>
      </c>
      <c r="AM58" s="26">
        <f t="shared" si="287"/>
        <v>0.34474479155226639</v>
      </c>
      <c r="AN58" s="26">
        <f t="shared" si="287"/>
        <v>0.36339291759504555</v>
      </c>
      <c r="AO58" s="26">
        <f t="shared" si="287"/>
        <v>0.38304976839140709</v>
      </c>
      <c r="AP58" s="26">
        <f t="shared" si="287"/>
        <v>0.40376990843893951</v>
      </c>
      <c r="AQ58" s="26">
        <f t="shared" si="287"/>
        <v>0.44587803728100295</v>
      </c>
      <c r="AR58" s="26">
        <f t="shared" si="287"/>
        <v>0.46999671881781319</v>
      </c>
      <c r="AS58" s="26">
        <f t="shared" si="287"/>
        <v>0.49542004142333662</v>
      </c>
      <c r="AT58" s="26">
        <f t="shared" si="287"/>
        <v>0.52221857646423686</v>
      </c>
      <c r="AU58" s="26">
        <f t="shared" si="287"/>
        <v>0.5754879269058959</v>
      </c>
      <c r="AV58" s="26">
        <f t="shared" si="287"/>
        <v>0.60661753831704257</v>
      </c>
      <c r="AW58" s="26">
        <f t="shared" si="288"/>
        <v>0.63943102989543998</v>
      </c>
      <c r="AX58" s="26">
        <f t="shared" si="288"/>
        <v>0.67401948701893621</v>
      </c>
      <c r="AY58" s="26">
        <f t="shared" si="288"/>
        <v>0.64869814627073619</v>
      </c>
      <c r="AZ58" s="26">
        <f t="shared" si="288"/>
        <v>0.68378788538152968</v>
      </c>
      <c r="BA58" s="26">
        <f t="shared" si="288"/>
        <v>0.72077571807859575</v>
      </c>
      <c r="BB58" s="26">
        <f t="shared" si="288"/>
        <v>0.75976431709058845</v>
      </c>
      <c r="BC58" s="26">
        <f t="shared" si="288"/>
        <v>0.8389981903560374</v>
      </c>
      <c r="BD58" s="26">
        <f t="shared" si="288"/>
        <v>0.88438174476153153</v>
      </c>
      <c r="BE58" s="26">
        <f t="shared" si="288"/>
        <v>0.93222021150670831</v>
      </c>
      <c r="BF58" s="26">
        <f t="shared" si="288"/>
        <v>0.98264638306836827</v>
      </c>
      <c r="BG58" s="26">
        <f t="shared" si="289"/>
        <v>1.0828820638714287</v>
      </c>
      <c r="BH58" s="26">
        <f t="shared" si="289"/>
        <v>1.1414579197258823</v>
      </c>
      <c r="BI58" s="26">
        <f t="shared" si="289"/>
        <v>1.151882244489091</v>
      </c>
      <c r="BJ58" s="26">
        <f t="shared" si="289"/>
        <v>1.1540709203597967</v>
      </c>
      <c r="BK58" s="26">
        <f t="shared" si="289"/>
        <v>1.0540127600524076</v>
      </c>
      <c r="BL58" s="26">
        <f t="shared" si="289"/>
        <v>1.056161027155937</v>
      </c>
      <c r="BM58" s="26">
        <f t="shared" si="289"/>
        <v>1.0583049334728025</v>
      </c>
      <c r="BN58" s="26">
        <f t="shared" si="289"/>
        <v>1.0604445054516822</v>
      </c>
      <c r="BO58" s="26">
        <f t="shared" si="289"/>
        <v>1.1131788059071133</v>
      </c>
      <c r="BP58" s="26">
        <f t="shared" si="289"/>
        <v>1.1154112628083594</v>
      </c>
      <c r="BQ58" s="26">
        <f t="shared" si="290"/>
        <v>1.117639260440815</v>
      </c>
      <c r="BR58" s="26">
        <f t="shared" si="290"/>
        <v>1.1198628254199905</v>
      </c>
      <c r="BS58" s="26">
        <f t="shared" si="290"/>
        <v>1.1730857106475794</v>
      </c>
      <c r="BT58" s="26">
        <f t="shared" si="290"/>
        <v>1.1754011608640642</v>
      </c>
      <c r="BU58" s="26">
        <f t="shared" si="290"/>
        <v>1.1777120587799224</v>
      </c>
      <c r="BV58" s="26">
        <f t="shared" si="290"/>
        <v>1.1800184311402502</v>
      </c>
      <c r="BW58" s="26">
        <f t="shared" si="290"/>
        <v>1.0625447444188898</v>
      </c>
      <c r="BX58" s="26">
        <f t="shared" si="290"/>
        <v>1.065392450932475</v>
      </c>
      <c r="BY58" s="26">
        <f t="shared" si="290"/>
        <v>1.0682325660246501</v>
      </c>
      <c r="BZ58" s="26">
        <f t="shared" si="290"/>
        <v>1.0710651500853299</v>
      </c>
      <c r="CA58" s="26">
        <f t="shared" si="291"/>
        <v>1.1250278942655021</v>
      </c>
      <c r="CB58" s="26">
        <f t="shared" si="291"/>
        <v>1.1279797704520611</v>
      </c>
      <c r="CC58" s="26">
        <f t="shared" si="291"/>
        <v>1.1309239418381321</v>
      </c>
      <c r="CD58" s="26">
        <f t="shared" si="291"/>
        <v>1.1338604684423534</v>
      </c>
      <c r="CE58" s="26">
        <f t="shared" si="291"/>
        <v>1.2209700161543948</v>
      </c>
      <c r="CF58" s="26">
        <f t="shared" si="291"/>
        <v>1.2613539059758621</v>
      </c>
      <c r="CG58" s="26">
        <f t="shared" si="291"/>
        <v>1.3298660746234909</v>
      </c>
      <c r="CH58" s="26">
        <f t="shared" si="291"/>
        <v>1.4629044681438024</v>
      </c>
      <c r="CK58" s="49">
        <v>53</v>
      </c>
      <c r="CL58" s="54">
        <f t="shared" si="19"/>
        <v>9.6153846153846159E-3</v>
      </c>
      <c r="CM58" s="54">
        <f t="shared" si="20"/>
        <v>1.9230769230769232E-2</v>
      </c>
      <c r="CN58" s="54">
        <f t="shared" si="21"/>
        <v>2.8846153846153848E-2</v>
      </c>
      <c r="CO58" s="54">
        <f t="shared" si="22"/>
        <v>3.8461538461538464E-2</v>
      </c>
      <c r="CP58" s="54">
        <f t="shared" si="23"/>
        <v>4.8076923076923073E-2</v>
      </c>
      <c r="CQ58" s="54">
        <f t="shared" si="24"/>
        <v>5.7692307692307696E-2</v>
      </c>
      <c r="CR58" s="54">
        <f t="shared" si="25"/>
        <v>6.7307692307692304E-2</v>
      </c>
      <c r="CS58" s="54">
        <f t="shared" si="26"/>
        <v>7.6923076923076927E-2</v>
      </c>
      <c r="CT58" s="54">
        <f t="shared" si="27"/>
        <v>8.6538461538461536E-2</v>
      </c>
      <c r="CU58" s="54">
        <f t="shared" si="28"/>
        <v>9.6153846153846145E-2</v>
      </c>
      <c r="CV58" s="54">
        <f t="shared" si="29"/>
        <v>0.10576923076923077</v>
      </c>
      <c r="CW58" s="54">
        <f t="shared" si="30"/>
        <v>0.11538461538461539</v>
      </c>
      <c r="CX58" s="54">
        <f t="shared" si="31"/>
        <v>1.9230769230769232E-2</v>
      </c>
      <c r="CY58" s="54">
        <f t="shared" si="32"/>
        <v>3.8461538461538464E-2</v>
      </c>
      <c r="CZ58" s="54">
        <f t="shared" si="33"/>
        <v>5.7692307692307696E-2</v>
      </c>
      <c r="DA58" s="54">
        <f t="shared" si="34"/>
        <v>7.6923076923076927E-2</v>
      </c>
      <c r="DB58" s="54">
        <f t="shared" si="35"/>
        <v>9.6153846153846145E-2</v>
      </c>
      <c r="DC58" s="54">
        <f t="shared" si="36"/>
        <v>0.11538461538461539</v>
      </c>
      <c r="DD58" s="54">
        <f t="shared" si="37"/>
        <v>0.13461538461538461</v>
      </c>
      <c r="DE58" s="54">
        <f t="shared" si="38"/>
        <v>0.15384615384615385</v>
      </c>
      <c r="DF58" s="54">
        <f t="shared" si="39"/>
        <v>0.17307692307692307</v>
      </c>
      <c r="DG58" s="54">
        <f t="shared" si="40"/>
        <v>0.19230769230769229</v>
      </c>
      <c r="DH58" s="54">
        <f t="shared" si="41"/>
        <v>0.21153846153846154</v>
      </c>
      <c r="DI58" s="54">
        <f t="shared" si="42"/>
        <v>0.23076923076923078</v>
      </c>
      <c r="DJ58" s="54">
        <f t="shared" si="43"/>
        <v>2.8846153846153848E-2</v>
      </c>
      <c r="DK58" s="54">
        <f t="shared" si="44"/>
        <v>5.7692307692307696E-2</v>
      </c>
      <c r="DL58" s="54">
        <f t="shared" si="45"/>
        <v>8.6538461538461536E-2</v>
      </c>
      <c r="DM58" s="54">
        <f t="shared" si="46"/>
        <v>0.11538461538461539</v>
      </c>
      <c r="DN58" s="54">
        <f t="shared" si="47"/>
        <v>0.14423076923076922</v>
      </c>
      <c r="DO58" s="54">
        <f t="shared" si="48"/>
        <v>0.17307692307692307</v>
      </c>
      <c r="DP58" s="54">
        <f t="shared" si="49"/>
        <v>0.20192307692307693</v>
      </c>
      <c r="DQ58" s="54">
        <f t="shared" si="50"/>
        <v>0.23076923076923078</v>
      </c>
      <c r="DR58" s="54">
        <f t="shared" si="51"/>
        <v>0.25961538461538458</v>
      </c>
      <c r="DS58" s="54">
        <f t="shared" si="52"/>
        <v>0.28846153846153844</v>
      </c>
      <c r="DT58" s="54">
        <f t="shared" si="53"/>
        <v>0.31730769230769229</v>
      </c>
      <c r="DU58" s="54">
        <f t="shared" si="54"/>
        <v>0.34615384615384615</v>
      </c>
      <c r="DV58" s="54">
        <f t="shared" si="55"/>
        <v>8.3333333333333329E-2</v>
      </c>
      <c r="DW58" s="54">
        <f t="shared" si="56"/>
        <v>0.16666666666666666</v>
      </c>
      <c r="DX58" s="54">
        <f t="shared" si="57"/>
        <v>0.25</v>
      </c>
      <c r="DY58" s="54">
        <f t="shared" si="58"/>
        <v>0.33333333333333331</v>
      </c>
      <c r="DZ58" s="54">
        <f t="shared" si="59"/>
        <v>0.41666666666666669</v>
      </c>
      <c r="EA58" s="54">
        <f t="shared" si="60"/>
        <v>0.5</v>
      </c>
      <c r="EB58" s="54">
        <f t="shared" si="61"/>
        <v>0.58333333333333337</v>
      </c>
      <c r="EC58" s="54">
        <f t="shared" si="62"/>
        <v>0.66666666666666663</v>
      </c>
      <c r="ED58" s="54">
        <f t="shared" si="63"/>
        <v>0.71666666666666667</v>
      </c>
      <c r="EE58" s="54">
        <f t="shared" si="64"/>
        <v>0.76666666666666672</v>
      </c>
      <c r="EF58" s="54">
        <f t="shared" si="65"/>
        <v>0.81666666666666676</v>
      </c>
      <c r="EG58" s="54">
        <f t="shared" si="66"/>
        <v>0.86666666666666681</v>
      </c>
      <c r="EH58" s="66">
        <f t="shared" ref="EH58:ES58" si="300">EG58+EH$2</f>
        <v>0.94666666666666677</v>
      </c>
      <c r="EI58" s="66">
        <f t="shared" si="300"/>
        <v>1.0366666666666668</v>
      </c>
      <c r="EJ58" s="66">
        <f t="shared" si="300"/>
        <v>1.1366666666666669</v>
      </c>
      <c r="EK58" s="66">
        <f t="shared" si="300"/>
        <v>1.2566666666666668</v>
      </c>
      <c r="EL58" s="66">
        <f t="shared" si="300"/>
        <v>1.3966666666666669</v>
      </c>
      <c r="EM58" s="66">
        <f t="shared" si="300"/>
        <v>1.5566666666666669</v>
      </c>
      <c r="EN58" s="66">
        <f t="shared" si="300"/>
        <v>1.7366666666666668</v>
      </c>
      <c r="EO58" s="66">
        <f t="shared" si="300"/>
        <v>1.9366666666666668</v>
      </c>
      <c r="EP58" s="66">
        <f t="shared" si="300"/>
        <v>2.1566666666666667</v>
      </c>
      <c r="EQ58" s="66">
        <f t="shared" si="300"/>
        <v>2.3966666666666665</v>
      </c>
      <c r="ER58" s="66">
        <f t="shared" si="300"/>
        <v>2.6566666666666663</v>
      </c>
      <c r="ES58" s="66">
        <f t="shared" si="300"/>
        <v>2.9366666666666665</v>
      </c>
      <c r="EW58" s="23">
        <v>53</v>
      </c>
      <c r="EX58" s="23">
        <f>INT([2]攻城值!$AC57)</f>
        <v>177</v>
      </c>
      <c r="EY58" s="23">
        <f>INT([2]攻城值!$AJ57)</f>
        <v>1012</v>
      </c>
      <c r="EZ58" s="23">
        <f t="shared" si="68"/>
        <v>809.6</v>
      </c>
      <c r="FA58" s="23">
        <f>[3]其他调用!AS57+[3]其他调用!$AZ57*[3]攻城基础信息!$D$28*[3]攻城基础信息!$D$29</f>
        <v>986.90351827864606</v>
      </c>
      <c r="FB58" s="61">
        <f>[3]攻城基础信息!$X57*EZ58/FA58*$EX$1*6</f>
        <v>416062.51087931986</v>
      </c>
      <c r="FC58" s="26">
        <f t="shared" si="69"/>
        <v>41500</v>
      </c>
      <c r="FJ58" s="46">
        <v>53</v>
      </c>
      <c r="FK58" s="46">
        <f t="shared" ref="FK58:HE58" si="301">IF(FK$5&lt;$P58,FL58*0.99,IF(FK$5&lt;=$T58,1,FJ58*1.05))</f>
        <v>0.64261160208471813</v>
      </c>
      <c r="FL58" s="46">
        <f t="shared" si="301"/>
        <v>0.64910262836840216</v>
      </c>
      <c r="FM58" s="46">
        <f t="shared" si="301"/>
        <v>0.65565922057414361</v>
      </c>
      <c r="FN58" s="46">
        <f t="shared" si="301"/>
        <v>0.66228204098398347</v>
      </c>
      <c r="FO58" s="46">
        <f t="shared" si="301"/>
        <v>0.66897175856968027</v>
      </c>
      <c r="FP58" s="46">
        <f t="shared" si="301"/>
        <v>0.67572904906028308</v>
      </c>
      <c r="FQ58" s="46">
        <f t="shared" si="301"/>
        <v>0.68255459501038696</v>
      </c>
      <c r="FR58" s="46">
        <f t="shared" si="301"/>
        <v>0.68944908586907772</v>
      </c>
      <c r="FS58" s="46">
        <f t="shared" si="301"/>
        <v>0.69641321804957346</v>
      </c>
      <c r="FT58" s="46">
        <f t="shared" si="301"/>
        <v>0.70344769499956916</v>
      </c>
      <c r="FU58" s="46">
        <f t="shared" si="301"/>
        <v>0.71055322727229209</v>
      </c>
      <c r="FV58" s="46">
        <f t="shared" si="301"/>
        <v>0.7177305325982748</v>
      </c>
      <c r="FW58" s="46">
        <f t="shared" si="301"/>
        <v>0.72498033595785338</v>
      </c>
      <c r="FX58" s="46">
        <f t="shared" si="301"/>
        <v>0.73230336965439735</v>
      </c>
      <c r="FY58" s="46">
        <f t="shared" si="301"/>
        <v>0.73970037338828021</v>
      </c>
      <c r="FZ58" s="46">
        <f t="shared" si="301"/>
        <v>0.74717209433159615</v>
      </c>
      <c r="GA58" s="46">
        <f t="shared" si="301"/>
        <v>0.75471928720363246</v>
      </c>
      <c r="GB58" s="46">
        <f t="shared" si="301"/>
        <v>0.76234271434710354</v>
      </c>
      <c r="GC58" s="46">
        <f t="shared" si="301"/>
        <v>0.77004314580515509</v>
      </c>
      <c r="GD58" s="46">
        <f t="shared" si="301"/>
        <v>0.77782135939914654</v>
      </c>
      <c r="GE58" s="46">
        <f t="shared" si="301"/>
        <v>0.78567814080721876</v>
      </c>
      <c r="GF58" s="46">
        <f t="shared" si="301"/>
        <v>0.79361428364365527</v>
      </c>
      <c r="GG58" s="46">
        <f t="shared" si="301"/>
        <v>0.80163058953904576</v>
      </c>
      <c r="GH58" s="46">
        <f t="shared" si="301"/>
        <v>0.80972786822125831</v>
      </c>
      <c r="GI58" s="46">
        <f t="shared" si="301"/>
        <v>0.81790693759723065</v>
      </c>
      <c r="GJ58" s="46">
        <f t="shared" si="301"/>
        <v>0.82616862383558654</v>
      </c>
      <c r="GK58" s="46">
        <f t="shared" si="301"/>
        <v>0.83451376145008738</v>
      </c>
      <c r="GL58" s="46">
        <f t="shared" si="301"/>
        <v>0.84294319338392665</v>
      </c>
      <c r="GM58" s="46">
        <f t="shared" si="301"/>
        <v>0.85145777109487542</v>
      </c>
      <c r="GN58" s="46">
        <f t="shared" si="301"/>
        <v>0.86005835464128833</v>
      </c>
      <c r="GO58" s="46">
        <f t="shared" si="301"/>
        <v>0.86874581276897811</v>
      </c>
      <c r="GP58" s="46">
        <f t="shared" si="301"/>
        <v>0.87752102299896784</v>
      </c>
      <c r="GQ58" s="46">
        <f t="shared" si="301"/>
        <v>0.88638487171612912</v>
      </c>
      <c r="GR58" s="46">
        <f t="shared" si="301"/>
        <v>0.89533825425871627</v>
      </c>
      <c r="GS58" s="46">
        <f t="shared" si="301"/>
        <v>0.9043820750088043</v>
      </c>
      <c r="GT58" s="46">
        <f t="shared" si="301"/>
        <v>0.91351724748364072</v>
      </c>
      <c r="GU58" s="46">
        <f t="shared" si="301"/>
        <v>0.92274469442791995</v>
      </c>
      <c r="GV58" s="46">
        <f t="shared" si="301"/>
        <v>0.93206534790698992</v>
      </c>
      <c r="GW58" s="46">
        <f t="shared" si="301"/>
        <v>0.94148014940099989</v>
      </c>
      <c r="GX58" s="46">
        <f t="shared" si="301"/>
        <v>0.95099004989999991</v>
      </c>
      <c r="GY58" s="46">
        <f t="shared" si="301"/>
        <v>0.96059600999999994</v>
      </c>
      <c r="GZ58" s="46">
        <f t="shared" si="301"/>
        <v>0.97029899999999991</v>
      </c>
      <c r="HA58" s="46">
        <f t="shared" si="301"/>
        <v>0.98009999999999997</v>
      </c>
      <c r="HB58" s="46">
        <f t="shared" si="301"/>
        <v>0.99</v>
      </c>
      <c r="HC58" s="46">
        <f t="shared" si="301"/>
        <v>1</v>
      </c>
      <c r="HD58" s="46">
        <f t="shared" si="301"/>
        <v>1</v>
      </c>
      <c r="HE58" s="46">
        <f t="shared" si="301"/>
        <v>1</v>
      </c>
      <c r="HF58" s="67">
        <f t="shared" si="280"/>
        <v>1</v>
      </c>
      <c r="HG58" s="66">
        <f t="shared" ref="HG58:HR58" si="302">IF(HG$5&lt;$P58,HH58*0.99,IF(HG$5&lt;=$T58,1,HF58*HG$2))</f>
        <v>1</v>
      </c>
      <c r="HH58" s="66">
        <f t="shared" si="302"/>
        <v>1</v>
      </c>
      <c r="HI58" s="66">
        <f t="shared" si="302"/>
        <v>1.0900000000000001</v>
      </c>
      <c r="HJ58" s="66">
        <f t="shared" si="302"/>
        <v>1.2099000000000002</v>
      </c>
      <c r="HK58" s="66">
        <f t="shared" si="302"/>
        <v>1.3671870000000002</v>
      </c>
      <c r="HL58" s="66">
        <f t="shared" si="302"/>
        <v>1.5722650500000002</v>
      </c>
      <c r="HM58" s="66">
        <f t="shared" si="302"/>
        <v>1.8395501085000001</v>
      </c>
      <c r="HN58" s="66">
        <f t="shared" si="302"/>
        <v>2.1890646291150002</v>
      </c>
      <c r="HO58" s="66">
        <f t="shared" si="302"/>
        <v>2.6487682012291502</v>
      </c>
      <c r="HP58" s="66">
        <f t="shared" si="302"/>
        <v>3.2579848875118547</v>
      </c>
      <c r="HQ58" s="66">
        <f t="shared" si="302"/>
        <v>4.0724811093898179</v>
      </c>
      <c r="HR58" s="66">
        <f t="shared" si="302"/>
        <v>5.1720510089250684</v>
      </c>
    </row>
    <row r="59" spans="2:226" x14ac:dyDescent="0.15">
      <c r="E59" s="9"/>
      <c r="F59" s="9"/>
      <c r="G59" s="9"/>
      <c r="H59" s="15"/>
      <c r="I59" s="7">
        <v>54</v>
      </c>
      <c r="J59" s="15">
        <f>ROUNDUP(求节点(节奏总纲!P$4:P$113,节奏总纲!$O$4:$O$113,节奏总纲!P57+1),0)</f>
        <v>55</v>
      </c>
      <c r="K59" s="15">
        <f>ROUNDUP(求节点(节奏总纲!Q$4:Q$113,节奏总纲!$O$4:$O$113,节奏总纲!Q57+1),0)</f>
        <v>55</v>
      </c>
      <c r="L59" s="15">
        <f>ROUNDUP(求节点(节奏总纲!R$4:R$113,节奏总纲!$O$4:$O$113,节奏总纲!R57+1),0)</f>
        <v>55</v>
      </c>
      <c r="M59" s="15">
        <f>ROUNDUP(求节点(节奏总纲!S$4:S$113,节奏总纲!$O$4:$O$113,节奏总纲!S57+1),0)</f>
        <v>55</v>
      </c>
      <c r="N59" s="15">
        <f>ROUNDUP(求节点(节奏总纲!T$4:T$113,节奏总纲!$O$4:$O$113,节奏总纲!T57+1),0)</f>
        <v>56</v>
      </c>
      <c r="O59" s="15">
        <f t="shared" si="11"/>
        <v>22.259343881030524</v>
      </c>
      <c r="P59" s="7">
        <v>44.518687762061049</v>
      </c>
      <c r="Q59" s="23">
        <f t="shared" ref="Q59:T59" si="303">P59+1.5</f>
        <v>46.018687762061049</v>
      </c>
      <c r="R59" s="23">
        <f t="shared" si="303"/>
        <v>47.518687762061049</v>
      </c>
      <c r="S59" s="23">
        <f t="shared" si="303"/>
        <v>49.018687762061049</v>
      </c>
      <c r="T59" s="23">
        <f t="shared" si="303"/>
        <v>50.518687762061049</v>
      </c>
      <c r="U59" s="15">
        <f>其他调用!AG58</f>
        <v>3217906767.358077</v>
      </c>
      <c r="V59" s="54">
        <f>IFERROR(部队战力(INDEX(其他调用!D$5:D$104,J59,1),INDEX(其他调用!N$5:N$104,J59,1),INDEX(其他调用!I$5:I$104,J59,1),INDEX(其他调用!S$5:S$104,J59,1)),V58)</f>
        <v>3495058105.8985996</v>
      </c>
      <c r="W59" s="54">
        <f>IFERROR(部队战力(INDEX(其他调用!E$5:E$104,K59,1),INDEX(其他调用!O$5:O$104,K59,1),INDEX(其他调用!J$5:J$104,K59,1),INDEX(其他调用!T$5:T$104,K59,1)),W58)</f>
        <v>3781484982.2204771</v>
      </c>
      <c r="X59" s="54">
        <f>IFERROR(部队战力(INDEX(其他调用!F$5:F$104,L59,1),INDEX(其他调用!P$5:P$104,L59,1),INDEX(其他调用!K$5:K$104,L59,1),INDEX(其他调用!U$5:U$104,L59,1)),X58)</f>
        <v>4432270640.3053417</v>
      </c>
      <c r="Y59" s="54">
        <f>IFERROR(部队战力(INDEX(其他调用!G$5:G$104,M59,1),INDEX(其他调用!Q$5:Q$104,M59,1),INDEX(其他调用!L$5:L$104,M59,1),INDEX(其他调用!V$5:V$104,M59,1)),Y58)</f>
        <v>6059067240.7065153</v>
      </c>
      <c r="Z59" s="54">
        <f>IFERROR(部队战力(INDEX(其他调用!H$5:H$104,N59,1),INDEX(其他调用!R$5:R$104,N59,1),INDEX(其他调用!M$5:M$104,N59,1),INDEX(其他调用!W$5:W$104,N59,1)),Z58)</f>
        <v>7609877862.3899784</v>
      </c>
      <c r="AA59" s="15">
        <f t="shared" si="13"/>
        <v>1</v>
      </c>
      <c r="AB59" s="15">
        <f t="shared" si="14"/>
        <v>1.0861278335817248</v>
      </c>
      <c r="AC59" s="15">
        <f t="shared" si="15"/>
        <v>1.1751381427763059</v>
      </c>
      <c r="AD59" s="15">
        <f t="shared" si="16"/>
        <v>1.3773769598502896</v>
      </c>
      <c r="AE59" s="15">
        <f t="shared" si="17"/>
        <v>1.8829219361383331</v>
      </c>
      <c r="AF59" s="15">
        <f t="shared" si="18"/>
        <v>2.3648534319214409</v>
      </c>
      <c r="AK59" s="23"/>
      <c r="AL59" s="19">
        <v>54</v>
      </c>
      <c r="AM59" s="26">
        <f t="shared" si="287"/>
        <v>0.34261169667854879</v>
      </c>
      <c r="AN59" s="26">
        <f t="shared" si="287"/>
        <v>0.36114443817298653</v>
      </c>
      <c r="AO59" s="26">
        <f t="shared" si="287"/>
        <v>0.38067966297616523</v>
      </c>
      <c r="AP59" s="26">
        <f t="shared" si="287"/>
        <v>0.40127159796998507</v>
      </c>
      <c r="AQ59" s="26">
        <f t="shared" si="287"/>
        <v>0.44311918441670034</v>
      </c>
      <c r="AR59" s="26">
        <f t="shared" si="287"/>
        <v>0.46708863255765459</v>
      </c>
      <c r="AS59" s="26">
        <f t="shared" si="287"/>
        <v>0.49235464935188927</v>
      </c>
      <c r="AT59" s="26">
        <f t="shared" si="287"/>
        <v>0.5189873695085051</v>
      </c>
      <c r="AU59" s="26">
        <f t="shared" si="287"/>
        <v>0.57192711793401263</v>
      </c>
      <c r="AV59" s="26">
        <f t="shared" si="287"/>
        <v>0.6028641160957382</v>
      </c>
      <c r="AW59" s="26">
        <f t="shared" si="288"/>
        <v>0.6354745754822364</v>
      </c>
      <c r="AX59" s="26">
        <f t="shared" si="288"/>
        <v>0.66984901788415341</v>
      </c>
      <c r="AY59" s="26">
        <f t="shared" si="288"/>
        <v>0.6446843519385006</v>
      </c>
      <c r="AZ59" s="26">
        <f t="shared" si="288"/>
        <v>0.67955697466508325</v>
      </c>
      <c r="BA59" s="26">
        <f t="shared" si="288"/>
        <v>0.71631594659833397</v>
      </c>
      <c r="BB59" s="26">
        <f t="shared" si="288"/>
        <v>0.75506330518342579</v>
      </c>
      <c r="BC59" s="26">
        <f t="shared" si="288"/>
        <v>0.83380692196631467</v>
      </c>
      <c r="BD59" s="26">
        <f t="shared" si="288"/>
        <v>0.87890966740927867</v>
      </c>
      <c r="BE59" s="26">
        <f t="shared" si="288"/>
        <v>0.92645213551812755</v>
      </c>
      <c r="BF59" s="26">
        <f t="shared" si="288"/>
        <v>0.97656629712142073</v>
      </c>
      <c r="BG59" s="26">
        <f t="shared" si="289"/>
        <v>1.076181773581663</v>
      </c>
      <c r="BH59" s="26">
        <f t="shared" si="289"/>
        <v>1.1343951936258927</v>
      </c>
      <c r="BI59" s="26">
        <f t="shared" si="289"/>
        <v>1.1516466633007891</v>
      </c>
      <c r="BJ59" s="26">
        <f t="shared" si="289"/>
        <v>1.1538661845050209</v>
      </c>
      <c r="BK59" s="26">
        <f t="shared" si="289"/>
        <v>1.0539392817009989</v>
      </c>
      <c r="BL59" s="26">
        <f t="shared" si="289"/>
        <v>1.0561076149325952</v>
      </c>
      <c r="BM59" s="26">
        <f t="shared" si="289"/>
        <v>1.0582715053920766</v>
      </c>
      <c r="BN59" s="26">
        <f t="shared" si="289"/>
        <v>1.0604309802768916</v>
      </c>
      <c r="BO59" s="26">
        <f t="shared" si="289"/>
        <v>1.1131854030085104</v>
      </c>
      <c r="BP59" s="26">
        <f t="shared" si="289"/>
        <v>1.1154385426741404</v>
      </c>
      <c r="BQ59" s="26">
        <f t="shared" si="290"/>
        <v>1.1176871402565212</v>
      </c>
      <c r="BR59" s="26">
        <f t="shared" si="290"/>
        <v>1.1199312231144332</v>
      </c>
      <c r="BS59" s="26">
        <f t="shared" si="290"/>
        <v>1.173178582802787</v>
      </c>
      <c r="BT59" s="26">
        <f t="shared" si="290"/>
        <v>1.1755153142156405</v>
      </c>
      <c r="BU59" s="26">
        <f t="shared" si="290"/>
        <v>1.1778474097962932</v>
      </c>
      <c r="BV59" s="26">
        <f t="shared" si="290"/>
        <v>1.1801748970267831</v>
      </c>
      <c r="BW59" s="26">
        <f t="shared" si="290"/>
        <v>1.0625209913896252</v>
      </c>
      <c r="BX59" s="26">
        <f t="shared" si="290"/>
        <v>1.0654476015425192</v>
      </c>
      <c r="BY59" s="26">
        <f t="shared" si="290"/>
        <v>1.0683661947674221</v>
      </c>
      <c r="BZ59" s="26">
        <f t="shared" si="290"/>
        <v>1.0712768365884402</v>
      </c>
      <c r="CA59" s="26">
        <f t="shared" si="291"/>
        <v>1.1253310007677493</v>
      </c>
      <c r="CB59" s="26">
        <f t="shared" si="291"/>
        <v>1.1283637867263216</v>
      </c>
      <c r="CC59" s="26">
        <f t="shared" si="291"/>
        <v>1.1313884430653269</v>
      </c>
      <c r="CD59" s="26">
        <f t="shared" si="291"/>
        <v>1.1344050348126129</v>
      </c>
      <c r="CE59" s="26">
        <f t="shared" si="291"/>
        <v>1.214156581258889</v>
      </c>
      <c r="CF59" s="26">
        <f t="shared" si="291"/>
        <v>1.2460552260717936</v>
      </c>
      <c r="CG59" s="26">
        <f t="shared" si="291"/>
        <v>1.314950666211947</v>
      </c>
      <c r="CH59" s="26">
        <f t="shared" si="291"/>
        <v>1.4269241594730746</v>
      </c>
      <c r="CK59" s="49">
        <v>54</v>
      </c>
      <c r="CL59" s="54">
        <f t="shared" si="19"/>
        <v>9.6153846153846159E-3</v>
      </c>
      <c r="CM59" s="54">
        <f t="shared" si="20"/>
        <v>1.9230769230769232E-2</v>
      </c>
      <c r="CN59" s="54">
        <f t="shared" si="21"/>
        <v>2.8846153846153848E-2</v>
      </c>
      <c r="CO59" s="54">
        <f t="shared" si="22"/>
        <v>3.8461538461538464E-2</v>
      </c>
      <c r="CP59" s="54">
        <f t="shared" si="23"/>
        <v>4.8076923076923073E-2</v>
      </c>
      <c r="CQ59" s="54">
        <f t="shared" si="24"/>
        <v>5.7692307692307696E-2</v>
      </c>
      <c r="CR59" s="54">
        <f t="shared" si="25"/>
        <v>6.7307692307692304E-2</v>
      </c>
      <c r="CS59" s="54">
        <f t="shared" si="26"/>
        <v>7.6923076923076927E-2</v>
      </c>
      <c r="CT59" s="54">
        <f t="shared" si="27"/>
        <v>8.6538461538461536E-2</v>
      </c>
      <c r="CU59" s="54">
        <f t="shared" si="28"/>
        <v>9.6153846153846145E-2</v>
      </c>
      <c r="CV59" s="54">
        <f t="shared" si="29"/>
        <v>0.10576923076923077</v>
      </c>
      <c r="CW59" s="54">
        <f t="shared" si="30"/>
        <v>0.11538461538461539</v>
      </c>
      <c r="CX59" s="54">
        <f t="shared" si="31"/>
        <v>1.9230769230769232E-2</v>
      </c>
      <c r="CY59" s="54">
        <f t="shared" si="32"/>
        <v>3.8461538461538464E-2</v>
      </c>
      <c r="CZ59" s="54">
        <f t="shared" si="33"/>
        <v>5.7692307692307696E-2</v>
      </c>
      <c r="DA59" s="54">
        <f t="shared" si="34"/>
        <v>7.6923076923076927E-2</v>
      </c>
      <c r="DB59" s="54">
        <f t="shared" si="35"/>
        <v>9.6153846153846145E-2</v>
      </c>
      <c r="DC59" s="54">
        <f t="shared" si="36"/>
        <v>0.11538461538461539</v>
      </c>
      <c r="DD59" s="54">
        <f t="shared" si="37"/>
        <v>0.13461538461538461</v>
      </c>
      <c r="DE59" s="54">
        <f t="shared" si="38"/>
        <v>0.15384615384615385</v>
      </c>
      <c r="DF59" s="54">
        <f t="shared" si="39"/>
        <v>0.17307692307692307</v>
      </c>
      <c r="DG59" s="54">
        <f t="shared" si="40"/>
        <v>0.19230769230769229</v>
      </c>
      <c r="DH59" s="54">
        <f t="shared" si="41"/>
        <v>0.21153846153846154</v>
      </c>
      <c r="DI59" s="54">
        <f t="shared" si="42"/>
        <v>0.23076923076923078</v>
      </c>
      <c r="DJ59" s="54">
        <f t="shared" si="43"/>
        <v>2.8846153846153848E-2</v>
      </c>
      <c r="DK59" s="54">
        <f t="shared" si="44"/>
        <v>5.7692307692307696E-2</v>
      </c>
      <c r="DL59" s="54">
        <f t="shared" si="45"/>
        <v>8.6538461538461536E-2</v>
      </c>
      <c r="DM59" s="54">
        <f t="shared" si="46"/>
        <v>0.11538461538461539</v>
      </c>
      <c r="DN59" s="54">
        <f t="shared" si="47"/>
        <v>0.14423076923076922</v>
      </c>
      <c r="DO59" s="54">
        <f t="shared" si="48"/>
        <v>0.17307692307692307</v>
      </c>
      <c r="DP59" s="54">
        <f t="shared" si="49"/>
        <v>0.20192307692307693</v>
      </c>
      <c r="DQ59" s="54">
        <f t="shared" si="50"/>
        <v>0.23076923076923078</v>
      </c>
      <c r="DR59" s="54">
        <f t="shared" si="51"/>
        <v>0.25961538461538458</v>
      </c>
      <c r="DS59" s="54">
        <f t="shared" si="52"/>
        <v>0.28846153846153844</v>
      </c>
      <c r="DT59" s="54">
        <f t="shared" si="53"/>
        <v>0.31730769230769229</v>
      </c>
      <c r="DU59" s="54">
        <f t="shared" si="54"/>
        <v>0.34615384615384615</v>
      </c>
      <c r="DV59" s="54">
        <f t="shared" si="55"/>
        <v>8.3333333333333329E-2</v>
      </c>
      <c r="DW59" s="54">
        <f t="shared" si="56"/>
        <v>0.16666666666666666</v>
      </c>
      <c r="DX59" s="54">
        <f t="shared" si="57"/>
        <v>0.25</v>
      </c>
      <c r="DY59" s="54">
        <f t="shared" si="58"/>
        <v>0.33333333333333331</v>
      </c>
      <c r="DZ59" s="54">
        <f t="shared" si="59"/>
        <v>0.41666666666666669</v>
      </c>
      <c r="EA59" s="54">
        <f t="shared" si="60"/>
        <v>0.5</v>
      </c>
      <c r="EB59" s="54">
        <f t="shared" si="61"/>
        <v>0.58333333333333337</v>
      </c>
      <c r="EC59" s="54">
        <f t="shared" si="62"/>
        <v>0.66666666666666663</v>
      </c>
      <c r="ED59" s="54">
        <f t="shared" si="63"/>
        <v>0.71666666666666667</v>
      </c>
      <c r="EE59" s="54">
        <f t="shared" si="64"/>
        <v>0.76666666666666672</v>
      </c>
      <c r="EF59" s="54">
        <f t="shared" si="65"/>
        <v>0.81666666666666676</v>
      </c>
      <c r="EG59" s="54">
        <f t="shared" si="66"/>
        <v>0.86666666666666681</v>
      </c>
      <c r="EH59" s="66">
        <f t="shared" ref="EH59:ES59" si="304">EG59+EH$2</f>
        <v>0.94666666666666677</v>
      </c>
      <c r="EI59" s="66">
        <f t="shared" si="304"/>
        <v>1.0366666666666668</v>
      </c>
      <c r="EJ59" s="66">
        <f t="shared" si="304"/>
        <v>1.1366666666666669</v>
      </c>
      <c r="EK59" s="66">
        <f t="shared" si="304"/>
        <v>1.2566666666666668</v>
      </c>
      <c r="EL59" s="66">
        <f t="shared" si="304"/>
        <v>1.3966666666666669</v>
      </c>
      <c r="EM59" s="66">
        <f t="shared" si="304"/>
        <v>1.5566666666666669</v>
      </c>
      <c r="EN59" s="66">
        <f t="shared" si="304"/>
        <v>1.7366666666666668</v>
      </c>
      <c r="EO59" s="66">
        <f t="shared" si="304"/>
        <v>1.9366666666666668</v>
      </c>
      <c r="EP59" s="66">
        <f t="shared" si="304"/>
        <v>2.1566666666666667</v>
      </c>
      <c r="EQ59" s="66">
        <f t="shared" si="304"/>
        <v>2.3966666666666665</v>
      </c>
      <c r="ER59" s="66">
        <f t="shared" si="304"/>
        <v>2.6566666666666663</v>
      </c>
      <c r="ES59" s="66">
        <f t="shared" si="304"/>
        <v>2.9366666666666665</v>
      </c>
      <c r="EW59" s="23">
        <v>54</v>
      </c>
      <c r="EX59" s="23">
        <f>INT([2]攻城值!$AC58)</f>
        <v>181</v>
      </c>
      <c r="EY59" s="23">
        <f>INT([2]攻城值!$AJ58)</f>
        <v>1034</v>
      </c>
      <c r="EZ59" s="23">
        <f t="shared" si="68"/>
        <v>827.2</v>
      </c>
      <c r="FA59" s="23">
        <f>[3]其他调用!AS58+[3]其他调用!$AZ58*[3]攻城基础信息!$D$28*[3]攻城基础信息!$D$29</f>
        <v>1009.7493054264936</v>
      </c>
      <c r="FB59" s="61">
        <f>[3]攻城基础信息!$X58*EZ59/FA59*$EX$1*6</f>
        <v>429855.26570710714</v>
      </c>
      <c r="FC59" s="26">
        <f t="shared" si="69"/>
        <v>43000</v>
      </c>
      <c r="FJ59" s="46">
        <v>54</v>
      </c>
      <c r="FK59" s="46">
        <f t="shared" ref="FK59:HE59" si="305">IF(FK$5&lt;$P59,FL59*0.99,IF(FK$5&lt;=$T59,1,FJ59*1.05))</f>
        <v>0.64261160208471813</v>
      </c>
      <c r="FL59" s="46">
        <f t="shared" si="305"/>
        <v>0.64910262836840216</v>
      </c>
      <c r="FM59" s="46">
        <f t="shared" si="305"/>
        <v>0.65565922057414361</v>
      </c>
      <c r="FN59" s="46">
        <f t="shared" si="305"/>
        <v>0.66228204098398347</v>
      </c>
      <c r="FO59" s="46">
        <f t="shared" si="305"/>
        <v>0.66897175856968027</v>
      </c>
      <c r="FP59" s="46">
        <f t="shared" si="305"/>
        <v>0.67572904906028308</v>
      </c>
      <c r="FQ59" s="46">
        <f t="shared" si="305"/>
        <v>0.68255459501038696</v>
      </c>
      <c r="FR59" s="46">
        <f t="shared" si="305"/>
        <v>0.68944908586907772</v>
      </c>
      <c r="FS59" s="46">
        <f t="shared" si="305"/>
        <v>0.69641321804957346</v>
      </c>
      <c r="FT59" s="46">
        <f t="shared" si="305"/>
        <v>0.70344769499956916</v>
      </c>
      <c r="FU59" s="46">
        <f t="shared" si="305"/>
        <v>0.71055322727229209</v>
      </c>
      <c r="FV59" s="46">
        <f t="shared" si="305"/>
        <v>0.7177305325982748</v>
      </c>
      <c r="FW59" s="46">
        <f t="shared" si="305"/>
        <v>0.72498033595785338</v>
      </c>
      <c r="FX59" s="46">
        <f t="shared" si="305"/>
        <v>0.73230336965439735</v>
      </c>
      <c r="FY59" s="46">
        <f t="shared" si="305"/>
        <v>0.73970037338828021</v>
      </c>
      <c r="FZ59" s="46">
        <f t="shared" si="305"/>
        <v>0.74717209433159615</v>
      </c>
      <c r="GA59" s="46">
        <f t="shared" si="305"/>
        <v>0.75471928720363246</v>
      </c>
      <c r="GB59" s="46">
        <f t="shared" si="305"/>
        <v>0.76234271434710354</v>
      </c>
      <c r="GC59" s="46">
        <f t="shared" si="305"/>
        <v>0.77004314580515509</v>
      </c>
      <c r="GD59" s="46">
        <f t="shared" si="305"/>
        <v>0.77782135939914654</v>
      </c>
      <c r="GE59" s="46">
        <f t="shared" si="305"/>
        <v>0.78567814080721876</v>
      </c>
      <c r="GF59" s="46">
        <f t="shared" si="305"/>
        <v>0.79361428364365527</v>
      </c>
      <c r="GG59" s="46">
        <f t="shared" si="305"/>
        <v>0.80163058953904576</v>
      </c>
      <c r="GH59" s="46">
        <f t="shared" si="305"/>
        <v>0.80972786822125831</v>
      </c>
      <c r="GI59" s="46">
        <f t="shared" si="305"/>
        <v>0.81790693759723065</v>
      </c>
      <c r="GJ59" s="46">
        <f t="shared" si="305"/>
        <v>0.82616862383558654</v>
      </c>
      <c r="GK59" s="46">
        <f t="shared" si="305"/>
        <v>0.83451376145008738</v>
      </c>
      <c r="GL59" s="46">
        <f t="shared" si="305"/>
        <v>0.84294319338392665</v>
      </c>
      <c r="GM59" s="46">
        <f t="shared" si="305"/>
        <v>0.85145777109487542</v>
      </c>
      <c r="GN59" s="46">
        <f t="shared" si="305"/>
        <v>0.86005835464128833</v>
      </c>
      <c r="GO59" s="46">
        <f t="shared" si="305"/>
        <v>0.86874581276897811</v>
      </c>
      <c r="GP59" s="46">
        <f t="shared" si="305"/>
        <v>0.87752102299896784</v>
      </c>
      <c r="GQ59" s="46">
        <f t="shared" si="305"/>
        <v>0.88638487171612912</v>
      </c>
      <c r="GR59" s="46">
        <f t="shared" si="305"/>
        <v>0.89533825425871627</v>
      </c>
      <c r="GS59" s="46">
        <f t="shared" si="305"/>
        <v>0.9043820750088043</v>
      </c>
      <c r="GT59" s="46">
        <f t="shared" si="305"/>
        <v>0.91351724748364072</v>
      </c>
      <c r="GU59" s="46">
        <f t="shared" si="305"/>
        <v>0.92274469442791995</v>
      </c>
      <c r="GV59" s="46">
        <f t="shared" si="305"/>
        <v>0.93206534790698992</v>
      </c>
      <c r="GW59" s="46">
        <f t="shared" si="305"/>
        <v>0.94148014940099989</v>
      </c>
      <c r="GX59" s="46">
        <f t="shared" si="305"/>
        <v>0.95099004989999991</v>
      </c>
      <c r="GY59" s="46">
        <f t="shared" si="305"/>
        <v>0.96059600999999994</v>
      </c>
      <c r="GZ59" s="46">
        <f t="shared" si="305"/>
        <v>0.97029899999999991</v>
      </c>
      <c r="HA59" s="46">
        <f t="shared" si="305"/>
        <v>0.98009999999999997</v>
      </c>
      <c r="HB59" s="46">
        <f t="shared" si="305"/>
        <v>0.99</v>
      </c>
      <c r="HC59" s="46">
        <f t="shared" si="305"/>
        <v>1</v>
      </c>
      <c r="HD59" s="46">
        <f t="shared" si="305"/>
        <v>1</v>
      </c>
      <c r="HE59" s="46">
        <f t="shared" si="305"/>
        <v>1</v>
      </c>
      <c r="HF59" s="67">
        <f t="shared" si="280"/>
        <v>1</v>
      </c>
      <c r="HG59" s="66">
        <f t="shared" ref="HG59:HR59" si="306">IF(HG$5&lt;$P59,HH59*0.99,IF(HG$5&lt;=$T59,1,HF59*HG$2))</f>
        <v>1</v>
      </c>
      <c r="HH59" s="66">
        <f t="shared" si="306"/>
        <v>1</v>
      </c>
      <c r="HI59" s="66">
        <f t="shared" si="306"/>
        <v>1.0900000000000001</v>
      </c>
      <c r="HJ59" s="66">
        <f t="shared" si="306"/>
        <v>1.2099000000000002</v>
      </c>
      <c r="HK59" s="66">
        <f t="shared" si="306"/>
        <v>1.3671870000000002</v>
      </c>
      <c r="HL59" s="66">
        <f t="shared" si="306"/>
        <v>1.5722650500000002</v>
      </c>
      <c r="HM59" s="66">
        <f t="shared" si="306"/>
        <v>1.8395501085000001</v>
      </c>
      <c r="HN59" s="66">
        <f t="shared" si="306"/>
        <v>2.1890646291150002</v>
      </c>
      <c r="HO59" s="66">
        <f t="shared" si="306"/>
        <v>2.6487682012291502</v>
      </c>
      <c r="HP59" s="66">
        <f t="shared" si="306"/>
        <v>3.2579848875118547</v>
      </c>
      <c r="HQ59" s="66">
        <f t="shared" si="306"/>
        <v>4.0724811093898179</v>
      </c>
      <c r="HR59" s="66">
        <f t="shared" si="306"/>
        <v>5.1720510089250684</v>
      </c>
    </row>
    <row r="60" spans="2:226" x14ac:dyDescent="0.15">
      <c r="E60" s="9"/>
      <c r="F60" s="9"/>
      <c r="G60" s="9"/>
      <c r="H60" s="15"/>
      <c r="I60" s="7">
        <v>55</v>
      </c>
      <c r="J60" s="15">
        <f>ROUNDUP(求节点(节奏总纲!P$4:P$113,节奏总纲!$O$4:$O$113,节奏总纲!P58+1),0)</f>
        <v>56</v>
      </c>
      <c r="K60" s="15">
        <f>ROUNDUP(求节点(节奏总纲!Q$4:Q$113,节奏总纲!$O$4:$O$113,节奏总纲!Q58+1),0)</f>
        <v>56</v>
      </c>
      <c r="L60" s="15">
        <f>ROUNDUP(求节点(节奏总纲!R$4:R$113,节奏总纲!$O$4:$O$113,节奏总纲!R58+1),0)</f>
        <v>56</v>
      </c>
      <c r="M60" s="15">
        <f>ROUNDUP(求节点(节奏总纲!S$4:S$113,节奏总纲!$O$4:$O$113,节奏总纲!S58+1),0)</f>
        <v>56</v>
      </c>
      <c r="N60" s="15">
        <f>ROUNDUP(求节点(节奏总纲!T$4:T$113,节奏总纲!$O$4:$O$113,节奏总纲!T58+1),0)</f>
        <v>57</v>
      </c>
      <c r="O60" s="15">
        <f t="shared" si="11"/>
        <v>22.385618083164125</v>
      </c>
      <c r="P60" s="7">
        <v>44.771236166328251</v>
      </c>
      <c r="Q60" s="23">
        <f t="shared" ref="Q60:T60" si="307">P60+1.5</f>
        <v>46.271236166328251</v>
      </c>
      <c r="R60" s="23">
        <f t="shared" si="307"/>
        <v>47.771236166328251</v>
      </c>
      <c r="S60" s="23">
        <f t="shared" si="307"/>
        <v>49.271236166328251</v>
      </c>
      <c r="T60" s="23">
        <f t="shared" si="307"/>
        <v>50.771236166328251</v>
      </c>
      <c r="U60" s="15">
        <f>其他调用!AG59</f>
        <v>3495058105.8985996</v>
      </c>
      <c r="V60" s="54">
        <f>IFERROR(部队战力(INDEX(其他调用!D$5:D$104,J60,1),INDEX(其他调用!N$5:N$104,J60,1),INDEX(其他调用!I$5:I$104,J60,1),INDEX(其他调用!S$5:S$104,J60,1)),V59)</f>
        <v>3791224843.5528016</v>
      </c>
      <c r="W60" s="54">
        <f>IFERROR(部队战力(INDEX(其他调用!E$5:E$104,K60,1),INDEX(其他调用!O$5:O$104,K60,1),INDEX(其他调用!J$5:J$104,K60,1),INDEX(其他调用!T$5:T$104,K60,1)),W59)</f>
        <v>4101372651.0784626</v>
      </c>
      <c r="X60" s="54">
        <f>IFERROR(部队战力(INDEX(其他调用!F$5:F$104,L60,1),INDEX(其他调用!P$5:P$104,L60,1),INDEX(其他调用!K$5:K$104,L60,1),INDEX(其他调用!U$5:U$104,L60,1)),X59)</f>
        <v>4808155055.2717381</v>
      </c>
      <c r="Y60" s="54">
        <f>IFERROR(部队战力(INDEX(其他调用!G$5:G$104,M60,1),INDEX(其他调用!Q$5:Q$104,M60,1),INDEX(其他调用!L$5:L$104,M60,1),INDEX(其他调用!V$5:V$104,M60,1)),Y59)</f>
        <v>6566225792.7766018</v>
      </c>
      <c r="Z60" s="54">
        <f>IFERROR(部队战力(INDEX(其他调用!H$5:H$104,N60,1),INDEX(其他调用!R$5:R$104,N60,1),INDEX(其他调用!M$5:M$104,N60,1),INDEX(其他调用!W$5:W$104,N60,1)),Z59)</f>
        <v>8200875464.8111162</v>
      </c>
      <c r="AA60" s="15">
        <f t="shared" si="13"/>
        <v>1</v>
      </c>
      <c r="AB60" s="15">
        <f t="shared" si="14"/>
        <v>1.0847387164048468</v>
      </c>
      <c r="AC60" s="15">
        <f t="shared" si="15"/>
        <v>1.1734776724188327</v>
      </c>
      <c r="AD60" s="15">
        <f t="shared" si="16"/>
        <v>1.3757010354583314</v>
      </c>
      <c r="AE60" s="15">
        <f t="shared" si="17"/>
        <v>1.8787172040701701</v>
      </c>
      <c r="AF60" s="15">
        <f t="shared" si="18"/>
        <v>2.346420350199764</v>
      </c>
      <c r="AK60" s="23"/>
      <c r="AL60" s="19">
        <v>55</v>
      </c>
      <c r="AM60" s="26">
        <f t="shared" si="287"/>
        <v>0.34034015341051038</v>
      </c>
      <c r="AN60" s="26">
        <f t="shared" si="287"/>
        <v>0.35875002132944528</v>
      </c>
      <c r="AO60" s="26">
        <f t="shared" si="287"/>
        <v>0.37815572601167818</v>
      </c>
      <c r="AP60" s="26">
        <f t="shared" si="287"/>
        <v>0.39861113481049476</v>
      </c>
      <c r="AQ60" s="26">
        <f t="shared" si="287"/>
        <v>0.44018126837338201</v>
      </c>
      <c r="AR60" s="26">
        <f t="shared" si="287"/>
        <v>0.46399179713390926</v>
      </c>
      <c r="AS60" s="26">
        <f t="shared" si="287"/>
        <v>0.48909029819264666</v>
      </c>
      <c r="AT60" s="26">
        <f t="shared" si="287"/>
        <v>0.51554644125989912</v>
      </c>
      <c r="AU60" s="26">
        <f t="shared" si="287"/>
        <v>0.568135194870246</v>
      </c>
      <c r="AV60" s="26">
        <f t="shared" si="287"/>
        <v>0.598867078231196</v>
      </c>
      <c r="AW60" s="26">
        <f t="shared" si="288"/>
        <v>0.63126132763360676</v>
      </c>
      <c r="AX60" s="26">
        <f t="shared" si="288"/>
        <v>0.66540786470132873</v>
      </c>
      <c r="AY60" s="26">
        <f t="shared" si="288"/>
        <v>0.64041004252684741</v>
      </c>
      <c r="AZ60" s="26">
        <f t="shared" si="288"/>
        <v>0.67505145694337709</v>
      </c>
      <c r="BA60" s="26">
        <f t="shared" si="288"/>
        <v>0.71156671391871928</v>
      </c>
      <c r="BB60" s="26">
        <f t="shared" si="288"/>
        <v>0.75005717438152997</v>
      </c>
      <c r="BC60" s="26">
        <f t="shared" si="288"/>
        <v>0.82827871461438229</v>
      </c>
      <c r="BD60" s="26">
        <f t="shared" si="288"/>
        <v>0.87308242520601376</v>
      </c>
      <c r="BE60" s="26">
        <f t="shared" si="288"/>
        <v>0.92030968290486914</v>
      </c>
      <c r="BF60" s="26">
        <f t="shared" si="288"/>
        <v>0.97009158356223768</v>
      </c>
      <c r="BG60" s="26">
        <f t="shared" si="289"/>
        <v>1.0690466013541409</v>
      </c>
      <c r="BH60" s="26">
        <f t="shared" si="289"/>
        <v>1.1268740617137101</v>
      </c>
      <c r="BI60" s="26">
        <f t="shared" si="289"/>
        <v>1.1513364932573384</v>
      </c>
      <c r="BJ60" s="26">
        <f t="shared" si="289"/>
        <v>1.153508527877712</v>
      </c>
      <c r="BK60" s="26">
        <f t="shared" si="289"/>
        <v>1.0537185976915322</v>
      </c>
      <c r="BL60" s="26">
        <f t="shared" si="289"/>
        <v>1.0558300170060626</v>
      </c>
      <c r="BM60" s="26">
        <f t="shared" si="289"/>
        <v>1.0579372223818559</v>
      </c>
      <c r="BN60" s="26">
        <f t="shared" si="289"/>
        <v>1.0600402389489987</v>
      </c>
      <c r="BO60" s="26">
        <f t="shared" si="289"/>
        <v>1.1127171435692103</v>
      </c>
      <c r="BP60" s="26">
        <f t="shared" si="289"/>
        <v>1.1149116051722887</v>
      </c>
      <c r="BQ60" s="26">
        <f t="shared" si="290"/>
        <v>1.1171017559304415</v>
      </c>
      <c r="BR60" s="26">
        <f t="shared" si="290"/>
        <v>1.11928762114923</v>
      </c>
      <c r="BS60" s="26">
        <f t="shared" si="290"/>
        <v>1.1724450997915794</v>
      </c>
      <c r="BT60" s="26">
        <f t="shared" si="290"/>
        <v>1.1747214401867345</v>
      </c>
      <c r="BU60" s="26">
        <f t="shared" si="290"/>
        <v>1.1769933780797175</v>
      </c>
      <c r="BV60" s="26">
        <f t="shared" si="290"/>
        <v>1.1792609389158171</v>
      </c>
      <c r="BW60" s="26">
        <f t="shared" si="290"/>
        <v>1.0620443879280448</v>
      </c>
      <c r="BX60" s="26">
        <f t="shared" si="290"/>
        <v>1.0649501590612713</v>
      </c>
      <c r="BY60" s="26">
        <f t="shared" si="290"/>
        <v>1.0678480231942176</v>
      </c>
      <c r="BZ60" s="26">
        <f t="shared" si="290"/>
        <v>1.070738044525817</v>
      </c>
      <c r="CA60" s="26">
        <f t="shared" si="291"/>
        <v>1.124745061933355</v>
      </c>
      <c r="CB60" s="26">
        <f t="shared" si="291"/>
        <v>1.1277564689563753</v>
      </c>
      <c r="CC60" s="26">
        <f t="shared" si="291"/>
        <v>1.1307598561155403</v>
      </c>
      <c r="CD60" s="26">
        <f t="shared" si="291"/>
        <v>1.1337552871461827</v>
      </c>
      <c r="CE60" s="26">
        <f t="shared" si="291"/>
        <v>1.2051825663936977</v>
      </c>
      <c r="CF60" s="26">
        <f t="shared" si="291"/>
        <v>1.2372159059321985</v>
      </c>
      <c r="CG60" s="26">
        <f t="shared" si="291"/>
        <v>1.296864737770524</v>
      </c>
      <c r="CH60" s="26">
        <f t="shared" si="291"/>
        <v>1.3859363925449049</v>
      </c>
      <c r="CK60" s="49">
        <v>55</v>
      </c>
      <c r="CL60" s="54">
        <f t="shared" si="19"/>
        <v>9.6153846153846159E-3</v>
      </c>
      <c r="CM60" s="54">
        <f t="shared" si="20"/>
        <v>1.9230769230769232E-2</v>
      </c>
      <c r="CN60" s="54">
        <f t="shared" si="21"/>
        <v>2.8846153846153848E-2</v>
      </c>
      <c r="CO60" s="54">
        <f t="shared" si="22"/>
        <v>3.8461538461538464E-2</v>
      </c>
      <c r="CP60" s="54">
        <f t="shared" si="23"/>
        <v>4.8076923076923073E-2</v>
      </c>
      <c r="CQ60" s="54">
        <f t="shared" si="24"/>
        <v>5.7692307692307696E-2</v>
      </c>
      <c r="CR60" s="54">
        <f t="shared" si="25"/>
        <v>6.7307692307692304E-2</v>
      </c>
      <c r="CS60" s="54">
        <f t="shared" si="26"/>
        <v>7.6923076923076927E-2</v>
      </c>
      <c r="CT60" s="54">
        <f t="shared" si="27"/>
        <v>8.6538461538461536E-2</v>
      </c>
      <c r="CU60" s="54">
        <f t="shared" si="28"/>
        <v>9.6153846153846145E-2</v>
      </c>
      <c r="CV60" s="54">
        <f t="shared" si="29"/>
        <v>0.10576923076923077</v>
      </c>
      <c r="CW60" s="54">
        <f t="shared" si="30"/>
        <v>0.11538461538461539</v>
      </c>
      <c r="CX60" s="54">
        <f t="shared" si="31"/>
        <v>1.9230769230769232E-2</v>
      </c>
      <c r="CY60" s="54">
        <f t="shared" si="32"/>
        <v>3.8461538461538464E-2</v>
      </c>
      <c r="CZ60" s="54">
        <f t="shared" si="33"/>
        <v>5.7692307692307696E-2</v>
      </c>
      <c r="DA60" s="54">
        <f t="shared" si="34"/>
        <v>7.6923076923076927E-2</v>
      </c>
      <c r="DB60" s="54">
        <f t="shared" si="35"/>
        <v>9.6153846153846145E-2</v>
      </c>
      <c r="DC60" s="54">
        <f t="shared" si="36"/>
        <v>0.11538461538461539</v>
      </c>
      <c r="DD60" s="54">
        <f t="shared" si="37"/>
        <v>0.13461538461538461</v>
      </c>
      <c r="DE60" s="54">
        <f t="shared" si="38"/>
        <v>0.15384615384615385</v>
      </c>
      <c r="DF60" s="54">
        <f t="shared" si="39"/>
        <v>0.17307692307692307</v>
      </c>
      <c r="DG60" s="54">
        <f t="shared" si="40"/>
        <v>0.19230769230769229</v>
      </c>
      <c r="DH60" s="54">
        <f t="shared" si="41"/>
        <v>0.21153846153846154</v>
      </c>
      <c r="DI60" s="54">
        <f t="shared" si="42"/>
        <v>0.23076923076923078</v>
      </c>
      <c r="DJ60" s="54">
        <f t="shared" si="43"/>
        <v>2.8846153846153848E-2</v>
      </c>
      <c r="DK60" s="54">
        <f t="shared" si="44"/>
        <v>5.7692307692307696E-2</v>
      </c>
      <c r="DL60" s="54">
        <f t="shared" si="45"/>
        <v>8.6538461538461536E-2</v>
      </c>
      <c r="DM60" s="54">
        <f t="shared" si="46"/>
        <v>0.11538461538461539</v>
      </c>
      <c r="DN60" s="54">
        <f t="shared" si="47"/>
        <v>0.14423076923076922</v>
      </c>
      <c r="DO60" s="54">
        <f t="shared" si="48"/>
        <v>0.17307692307692307</v>
      </c>
      <c r="DP60" s="54">
        <f t="shared" si="49"/>
        <v>0.20192307692307693</v>
      </c>
      <c r="DQ60" s="54">
        <f t="shared" si="50"/>
        <v>0.23076923076923078</v>
      </c>
      <c r="DR60" s="54">
        <f t="shared" si="51"/>
        <v>0.25961538461538458</v>
      </c>
      <c r="DS60" s="54">
        <f t="shared" si="52"/>
        <v>0.28846153846153844</v>
      </c>
      <c r="DT60" s="54">
        <f t="shared" si="53"/>
        <v>0.31730769230769229</v>
      </c>
      <c r="DU60" s="54">
        <f t="shared" si="54"/>
        <v>0.34615384615384615</v>
      </c>
      <c r="DV60" s="54">
        <f t="shared" si="55"/>
        <v>8.3333333333333329E-2</v>
      </c>
      <c r="DW60" s="54">
        <f t="shared" si="56"/>
        <v>0.16666666666666666</v>
      </c>
      <c r="DX60" s="54">
        <f t="shared" si="57"/>
        <v>0.25</v>
      </c>
      <c r="DY60" s="54">
        <f t="shared" si="58"/>
        <v>0.33333333333333331</v>
      </c>
      <c r="DZ60" s="54">
        <f t="shared" si="59"/>
        <v>0.41666666666666669</v>
      </c>
      <c r="EA60" s="54">
        <f t="shared" si="60"/>
        <v>0.5</v>
      </c>
      <c r="EB60" s="54">
        <f t="shared" si="61"/>
        <v>0.58333333333333337</v>
      </c>
      <c r="EC60" s="54">
        <f t="shared" si="62"/>
        <v>0.66666666666666663</v>
      </c>
      <c r="ED60" s="54">
        <f t="shared" si="63"/>
        <v>0.71666666666666667</v>
      </c>
      <c r="EE60" s="54">
        <f t="shared" si="64"/>
        <v>0.76666666666666672</v>
      </c>
      <c r="EF60" s="54">
        <f t="shared" si="65"/>
        <v>0.81666666666666676</v>
      </c>
      <c r="EG60" s="54">
        <f t="shared" si="66"/>
        <v>0.86666666666666681</v>
      </c>
      <c r="EH60" s="66">
        <f t="shared" ref="EH60:ES60" si="308">EG60+EH$2</f>
        <v>0.94666666666666677</v>
      </c>
      <c r="EI60" s="66">
        <f t="shared" si="308"/>
        <v>1.0366666666666668</v>
      </c>
      <c r="EJ60" s="66">
        <f t="shared" si="308"/>
        <v>1.1366666666666669</v>
      </c>
      <c r="EK60" s="66">
        <f t="shared" si="308"/>
        <v>1.2566666666666668</v>
      </c>
      <c r="EL60" s="66">
        <f t="shared" si="308"/>
        <v>1.3966666666666669</v>
      </c>
      <c r="EM60" s="66">
        <f t="shared" si="308"/>
        <v>1.5566666666666669</v>
      </c>
      <c r="EN60" s="66">
        <f t="shared" si="308"/>
        <v>1.7366666666666668</v>
      </c>
      <c r="EO60" s="66">
        <f t="shared" si="308"/>
        <v>1.9366666666666668</v>
      </c>
      <c r="EP60" s="66">
        <f t="shared" si="308"/>
        <v>2.1566666666666667</v>
      </c>
      <c r="EQ60" s="66">
        <f t="shared" si="308"/>
        <v>2.3966666666666665</v>
      </c>
      <c r="ER60" s="66">
        <f t="shared" si="308"/>
        <v>2.6566666666666663</v>
      </c>
      <c r="ES60" s="66">
        <f t="shared" si="308"/>
        <v>2.9366666666666665</v>
      </c>
      <c r="EW60" s="23">
        <v>55</v>
      </c>
      <c r="EX60" s="23">
        <f>INT([2]攻城值!$AC59)</f>
        <v>186</v>
      </c>
      <c r="EY60" s="23">
        <f>INT([2]攻城值!$AJ59)</f>
        <v>1057</v>
      </c>
      <c r="EZ60" s="23">
        <f t="shared" si="68"/>
        <v>845.6</v>
      </c>
      <c r="FA60" s="23">
        <f>[3]其他调用!AS59+[3]其他调用!$AZ59*[3]攻城基础信息!$D$28*[3]攻城基础信息!$D$29</f>
        <v>1032.9307075264428</v>
      </c>
      <c r="FB60" s="61">
        <f>[3]攻城基础信息!$X59*EZ60/FA60*$EX$1*6</f>
        <v>444069.25903166167</v>
      </c>
      <c r="FC60" s="26">
        <f t="shared" si="69"/>
        <v>44500</v>
      </c>
      <c r="FJ60" s="46">
        <v>55</v>
      </c>
      <c r="FK60" s="46">
        <f t="shared" ref="FK60:HE60" si="309">IF(FK$5&lt;$P60,FL60*0.99,IF(FK$5&lt;=$T60,1,FJ60*1.05))</f>
        <v>0.64261160208471813</v>
      </c>
      <c r="FL60" s="46">
        <f t="shared" si="309"/>
        <v>0.64910262836840216</v>
      </c>
      <c r="FM60" s="46">
        <f t="shared" si="309"/>
        <v>0.65565922057414361</v>
      </c>
      <c r="FN60" s="46">
        <f t="shared" si="309"/>
        <v>0.66228204098398347</v>
      </c>
      <c r="FO60" s="46">
        <f t="shared" si="309"/>
        <v>0.66897175856968027</v>
      </c>
      <c r="FP60" s="46">
        <f t="shared" si="309"/>
        <v>0.67572904906028308</v>
      </c>
      <c r="FQ60" s="46">
        <f t="shared" si="309"/>
        <v>0.68255459501038696</v>
      </c>
      <c r="FR60" s="46">
        <f t="shared" si="309"/>
        <v>0.68944908586907772</v>
      </c>
      <c r="FS60" s="46">
        <f t="shared" si="309"/>
        <v>0.69641321804957346</v>
      </c>
      <c r="FT60" s="46">
        <f t="shared" si="309"/>
        <v>0.70344769499956916</v>
      </c>
      <c r="FU60" s="46">
        <f t="shared" si="309"/>
        <v>0.71055322727229209</v>
      </c>
      <c r="FV60" s="46">
        <f t="shared" si="309"/>
        <v>0.7177305325982748</v>
      </c>
      <c r="FW60" s="46">
        <f t="shared" si="309"/>
        <v>0.72498033595785338</v>
      </c>
      <c r="FX60" s="46">
        <f t="shared" si="309"/>
        <v>0.73230336965439735</v>
      </c>
      <c r="FY60" s="46">
        <f t="shared" si="309"/>
        <v>0.73970037338828021</v>
      </c>
      <c r="FZ60" s="46">
        <f t="shared" si="309"/>
        <v>0.74717209433159615</v>
      </c>
      <c r="GA60" s="46">
        <f t="shared" si="309"/>
        <v>0.75471928720363246</v>
      </c>
      <c r="GB60" s="46">
        <f t="shared" si="309"/>
        <v>0.76234271434710354</v>
      </c>
      <c r="GC60" s="46">
        <f t="shared" si="309"/>
        <v>0.77004314580515509</v>
      </c>
      <c r="GD60" s="46">
        <f t="shared" si="309"/>
        <v>0.77782135939914654</v>
      </c>
      <c r="GE60" s="46">
        <f t="shared" si="309"/>
        <v>0.78567814080721876</v>
      </c>
      <c r="GF60" s="46">
        <f t="shared" si="309"/>
        <v>0.79361428364365527</v>
      </c>
      <c r="GG60" s="46">
        <f t="shared" si="309"/>
        <v>0.80163058953904576</v>
      </c>
      <c r="GH60" s="46">
        <f t="shared" si="309"/>
        <v>0.80972786822125831</v>
      </c>
      <c r="GI60" s="46">
        <f t="shared" si="309"/>
        <v>0.81790693759723065</v>
      </c>
      <c r="GJ60" s="46">
        <f t="shared" si="309"/>
        <v>0.82616862383558654</v>
      </c>
      <c r="GK60" s="46">
        <f t="shared" si="309"/>
        <v>0.83451376145008738</v>
      </c>
      <c r="GL60" s="46">
        <f t="shared" si="309"/>
        <v>0.84294319338392665</v>
      </c>
      <c r="GM60" s="46">
        <f t="shared" si="309"/>
        <v>0.85145777109487542</v>
      </c>
      <c r="GN60" s="46">
        <f t="shared" si="309"/>
        <v>0.86005835464128833</v>
      </c>
      <c r="GO60" s="46">
        <f t="shared" si="309"/>
        <v>0.86874581276897811</v>
      </c>
      <c r="GP60" s="46">
        <f t="shared" si="309"/>
        <v>0.87752102299896784</v>
      </c>
      <c r="GQ60" s="46">
        <f t="shared" si="309"/>
        <v>0.88638487171612912</v>
      </c>
      <c r="GR60" s="46">
        <f t="shared" si="309"/>
        <v>0.89533825425871627</v>
      </c>
      <c r="GS60" s="46">
        <f t="shared" si="309"/>
        <v>0.9043820750088043</v>
      </c>
      <c r="GT60" s="46">
        <f t="shared" si="309"/>
        <v>0.91351724748364072</v>
      </c>
      <c r="GU60" s="46">
        <f t="shared" si="309"/>
        <v>0.92274469442791995</v>
      </c>
      <c r="GV60" s="46">
        <f t="shared" si="309"/>
        <v>0.93206534790698992</v>
      </c>
      <c r="GW60" s="46">
        <f t="shared" si="309"/>
        <v>0.94148014940099989</v>
      </c>
      <c r="GX60" s="46">
        <f t="shared" si="309"/>
        <v>0.95099004989999991</v>
      </c>
      <c r="GY60" s="46">
        <f t="shared" si="309"/>
        <v>0.96059600999999994</v>
      </c>
      <c r="GZ60" s="46">
        <f t="shared" si="309"/>
        <v>0.97029899999999991</v>
      </c>
      <c r="HA60" s="46">
        <f t="shared" si="309"/>
        <v>0.98009999999999997</v>
      </c>
      <c r="HB60" s="46">
        <f t="shared" si="309"/>
        <v>0.99</v>
      </c>
      <c r="HC60" s="46">
        <f t="shared" si="309"/>
        <v>1</v>
      </c>
      <c r="HD60" s="46">
        <f t="shared" si="309"/>
        <v>1</v>
      </c>
      <c r="HE60" s="46">
        <f t="shared" si="309"/>
        <v>1</v>
      </c>
      <c r="HF60" s="67">
        <f t="shared" si="280"/>
        <v>1</v>
      </c>
      <c r="HG60" s="66">
        <f t="shared" ref="HG60:HR60" si="310">IF(HG$5&lt;$P60,HH60*0.99,IF(HG$5&lt;=$T60,1,HF60*HG$2))</f>
        <v>1</v>
      </c>
      <c r="HH60" s="66">
        <f t="shared" si="310"/>
        <v>1</v>
      </c>
      <c r="HI60" s="66">
        <f t="shared" si="310"/>
        <v>1.0900000000000001</v>
      </c>
      <c r="HJ60" s="66">
        <f t="shared" si="310"/>
        <v>1.2099000000000002</v>
      </c>
      <c r="HK60" s="66">
        <f t="shared" si="310"/>
        <v>1.3671870000000002</v>
      </c>
      <c r="HL60" s="66">
        <f t="shared" si="310"/>
        <v>1.5722650500000002</v>
      </c>
      <c r="HM60" s="66">
        <f t="shared" si="310"/>
        <v>1.8395501085000001</v>
      </c>
      <c r="HN60" s="66">
        <f t="shared" si="310"/>
        <v>2.1890646291150002</v>
      </c>
      <c r="HO60" s="66">
        <f t="shared" si="310"/>
        <v>2.6487682012291502</v>
      </c>
      <c r="HP60" s="66">
        <f t="shared" si="310"/>
        <v>3.2579848875118547</v>
      </c>
      <c r="HQ60" s="66">
        <f t="shared" si="310"/>
        <v>4.0724811093898179</v>
      </c>
      <c r="HR60" s="66">
        <f t="shared" si="310"/>
        <v>5.1720510089250684</v>
      </c>
    </row>
    <row r="61" spans="2:226" x14ac:dyDescent="0.15">
      <c r="E61" s="9"/>
      <c r="F61" s="9"/>
      <c r="G61" s="9"/>
      <c r="H61" s="15"/>
      <c r="I61" s="7">
        <v>56</v>
      </c>
      <c r="J61" s="15">
        <f>ROUNDUP(求节点(节奏总纲!P$4:P$113,节奏总纲!$O$4:$O$113,节奏总纲!P59+1),0)</f>
        <v>57</v>
      </c>
      <c r="K61" s="15">
        <f>ROUNDUP(求节点(节奏总纲!Q$4:Q$113,节奏总纲!$O$4:$O$113,节奏总纲!Q59+1),0)</f>
        <v>57</v>
      </c>
      <c r="L61" s="15">
        <f>ROUNDUP(求节点(节奏总纲!R$4:R$113,节奏总纲!$O$4:$O$113,节奏总纲!R59+1),0)</f>
        <v>57</v>
      </c>
      <c r="M61" s="15">
        <f>ROUNDUP(求节点(节奏总纲!S$4:S$113,节奏总纲!$O$4:$O$113,节奏总纲!S59+1),0)</f>
        <v>57</v>
      </c>
      <c r="N61" s="15">
        <f>ROUNDUP(求节点(节奏总纲!T$4:T$113,节奏总纲!$O$4:$O$113,节奏总纲!T59+1),0)</f>
        <v>58</v>
      </c>
      <c r="O61" s="15">
        <f t="shared" si="11"/>
        <v>22.520955422013863</v>
      </c>
      <c r="P61" s="7">
        <v>45.041910844027726</v>
      </c>
      <c r="Q61" s="23">
        <f t="shared" ref="Q61:T61" si="311">P61+1.5</f>
        <v>46.541910844027726</v>
      </c>
      <c r="R61" s="23">
        <f t="shared" si="311"/>
        <v>48.041910844027726</v>
      </c>
      <c r="S61" s="23">
        <f t="shared" si="311"/>
        <v>49.541910844027726</v>
      </c>
      <c r="T61" s="23">
        <f t="shared" si="311"/>
        <v>51.041910844027726</v>
      </c>
      <c r="U61" s="15">
        <f>其他调用!AG60</f>
        <v>3791224843.5528016</v>
      </c>
      <c r="V61" s="54">
        <f>IFERROR(部队战力(INDEX(其他调用!D$5:D$104,J61,1),INDEX(其他调用!N$5:N$104,J61,1),INDEX(其他调用!I$5:I$104,J61,1),INDEX(其他调用!S$5:S$104,J61,1)),V60)</f>
        <v>4105414955.4746122</v>
      </c>
      <c r="W61" s="54">
        <f>IFERROR(部队战力(INDEX(其他调用!E$5:E$104,K61,1),INDEX(其他调用!O$5:O$104,K61,1),INDEX(其他调用!J$5:J$104,K61,1),INDEX(其他调用!T$5:T$104,K61,1)),W60)</f>
        <v>4446333032.7429895</v>
      </c>
      <c r="X61" s="54">
        <f>IFERROR(部队战力(INDEX(其他调用!F$5:F$104,L61,1),INDEX(其他调用!P$5:P$104,L61,1),INDEX(其他调用!K$5:K$104,L61,1),INDEX(其他调用!U$5:U$104,L61,1)),X60)</f>
        <v>5212647518.7297831</v>
      </c>
      <c r="Y61" s="54">
        <f>IFERROR(部队战力(INDEX(其他调用!G$5:G$104,M61,1),INDEX(其他调用!Q$5:Q$104,M61,1),INDEX(其他调用!L$5:L$104,M61,1),INDEX(其他调用!V$5:V$104,M61,1)),Y60)</f>
        <v>7111610635.8897877</v>
      </c>
      <c r="Z61" s="54">
        <f>IFERROR(部队战力(INDEX(其他调用!H$5:H$104,N61,1),INDEX(其他调用!R$5:R$104,N61,1),INDEX(其他调用!M$5:M$104,N61,1),INDEX(其他调用!W$5:W$104,N61,1)),Z60)</f>
        <v>8825024065.6588955</v>
      </c>
      <c r="AA61" s="15">
        <f t="shared" si="13"/>
        <v>1</v>
      </c>
      <c r="AB61" s="15">
        <f t="shared" si="14"/>
        <v>1.0828729829770209</v>
      </c>
      <c r="AC61" s="15">
        <f t="shared" si="15"/>
        <v>1.1727959211662788</v>
      </c>
      <c r="AD61" s="15">
        <f t="shared" si="16"/>
        <v>1.3749243935226352</v>
      </c>
      <c r="AE61" s="15">
        <f t="shared" si="17"/>
        <v>1.8758081963889572</v>
      </c>
      <c r="AF61" s="15">
        <f t="shared" si="18"/>
        <v>2.3277501150232127</v>
      </c>
      <c r="AK61" s="23"/>
      <c r="AL61" s="19">
        <v>56</v>
      </c>
      <c r="AM61" s="26">
        <f t="shared" si="287"/>
        <v>0.33792229168574517</v>
      </c>
      <c r="AN61" s="26">
        <f t="shared" si="287"/>
        <v>0.35620137129024493</v>
      </c>
      <c r="AO61" s="26">
        <f t="shared" si="287"/>
        <v>0.3754692129841613</v>
      </c>
      <c r="AP61" s="26">
        <f t="shared" si="287"/>
        <v>0.39577930143360551</v>
      </c>
      <c r="AQ61" s="26">
        <f t="shared" si="287"/>
        <v>0.43705411035193381</v>
      </c>
      <c r="AR61" s="26">
        <f t="shared" si="287"/>
        <v>0.46069548315022868</v>
      </c>
      <c r="AS61" s="26">
        <f t="shared" si="287"/>
        <v>0.4856156781688154</v>
      </c>
      <c r="AT61" s="26">
        <f t="shared" si="287"/>
        <v>0.51188387016692072</v>
      </c>
      <c r="AU61" s="26">
        <f t="shared" si="287"/>
        <v>0.56409902009508839</v>
      </c>
      <c r="AV61" s="26">
        <f t="shared" si="287"/>
        <v>0.59461257645652399</v>
      </c>
      <c r="AW61" s="26">
        <f t="shared" si="288"/>
        <v>0.62677668899454264</v>
      </c>
      <c r="AX61" s="26">
        <f t="shared" si="288"/>
        <v>0.66068064050724895</v>
      </c>
      <c r="AY61" s="26">
        <f t="shared" si="288"/>
        <v>0.6358604091248985</v>
      </c>
      <c r="AZ61" s="26">
        <f t="shared" si="288"/>
        <v>0.67025572225373076</v>
      </c>
      <c r="BA61" s="26">
        <f t="shared" si="288"/>
        <v>0.7065115656943316</v>
      </c>
      <c r="BB61" s="26">
        <f t="shared" si="288"/>
        <v>0.74472858028192301</v>
      </c>
      <c r="BC61" s="26">
        <f t="shared" si="288"/>
        <v>0.82239441509393096</v>
      </c>
      <c r="BD61" s="26">
        <f t="shared" si="288"/>
        <v>0.86687982889959303</v>
      </c>
      <c r="BE61" s="26">
        <f t="shared" si="288"/>
        <v>0.91377157232659001</v>
      </c>
      <c r="BF61" s="26">
        <f t="shared" si="288"/>
        <v>0.96319980988843668</v>
      </c>
      <c r="BG61" s="26">
        <f t="shared" si="289"/>
        <v>1.0614518264399782</v>
      </c>
      <c r="BH61" s="26">
        <f t="shared" si="289"/>
        <v>1.1188684660320223</v>
      </c>
      <c r="BI61" s="26">
        <f t="shared" si="289"/>
        <v>1.1510131614744876</v>
      </c>
      <c r="BJ61" s="26">
        <f t="shared" si="289"/>
        <v>1.1531252556363472</v>
      </c>
      <c r="BK61" s="26">
        <f t="shared" si="289"/>
        <v>1.0534738999590896</v>
      </c>
      <c r="BL61" s="26">
        <f t="shared" si="289"/>
        <v>1.0555161181075048</v>
      </c>
      <c r="BM61" s="26">
        <f t="shared" si="289"/>
        <v>1.057554392584352</v>
      </c>
      <c r="BN61" s="26">
        <f t="shared" si="289"/>
        <v>1.0595887461483253</v>
      </c>
      <c r="BO61" s="26">
        <f t="shared" si="289"/>
        <v>1.1121724966419655</v>
      </c>
      <c r="BP61" s="26">
        <f t="shared" si="289"/>
        <v>1.1142955795557534</v>
      </c>
      <c r="BQ61" s="26">
        <f t="shared" si="290"/>
        <v>1.116414625015349</v>
      </c>
      <c r="BR61" s="26">
        <f t="shared" si="290"/>
        <v>1.1185296559675262</v>
      </c>
      <c r="BS61" s="26">
        <f t="shared" si="290"/>
        <v>1.1715789085580854</v>
      </c>
      <c r="BT61" s="26">
        <f t="shared" si="290"/>
        <v>1.1737817543776257</v>
      </c>
      <c r="BU61" s="26">
        <f t="shared" si="290"/>
        <v>1.1759804738351223</v>
      </c>
      <c r="BV61" s="26">
        <f t="shared" si="290"/>
        <v>1.1781750900325219</v>
      </c>
      <c r="BW61" s="26">
        <f t="shared" si="290"/>
        <v>1.0614947664906651</v>
      </c>
      <c r="BX61" s="26">
        <f t="shared" si="290"/>
        <v>1.064364037886341</v>
      </c>
      <c r="BY61" s="26">
        <f t="shared" si="290"/>
        <v>1.0672255951786207</v>
      </c>
      <c r="BZ61" s="26">
        <f t="shared" si="290"/>
        <v>1.0700795002536057</v>
      </c>
      <c r="CA61" s="26">
        <f t="shared" si="291"/>
        <v>1.1240175196112039</v>
      </c>
      <c r="CB61" s="26">
        <f t="shared" si="291"/>
        <v>1.1269914827767737</v>
      </c>
      <c r="CC61" s="26">
        <f t="shared" si="291"/>
        <v>1.1299576187228697</v>
      </c>
      <c r="CD61" s="26">
        <f t="shared" si="291"/>
        <v>1.1329159889278311</v>
      </c>
      <c r="CE61" s="26">
        <f t="shared" si="291"/>
        <v>1.1874969565270903</v>
      </c>
      <c r="CF61" s="26">
        <f t="shared" si="291"/>
        <v>1.2280304553328669</v>
      </c>
      <c r="CG61" s="26">
        <f t="shared" si="291"/>
        <v>1.2777553150433885</v>
      </c>
      <c r="CH61" s="26">
        <f t="shared" si="291"/>
        <v>1.3456851717926013</v>
      </c>
      <c r="CK61" s="49">
        <v>56</v>
      </c>
      <c r="CL61" s="54">
        <f t="shared" si="19"/>
        <v>9.6153846153846159E-3</v>
      </c>
      <c r="CM61" s="54">
        <f t="shared" si="20"/>
        <v>1.9230769230769232E-2</v>
      </c>
      <c r="CN61" s="54">
        <f t="shared" si="21"/>
        <v>2.8846153846153848E-2</v>
      </c>
      <c r="CO61" s="54">
        <f t="shared" si="22"/>
        <v>3.8461538461538464E-2</v>
      </c>
      <c r="CP61" s="54">
        <f t="shared" si="23"/>
        <v>4.8076923076923073E-2</v>
      </c>
      <c r="CQ61" s="54">
        <f t="shared" si="24"/>
        <v>5.7692307692307696E-2</v>
      </c>
      <c r="CR61" s="54">
        <f t="shared" si="25"/>
        <v>6.7307692307692304E-2</v>
      </c>
      <c r="CS61" s="54">
        <f t="shared" si="26"/>
        <v>7.6923076923076927E-2</v>
      </c>
      <c r="CT61" s="54">
        <f t="shared" si="27"/>
        <v>8.6538461538461536E-2</v>
      </c>
      <c r="CU61" s="54">
        <f t="shared" si="28"/>
        <v>9.6153846153846145E-2</v>
      </c>
      <c r="CV61" s="54">
        <f t="shared" si="29"/>
        <v>0.10576923076923077</v>
      </c>
      <c r="CW61" s="54">
        <f t="shared" si="30"/>
        <v>0.11538461538461539</v>
      </c>
      <c r="CX61" s="54">
        <f t="shared" si="31"/>
        <v>1.9230769230769232E-2</v>
      </c>
      <c r="CY61" s="54">
        <f t="shared" si="32"/>
        <v>3.8461538461538464E-2</v>
      </c>
      <c r="CZ61" s="54">
        <f t="shared" si="33"/>
        <v>5.7692307692307696E-2</v>
      </c>
      <c r="DA61" s="54">
        <f t="shared" si="34"/>
        <v>7.6923076923076927E-2</v>
      </c>
      <c r="DB61" s="54">
        <f t="shared" si="35"/>
        <v>9.6153846153846145E-2</v>
      </c>
      <c r="DC61" s="54">
        <f t="shared" si="36"/>
        <v>0.11538461538461539</v>
      </c>
      <c r="DD61" s="54">
        <f t="shared" si="37"/>
        <v>0.13461538461538461</v>
      </c>
      <c r="DE61" s="54">
        <f t="shared" si="38"/>
        <v>0.15384615384615385</v>
      </c>
      <c r="DF61" s="54">
        <f t="shared" si="39"/>
        <v>0.17307692307692307</v>
      </c>
      <c r="DG61" s="54">
        <f t="shared" si="40"/>
        <v>0.19230769230769229</v>
      </c>
      <c r="DH61" s="54">
        <f t="shared" si="41"/>
        <v>0.21153846153846154</v>
      </c>
      <c r="DI61" s="54">
        <f t="shared" si="42"/>
        <v>0.23076923076923078</v>
      </c>
      <c r="DJ61" s="54">
        <f t="shared" si="43"/>
        <v>2.8846153846153848E-2</v>
      </c>
      <c r="DK61" s="54">
        <f t="shared" si="44"/>
        <v>5.7692307692307696E-2</v>
      </c>
      <c r="DL61" s="54">
        <f t="shared" si="45"/>
        <v>8.6538461538461536E-2</v>
      </c>
      <c r="DM61" s="54">
        <f t="shared" si="46"/>
        <v>0.11538461538461539</v>
      </c>
      <c r="DN61" s="54">
        <f t="shared" si="47"/>
        <v>0.14423076923076922</v>
      </c>
      <c r="DO61" s="54">
        <f t="shared" si="48"/>
        <v>0.17307692307692307</v>
      </c>
      <c r="DP61" s="54">
        <f t="shared" si="49"/>
        <v>0.20192307692307693</v>
      </c>
      <c r="DQ61" s="54">
        <f t="shared" si="50"/>
        <v>0.23076923076923078</v>
      </c>
      <c r="DR61" s="54">
        <f t="shared" si="51"/>
        <v>0.25961538461538458</v>
      </c>
      <c r="DS61" s="54">
        <f t="shared" si="52"/>
        <v>0.28846153846153844</v>
      </c>
      <c r="DT61" s="54">
        <f t="shared" si="53"/>
        <v>0.31730769230769229</v>
      </c>
      <c r="DU61" s="54">
        <f t="shared" si="54"/>
        <v>0.34615384615384615</v>
      </c>
      <c r="DV61" s="54">
        <f t="shared" si="55"/>
        <v>8.3333333333333329E-2</v>
      </c>
      <c r="DW61" s="54">
        <f t="shared" si="56"/>
        <v>0.16666666666666666</v>
      </c>
      <c r="DX61" s="54">
        <f t="shared" si="57"/>
        <v>0.25</v>
      </c>
      <c r="DY61" s="54">
        <f t="shared" si="58"/>
        <v>0.33333333333333331</v>
      </c>
      <c r="DZ61" s="54">
        <f t="shared" si="59"/>
        <v>0.41666666666666669</v>
      </c>
      <c r="EA61" s="54">
        <f t="shared" si="60"/>
        <v>0.5</v>
      </c>
      <c r="EB61" s="54">
        <f t="shared" si="61"/>
        <v>0.58333333333333337</v>
      </c>
      <c r="EC61" s="54">
        <f t="shared" si="62"/>
        <v>0.66666666666666663</v>
      </c>
      <c r="ED61" s="54">
        <f t="shared" si="63"/>
        <v>0.71666666666666667</v>
      </c>
      <c r="EE61" s="54">
        <f t="shared" si="64"/>
        <v>0.76666666666666672</v>
      </c>
      <c r="EF61" s="54">
        <f t="shared" si="65"/>
        <v>0.81666666666666676</v>
      </c>
      <c r="EG61" s="54">
        <f t="shared" si="66"/>
        <v>0.86666666666666681</v>
      </c>
      <c r="EH61" s="66">
        <f t="shared" ref="EH61:ES61" si="312">EG61+EH$2</f>
        <v>0.94666666666666677</v>
      </c>
      <c r="EI61" s="66">
        <f t="shared" si="312"/>
        <v>1.0366666666666668</v>
      </c>
      <c r="EJ61" s="66">
        <f t="shared" si="312"/>
        <v>1.1366666666666669</v>
      </c>
      <c r="EK61" s="66">
        <f t="shared" si="312"/>
        <v>1.2566666666666668</v>
      </c>
      <c r="EL61" s="66">
        <f t="shared" si="312"/>
        <v>1.3966666666666669</v>
      </c>
      <c r="EM61" s="66">
        <f t="shared" si="312"/>
        <v>1.5566666666666669</v>
      </c>
      <c r="EN61" s="66">
        <f t="shared" si="312"/>
        <v>1.7366666666666668</v>
      </c>
      <c r="EO61" s="66">
        <f t="shared" si="312"/>
        <v>1.9366666666666668</v>
      </c>
      <c r="EP61" s="66">
        <f t="shared" si="312"/>
        <v>2.1566666666666667</v>
      </c>
      <c r="EQ61" s="66">
        <f t="shared" si="312"/>
        <v>2.3966666666666665</v>
      </c>
      <c r="ER61" s="66">
        <f t="shared" si="312"/>
        <v>2.6566666666666663</v>
      </c>
      <c r="ES61" s="66">
        <f t="shared" si="312"/>
        <v>2.9366666666666665</v>
      </c>
      <c r="EW61" s="23">
        <v>56</v>
      </c>
      <c r="EX61" s="23">
        <f>INT([2]攻城值!$AC60)</f>
        <v>191</v>
      </c>
      <c r="EY61" s="23">
        <f>INT([2]攻城值!$AJ60)</f>
        <v>1079</v>
      </c>
      <c r="EZ61" s="23">
        <f t="shared" si="68"/>
        <v>863.2</v>
      </c>
      <c r="FA61" s="23">
        <f>[3]其他调用!AS60+[3]其他调用!$AZ60*[3]攻城基础信息!$D$28*[3]攻城基础信息!$D$29</f>
        <v>1054.6771405129109</v>
      </c>
      <c r="FB61" s="61">
        <f>[3]攻城基础信息!$X60*EZ61/FA61*$EX$1*6</f>
        <v>458061.19885962794</v>
      </c>
      <c r="FC61" s="26">
        <f t="shared" si="69"/>
        <v>46000</v>
      </c>
      <c r="FJ61" s="46">
        <v>56</v>
      </c>
      <c r="FK61" s="46">
        <f t="shared" ref="FK61:HE61" si="313">IF(FK$5&lt;$P61,FL61*0.99,IF(FK$5&lt;=$T61,1,FJ61*1.05))</f>
        <v>0.63618548606387093</v>
      </c>
      <c r="FL61" s="46">
        <f t="shared" si="313"/>
        <v>0.64261160208471813</v>
      </c>
      <c r="FM61" s="46">
        <f t="shared" si="313"/>
        <v>0.64910262836840216</v>
      </c>
      <c r="FN61" s="46">
        <f t="shared" si="313"/>
        <v>0.65565922057414361</v>
      </c>
      <c r="FO61" s="46">
        <f t="shared" si="313"/>
        <v>0.66228204098398347</v>
      </c>
      <c r="FP61" s="46">
        <f t="shared" si="313"/>
        <v>0.66897175856968027</v>
      </c>
      <c r="FQ61" s="46">
        <f t="shared" si="313"/>
        <v>0.67572904906028308</v>
      </c>
      <c r="FR61" s="46">
        <f t="shared" si="313"/>
        <v>0.68255459501038696</v>
      </c>
      <c r="FS61" s="46">
        <f t="shared" si="313"/>
        <v>0.68944908586907772</v>
      </c>
      <c r="FT61" s="46">
        <f t="shared" si="313"/>
        <v>0.69641321804957346</v>
      </c>
      <c r="FU61" s="46">
        <f t="shared" si="313"/>
        <v>0.70344769499956916</v>
      </c>
      <c r="FV61" s="46">
        <f t="shared" si="313"/>
        <v>0.71055322727229209</v>
      </c>
      <c r="FW61" s="46">
        <f t="shared" si="313"/>
        <v>0.7177305325982748</v>
      </c>
      <c r="FX61" s="46">
        <f t="shared" si="313"/>
        <v>0.72498033595785338</v>
      </c>
      <c r="FY61" s="46">
        <f t="shared" si="313"/>
        <v>0.73230336965439735</v>
      </c>
      <c r="FZ61" s="46">
        <f t="shared" si="313"/>
        <v>0.73970037338828021</v>
      </c>
      <c r="GA61" s="46">
        <f t="shared" si="313"/>
        <v>0.74717209433159615</v>
      </c>
      <c r="GB61" s="46">
        <f t="shared" si="313"/>
        <v>0.75471928720363246</v>
      </c>
      <c r="GC61" s="46">
        <f t="shared" si="313"/>
        <v>0.76234271434710354</v>
      </c>
      <c r="GD61" s="46">
        <f t="shared" si="313"/>
        <v>0.77004314580515509</v>
      </c>
      <c r="GE61" s="46">
        <f t="shared" si="313"/>
        <v>0.77782135939914654</v>
      </c>
      <c r="GF61" s="46">
        <f t="shared" si="313"/>
        <v>0.78567814080721876</v>
      </c>
      <c r="GG61" s="46">
        <f t="shared" si="313"/>
        <v>0.79361428364365527</v>
      </c>
      <c r="GH61" s="46">
        <f t="shared" si="313"/>
        <v>0.80163058953904576</v>
      </c>
      <c r="GI61" s="46">
        <f t="shared" si="313"/>
        <v>0.80972786822125831</v>
      </c>
      <c r="GJ61" s="46">
        <f t="shared" si="313"/>
        <v>0.81790693759723065</v>
      </c>
      <c r="GK61" s="46">
        <f t="shared" si="313"/>
        <v>0.82616862383558654</v>
      </c>
      <c r="GL61" s="46">
        <f t="shared" si="313"/>
        <v>0.83451376145008738</v>
      </c>
      <c r="GM61" s="46">
        <f t="shared" si="313"/>
        <v>0.84294319338392665</v>
      </c>
      <c r="GN61" s="46">
        <f t="shared" si="313"/>
        <v>0.85145777109487542</v>
      </c>
      <c r="GO61" s="46">
        <f t="shared" si="313"/>
        <v>0.86005835464128833</v>
      </c>
      <c r="GP61" s="46">
        <f t="shared" si="313"/>
        <v>0.86874581276897811</v>
      </c>
      <c r="GQ61" s="46">
        <f t="shared" si="313"/>
        <v>0.87752102299896784</v>
      </c>
      <c r="GR61" s="46">
        <f t="shared" si="313"/>
        <v>0.88638487171612912</v>
      </c>
      <c r="GS61" s="46">
        <f t="shared" si="313"/>
        <v>0.89533825425871627</v>
      </c>
      <c r="GT61" s="46">
        <f t="shared" si="313"/>
        <v>0.9043820750088043</v>
      </c>
      <c r="GU61" s="46">
        <f t="shared" si="313"/>
        <v>0.91351724748364072</v>
      </c>
      <c r="GV61" s="46">
        <f t="shared" si="313"/>
        <v>0.92274469442791995</v>
      </c>
      <c r="GW61" s="46">
        <f t="shared" si="313"/>
        <v>0.93206534790698992</v>
      </c>
      <c r="GX61" s="46">
        <f t="shared" si="313"/>
        <v>0.94148014940099989</v>
      </c>
      <c r="GY61" s="46">
        <f t="shared" si="313"/>
        <v>0.95099004989999991</v>
      </c>
      <c r="GZ61" s="46">
        <f t="shared" si="313"/>
        <v>0.96059600999999994</v>
      </c>
      <c r="HA61" s="46">
        <f t="shared" si="313"/>
        <v>0.97029899999999991</v>
      </c>
      <c r="HB61" s="46">
        <f t="shared" si="313"/>
        <v>0.98009999999999997</v>
      </c>
      <c r="HC61" s="46">
        <f t="shared" si="313"/>
        <v>0.99</v>
      </c>
      <c r="HD61" s="46">
        <f t="shared" si="313"/>
        <v>1</v>
      </c>
      <c r="HE61" s="46">
        <f t="shared" si="313"/>
        <v>1</v>
      </c>
      <c r="HF61" s="67">
        <f t="shared" si="280"/>
        <v>1</v>
      </c>
      <c r="HG61" s="66">
        <f t="shared" ref="HG61:HR61" si="314">IF(HG$5&lt;$P61,HH61*0.99,IF(HG$5&lt;=$T61,1,HF61*HG$2))</f>
        <v>1</v>
      </c>
      <c r="HH61" s="66">
        <f t="shared" si="314"/>
        <v>1</v>
      </c>
      <c r="HI61" s="66">
        <f t="shared" si="314"/>
        <v>1</v>
      </c>
      <c r="HJ61" s="66">
        <f t="shared" si="314"/>
        <v>1.1100000000000001</v>
      </c>
      <c r="HK61" s="66">
        <f t="shared" si="314"/>
        <v>1.2543</v>
      </c>
      <c r="HL61" s="66">
        <f t="shared" si="314"/>
        <v>1.4424449999999998</v>
      </c>
      <c r="HM61" s="66">
        <f t="shared" si="314"/>
        <v>1.6876606499999995</v>
      </c>
      <c r="HN61" s="66">
        <f t="shared" si="314"/>
        <v>2.0083161734999995</v>
      </c>
      <c r="HO61" s="66">
        <f t="shared" si="314"/>
        <v>2.4300625699349991</v>
      </c>
      <c r="HP61" s="66">
        <f t="shared" si="314"/>
        <v>2.988976961020049</v>
      </c>
      <c r="HQ61" s="66">
        <f t="shared" si="314"/>
        <v>3.7362212012750611</v>
      </c>
      <c r="HR61" s="66">
        <f t="shared" si="314"/>
        <v>4.745000925619328</v>
      </c>
    </row>
    <row r="62" spans="2:226" x14ac:dyDescent="0.15">
      <c r="E62" s="9"/>
      <c r="F62" s="9"/>
      <c r="G62" s="9"/>
      <c r="H62" s="15"/>
      <c r="I62" s="7">
        <v>57</v>
      </c>
      <c r="J62" s="15">
        <f>ROUNDUP(求节点(节奏总纲!P$4:P$113,节奏总纲!$O$4:$O$113,节奏总纲!P60+1),0)</f>
        <v>58</v>
      </c>
      <c r="K62" s="15">
        <f>ROUNDUP(求节点(节奏总纲!Q$4:Q$113,节奏总纲!$O$4:$O$113,节奏总纲!Q60+1),0)</f>
        <v>58</v>
      </c>
      <c r="L62" s="15">
        <f>ROUNDUP(求节点(节奏总纲!R$4:R$113,节奏总纲!$O$4:$O$113,节奏总纲!R60+1),0)</f>
        <v>58</v>
      </c>
      <c r="M62" s="15">
        <f>ROUNDUP(求节点(节奏总纲!S$4:S$113,节奏总纲!$O$4:$O$113,节奏总纲!S60+1),0)</f>
        <v>58</v>
      </c>
      <c r="N62" s="15">
        <f>ROUNDUP(求节点(节奏总纲!T$4:T$113,节奏总纲!$O$4:$O$113,节奏总纲!T60+1),0)</f>
        <v>58</v>
      </c>
      <c r="O62" s="15">
        <f t="shared" si="11"/>
        <v>22.666006390283293</v>
      </c>
      <c r="P62" s="7">
        <v>45.332012780566586</v>
      </c>
      <c r="Q62" s="23">
        <f t="shared" ref="Q62:T62" si="315">P62+1.5</f>
        <v>46.832012780566586</v>
      </c>
      <c r="R62" s="23">
        <f t="shared" si="315"/>
        <v>48.332012780566586</v>
      </c>
      <c r="S62" s="23">
        <f t="shared" si="315"/>
        <v>49.832012780566586</v>
      </c>
      <c r="T62" s="23">
        <f t="shared" si="315"/>
        <v>51.332012780566586</v>
      </c>
      <c r="U62" s="15">
        <f>其他调用!AG61</f>
        <v>4105414955.4746122</v>
      </c>
      <c r="V62" s="54">
        <f>IFERROR(部队战力(INDEX(其他调用!D$5:D$104,J62,1),INDEX(其他调用!N$5:N$104,J62,1),INDEX(其他调用!I$5:I$104,J62,1),INDEX(其他调用!S$5:S$104,J62,1)),V61)</f>
        <v>4443563056.0726566</v>
      </c>
      <c r="W62" s="54">
        <f>IFERROR(部队战力(INDEX(其他调用!E$5:E$104,K62,1),INDEX(其他调用!O$5:O$104,K62,1),INDEX(其他调用!J$5:J$104,K62,1),INDEX(其他调用!T$5:T$104,K62,1)),W61)</f>
        <v>4811234975.5996313</v>
      </c>
      <c r="X62" s="54">
        <f>IFERROR(部队战力(INDEX(其他调用!F$5:F$104,L62,1),INDEX(其他调用!P$5:P$104,L62,1),INDEX(其他调用!K$5:K$104,L62,1),INDEX(其他调用!U$5:U$104,L62,1)),X61)</f>
        <v>5649361156.9017591</v>
      </c>
      <c r="Y62" s="54">
        <f>IFERROR(部队战力(INDEX(其他调用!G$5:G$104,M62,1),INDEX(其他调用!Q$5:Q$104,M62,1),INDEX(其他调用!L$5:L$104,M62,1),INDEX(其他调用!V$5:V$104,M62,1)),Y61)</f>
        <v>7701540848.3952847</v>
      </c>
      <c r="Z62" s="54">
        <f>IFERROR(部队战力(INDEX(其他调用!H$5:H$104,N62,1),INDEX(其他调用!R$5:R$104,N62,1),INDEX(其他调用!M$5:M$104,N62,1),INDEX(其他调用!W$5:W$104,N62,1)),Z61)</f>
        <v>8825024065.6588955</v>
      </c>
      <c r="AA62" s="15">
        <f t="shared" si="13"/>
        <v>1</v>
      </c>
      <c r="AB62" s="15">
        <f t="shared" si="14"/>
        <v>1.0823663635139051</v>
      </c>
      <c r="AC62" s="15">
        <f t="shared" si="15"/>
        <v>1.1719241605976518</v>
      </c>
      <c r="AD62" s="15">
        <f t="shared" si="16"/>
        <v>1.3760755534268903</v>
      </c>
      <c r="AE62" s="15">
        <f t="shared" si="17"/>
        <v>1.8759469948647218</v>
      </c>
      <c r="AF62" s="15">
        <f t="shared" si="18"/>
        <v>2.1496058647836893</v>
      </c>
      <c r="AK62" s="23"/>
      <c r="AL62" s="19">
        <v>57</v>
      </c>
      <c r="AM62" s="26">
        <f t="shared" si="287"/>
        <v>0.33534995903459192</v>
      </c>
      <c r="AN62" s="26">
        <f t="shared" si="287"/>
        <v>0.35348989459782371</v>
      </c>
      <c r="AO62" s="26">
        <f t="shared" si="287"/>
        <v>0.3726110655939911</v>
      </c>
      <c r="AP62" s="26">
        <f t="shared" si="287"/>
        <v>0.39276654955313756</v>
      </c>
      <c r="AQ62" s="26">
        <f t="shared" si="287"/>
        <v>0.43372716629988378</v>
      </c>
      <c r="AR62" s="26">
        <f t="shared" si="287"/>
        <v>0.45718857619941933</v>
      </c>
      <c r="AS62" s="26">
        <f t="shared" si="287"/>
        <v>0.48191907366653752</v>
      </c>
      <c r="AT62" s="26">
        <f t="shared" si="287"/>
        <v>0.50798730688824367</v>
      </c>
      <c r="AU62" s="26">
        <f t="shared" si="287"/>
        <v>0.55980498456213945</v>
      </c>
      <c r="AV62" s="26">
        <f t="shared" si="287"/>
        <v>0.59008626557725274</v>
      </c>
      <c r="AW62" s="26">
        <f t="shared" si="288"/>
        <v>0.62200553840237716</v>
      </c>
      <c r="AX62" s="26">
        <f t="shared" si="288"/>
        <v>0.65565140619694739</v>
      </c>
      <c r="AY62" s="26">
        <f t="shared" si="288"/>
        <v>0.63102011142270154</v>
      </c>
      <c r="AZ62" s="26">
        <f t="shared" si="288"/>
        <v>0.66515360048965677</v>
      </c>
      <c r="BA62" s="26">
        <f t="shared" si="288"/>
        <v>0.7011334571363349</v>
      </c>
      <c r="BB62" s="26">
        <f t="shared" si="288"/>
        <v>0.7390595560996186</v>
      </c>
      <c r="BC62" s="26">
        <f t="shared" si="288"/>
        <v>0.81613418291001971</v>
      </c>
      <c r="BD62" s="26">
        <f t="shared" si="288"/>
        <v>0.86028096477204297</v>
      </c>
      <c r="BE62" s="26">
        <f t="shared" si="288"/>
        <v>0.90681575878891063</v>
      </c>
      <c r="BF62" s="26">
        <f t="shared" si="288"/>
        <v>0.95586773863560326</v>
      </c>
      <c r="BG62" s="26">
        <f t="shared" si="289"/>
        <v>1.0533718410174213</v>
      </c>
      <c r="BH62" s="26">
        <f t="shared" si="289"/>
        <v>1.1103514135666095</v>
      </c>
      <c r="BI62" s="26">
        <f t="shared" si="289"/>
        <v>1.1506976685905703</v>
      </c>
      <c r="BJ62" s="26">
        <f t="shared" si="289"/>
        <v>1.1527840120436927</v>
      </c>
      <c r="BK62" s="26">
        <f t="shared" si="289"/>
        <v>1.0532812211892197</v>
      </c>
      <c r="BL62" s="26">
        <f t="shared" si="289"/>
        <v>1.0552868855855773</v>
      </c>
      <c r="BM62" s="26">
        <f t="shared" si="289"/>
        <v>1.0572887452668551</v>
      </c>
      <c r="BN62" s="26">
        <f t="shared" si="289"/>
        <v>1.0592868218037144</v>
      </c>
      <c r="BO62" s="26">
        <f t="shared" si="289"/>
        <v>1.1118183335429874</v>
      </c>
      <c r="BP62" s="26">
        <f t="shared" si="289"/>
        <v>1.1139036969386955</v>
      </c>
      <c r="BQ62" s="26">
        <f t="shared" si="290"/>
        <v>1.1159851635685307</v>
      </c>
      <c r="BR62" s="26">
        <f t="shared" si="290"/>
        <v>1.118062755195999</v>
      </c>
      <c r="BS62" s="26">
        <f t="shared" si="290"/>
        <v>1.1710517885365352</v>
      </c>
      <c r="BT62" s="26">
        <f t="shared" si="290"/>
        <v>1.1732157812863659</v>
      </c>
      <c r="BU62" s="26">
        <f t="shared" si="290"/>
        <v>1.1753757899004635</v>
      </c>
      <c r="BV62" s="26">
        <f t="shared" si="290"/>
        <v>1.1775318363037575</v>
      </c>
      <c r="BW62" s="26">
        <f t="shared" si="290"/>
        <v>1.0611239868452678</v>
      </c>
      <c r="BX62" s="26">
        <f t="shared" si="290"/>
        <v>1.0640040187192579</v>
      </c>
      <c r="BY62" s="26">
        <f t="shared" si="290"/>
        <v>1.066876275977241</v>
      </c>
      <c r="BZ62" s="26">
        <f t="shared" si="290"/>
        <v>1.0697408212438193</v>
      </c>
      <c r="CA62" s="26">
        <f t="shared" si="291"/>
        <v>1.1236737980362681</v>
      </c>
      <c r="CB62" s="26">
        <f t="shared" si="291"/>
        <v>1.1266587850943122</v>
      </c>
      <c r="CC62" s="26">
        <f t="shared" si="291"/>
        <v>1.1296358845518011</v>
      </c>
      <c r="CD62" s="26">
        <f t="shared" si="291"/>
        <v>1.1326051586073893</v>
      </c>
      <c r="CE62" s="26">
        <f t="shared" si="291"/>
        <v>1.1871833354032042</v>
      </c>
      <c r="CF62" s="26">
        <f t="shared" si="291"/>
        <v>1.2182667481756506</v>
      </c>
      <c r="CG62" s="26">
        <f t="shared" si="291"/>
        <v>1.257022794653156</v>
      </c>
      <c r="CH62" s="26">
        <f t="shared" si="291"/>
        <v>1.3266875232279611</v>
      </c>
      <c r="CK62" s="49">
        <v>57</v>
      </c>
      <c r="CL62" s="54">
        <f t="shared" si="19"/>
        <v>9.6153846153846159E-3</v>
      </c>
      <c r="CM62" s="54">
        <f t="shared" si="20"/>
        <v>1.9230769230769232E-2</v>
      </c>
      <c r="CN62" s="54">
        <f t="shared" si="21"/>
        <v>2.8846153846153848E-2</v>
      </c>
      <c r="CO62" s="54">
        <f t="shared" si="22"/>
        <v>3.8461538461538464E-2</v>
      </c>
      <c r="CP62" s="54">
        <f t="shared" si="23"/>
        <v>4.8076923076923073E-2</v>
      </c>
      <c r="CQ62" s="54">
        <f t="shared" si="24"/>
        <v>5.7692307692307696E-2</v>
      </c>
      <c r="CR62" s="54">
        <f t="shared" si="25"/>
        <v>6.7307692307692304E-2</v>
      </c>
      <c r="CS62" s="54">
        <f t="shared" si="26"/>
        <v>7.6923076923076927E-2</v>
      </c>
      <c r="CT62" s="54">
        <f t="shared" si="27"/>
        <v>8.6538461538461536E-2</v>
      </c>
      <c r="CU62" s="54">
        <f t="shared" si="28"/>
        <v>9.6153846153846145E-2</v>
      </c>
      <c r="CV62" s="54">
        <f t="shared" si="29"/>
        <v>0.10576923076923077</v>
      </c>
      <c r="CW62" s="54">
        <f t="shared" si="30"/>
        <v>0.11538461538461539</v>
      </c>
      <c r="CX62" s="54">
        <f t="shared" si="31"/>
        <v>1.9230769230769232E-2</v>
      </c>
      <c r="CY62" s="54">
        <f t="shared" si="32"/>
        <v>3.8461538461538464E-2</v>
      </c>
      <c r="CZ62" s="54">
        <f t="shared" si="33"/>
        <v>5.7692307692307696E-2</v>
      </c>
      <c r="DA62" s="54">
        <f t="shared" si="34"/>
        <v>7.6923076923076927E-2</v>
      </c>
      <c r="DB62" s="54">
        <f t="shared" si="35"/>
        <v>9.6153846153846145E-2</v>
      </c>
      <c r="DC62" s="54">
        <f t="shared" si="36"/>
        <v>0.11538461538461539</v>
      </c>
      <c r="DD62" s="54">
        <f t="shared" si="37"/>
        <v>0.13461538461538461</v>
      </c>
      <c r="DE62" s="54">
        <f t="shared" si="38"/>
        <v>0.15384615384615385</v>
      </c>
      <c r="DF62" s="54">
        <f t="shared" si="39"/>
        <v>0.17307692307692307</v>
      </c>
      <c r="DG62" s="54">
        <f t="shared" si="40"/>
        <v>0.19230769230769229</v>
      </c>
      <c r="DH62" s="54">
        <f t="shared" si="41"/>
        <v>0.21153846153846154</v>
      </c>
      <c r="DI62" s="54">
        <f t="shared" si="42"/>
        <v>0.23076923076923078</v>
      </c>
      <c r="DJ62" s="54">
        <f t="shared" si="43"/>
        <v>2.8846153846153848E-2</v>
      </c>
      <c r="DK62" s="54">
        <f t="shared" si="44"/>
        <v>5.7692307692307696E-2</v>
      </c>
      <c r="DL62" s="54">
        <f t="shared" si="45"/>
        <v>8.6538461538461536E-2</v>
      </c>
      <c r="DM62" s="54">
        <f t="shared" si="46"/>
        <v>0.11538461538461539</v>
      </c>
      <c r="DN62" s="54">
        <f t="shared" si="47"/>
        <v>0.14423076923076922</v>
      </c>
      <c r="DO62" s="54">
        <f t="shared" si="48"/>
        <v>0.17307692307692307</v>
      </c>
      <c r="DP62" s="54">
        <f t="shared" si="49"/>
        <v>0.20192307692307693</v>
      </c>
      <c r="DQ62" s="54">
        <f t="shared" si="50"/>
        <v>0.23076923076923078</v>
      </c>
      <c r="DR62" s="54">
        <f t="shared" si="51"/>
        <v>0.25961538461538458</v>
      </c>
      <c r="DS62" s="54">
        <f t="shared" si="52"/>
        <v>0.28846153846153844</v>
      </c>
      <c r="DT62" s="54">
        <f t="shared" si="53"/>
        <v>0.31730769230769229</v>
      </c>
      <c r="DU62" s="54">
        <f t="shared" si="54"/>
        <v>0.34615384615384615</v>
      </c>
      <c r="DV62" s="54">
        <f t="shared" si="55"/>
        <v>6.6666666666666666E-2</v>
      </c>
      <c r="DW62" s="54">
        <f t="shared" si="56"/>
        <v>0.13333333333333333</v>
      </c>
      <c r="DX62" s="54">
        <f t="shared" si="57"/>
        <v>0.2</v>
      </c>
      <c r="DY62" s="54">
        <f t="shared" si="58"/>
        <v>0.26666666666666666</v>
      </c>
      <c r="DZ62" s="54">
        <f t="shared" si="59"/>
        <v>0.33333333333333331</v>
      </c>
      <c r="EA62" s="54">
        <f t="shared" si="60"/>
        <v>0.4</v>
      </c>
      <c r="EB62" s="54">
        <f t="shared" si="61"/>
        <v>0.46666666666666667</v>
      </c>
      <c r="EC62" s="54">
        <f t="shared" si="62"/>
        <v>0.53333333333333333</v>
      </c>
      <c r="ED62" s="54">
        <f t="shared" si="63"/>
        <v>0.60000000000000009</v>
      </c>
      <c r="EE62" s="54">
        <f t="shared" si="64"/>
        <v>0.65000000000000013</v>
      </c>
      <c r="EF62" s="54">
        <f t="shared" si="65"/>
        <v>0.70000000000000018</v>
      </c>
      <c r="EG62" s="54">
        <f t="shared" si="66"/>
        <v>0.75000000000000022</v>
      </c>
      <c r="EH62" s="66">
        <f t="shared" ref="EH62:ES62" si="316">EG62+EH$2</f>
        <v>0.83000000000000018</v>
      </c>
      <c r="EI62" s="66">
        <f t="shared" si="316"/>
        <v>0.92000000000000015</v>
      </c>
      <c r="EJ62" s="66">
        <f t="shared" si="316"/>
        <v>1.0200000000000002</v>
      </c>
      <c r="EK62" s="66">
        <f t="shared" si="316"/>
        <v>1.1400000000000001</v>
      </c>
      <c r="EL62" s="66">
        <f t="shared" si="316"/>
        <v>1.2800000000000002</v>
      </c>
      <c r="EM62" s="66">
        <f t="shared" si="316"/>
        <v>1.4400000000000002</v>
      </c>
      <c r="EN62" s="66">
        <f t="shared" si="316"/>
        <v>1.62</v>
      </c>
      <c r="EO62" s="66">
        <f t="shared" si="316"/>
        <v>1.82</v>
      </c>
      <c r="EP62" s="66">
        <f t="shared" si="316"/>
        <v>2.04</v>
      </c>
      <c r="EQ62" s="66">
        <f t="shared" si="316"/>
        <v>2.2800000000000002</v>
      </c>
      <c r="ER62" s="66">
        <f t="shared" si="316"/>
        <v>2.54</v>
      </c>
      <c r="ES62" s="66">
        <f t="shared" si="316"/>
        <v>2.8200000000000003</v>
      </c>
      <c r="EW62" s="23">
        <v>57</v>
      </c>
      <c r="EX62" s="23">
        <f>INT([2]攻城值!$AC61)</f>
        <v>195</v>
      </c>
      <c r="EY62" s="23">
        <f>INT([2]攻城值!$AJ61)</f>
        <v>1097</v>
      </c>
      <c r="EZ62" s="23">
        <f t="shared" si="68"/>
        <v>877.6</v>
      </c>
      <c r="FA62" s="23">
        <f>[3]其他调用!AS61+[3]其他调用!$AZ61*[3]攻城基础信息!$D$28*[3]攻城基础信息!$D$29</f>
        <v>1073.3218793031892</v>
      </c>
      <c r="FB62" s="61">
        <f>[3]攻城基础信息!$X61*EZ62/FA62*$EX$1*6</f>
        <v>470531.1045668599</v>
      </c>
      <c r="FC62" s="26">
        <f t="shared" si="69"/>
        <v>47000</v>
      </c>
      <c r="FJ62" s="46">
        <v>57</v>
      </c>
      <c r="FK62" s="46">
        <f t="shared" ref="FK62:HE62" si="317">IF(FK$5&lt;$P62,FL62*0.99,IF(FK$5&lt;=$T62,1,FJ62*1.05))</f>
        <v>0.63618548606387093</v>
      </c>
      <c r="FL62" s="46">
        <f t="shared" si="317"/>
        <v>0.64261160208471813</v>
      </c>
      <c r="FM62" s="46">
        <f t="shared" si="317"/>
        <v>0.64910262836840216</v>
      </c>
      <c r="FN62" s="46">
        <f t="shared" si="317"/>
        <v>0.65565922057414361</v>
      </c>
      <c r="FO62" s="46">
        <f t="shared" si="317"/>
        <v>0.66228204098398347</v>
      </c>
      <c r="FP62" s="46">
        <f t="shared" si="317"/>
        <v>0.66897175856968027</v>
      </c>
      <c r="FQ62" s="46">
        <f t="shared" si="317"/>
        <v>0.67572904906028308</v>
      </c>
      <c r="FR62" s="46">
        <f t="shared" si="317"/>
        <v>0.68255459501038696</v>
      </c>
      <c r="FS62" s="46">
        <f t="shared" si="317"/>
        <v>0.68944908586907772</v>
      </c>
      <c r="FT62" s="46">
        <f t="shared" si="317"/>
        <v>0.69641321804957346</v>
      </c>
      <c r="FU62" s="46">
        <f t="shared" si="317"/>
        <v>0.70344769499956916</v>
      </c>
      <c r="FV62" s="46">
        <f t="shared" si="317"/>
        <v>0.71055322727229209</v>
      </c>
      <c r="FW62" s="46">
        <f t="shared" si="317"/>
        <v>0.7177305325982748</v>
      </c>
      <c r="FX62" s="46">
        <f t="shared" si="317"/>
        <v>0.72498033595785338</v>
      </c>
      <c r="FY62" s="46">
        <f t="shared" si="317"/>
        <v>0.73230336965439735</v>
      </c>
      <c r="FZ62" s="46">
        <f t="shared" si="317"/>
        <v>0.73970037338828021</v>
      </c>
      <c r="GA62" s="46">
        <f t="shared" si="317"/>
        <v>0.74717209433159615</v>
      </c>
      <c r="GB62" s="46">
        <f t="shared" si="317"/>
        <v>0.75471928720363246</v>
      </c>
      <c r="GC62" s="46">
        <f t="shared" si="317"/>
        <v>0.76234271434710354</v>
      </c>
      <c r="GD62" s="46">
        <f t="shared" si="317"/>
        <v>0.77004314580515509</v>
      </c>
      <c r="GE62" s="46">
        <f t="shared" si="317"/>
        <v>0.77782135939914654</v>
      </c>
      <c r="GF62" s="46">
        <f t="shared" si="317"/>
        <v>0.78567814080721876</v>
      </c>
      <c r="GG62" s="46">
        <f t="shared" si="317"/>
        <v>0.79361428364365527</v>
      </c>
      <c r="GH62" s="46">
        <f t="shared" si="317"/>
        <v>0.80163058953904576</v>
      </c>
      <c r="GI62" s="46">
        <f t="shared" si="317"/>
        <v>0.80972786822125831</v>
      </c>
      <c r="GJ62" s="46">
        <f t="shared" si="317"/>
        <v>0.81790693759723065</v>
      </c>
      <c r="GK62" s="46">
        <f t="shared" si="317"/>
        <v>0.82616862383558654</v>
      </c>
      <c r="GL62" s="46">
        <f t="shared" si="317"/>
        <v>0.83451376145008738</v>
      </c>
      <c r="GM62" s="46">
        <f t="shared" si="317"/>
        <v>0.84294319338392665</v>
      </c>
      <c r="GN62" s="46">
        <f t="shared" si="317"/>
        <v>0.85145777109487542</v>
      </c>
      <c r="GO62" s="46">
        <f t="shared" si="317"/>
        <v>0.86005835464128833</v>
      </c>
      <c r="GP62" s="46">
        <f t="shared" si="317"/>
        <v>0.86874581276897811</v>
      </c>
      <c r="GQ62" s="46">
        <f t="shared" si="317"/>
        <v>0.87752102299896784</v>
      </c>
      <c r="GR62" s="46">
        <f t="shared" si="317"/>
        <v>0.88638487171612912</v>
      </c>
      <c r="GS62" s="46">
        <f t="shared" si="317"/>
        <v>0.89533825425871627</v>
      </c>
      <c r="GT62" s="46">
        <f t="shared" si="317"/>
        <v>0.9043820750088043</v>
      </c>
      <c r="GU62" s="46">
        <f t="shared" si="317"/>
        <v>0.91351724748364072</v>
      </c>
      <c r="GV62" s="46">
        <f t="shared" si="317"/>
        <v>0.92274469442791995</v>
      </c>
      <c r="GW62" s="46">
        <f t="shared" si="317"/>
        <v>0.93206534790698992</v>
      </c>
      <c r="GX62" s="46">
        <f t="shared" si="317"/>
        <v>0.94148014940099989</v>
      </c>
      <c r="GY62" s="46">
        <f t="shared" si="317"/>
        <v>0.95099004989999991</v>
      </c>
      <c r="GZ62" s="46">
        <f t="shared" si="317"/>
        <v>0.96059600999999994</v>
      </c>
      <c r="HA62" s="46">
        <f t="shared" si="317"/>
        <v>0.97029899999999991</v>
      </c>
      <c r="HB62" s="46">
        <f t="shared" si="317"/>
        <v>0.98009999999999997</v>
      </c>
      <c r="HC62" s="46">
        <f t="shared" si="317"/>
        <v>0.99</v>
      </c>
      <c r="HD62" s="46">
        <f t="shared" si="317"/>
        <v>1</v>
      </c>
      <c r="HE62" s="46">
        <f t="shared" si="317"/>
        <v>1</v>
      </c>
      <c r="HF62" s="67">
        <f t="shared" si="280"/>
        <v>1</v>
      </c>
      <c r="HG62" s="66">
        <f t="shared" ref="HG62:HR62" si="318">IF(HG$5&lt;$P62,HH62*0.99,IF(HG$5&lt;=$T62,1,HF62*HG$2))</f>
        <v>1</v>
      </c>
      <c r="HH62" s="66">
        <f t="shared" si="318"/>
        <v>1</v>
      </c>
      <c r="HI62" s="66">
        <f t="shared" si="318"/>
        <v>1</v>
      </c>
      <c r="HJ62" s="66">
        <f t="shared" si="318"/>
        <v>1.1100000000000001</v>
      </c>
      <c r="HK62" s="66">
        <f t="shared" si="318"/>
        <v>1.2543</v>
      </c>
      <c r="HL62" s="66">
        <f t="shared" si="318"/>
        <v>1.4424449999999998</v>
      </c>
      <c r="HM62" s="66">
        <f t="shared" si="318"/>
        <v>1.6876606499999995</v>
      </c>
      <c r="HN62" s="66">
        <f t="shared" si="318"/>
        <v>2.0083161734999995</v>
      </c>
      <c r="HO62" s="66">
        <f t="shared" si="318"/>
        <v>2.4300625699349991</v>
      </c>
      <c r="HP62" s="66">
        <f t="shared" si="318"/>
        <v>2.988976961020049</v>
      </c>
      <c r="HQ62" s="66">
        <f t="shared" si="318"/>
        <v>3.7362212012750611</v>
      </c>
      <c r="HR62" s="66">
        <f t="shared" si="318"/>
        <v>4.745000925619328</v>
      </c>
    </row>
    <row r="63" spans="2:226" x14ac:dyDescent="0.15">
      <c r="E63" s="9"/>
      <c r="F63" s="9"/>
      <c r="G63" s="9"/>
      <c r="H63" s="15"/>
      <c r="I63" s="7">
        <v>58</v>
      </c>
      <c r="J63" s="15">
        <f>ROUNDUP(求节点(节奏总纲!P$4:P$113,节奏总纲!$O$4:$O$113,节奏总纲!P61+1),0)</f>
        <v>59</v>
      </c>
      <c r="K63" s="15">
        <f>ROUNDUP(求节点(节奏总纲!Q$4:Q$113,节奏总纲!$O$4:$O$113,节奏总纲!Q61+1),0)</f>
        <v>59</v>
      </c>
      <c r="L63" s="15">
        <f>ROUNDUP(求节点(节奏总纲!R$4:R$113,节奏总纲!$O$4:$O$113,节奏总纲!R61+1),0)</f>
        <v>59</v>
      </c>
      <c r="M63" s="15">
        <f>ROUNDUP(求节点(节奏总纲!S$4:S$113,节奏总纲!$O$4:$O$113,节奏总纲!S61+1),0)</f>
        <v>59</v>
      </c>
      <c r="N63" s="15">
        <f>ROUNDUP(求节点(节奏总纲!T$4:T$113,节奏总纲!$O$4:$O$113,节奏总纲!T61+1),0)</f>
        <v>59</v>
      </c>
      <c r="O63" s="15">
        <f t="shared" si="11"/>
        <v>22.821468168789664</v>
      </c>
      <c r="P63" s="7">
        <v>45.642936337579329</v>
      </c>
      <c r="Q63" s="23">
        <f t="shared" ref="Q63:T63" si="319">P63+1.5</f>
        <v>47.142936337579329</v>
      </c>
      <c r="R63" s="23">
        <f t="shared" si="319"/>
        <v>48.642936337579329</v>
      </c>
      <c r="S63" s="23">
        <f t="shared" si="319"/>
        <v>50.142936337579329</v>
      </c>
      <c r="T63" s="23">
        <f t="shared" si="319"/>
        <v>51.642936337579329</v>
      </c>
      <c r="U63" s="15">
        <f>其他调用!AG62</f>
        <v>4443563056.0726566</v>
      </c>
      <c r="V63" s="54">
        <f>IFERROR(部队战力(INDEX(其他调用!D$5:D$104,J63,1),INDEX(其他调用!N$5:N$104,J63,1),INDEX(其他调用!I$5:I$104,J63,1),INDEX(其他调用!S$5:S$104,J63,1)),V62)</f>
        <v>4803024747.0445223</v>
      </c>
      <c r="W63" s="54">
        <f>IFERROR(部队战力(INDEX(其他调用!E$5:E$104,K63,1),INDEX(其他调用!O$5:O$104,K63,1),INDEX(其他调用!J$5:J$104,K63,1),INDEX(其他调用!T$5:T$104,K63,1)),W62)</f>
        <v>5202954850.9204578</v>
      </c>
      <c r="X63" s="54">
        <f>IFERROR(部队战力(INDEX(其他调用!F$5:F$104,L63,1),INDEX(其他调用!P$5:P$104,L63,1),INDEX(其他调用!K$5:K$104,L63,1),INDEX(其他调用!U$5:U$104,L63,1)),X62)</f>
        <v>6120481507.8023586</v>
      </c>
      <c r="Y63" s="54">
        <f>IFERROR(部队战力(INDEX(其他调用!G$5:G$104,M63,1),INDEX(其他调用!Q$5:Q$104,M63,1),INDEX(其他调用!L$5:L$104,M63,1),INDEX(其他调用!V$5:V$104,M63,1)),Y62)</f>
        <v>8351446233.1636677</v>
      </c>
      <c r="Z63" s="54">
        <f>IFERROR(部队战力(INDEX(其他调用!H$5:H$104,N63,1),INDEX(其他调用!R$5:R$104,N63,1),INDEX(其他调用!M$5:M$104,N63,1),INDEX(其他调用!W$5:W$104,N63,1)),Z62)</f>
        <v>9503092383.9000568</v>
      </c>
      <c r="AA63" s="15">
        <f t="shared" si="13"/>
        <v>1</v>
      </c>
      <c r="AB63" s="15">
        <f t="shared" si="14"/>
        <v>1.0808949229336622</v>
      </c>
      <c r="AC63" s="15">
        <f t="shared" si="15"/>
        <v>1.1708970448410769</v>
      </c>
      <c r="AD63" s="15">
        <f t="shared" si="16"/>
        <v>1.3773814910622217</v>
      </c>
      <c r="AE63" s="15">
        <f t="shared" si="17"/>
        <v>1.8794481202985125</v>
      </c>
      <c r="AF63" s="15">
        <f t="shared" si="18"/>
        <v>2.1386199011878433</v>
      </c>
      <c r="AK63" s="23"/>
      <c r="AL63" s="19">
        <v>58</v>
      </c>
      <c r="AM63" s="26">
        <f t="shared" si="287"/>
        <v>0.33261473685312398</v>
      </c>
      <c r="AN63" s="26">
        <f t="shared" si="287"/>
        <v>0.35060671726447268</v>
      </c>
      <c r="AO63" s="26">
        <f t="shared" si="287"/>
        <v>0.36957192983680437</v>
      </c>
      <c r="AP63" s="26">
        <f t="shared" si="287"/>
        <v>0.38956301918274733</v>
      </c>
      <c r="AQ63" s="26">
        <f t="shared" si="287"/>
        <v>0.43018954795818498</v>
      </c>
      <c r="AR63" s="26">
        <f t="shared" si="287"/>
        <v>0.45345959904870065</v>
      </c>
      <c r="AS63" s="26">
        <f t="shared" si="287"/>
        <v>0.47798838662020549</v>
      </c>
      <c r="AT63" s="26">
        <f t="shared" si="287"/>
        <v>0.50384399894300069</v>
      </c>
      <c r="AU63" s="26">
        <f t="shared" si="287"/>
        <v>0.55523903496286486</v>
      </c>
      <c r="AV63" s="26">
        <f t="shared" si="287"/>
        <v>0.58527333210550581</v>
      </c>
      <c r="AW63" s="26">
        <f t="shared" si="288"/>
        <v>0.61693226106984989</v>
      </c>
      <c r="AX63" s="26">
        <f t="shared" si="288"/>
        <v>0.65030370233945078</v>
      </c>
      <c r="AY63" s="26">
        <f t="shared" si="288"/>
        <v>0.62587330833173183</v>
      </c>
      <c r="AZ63" s="26">
        <f t="shared" si="288"/>
        <v>0.65972839367770386</v>
      </c>
      <c r="BA63" s="26">
        <f t="shared" si="288"/>
        <v>0.6954147870352575</v>
      </c>
      <c r="BB63" s="26">
        <f t="shared" si="288"/>
        <v>0.73303154853078201</v>
      </c>
      <c r="BC63" s="26">
        <f t="shared" si="288"/>
        <v>0.80947752988231036</v>
      </c>
      <c r="BD63" s="26">
        <f t="shared" si="288"/>
        <v>0.85326423638503723</v>
      </c>
      <c r="BE63" s="26">
        <f t="shared" si="288"/>
        <v>0.89941947764701147</v>
      </c>
      <c r="BF63" s="26">
        <f t="shared" si="288"/>
        <v>0.94807137376115258</v>
      </c>
      <c r="BG63" s="26">
        <f t="shared" si="289"/>
        <v>1.0447802013071343</v>
      </c>
      <c r="BH63" s="26">
        <f t="shared" si="289"/>
        <v>1.1012950301265911</v>
      </c>
      <c r="BI63" s="26">
        <f t="shared" si="289"/>
        <v>1.1503638249649555</v>
      </c>
      <c r="BJ63" s="26">
        <f t="shared" si="289"/>
        <v>1.1523995731118353</v>
      </c>
      <c r="BK63" s="26">
        <f t="shared" si="289"/>
        <v>1.0530445294219333</v>
      </c>
      <c r="BL63" s="26">
        <f t="shared" si="289"/>
        <v>1.0549894319509474</v>
      </c>
      <c r="BM63" s="26">
        <f t="shared" si="289"/>
        <v>1.0569307555894587</v>
      </c>
      <c r="BN63" s="26">
        <f t="shared" si="289"/>
        <v>1.0588685200220214</v>
      </c>
      <c r="BO63" s="26">
        <f t="shared" si="289"/>
        <v>1.1113171611702288</v>
      </c>
      <c r="BP63" s="26">
        <f t="shared" si="289"/>
        <v>1.113339803830427</v>
      </c>
      <c r="BQ63" s="26">
        <f t="shared" si="290"/>
        <v>1.1153587785438779</v>
      </c>
      <c r="BR63" s="26">
        <f t="shared" si="290"/>
        <v>1.1173741051933357</v>
      </c>
      <c r="BS63" s="26">
        <f t="shared" si="290"/>
        <v>1.1702669763681439</v>
      </c>
      <c r="BT63" s="26">
        <f t="shared" si="290"/>
        <v>1.1723663426176523</v>
      </c>
      <c r="BU63" s="26">
        <f t="shared" si="290"/>
        <v>1.1744619562282732</v>
      </c>
      <c r="BV63" s="26">
        <f t="shared" si="290"/>
        <v>1.1765538372519952</v>
      </c>
      <c r="BW63" s="26">
        <f t="shared" si="290"/>
        <v>1.0606135839592612</v>
      </c>
      <c r="BX63" s="26">
        <f t="shared" si="290"/>
        <v>1.0634719467738014</v>
      </c>
      <c r="BY63" s="26">
        <f t="shared" si="290"/>
        <v>1.0663226475466092</v>
      </c>
      <c r="BZ63" s="26">
        <f t="shared" si="290"/>
        <v>1.0691657475652501</v>
      </c>
      <c r="CA63" s="26">
        <f t="shared" si="291"/>
        <v>1.1230489886047892</v>
      </c>
      <c r="CB63" s="26">
        <f t="shared" si="291"/>
        <v>1.1260117381770285</v>
      </c>
      <c r="CC63" s="26">
        <f t="shared" si="291"/>
        <v>1.1289667126264913</v>
      </c>
      <c r="CD63" s="26">
        <f t="shared" si="291"/>
        <v>1.1319139728463818</v>
      </c>
      <c r="CE63" s="26">
        <f t="shared" si="291"/>
        <v>1.1864378325273364</v>
      </c>
      <c r="CF63" s="26">
        <f t="shared" si="291"/>
        <v>1.2074010125856767</v>
      </c>
      <c r="CG63" s="26">
        <f t="shared" si="291"/>
        <v>1.2398262281497172</v>
      </c>
      <c r="CH63" s="26">
        <f t="shared" si="291"/>
        <v>1.305580395898454</v>
      </c>
      <c r="CK63" s="49">
        <v>58</v>
      </c>
      <c r="CL63" s="54">
        <f t="shared" si="19"/>
        <v>9.6153846153846159E-3</v>
      </c>
      <c r="CM63" s="54">
        <f t="shared" si="20"/>
        <v>1.9230769230769232E-2</v>
      </c>
      <c r="CN63" s="54">
        <f t="shared" si="21"/>
        <v>2.8846153846153848E-2</v>
      </c>
      <c r="CO63" s="54">
        <f t="shared" si="22"/>
        <v>3.8461538461538464E-2</v>
      </c>
      <c r="CP63" s="54">
        <f t="shared" si="23"/>
        <v>4.8076923076923073E-2</v>
      </c>
      <c r="CQ63" s="54">
        <f t="shared" si="24"/>
        <v>5.7692307692307696E-2</v>
      </c>
      <c r="CR63" s="54">
        <f t="shared" si="25"/>
        <v>6.7307692307692304E-2</v>
      </c>
      <c r="CS63" s="54">
        <f t="shared" si="26"/>
        <v>7.6923076923076927E-2</v>
      </c>
      <c r="CT63" s="54">
        <f t="shared" si="27"/>
        <v>8.6538461538461536E-2</v>
      </c>
      <c r="CU63" s="54">
        <f t="shared" si="28"/>
        <v>9.6153846153846145E-2</v>
      </c>
      <c r="CV63" s="54">
        <f t="shared" si="29"/>
        <v>0.10576923076923077</v>
      </c>
      <c r="CW63" s="54">
        <f t="shared" si="30"/>
        <v>0.11538461538461539</v>
      </c>
      <c r="CX63" s="54">
        <f t="shared" si="31"/>
        <v>1.9230769230769232E-2</v>
      </c>
      <c r="CY63" s="54">
        <f t="shared" si="32"/>
        <v>3.8461538461538464E-2</v>
      </c>
      <c r="CZ63" s="54">
        <f t="shared" si="33"/>
        <v>5.7692307692307696E-2</v>
      </c>
      <c r="DA63" s="54">
        <f t="shared" si="34"/>
        <v>7.6923076923076927E-2</v>
      </c>
      <c r="DB63" s="54">
        <f t="shared" si="35"/>
        <v>9.6153846153846145E-2</v>
      </c>
      <c r="DC63" s="54">
        <f t="shared" si="36"/>
        <v>0.11538461538461539</v>
      </c>
      <c r="DD63" s="54">
        <f t="shared" si="37"/>
        <v>0.13461538461538461</v>
      </c>
      <c r="DE63" s="54">
        <f t="shared" si="38"/>
        <v>0.15384615384615385</v>
      </c>
      <c r="DF63" s="54">
        <f t="shared" si="39"/>
        <v>0.17307692307692307</v>
      </c>
      <c r="DG63" s="54">
        <f t="shared" si="40"/>
        <v>0.19230769230769229</v>
      </c>
      <c r="DH63" s="54">
        <f t="shared" si="41"/>
        <v>0.21153846153846154</v>
      </c>
      <c r="DI63" s="54">
        <f t="shared" si="42"/>
        <v>0.23076923076923078</v>
      </c>
      <c r="DJ63" s="54">
        <f t="shared" si="43"/>
        <v>2.8846153846153848E-2</v>
      </c>
      <c r="DK63" s="54">
        <f t="shared" si="44"/>
        <v>5.7692307692307696E-2</v>
      </c>
      <c r="DL63" s="54">
        <f t="shared" si="45"/>
        <v>8.6538461538461536E-2</v>
      </c>
      <c r="DM63" s="54">
        <f t="shared" si="46"/>
        <v>0.11538461538461539</v>
      </c>
      <c r="DN63" s="54">
        <f t="shared" si="47"/>
        <v>0.14423076923076922</v>
      </c>
      <c r="DO63" s="54">
        <f t="shared" si="48"/>
        <v>0.17307692307692307</v>
      </c>
      <c r="DP63" s="54">
        <f t="shared" si="49"/>
        <v>0.20192307692307693</v>
      </c>
      <c r="DQ63" s="54">
        <f t="shared" si="50"/>
        <v>0.23076923076923078</v>
      </c>
      <c r="DR63" s="54">
        <f t="shared" si="51"/>
        <v>0.25961538461538458</v>
      </c>
      <c r="DS63" s="54">
        <f t="shared" si="52"/>
        <v>0.28846153846153844</v>
      </c>
      <c r="DT63" s="54">
        <f t="shared" si="53"/>
        <v>0.31730769230769229</v>
      </c>
      <c r="DU63" s="54">
        <f t="shared" si="54"/>
        <v>0.34615384615384615</v>
      </c>
      <c r="DV63" s="54">
        <f t="shared" si="55"/>
        <v>6.6666666666666666E-2</v>
      </c>
      <c r="DW63" s="54">
        <f t="shared" si="56"/>
        <v>0.13333333333333333</v>
      </c>
      <c r="DX63" s="54">
        <f t="shared" si="57"/>
        <v>0.2</v>
      </c>
      <c r="DY63" s="54">
        <f t="shared" si="58"/>
        <v>0.26666666666666666</v>
      </c>
      <c r="DZ63" s="54">
        <f t="shared" si="59"/>
        <v>0.33333333333333331</v>
      </c>
      <c r="EA63" s="54">
        <f t="shared" si="60"/>
        <v>0.4</v>
      </c>
      <c r="EB63" s="54">
        <f t="shared" si="61"/>
        <v>0.46666666666666667</v>
      </c>
      <c r="EC63" s="54">
        <f t="shared" si="62"/>
        <v>0.53333333333333333</v>
      </c>
      <c r="ED63" s="54">
        <f t="shared" si="63"/>
        <v>0.60000000000000009</v>
      </c>
      <c r="EE63" s="54">
        <f t="shared" si="64"/>
        <v>0.65000000000000013</v>
      </c>
      <c r="EF63" s="54">
        <f t="shared" si="65"/>
        <v>0.70000000000000018</v>
      </c>
      <c r="EG63" s="54">
        <f t="shared" si="66"/>
        <v>0.75000000000000022</v>
      </c>
      <c r="EH63" s="66">
        <f t="shared" ref="EH63:ES63" si="320">EG63+EH$2</f>
        <v>0.83000000000000018</v>
      </c>
      <c r="EI63" s="66">
        <f t="shared" si="320"/>
        <v>0.92000000000000015</v>
      </c>
      <c r="EJ63" s="66">
        <f t="shared" si="320"/>
        <v>1.0200000000000002</v>
      </c>
      <c r="EK63" s="66">
        <f t="shared" si="320"/>
        <v>1.1400000000000001</v>
      </c>
      <c r="EL63" s="66">
        <f t="shared" si="320"/>
        <v>1.2800000000000002</v>
      </c>
      <c r="EM63" s="66">
        <f t="shared" si="320"/>
        <v>1.4400000000000002</v>
      </c>
      <c r="EN63" s="66">
        <f t="shared" si="320"/>
        <v>1.62</v>
      </c>
      <c r="EO63" s="66">
        <f t="shared" si="320"/>
        <v>1.82</v>
      </c>
      <c r="EP63" s="66">
        <f t="shared" si="320"/>
        <v>2.04</v>
      </c>
      <c r="EQ63" s="66">
        <f t="shared" si="320"/>
        <v>2.2800000000000002</v>
      </c>
      <c r="ER63" s="66">
        <f t="shared" si="320"/>
        <v>2.54</v>
      </c>
      <c r="ES63" s="66">
        <f t="shared" si="320"/>
        <v>2.8200000000000003</v>
      </c>
      <c r="EW63" s="23">
        <v>58</v>
      </c>
      <c r="EX63" s="23">
        <f>INT([2]攻城值!$AC62)</f>
        <v>199</v>
      </c>
      <c r="EY63" s="23">
        <f>INT([2]攻城值!$AJ62)</f>
        <v>1116</v>
      </c>
      <c r="EZ63" s="23">
        <f t="shared" si="68"/>
        <v>892.80000000000007</v>
      </c>
      <c r="FA63" s="23">
        <f>[3]其他调用!AS62+[3]其他调用!$AZ62*[3]攻城基础信息!$D$28*[3]攻城基础信息!$D$29</f>
        <v>1092.4938066392069</v>
      </c>
      <c r="FB63" s="61">
        <f>[3]攻城基础信息!$X62*EZ63/FA63*$EX$1*6</f>
        <v>483592.79218240269</v>
      </c>
      <c r="FC63" s="26">
        <f t="shared" si="69"/>
        <v>48500</v>
      </c>
      <c r="FJ63" s="46">
        <v>58</v>
      </c>
      <c r="FK63" s="46">
        <f t="shared" ref="FK63:HE63" si="321">IF(FK$5&lt;$P63,FL63*0.99,IF(FK$5&lt;=$T63,1,FJ63*1.05))</f>
        <v>0.63618548606387093</v>
      </c>
      <c r="FL63" s="46">
        <f t="shared" si="321"/>
        <v>0.64261160208471813</v>
      </c>
      <c r="FM63" s="46">
        <f t="shared" si="321"/>
        <v>0.64910262836840216</v>
      </c>
      <c r="FN63" s="46">
        <f t="shared" si="321"/>
        <v>0.65565922057414361</v>
      </c>
      <c r="FO63" s="46">
        <f t="shared" si="321"/>
        <v>0.66228204098398347</v>
      </c>
      <c r="FP63" s="46">
        <f t="shared" si="321"/>
        <v>0.66897175856968027</v>
      </c>
      <c r="FQ63" s="46">
        <f t="shared" si="321"/>
        <v>0.67572904906028308</v>
      </c>
      <c r="FR63" s="46">
        <f t="shared" si="321"/>
        <v>0.68255459501038696</v>
      </c>
      <c r="FS63" s="46">
        <f t="shared" si="321"/>
        <v>0.68944908586907772</v>
      </c>
      <c r="FT63" s="46">
        <f t="shared" si="321"/>
        <v>0.69641321804957346</v>
      </c>
      <c r="FU63" s="46">
        <f t="shared" si="321"/>
        <v>0.70344769499956916</v>
      </c>
      <c r="FV63" s="46">
        <f t="shared" si="321"/>
        <v>0.71055322727229209</v>
      </c>
      <c r="FW63" s="46">
        <f t="shared" si="321"/>
        <v>0.7177305325982748</v>
      </c>
      <c r="FX63" s="46">
        <f t="shared" si="321"/>
        <v>0.72498033595785338</v>
      </c>
      <c r="FY63" s="46">
        <f t="shared" si="321"/>
        <v>0.73230336965439735</v>
      </c>
      <c r="FZ63" s="46">
        <f t="shared" si="321"/>
        <v>0.73970037338828021</v>
      </c>
      <c r="GA63" s="46">
        <f t="shared" si="321"/>
        <v>0.74717209433159615</v>
      </c>
      <c r="GB63" s="46">
        <f t="shared" si="321"/>
        <v>0.75471928720363246</v>
      </c>
      <c r="GC63" s="46">
        <f t="shared" si="321"/>
        <v>0.76234271434710354</v>
      </c>
      <c r="GD63" s="46">
        <f t="shared" si="321"/>
        <v>0.77004314580515509</v>
      </c>
      <c r="GE63" s="46">
        <f t="shared" si="321"/>
        <v>0.77782135939914654</v>
      </c>
      <c r="GF63" s="46">
        <f t="shared" si="321"/>
        <v>0.78567814080721876</v>
      </c>
      <c r="GG63" s="46">
        <f t="shared" si="321"/>
        <v>0.79361428364365527</v>
      </c>
      <c r="GH63" s="46">
        <f t="shared" si="321"/>
        <v>0.80163058953904576</v>
      </c>
      <c r="GI63" s="46">
        <f t="shared" si="321"/>
        <v>0.80972786822125831</v>
      </c>
      <c r="GJ63" s="46">
        <f t="shared" si="321"/>
        <v>0.81790693759723065</v>
      </c>
      <c r="GK63" s="46">
        <f t="shared" si="321"/>
        <v>0.82616862383558654</v>
      </c>
      <c r="GL63" s="46">
        <f t="shared" si="321"/>
        <v>0.83451376145008738</v>
      </c>
      <c r="GM63" s="46">
        <f t="shared" si="321"/>
        <v>0.84294319338392665</v>
      </c>
      <c r="GN63" s="46">
        <f t="shared" si="321"/>
        <v>0.85145777109487542</v>
      </c>
      <c r="GO63" s="46">
        <f t="shared" si="321"/>
        <v>0.86005835464128833</v>
      </c>
      <c r="GP63" s="46">
        <f t="shared" si="321"/>
        <v>0.86874581276897811</v>
      </c>
      <c r="GQ63" s="46">
        <f t="shared" si="321"/>
        <v>0.87752102299896784</v>
      </c>
      <c r="GR63" s="46">
        <f t="shared" si="321"/>
        <v>0.88638487171612912</v>
      </c>
      <c r="GS63" s="46">
        <f t="shared" si="321"/>
        <v>0.89533825425871627</v>
      </c>
      <c r="GT63" s="46">
        <f t="shared" si="321"/>
        <v>0.9043820750088043</v>
      </c>
      <c r="GU63" s="46">
        <f t="shared" si="321"/>
        <v>0.91351724748364072</v>
      </c>
      <c r="GV63" s="46">
        <f t="shared" si="321"/>
        <v>0.92274469442791995</v>
      </c>
      <c r="GW63" s="46">
        <f t="shared" si="321"/>
        <v>0.93206534790698992</v>
      </c>
      <c r="GX63" s="46">
        <f t="shared" si="321"/>
        <v>0.94148014940099989</v>
      </c>
      <c r="GY63" s="46">
        <f t="shared" si="321"/>
        <v>0.95099004989999991</v>
      </c>
      <c r="GZ63" s="46">
        <f t="shared" si="321"/>
        <v>0.96059600999999994</v>
      </c>
      <c r="HA63" s="46">
        <f t="shared" si="321"/>
        <v>0.97029899999999991</v>
      </c>
      <c r="HB63" s="46">
        <f t="shared" si="321"/>
        <v>0.98009999999999997</v>
      </c>
      <c r="HC63" s="46">
        <f t="shared" si="321"/>
        <v>0.99</v>
      </c>
      <c r="HD63" s="46">
        <f t="shared" si="321"/>
        <v>1</v>
      </c>
      <c r="HE63" s="46">
        <f t="shared" si="321"/>
        <v>1</v>
      </c>
      <c r="HF63" s="67">
        <f t="shared" si="280"/>
        <v>1</v>
      </c>
      <c r="HG63" s="66">
        <f t="shared" ref="HG63:HR63" si="322">IF(HG$5&lt;$P63,HH63*0.99,IF(HG$5&lt;=$T63,1,HF63*HG$2))</f>
        <v>1</v>
      </c>
      <c r="HH63" s="66">
        <f t="shared" si="322"/>
        <v>1</v>
      </c>
      <c r="HI63" s="66">
        <f t="shared" si="322"/>
        <v>1</v>
      </c>
      <c r="HJ63" s="66">
        <f t="shared" si="322"/>
        <v>1.1100000000000001</v>
      </c>
      <c r="HK63" s="66">
        <f t="shared" si="322"/>
        <v>1.2543</v>
      </c>
      <c r="HL63" s="66">
        <f t="shared" si="322"/>
        <v>1.4424449999999998</v>
      </c>
      <c r="HM63" s="66">
        <f t="shared" si="322"/>
        <v>1.6876606499999995</v>
      </c>
      <c r="HN63" s="66">
        <f t="shared" si="322"/>
        <v>2.0083161734999995</v>
      </c>
      <c r="HO63" s="66">
        <f t="shared" si="322"/>
        <v>2.4300625699349991</v>
      </c>
      <c r="HP63" s="66">
        <f t="shared" si="322"/>
        <v>2.988976961020049</v>
      </c>
      <c r="HQ63" s="66">
        <f t="shared" si="322"/>
        <v>3.7362212012750611</v>
      </c>
      <c r="HR63" s="66">
        <f t="shared" si="322"/>
        <v>4.745000925619328</v>
      </c>
    </row>
    <row r="64" spans="2:226" x14ac:dyDescent="0.15">
      <c r="E64" s="9"/>
      <c r="F64" s="9"/>
      <c r="G64" s="9"/>
      <c r="H64" s="15"/>
      <c r="I64" s="7">
        <v>59</v>
      </c>
      <c r="J64" s="15">
        <f>ROUNDUP(求节点(节奏总纲!P$4:P$113,节奏总纲!$O$4:$O$113,节奏总纲!P62+1),0)</f>
        <v>60</v>
      </c>
      <c r="K64" s="15">
        <f>ROUNDUP(求节点(节奏总纲!Q$4:Q$113,节奏总纲!$O$4:$O$113,节奏总纲!Q62+1),0)</f>
        <v>60</v>
      </c>
      <c r="L64" s="15">
        <f>ROUNDUP(求节点(节奏总纲!R$4:R$113,节奏总纲!$O$4:$O$113,节奏总纲!R62+1),0)</f>
        <v>60</v>
      </c>
      <c r="M64" s="15">
        <f>ROUNDUP(求节点(节奏总纲!S$4:S$113,节奏总纲!$O$4:$O$113,节奏总纲!S62+1),0)</f>
        <v>60</v>
      </c>
      <c r="N64" s="15">
        <f>ROUNDUP(求节点(节奏总纲!T$4:T$113,节奏总纲!$O$4:$O$113,节奏总纲!T62+1),0)</f>
        <v>60</v>
      </c>
      <c r="O64" s="15">
        <f t="shared" si="11"/>
        <v>22.964805158548533</v>
      </c>
      <c r="P64" s="7">
        <v>45.929610317097065</v>
      </c>
      <c r="Q64" s="23">
        <f t="shared" ref="Q64:T64" si="323">P64+1.5</f>
        <v>47.429610317097065</v>
      </c>
      <c r="R64" s="23">
        <f t="shared" si="323"/>
        <v>48.929610317097065</v>
      </c>
      <c r="S64" s="23">
        <f t="shared" si="323"/>
        <v>50.429610317097065</v>
      </c>
      <c r="T64" s="23">
        <f t="shared" si="323"/>
        <v>51.929610317097065</v>
      </c>
      <c r="U64" s="15">
        <f>其他调用!AG63</f>
        <v>4803024747.0445223</v>
      </c>
      <c r="V64" s="54">
        <f>IFERROR(部队战力(INDEX(其他调用!D$5:D$104,J64,1),INDEX(其他调用!N$5:N$104,J64,1),INDEX(其他调用!I$5:I$104,J64,1),INDEX(其他调用!S$5:S$104,J64,1)),V63)</f>
        <v>5233864482.5132904</v>
      </c>
      <c r="W64" s="54">
        <f>IFERROR(部队战力(INDEX(其他调用!E$5:E$104,K64,1),INDEX(其他调用!O$5:O$104,K64,1),INDEX(其他调用!J$5:J$104,K64,1),INDEX(其他调用!T$5:T$104,K64,1)),W63)</f>
        <v>5690648983.2005939</v>
      </c>
      <c r="X64" s="54">
        <f>IFERROR(部队战力(INDEX(其他调用!F$5:F$104,L64,1),INDEX(其他调用!P$5:P$104,L64,1),INDEX(其他调用!K$5:K$104,L64,1),INDEX(其他调用!U$5:U$104,L64,1)),X63)</f>
        <v>6694993419.8506823</v>
      </c>
      <c r="Y64" s="54">
        <f>IFERROR(部队战力(INDEX(其他调用!G$5:G$104,M64,1),INDEX(其他调用!Q$5:Q$104,M64,1),INDEX(其他调用!L$5:L$104,M64,1),INDEX(其他调用!V$5:V$104,M64,1)),Y63)</f>
        <v>9093205891.4187298</v>
      </c>
      <c r="Z64" s="54">
        <f>IFERROR(部队战力(INDEX(其他调用!H$5:H$104,N64,1),INDEX(其他调用!R$5:R$104,N64,1),INDEX(其他调用!M$5:M$104,N64,1),INDEX(其他调用!W$5:W$104,N64,1)),Z63)</f>
        <v>10229451346.489883</v>
      </c>
      <c r="AA64" s="15">
        <f t="shared" si="13"/>
        <v>1</v>
      </c>
      <c r="AB64" s="15">
        <f t="shared" si="14"/>
        <v>1.0897017521581331</v>
      </c>
      <c r="AC64" s="15">
        <f t="shared" si="15"/>
        <v>1.1848052597901477</v>
      </c>
      <c r="AD64" s="15">
        <f t="shared" si="16"/>
        <v>1.3939119143557106</v>
      </c>
      <c r="AE64" s="15">
        <f t="shared" si="17"/>
        <v>1.8932248677282193</v>
      </c>
      <c r="AF64" s="15">
        <f t="shared" si="18"/>
        <v>2.129793595751186</v>
      </c>
      <c r="AK64" s="23"/>
      <c r="AL64" s="19">
        <v>59</v>
      </c>
      <c r="AM64" s="26">
        <f t="shared" si="287"/>
        <v>0.33011261183627671</v>
      </c>
      <c r="AN64" s="26">
        <f t="shared" si="287"/>
        <v>0.34796924591656453</v>
      </c>
      <c r="AO64" s="26">
        <f t="shared" si="287"/>
        <v>0.36679179092919634</v>
      </c>
      <c r="AP64" s="26">
        <f t="shared" si="287"/>
        <v>0.38663249546284945</v>
      </c>
      <c r="AQ64" s="26">
        <f t="shared" si="287"/>
        <v>0.42695340743081056</v>
      </c>
      <c r="AR64" s="26">
        <f t="shared" si="287"/>
        <v>0.45004840741707342</v>
      </c>
      <c r="AS64" s="26">
        <f t="shared" si="287"/>
        <v>0.47439267492312281</v>
      </c>
      <c r="AT64" s="26">
        <f t="shared" si="287"/>
        <v>0.50005378601897044</v>
      </c>
      <c r="AU64" s="26">
        <f t="shared" si="287"/>
        <v>0.55106219814302138</v>
      </c>
      <c r="AV64" s="26">
        <f t="shared" si="287"/>
        <v>0.58087055951698574</v>
      </c>
      <c r="AW64" s="26">
        <f t="shared" si="288"/>
        <v>0.61229133127002366</v>
      </c>
      <c r="AX64" s="26">
        <f t="shared" si="288"/>
        <v>0.64541173279665087</v>
      </c>
      <c r="AY64" s="26">
        <f t="shared" si="288"/>
        <v>0.62116511867973434</v>
      </c>
      <c r="AZ64" s="26">
        <f t="shared" si="288"/>
        <v>0.65476552602558802</v>
      </c>
      <c r="BA64" s="26">
        <f t="shared" si="288"/>
        <v>0.69018346519970475</v>
      </c>
      <c r="BB64" s="26">
        <f t="shared" si="288"/>
        <v>0.72751725113954213</v>
      </c>
      <c r="BC64" s="26">
        <f t="shared" si="288"/>
        <v>0.8033881605499209</v>
      </c>
      <c r="BD64" s="26">
        <f t="shared" si="288"/>
        <v>0.8468454775169274</v>
      </c>
      <c r="BE64" s="26">
        <f t="shared" si="288"/>
        <v>0.89265351172213425</v>
      </c>
      <c r="BF64" s="26">
        <f t="shared" si="288"/>
        <v>0.94093941946325255</v>
      </c>
      <c r="BG64" s="26">
        <f t="shared" si="289"/>
        <v>1.0369207459398528</v>
      </c>
      <c r="BH64" s="26">
        <f t="shared" si="289"/>
        <v>1.0930104367502427</v>
      </c>
      <c r="BI64" s="26">
        <f t="shared" si="289"/>
        <v>1.1500790442155566</v>
      </c>
      <c r="BJ64" s="26">
        <f t="shared" si="289"/>
        <v>1.1523226819715338</v>
      </c>
      <c r="BK64" s="26">
        <f t="shared" si="289"/>
        <v>1.0531956926519439</v>
      </c>
      <c r="BL64" s="26">
        <f t="shared" si="289"/>
        <v>1.0553261771741778</v>
      </c>
      <c r="BM64" s="26">
        <f t="shared" si="289"/>
        <v>1.0574523693469695</v>
      </c>
      <c r="BN64" s="26">
        <f t="shared" si="289"/>
        <v>1.0595742950100178</v>
      </c>
      <c r="BO64" s="26">
        <f t="shared" si="289"/>
        <v>1.1122487406850285</v>
      </c>
      <c r="BP64" s="26">
        <f t="shared" si="289"/>
        <v>1.1144628512057038</v>
      </c>
      <c r="BQ64" s="26">
        <f t="shared" si="290"/>
        <v>1.1166725716518973</v>
      </c>
      <c r="BR64" s="26">
        <f t="shared" si="290"/>
        <v>1.1188779280340537</v>
      </c>
      <c r="BS64" s="26">
        <f t="shared" si="290"/>
        <v>1.172037080020726</v>
      </c>
      <c r="BT64" s="26">
        <f t="shared" si="290"/>
        <v>1.1743336355256526</v>
      </c>
      <c r="BU64" s="26">
        <f t="shared" si="290"/>
        <v>1.1766257085880294</v>
      </c>
      <c r="BV64" s="26">
        <f t="shared" si="290"/>
        <v>1.178913325352491</v>
      </c>
      <c r="BW64" s="26">
        <f t="shared" si="290"/>
        <v>1.0614473620375355</v>
      </c>
      <c r="BX64" s="26">
        <f t="shared" si="290"/>
        <v>1.0646425437470795</v>
      </c>
      <c r="BY64" s="26">
        <f t="shared" si="290"/>
        <v>1.0678281647980918</v>
      </c>
      <c r="BZ64" s="26">
        <f t="shared" si="290"/>
        <v>1.0710043105029363</v>
      </c>
      <c r="CA64" s="26">
        <f t="shared" si="291"/>
        <v>1.1253220680037785</v>
      </c>
      <c r="CB64" s="26">
        <f t="shared" si="291"/>
        <v>1.1286298685023324</v>
      </c>
      <c r="CC64" s="26">
        <f t="shared" si="291"/>
        <v>1.1319280027523322</v>
      </c>
      <c r="CD64" s="26">
        <f t="shared" si="291"/>
        <v>1.1352165550035709</v>
      </c>
      <c r="CE64" s="26">
        <f t="shared" si="291"/>
        <v>1.1902454086658307</v>
      </c>
      <c r="CF64" s="26">
        <f t="shared" si="291"/>
        <v>1.2029267282179434</v>
      </c>
      <c r="CG64" s="26">
        <f t="shared" si="291"/>
        <v>1.237288287353983</v>
      </c>
      <c r="CH64" s="26">
        <f t="shared" si="291"/>
        <v>1.29308288527333</v>
      </c>
      <c r="CK64" s="49">
        <v>59</v>
      </c>
      <c r="CL64" s="54">
        <f t="shared" si="19"/>
        <v>9.6153846153846159E-3</v>
      </c>
      <c r="CM64" s="54">
        <f t="shared" si="20"/>
        <v>1.9230769230769232E-2</v>
      </c>
      <c r="CN64" s="54">
        <f t="shared" si="21"/>
        <v>2.8846153846153848E-2</v>
      </c>
      <c r="CO64" s="54">
        <f t="shared" si="22"/>
        <v>3.8461538461538464E-2</v>
      </c>
      <c r="CP64" s="54">
        <f t="shared" si="23"/>
        <v>4.8076923076923073E-2</v>
      </c>
      <c r="CQ64" s="54">
        <f t="shared" si="24"/>
        <v>5.7692307692307696E-2</v>
      </c>
      <c r="CR64" s="54">
        <f t="shared" si="25"/>
        <v>6.7307692307692304E-2</v>
      </c>
      <c r="CS64" s="54">
        <f t="shared" si="26"/>
        <v>7.6923076923076927E-2</v>
      </c>
      <c r="CT64" s="54">
        <f t="shared" si="27"/>
        <v>8.6538461538461536E-2</v>
      </c>
      <c r="CU64" s="54">
        <f t="shared" si="28"/>
        <v>9.6153846153846145E-2</v>
      </c>
      <c r="CV64" s="54">
        <f t="shared" si="29"/>
        <v>0.10576923076923077</v>
      </c>
      <c r="CW64" s="54">
        <f t="shared" si="30"/>
        <v>0.11538461538461539</v>
      </c>
      <c r="CX64" s="54">
        <f t="shared" si="31"/>
        <v>1.9230769230769232E-2</v>
      </c>
      <c r="CY64" s="54">
        <f t="shared" si="32"/>
        <v>3.8461538461538464E-2</v>
      </c>
      <c r="CZ64" s="54">
        <f t="shared" si="33"/>
        <v>5.7692307692307696E-2</v>
      </c>
      <c r="DA64" s="54">
        <f t="shared" si="34"/>
        <v>7.6923076923076927E-2</v>
      </c>
      <c r="DB64" s="54">
        <f t="shared" si="35"/>
        <v>9.6153846153846145E-2</v>
      </c>
      <c r="DC64" s="54">
        <f t="shared" si="36"/>
        <v>0.11538461538461539</v>
      </c>
      <c r="DD64" s="54">
        <f t="shared" si="37"/>
        <v>0.13461538461538461</v>
      </c>
      <c r="DE64" s="54">
        <f t="shared" si="38"/>
        <v>0.15384615384615385</v>
      </c>
      <c r="DF64" s="54">
        <f t="shared" si="39"/>
        <v>0.17307692307692307</v>
      </c>
      <c r="DG64" s="54">
        <f t="shared" si="40"/>
        <v>0.19230769230769229</v>
      </c>
      <c r="DH64" s="54">
        <f t="shared" si="41"/>
        <v>0.21153846153846154</v>
      </c>
      <c r="DI64" s="54">
        <f t="shared" si="42"/>
        <v>0.23076923076923078</v>
      </c>
      <c r="DJ64" s="54">
        <f t="shared" si="43"/>
        <v>2.8846153846153848E-2</v>
      </c>
      <c r="DK64" s="54">
        <f t="shared" si="44"/>
        <v>5.7692307692307696E-2</v>
      </c>
      <c r="DL64" s="54">
        <f t="shared" si="45"/>
        <v>8.6538461538461536E-2</v>
      </c>
      <c r="DM64" s="54">
        <f t="shared" si="46"/>
        <v>0.11538461538461539</v>
      </c>
      <c r="DN64" s="54">
        <f t="shared" si="47"/>
        <v>0.14423076923076922</v>
      </c>
      <c r="DO64" s="54">
        <f t="shared" si="48"/>
        <v>0.17307692307692307</v>
      </c>
      <c r="DP64" s="54">
        <f t="shared" si="49"/>
        <v>0.20192307692307693</v>
      </c>
      <c r="DQ64" s="54">
        <f t="shared" si="50"/>
        <v>0.23076923076923078</v>
      </c>
      <c r="DR64" s="54">
        <f t="shared" si="51"/>
        <v>0.25961538461538458</v>
      </c>
      <c r="DS64" s="54">
        <f t="shared" si="52"/>
        <v>0.28846153846153844</v>
      </c>
      <c r="DT64" s="54">
        <f t="shared" si="53"/>
        <v>0.31730769230769229</v>
      </c>
      <c r="DU64" s="54">
        <f t="shared" si="54"/>
        <v>0.34615384615384615</v>
      </c>
      <c r="DV64" s="54">
        <f t="shared" si="55"/>
        <v>6.6666666666666666E-2</v>
      </c>
      <c r="DW64" s="54">
        <f t="shared" si="56"/>
        <v>0.13333333333333333</v>
      </c>
      <c r="DX64" s="54">
        <f t="shared" si="57"/>
        <v>0.2</v>
      </c>
      <c r="DY64" s="54">
        <f t="shared" si="58"/>
        <v>0.26666666666666666</v>
      </c>
      <c r="DZ64" s="54">
        <f t="shared" si="59"/>
        <v>0.33333333333333331</v>
      </c>
      <c r="EA64" s="54">
        <f t="shared" si="60"/>
        <v>0.4</v>
      </c>
      <c r="EB64" s="54">
        <f t="shared" si="61"/>
        <v>0.46666666666666667</v>
      </c>
      <c r="EC64" s="54">
        <f t="shared" si="62"/>
        <v>0.53333333333333333</v>
      </c>
      <c r="ED64" s="54">
        <f t="shared" si="63"/>
        <v>0.60000000000000009</v>
      </c>
      <c r="EE64" s="54">
        <f t="shared" si="64"/>
        <v>0.65000000000000013</v>
      </c>
      <c r="EF64" s="54">
        <f t="shared" si="65"/>
        <v>0.70000000000000018</v>
      </c>
      <c r="EG64" s="54">
        <f t="shared" si="66"/>
        <v>0.75000000000000022</v>
      </c>
      <c r="EH64" s="66">
        <f t="shared" ref="EH64:ES64" si="324">EG64+EH$2</f>
        <v>0.83000000000000018</v>
      </c>
      <c r="EI64" s="66">
        <f t="shared" si="324"/>
        <v>0.92000000000000015</v>
      </c>
      <c r="EJ64" s="66">
        <f t="shared" si="324"/>
        <v>1.0200000000000002</v>
      </c>
      <c r="EK64" s="66">
        <f t="shared" si="324"/>
        <v>1.1400000000000001</v>
      </c>
      <c r="EL64" s="66">
        <f t="shared" si="324"/>
        <v>1.2800000000000002</v>
      </c>
      <c r="EM64" s="66">
        <f t="shared" si="324"/>
        <v>1.4400000000000002</v>
      </c>
      <c r="EN64" s="66">
        <f t="shared" si="324"/>
        <v>1.62</v>
      </c>
      <c r="EO64" s="66">
        <f t="shared" si="324"/>
        <v>1.82</v>
      </c>
      <c r="EP64" s="66">
        <f t="shared" si="324"/>
        <v>2.04</v>
      </c>
      <c r="EQ64" s="66">
        <f t="shared" si="324"/>
        <v>2.2800000000000002</v>
      </c>
      <c r="ER64" s="66">
        <f t="shared" si="324"/>
        <v>2.54</v>
      </c>
      <c r="ES64" s="66">
        <f t="shared" si="324"/>
        <v>2.8200000000000003</v>
      </c>
      <c r="EW64" s="23">
        <v>59</v>
      </c>
      <c r="EX64" s="23">
        <f>INT([2]攻城值!$AC63)</f>
        <v>203</v>
      </c>
      <c r="EY64" s="23">
        <f>INT([2]攻城值!$AJ63)</f>
        <v>1135</v>
      </c>
      <c r="EZ64" s="23">
        <f t="shared" si="68"/>
        <v>908</v>
      </c>
      <c r="FA64" s="23">
        <f>[3]其他调用!AS63+[3]其他调用!$AZ63*[3]攻城基础信息!$D$28*[3]攻城基础信息!$D$29</f>
        <v>1112.0439692327348</v>
      </c>
      <c r="FB64" s="61">
        <f>[3]攻城基础信息!$X63*EZ64/FA64*$EX$1*6</f>
        <v>496821.73788896285</v>
      </c>
      <c r="FC64" s="26">
        <f t="shared" si="69"/>
        <v>49500</v>
      </c>
      <c r="FJ64" s="46">
        <v>59</v>
      </c>
      <c r="FK64" s="46">
        <f t="shared" ref="FK64:HE64" si="325">IF(FK$5&lt;$P64,FL64*0.99,IF(FK$5&lt;=$T64,1,FJ64*1.05))</f>
        <v>0.63618548606387093</v>
      </c>
      <c r="FL64" s="46">
        <f t="shared" si="325"/>
        <v>0.64261160208471813</v>
      </c>
      <c r="FM64" s="46">
        <f t="shared" si="325"/>
        <v>0.64910262836840216</v>
      </c>
      <c r="FN64" s="46">
        <f t="shared" si="325"/>
        <v>0.65565922057414361</v>
      </c>
      <c r="FO64" s="46">
        <f t="shared" si="325"/>
        <v>0.66228204098398347</v>
      </c>
      <c r="FP64" s="46">
        <f t="shared" si="325"/>
        <v>0.66897175856968027</v>
      </c>
      <c r="FQ64" s="46">
        <f t="shared" si="325"/>
        <v>0.67572904906028308</v>
      </c>
      <c r="FR64" s="46">
        <f t="shared" si="325"/>
        <v>0.68255459501038696</v>
      </c>
      <c r="FS64" s="46">
        <f t="shared" si="325"/>
        <v>0.68944908586907772</v>
      </c>
      <c r="FT64" s="46">
        <f t="shared" si="325"/>
        <v>0.69641321804957346</v>
      </c>
      <c r="FU64" s="46">
        <f t="shared" si="325"/>
        <v>0.70344769499956916</v>
      </c>
      <c r="FV64" s="46">
        <f t="shared" si="325"/>
        <v>0.71055322727229209</v>
      </c>
      <c r="FW64" s="46">
        <f t="shared" si="325"/>
        <v>0.7177305325982748</v>
      </c>
      <c r="FX64" s="46">
        <f t="shared" si="325"/>
        <v>0.72498033595785338</v>
      </c>
      <c r="FY64" s="46">
        <f t="shared" si="325"/>
        <v>0.73230336965439735</v>
      </c>
      <c r="FZ64" s="46">
        <f t="shared" si="325"/>
        <v>0.73970037338828021</v>
      </c>
      <c r="GA64" s="46">
        <f t="shared" si="325"/>
        <v>0.74717209433159615</v>
      </c>
      <c r="GB64" s="46">
        <f t="shared" si="325"/>
        <v>0.75471928720363246</v>
      </c>
      <c r="GC64" s="46">
        <f t="shared" si="325"/>
        <v>0.76234271434710354</v>
      </c>
      <c r="GD64" s="46">
        <f t="shared" si="325"/>
        <v>0.77004314580515509</v>
      </c>
      <c r="GE64" s="46">
        <f t="shared" si="325"/>
        <v>0.77782135939914654</v>
      </c>
      <c r="GF64" s="46">
        <f t="shared" si="325"/>
        <v>0.78567814080721876</v>
      </c>
      <c r="GG64" s="46">
        <f t="shared" si="325"/>
        <v>0.79361428364365527</v>
      </c>
      <c r="GH64" s="46">
        <f t="shared" si="325"/>
        <v>0.80163058953904576</v>
      </c>
      <c r="GI64" s="46">
        <f t="shared" si="325"/>
        <v>0.80972786822125831</v>
      </c>
      <c r="GJ64" s="46">
        <f t="shared" si="325"/>
        <v>0.81790693759723065</v>
      </c>
      <c r="GK64" s="46">
        <f t="shared" si="325"/>
        <v>0.82616862383558654</v>
      </c>
      <c r="GL64" s="46">
        <f t="shared" si="325"/>
        <v>0.83451376145008738</v>
      </c>
      <c r="GM64" s="46">
        <f t="shared" si="325"/>
        <v>0.84294319338392665</v>
      </c>
      <c r="GN64" s="46">
        <f t="shared" si="325"/>
        <v>0.85145777109487542</v>
      </c>
      <c r="GO64" s="46">
        <f t="shared" si="325"/>
        <v>0.86005835464128833</v>
      </c>
      <c r="GP64" s="46">
        <f t="shared" si="325"/>
        <v>0.86874581276897811</v>
      </c>
      <c r="GQ64" s="46">
        <f t="shared" si="325"/>
        <v>0.87752102299896784</v>
      </c>
      <c r="GR64" s="46">
        <f t="shared" si="325"/>
        <v>0.88638487171612912</v>
      </c>
      <c r="GS64" s="46">
        <f t="shared" si="325"/>
        <v>0.89533825425871627</v>
      </c>
      <c r="GT64" s="46">
        <f t="shared" si="325"/>
        <v>0.9043820750088043</v>
      </c>
      <c r="GU64" s="46">
        <f t="shared" si="325"/>
        <v>0.91351724748364072</v>
      </c>
      <c r="GV64" s="46">
        <f t="shared" si="325"/>
        <v>0.92274469442791995</v>
      </c>
      <c r="GW64" s="46">
        <f t="shared" si="325"/>
        <v>0.93206534790698992</v>
      </c>
      <c r="GX64" s="46">
        <f t="shared" si="325"/>
        <v>0.94148014940099989</v>
      </c>
      <c r="GY64" s="46">
        <f t="shared" si="325"/>
        <v>0.95099004989999991</v>
      </c>
      <c r="GZ64" s="46">
        <f t="shared" si="325"/>
        <v>0.96059600999999994</v>
      </c>
      <c r="HA64" s="46">
        <f t="shared" si="325"/>
        <v>0.97029899999999991</v>
      </c>
      <c r="HB64" s="46">
        <f t="shared" si="325"/>
        <v>0.98009999999999997</v>
      </c>
      <c r="HC64" s="46">
        <f t="shared" si="325"/>
        <v>0.99</v>
      </c>
      <c r="HD64" s="46">
        <f t="shared" si="325"/>
        <v>1</v>
      </c>
      <c r="HE64" s="46">
        <f t="shared" si="325"/>
        <v>1</v>
      </c>
      <c r="HF64" s="67">
        <f t="shared" si="280"/>
        <v>1</v>
      </c>
      <c r="HG64" s="66">
        <f t="shared" ref="HG64:HR64" si="326">IF(HG$5&lt;$P64,HH64*0.99,IF(HG$5&lt;=$T64,1,HF64*HG$2))</f>
        <v>1</v>
      </c>
      <c r="HH64" s="66">
        <f t="shared" si="326"/>
        <v>1</v>
      </c>
      <c r="HI64" s="66">
        <f t="shared" si="326"/>
        <v>1</v>
      </c>
      <c r="HJ64" s="66">
        <f t="shared" si="326"/>
        <v>1.1100000000000001</v>
      </c>
      <c r="HK64" s="66">
        <f t="shared" si="326"/>
        <v>1.2543</v>
      </c>
      <c r="HL64" s="66">
        <f t="shared" si="326"/>
        <v>1.4424449999999998</v>
      </c>
      <c r="HM64" s="66">
        <f t="shared" si="326"/>
        <v>1.6876606499999995</v>
      </c>
      <c r="HN64" s="66">
        <f t="shared" si="326"/>
        <v>2.0083161734999995</v>
      </c>
      <c r="HO64" s="66">
        <f t="shared" si="326"/>
        <v>2.4300625699349991</v>
      </c>
      <c r="HP64" s="66">
        <f t="shared" si="326"/>
        <v>2.988976961020049</v>
      </c>
      <c r="HQ64" s="66">
        <f t="shared" si="326"/>
        <v>3.7362212012750611</v>
      </c>
      <c r="HR64" s="66">
        <f t="shared" si="326"/>
        <v>4.745000925619328</v>
      </c>
    </row>
    <row r="65" spans="5:226" x14ac:dyDescent="0.15">
      <c r="E65" s="9"/>
      <c r="F65" s="9"/>
      <c r="G65" s="9"/>
      <c r="H65" s="15"/>
      <c r="I65" s="7">
        <v>60</v>
      </c>
      <c r="J65" s="15">
        <f>ROUNDUP(求节点(节奏总纲!P$4:P$113,节奏总纲!$O$4:$O$113,节奏总纲!P63+1),0)</f>
        <v>61</v>
      </c>
      <c r="K65" s="15">
        <f>ROUNDUP(求节点(节奏总纲!Q$4:Q$113,节奏总纲!$O$4:$O$113,节奏总纲!Q63+1),0)</f>
        <v>61</v>
      </c>
      <c r="L65" s="15">
        <f>ROUNDUP(求节点(节奏总纲!R$4:R$113,节奏总纲!$O$4:$O$113,节奏总纲!R63+1),0)</f>
        <v>61</v>
      </c>
      <c r="M65" s="15">
        <f>ROUNDUP(求节点(节奏总纲!S$4:S$113,节奏总纲!$O$4:$O$113,节奏总纲!S63+1),0)</f>
        <v>61</v>
      </c>
      <c r="N65" s="15">
        <f>ROUNDUP(求节点(节奏总纲!T$4:T$113,节奏总纲!$O$4:$O$113,节奏总纲!T63+1),0)</f>
        <v>61</v>
      </c>
      <c r="O65" s="15">
        <f t="shared" si="11"/>
        <v>23.106617647058822</v>
      </c>
      <c r="P65" s="7">
        <v>46.213235294117645</v>
      </c>
      <c r="Q65" s="23">
        <f t="shared" ref="Q65:T65" si="327">P65+1.5</f>
        <v>47.713235294117645</v>
      </c>
      <c r="R65" s="23">
        <f t="shared" si="327"/>
        <v>49.213235294117645</v>
      </c>
      <c r="S65" s="23">
        <f t="shared" si="327"/>
        <v>50.713235294117645</v>
      </c>
      <c r="T65" s="23">
        <f t="shared" si="327"/>
        <v>52.213235294117645</v>
      </c>
      <c r="U65" s="15">
        <f>其他调用!AG64</f>
        <v>5233864482.5132904</v>
      </c>
      <c r="V65" s="54">
        <f>IFERROR(部队战力(INDEX(其他调用!D$5:D$104,J65,1),INDEX(其他调用!N$5:N$104,J65,1),INDEX(其他调用!I$5:I$104,J65,1),INDEX(其他调用!S$5:S$104,J65,1)),V64)</f>
        <v>5745406003.0250111</v>
      </c>
      <c r="W65" s="54">
        <f>IFERROR(部队战力(INDEX(其他调用!E$5:E$104,K65,1),INDEX(其他调用!O$5:O$104,K65,1),INDEX(其他调用!J$5:J$104,K65,1),INDEX(其他调用!T$5:T$104,K65,1)),W64)</f>
        <v>6251702021.7375298</v>
      </c>
      <c r="X65" s="54">
        <f>IFERROR(部队战力(INDEX(其他调用!F$5:F$104,L65,1),INDEX(其他调用!P$5:P$104,L65,1),INDEX(其他调用!K$5:K$104,L65,1),INDEX(其他调用!U$5:U$104,L65,1)),X64)</f>
        <v>7348973298.6473446</v>
      </c>
      <c r="Y65" s="54">
        <f>IFERROR(部队战力(INDEX(其他调用!G$5:G$104,M65,1),INDEX(其他调用!Q$5:Q$104,M65,1),INDEX(其他调用!L$5:L$104,M65,1),INDEX(其他调用!V$5:V$104,M65,1)),Y64)</f>
        <v>9937330479.0100861</v>
      </c>
      <c r="Z65" s="54">
        <f>IFERROR(部队战力(INDEX(其他调用!H$5:H$104,N65,1),INDEX(其他调用!R$5:R$104,N65,1),INDEX(其他调用!M$5:M$104,N65,1),INDEX(其他调用!W$5:W$104,N65,1)),Z64)</f>
        <v>11050709281.83238</v>
      </c>
      <c r="AA65" s="15">
        <f t="shared" si="13"/>
        <v>1</v>
      </c>
      <c r="AB65" s="15">
        <f t="shared" si="14"/>
        <v>1.0977368677046984</v>
      </c>
      <c r="AC65" s="15">
        <f t="shared" si="15"/>
        <v>1.1944715119439768</v>
      </c>
      <c r="AD65" s="15">
        <f t="shared" si="16"/>
        <v>1.4041199047473969</v>
      </c>
      <c r="AE65" s="15">
        <f t="shared" si="17"/>
        <v>1.898660256147519</v>
      </c>
      <c r="AF65" s="15">
        <f t="shared" si="18"/>
        <v>2.1113862077922687</v>
      </c>
      <c r="AK65" s="23"/>
      <c r="AL65" s="19">
        <v>60</v>
      </c>
      <c r="AM65" s="26">
        <f t="shared" si="287"/>
        <v>0.32765562261850739</v>
      </c>
      <c r="AN65" s="26">
        <f t="shared" si="287"/>
        <v>0.34537935187835567</v>
      </c>
      <c r="AO65" s="26">
        <f t="shared" si="287"/>
        <v>0.36406180290945267</v>
      </c>
      <c r="AP65" s="26">
        <f t="shared" si="287"/>
        <v>0.38375483542039518</v>
      </c>
      <c r="AQ65" s="26">
        <f t="shared" si="287"/>
        <v>0.42377564359830472</v>
      </c>
      <c r="AR65" s="26">
        <f t="shared" si="287"/>
        <v>0.44669875022479866</v>
      </c>
      <c r="AS65" s="26">
        <f t="shared" si="287"/>
        <v>0.47086182622033856</v>
      </c>
      <c r="AT65" s="26">
        <f t="shared" si="287"/>
        <v>0.49633194469422071</v>
      </c>
      <c r="AU65" s="26">
        <f t="shared" si="287"/>
        <v>0.54696070722564571</v>
      </c>
      <c r="AV65" s="26">
        <f t="shared" si="287"/>
        <v>0.57654720848318564</v>
      </c>
      <c r="AW65" s="26">
        <f t="shared" si="288"/>
        <v>0.60773411913960629</v>
      </c>
      <c r="AX65" s="26">
        <f t="shared" si="288"/>
        <v>0.64060800942576179</v>
      </c>
      <c r="AY65" s="26">
        <f t="shared" si="288"/>
        <v>0.61654185999670208</v>
      </c>
      <c r="AZ65" s="26">
        <f t="shared" si="288"/>
        <v>0.64989218347541056</v>
      </c>
      <c r="BA65" s="26">
        <f t="shared" si="288"/>
        <v>0.68504651110744685</v>
      </c>
      <c r="BB65" s="26">
        <f t="shared" si="288"/>
        <v>0.72210242608378938</v>
      </c>
      <c r="BC65" s="26">
        <f t="shared" si="288"/>
        <v>0.79740863726792743</v>
      </c>
      <c r="BD65" s="26">
        <f t="shared" si="288"/>
        <v>0.84054250655255913</v>
      </c>
      <c r="BE65" s="26">
        <f t="shared" si="288"/>
        <v>0.88600959696436388</v>
      </c>
      <c r="BF65" s="26">
        <f t="shared" si="288"/>
        <v>0.93393611839173241</v>
      </c>
      <c r="BG65" s="26">
        <f t="shared" si="289"/>
        <v>1.0292030671808265</v>
      </c>
      <c r="BH65" s="26">
        <f t="shared" si="289"/>
        <v>1.0848752890409012</v>
      </c>
      <c r="BI65" s="26">
        <f t="shared" si="289"/>
        <v>1.1435589635342516</v>
      </c>
      <c r="BJ65" s="26">
        <f t="shared" si="289"/>
        <v>1.152170788687954</v>
      </c>
      <c r="BK65" s="26">
        <f t="shared" si="289"/>
        <v>1.0532901114581315</v>
      </c>
      <c r="BL65" s="26">
        <f t="shared" si="289"/>
        <v>1.0555837379874544</v>
      </c>
      <c r="BM65" s="26">
        <f t="shared" si="289"/>
        <v>1.0578723916010149</v>
      </c>
      <c r="BN65" s="26">
        <f t="shared" si="289"/>
        <v>1.0601561045052448</v>
      </c>
      <c r="BO65" s="26">
        <f t="shared" si="289"/>
        <v>1.1130270470633128</v>
      </c>
      <c r="BP65" s="26">
        <f t="shared" si="289"/>
        <v>1.1154092560138227</v>
      </c>
      <c r="BQ65" s="26">
        <f t="shared" si="290"/>
        <v>1.1177863880492291</v>
      </c>
      <c r="BR65" s="26">
        <f t="shared" si="290"/>
        <v>1.120158475491291</v>
      </c>
      <c r="BS65" s="26">
        <f t="shared" si="290"/>
        <v>1.1735494389711818</v>
      </c>
      <c r="BT65" s="26">
        <f t="shared" si="290"/>
        <v>1.1760189007335464</v>
      </c>
      <c r="BU65" s="26">
        <f t="shared" si="290"/>
        <v>1.1784831878544135</v>
      </c>
      <c r="BV65" s="26">
        <f t="shared" si="290"/>
        <v>1.180942332727752</v>
      </c>
      <c r="BW65" s="26">
        <f t="shared" si="290"/>
        <v>1.0621312832478083</v>
      </c>
      <c r="BX65" s="26">
        <f t="shared" si="290"/>
        <v>1.0656403761964315</v>
      </c>
      <c r="BY65" s="26">
        <f t="shared" si="290"/>
        <v>1.0691379517660513</v>
      </c>
      <c r="BZ65" s="26">
        <f t="shared" si="290"/>
        <v>1.0726241226230853</v>
      </c>
      <c r="CA65" s="26">
        <f t="shared" si="291"/>
        <v>1.1273418091141365</v>
      </c>
      <c r="CB65" s="26">
        <f t="shared" si="291"/>
        <v>1.1309704390088495</v>
      </c>
      <c r="CC65" s="26">
        <f t="shared" si="291"/>
        <v>1.1345874639035132</v>
      </c>
      <c r="CD65" s="26">
        <f t="shared" si="291"/>
        <v>1.13819299443554</v>
      </c>
      <c r="CE65" s="26">
        <f t="shared" si="291"/>
        <v>1.1936865549270956</v>
      </c>
      <c r="CF65" s="26">
        <f t="shared" si="291"/>
        <v>1.1974322792774685</v>
      </c>
      <c r="CG65" s="26">
        <f t="shared" si="291"/>
        <v>1.2324197209820174</v>
      </c>
      <c r="CH65" s="26">
        <f t="shared" si="291"/>
        <v>1.2777692133880336</v>
      </c>
      <c r="CK65" s="49">
        <v>60</v>
      </c>
      <c r="CL65" s="54">
        <f t="shared" si="19"/>
        <v>9.6153846153846159E-3</v>
      </c>
      <c r="CM65" s="54">
        <f t="shared" si="20"/>
        <v>1.9230769230769232E-2</v>
      </c>
      <c r="CN65" s="54">
        <f t="shared" si="21"/>
        <v>2.8846153846153848E-2</v>
      </c>
      <c r="CO65" s="54">
        <f t="shared" si="22"/>
        <v>3.8461538461538464E-2</v>
      </c>
      <c r="CP65" s="54">
        <f t="shared" si="23"/>
        <v>4.8076923076923073E-2</v>
      </c>
      <c r="CQ65" s="54">
        <f t="shared" si="24"/>
        <v>5.7692307692307696E-2</v>
      </c>
      <c r="CR65" s="54">
        <f t="shared" si="25"/>
        <v>6.7307692307692304E-2</v>
      </c>
      <c r="CS65" s="54">
        <f t="shared" si="26"/>
        <v>7.6923076923076927E-2</v>
      </c>
      <c r="CT65" s="54">
        <f t="shared" si="27"/>
        <v>8.6538461538461536E-2</v>
      </c>
      <c r="CU65" s="54">
        <f t="shared" si="28"/>
        <v>9.6153846153846145E-2</v>
      </c>
      <c r="CV65" s="54">
        <f t="shared" si="29"/>
        <v>0.10576923076923077</v>
      </c>
      <c r="CW65" s="54">
        <f t="shared" si="30"/>
        <v>0.11538461538461539</v>
      </c>
      <c r="CX65" s="54">
        <f t="shared" si="31"/>
        <v>1.9230769230769232E-2</v>
      </c>
      <c r="CY65" s="54">
        <f t="shared" si="32"/>
        <v>3.8461538461538464E-2</v>
      </c>
      <c r="CZ65" s="54">
        <f t="shared" si="33"/>
        <v>5.7692307692307696E-2</v>
      </c>
      <c r="DA65" s="54">
        <f t="shared" si="34"/>
        <v>7.6923076923076927E-2</v>
      </c>
      <c r="DB65" s="54">
        <f t="shared" si="35"/>
        <v>9.6153846153846145E-2</v>
      </c>
      <c r="DC65" s="54">
        <f t="shared" si="36"/>
        <v>0.11538461538461539</v>
      </c>
      <c r="DD65" s="54">
        <f t="shared" si="37"/>
        <v>0.13461538461538461</v>
      </c>
      <c r="DE65" s="54">
        <f t="shared" si="38"/>
        <v>0.15384615384615385</v>
      </c>
      <c r="DF65" s="54">
        <f t="shared" si="39"/>
        <v>0.17307692307692307</v>
      </c>
      <c r="DG65" s="54">
        <f t="shared" si="40"/>
        <v>0.19230769230769229</v>
      </c>
      <c r="DH65" s="54">
        <f t="shared" si="41"/>
        <v>0.21153846153846154</v>
      </c>
      <c r="DI65" s="54">
        <f t="shared" si="42"/>
        <v>0.23076923076923078</v>
      </c>
      <c r="DJ65" s="54">
        <f t="shared" si="43"/>
        <v>2.8846153846153848E-2</v>
      </c>
      <c r="DK65" s="54">
        <f t="shared" si="44"/>
        <v>5.7692307692307696E-2</v>
      </c>
      <c r="DL65" s="54">
        <f t="shared" si="45"/>
        <v>8.6538461538461536E-2</v>
      </c>
      <c r="DM65" s="54">
        <f t="shared" si="46"/>
        <v>0.11538461538461539</v>
      </c>
      <c r="DN65" s="54">
        <f t="shared" si="47"/>
        <v>0.14423076923076922</v>
      </c>
      <c r="DO65" s="54">
        <f t="shared" si="48"/>
        <v>0.17307692307692307</v>
      </c>
      <c r="DP65" s="54">
        <f t="shared" si="49"/>
        <v>0.20192307692307693</v>
      </c>
      <c r="DQ65" s="54">
        <f t="shared" si="50"/>
        <v>0.23076923076923078</v>
      </c>
      <c r="DR65" s="54">
        <f t="shared" si="51"/>
        <v>0.25961538461538458</v>
      </c>
      <c r="DS65" s="54">
        <f t="shared" si="52"/>
        <v>0.28846153846153844</v>
      </c>
      <c r="DT65" s="54">
        <f t="shared" si="53"/>
        <v>0.31730769230769229</v>
      </c>
      <c r="DU65" s="54">
        <f t="shared" si="54"/>
        <v>0.34615384615384615</v>
      </c>
      <c r="DV65" s="54">
        <f t="shared" si="55"/>
        <v>6.6666666666666666E-2</v>
      </c>
      <c r="DW65" s="54">
        <f t="shared" si="56"/>
        <v>0.13333333333333333</v>
      </c>
      <c r="DX65" s="54">
        <f t="shared" si="57"/>
        <v>0.2</v>
      </c>
      <c r="DY65" s="54">
        <f t="shared" si="58"/>
        <v>0.26666666666666666</v>
      </c>
      <c r="DZ65" s="54">
        <f t="shared" si="59"/>
        <v>0.33333333333333331</v>
      </c>
      <c r="EA65" s="54">
        <f t="shared" si="60"/>
        <v>0.4</v>
      </c>
      <c r="EB65" s="54">
        <f t="shared" si="61"/>
        <v>0.46666666666666667</v>
      </c>
      <c r="EC65" s="54">
        <f t="shared" si="62"/>
        <v>0.53333333333333333</v>
      </c>
      <c r="ED65" s="54">
        <f t="shared" si="63"/>
        <v>0.60000000000000009</v>
      </c>
      <c r="EE65" s="54">
        <f t="shared" si="64"/>
        <v>0.65000000000000013</v>
      </c>
      <c r="EF65" s="54">
        <f t="shared" si="65"/>
        <v>0.70000000000000018</v>
      </c>
      <c r="EG65" s="54">
        <f t="shared" si="66"/>
        <v>0.75000000000000022</v>
      </c>
      <c r="EH65" s="66">
        <f t="shared" ref="EH65:ES65" si="328">EG65+EH$2</f>
        <v>0.83000000000000018</v>
      </c>
      <c r="EI65" s="66">
        <f t="shared" si="328"/>
        <v>0.92000000000000015</v>
      </c>
      <c r="EJ65" s="66">
        <f t="shared" si="328"/>
        <v>1.0200000000000002</v>
      </c>
      <c r="EK65" s="66">
        <f t="shared" si="328"/>
        <v>1.1400000000000001</v>
      </c>
      <c r="EL65" s="66">
        <f t="shared" si="328"/>
        <v>1.2800000000000002</v>
      </c>
      <c r="EM65" s="66">
        <f t="shared" si="328"/>
        <v>1.4400000000000002</v>
      </c>
      <c r="EN65" s="66">
        <f t="shared" si="328"/>
        <v>1.62</v>
      </c>
      <c r="EO65" s="66">
        <f t="shared" si="328"/>
        <v>1.82</v>
      </c>
      <c r="EP65" s="66">
        <f t="shared" si="328"/>
        <v>2.04</v>
      </c>
      <c r="EQ65" s="66">
        <f t="shared" si="328"/>
        <v>2.2800000000000002</v>
      </c>
      <c r="ER65" s="66">
        <f t="shared" si="328"/>
        <v>2.54</v>
      </c>
      <c r="ES65" s="66">
        <f t="shared" si="328"/>
        <v>2.8200000000000003</v>
      </c>
      <c r="EW65" s="23">
        <v>60</v>
      </c>
      <c r="EX65" s="23">
        <f>INT([2]攻城值!$AC64)</f>
        <v>208</v>
      </c>
      <c r="EY65" s="23">
        <f>INT([2]攻城值!$AJ64)</f>
        <v>1154</v>
      </c>
      <c r="EZ65" s="23">
        <f t="shared" si="68"/>
        <v>923.2</v>
      </c>
      <c r="FA65" s="23">
        <f>[3]其他调用!AS64+[3]其他调用!$AZ64*[3]攻城基础信息!$D$28*[3]攻城基础信息!$D$29</f>
        <v>1131.7303481484237</v>
      </c>
      <c r="FB65" s="61">
        <f>[3]攻城基础信息!$X64*EZ65/FA65*$EX$1*6</f>
        <v>510782.07407325925</v>
      </c>
      <c r="FC65" s="26">
        <f t="shared" si="69"/>
        <v>51000</v>
      </c>
      <c r="FJ65" s="46">
        <v>60</v>
      </c>
      <c r="FK65" s="46">
        <f t="shared" ref="FK65:HE65" si="329">IF(FK$5&lt;$P65,FL65*0.99,IF(FK$5&lt;=$T65,1,FJ65*1.05))</f>
        <v>0.62982363120323226</v>
      </c>
      <c r="FL65" s="46">
        <f t="shared" si="329"/>
        <v>0.63618548606387093</v>
      </c>
      <c r="FM65" s="46">
        <f t="shared" si="329"/>
        <v>0.64261160208471813</v>
      </c>
      <c r="FN65" s="46">
        <f t="shared" si="329"/>
        <v>0.64910262836840216</v>
      </c>
      <c r="FO65" s="46">
        <f t="shared" si="329"/>
        <v>0.65565922057414361</v>
      </c>
      <c r="FP65" s="46">
        <f t="shared" si="329"/>
        <v>0.66228204098398347</v>
      </c>
      <c r="FQ65" s="46">
        <f t="shared" si="329"/>
        <v>0.66897175856968027</v>
      </c>
      <c r="FR65" s="46">
        <f t="shared" si="329"/>
        <v>0.67572904906028308</v>
      </c>
      <c r="FS65" s="46">
        <f t="shared" si="329"/>
        <v>0.68255459501038696</v>
      </c>
      <c r="FT65" s="46">
        <f t="shared" si="329"/>
        <v>0.68944908586907772</v>
      </c>
      <c r="FU65" s="46">
        <f t="shared" si="329"/>
        <v>0.69641321804957346</v>
      </c>
      <c r="FV65" s="46">
        <f t="shared" si="329"/>
        <v>0.70344769499956916</v>
      </c>
      <c r="FW65" s="46">
        <f t="shared" si="329"/>
        <v>0.71055322727229209</v>
      </c>
      <c r="FX65" s="46">
        <f t="shared" si="329"/>
        <v>0.7177305325982748</v>
      </c>
      <c r="FY65" s="46">
        <f t="shared" si="329"/>
        <v>0.72498033595785338</v>
      </c>
      <c r="FZ65" s="46">
        <f t="shared" si="329"/>
        <v>0.73230336965439735</v>
      </c>
      <c r="GA65" s="46">
        <f t="shared" si="329"/>
        <v>0.73970037338828021</v>
      </c>
      <c r="GB65" s="46">
        <f t="shared" si="329"/>
        <v>0.74717209433159615</v>
      </c>
      <c r="GC65" s="46">
        <f t="shared" si="329"/>
        <v>0.75471928720363246</v>
      </c>
      <c r="GD65" s="46">
        <f t="shared" si="329"/>
        <v>0.76234271434710354</v>
      </c>
      <c r="GE65" s="46">
        <f t="shared" si="329"/>
        <v>0.77004314580515509</v>
      </c>
      <c r="GF65" s="46">
        <f t="shared" si="329"/>
        <v>0.77782135939914654</v>
      </c>
      <c r="GG65" s="46">
        <f t="shared" si="329"/>
        <v>0.78567814080721876</v>
      </c>
      <c r="GH65" s="46">
        <f t="shared" si="329"/>
        <v>0.79361428364365527</v>
      </c>
      <c r="GI65" s="46">
        <f t="shared" si="329"/>
        <v>0.80163058953904576</v>
      </c>
      <c r="GJ65" s="46">
        <f t="shared" si="329"/>
        <v>0.80972786822125831</v>
      </c>
      <c r="GK65" s="46">
        <f t="shared" si="329"/>
        <v>0.81790693759723065</v>
      </c>
      <c r="GL65" s="46">
        <f t="shared" si="329"/>
        <v>0.82616862383558654</v>
      </c>
      <c r="GM65" s="46">
        <f t="shared" si="329"/>
        <v>0.83451376145008738</v>
      </c>
      <c r="GN65" s="46">
        <f t="shared" si="329"/>
        <v>0.84294319338392665</v>
      </c>
      <c r="GO65" s="46">
        <f t="shared" si="329"/>
        <v>0.85145777109487542</v>
      </c>
      <c r="GP65" s="46">
        <f t="shared" si="329"/>
        <v>0.86005835464128833</v>
      </c>
      <c r="GQ65" s="46">
        <f t="shared" si="329"/>
        <v>0.86874581276897811</v>
      </c>
      <c r="GR65" s="46">
        <f t="shared" si="329"/>
        <v>0.87752102299896784</v>
      </c>
      <c r="GS65" s="46">
        <f t="shared" si="329"/>
        <v>0.88638487171612912</v>
      </c>
      <c r="GT65" s="46">
        <f t="shared" si="329"/>
        <v>0.89533825425871627</v>
      </c>
      <c r="GU65" s="46">
        <f t="shared" si="329"/>
        <v>0.9043820750088043</v>
      </c>
      <c r="GV65" s="46">
        <f t="shared" si="329"/>
        <v>0.91351724748364072</v>
      </c>
      <c r="GW65" s="46">
        <f t="shared" si="329"/>
        <v>0.92274469442791995</v>
      </c>
      <c r="GX65" s="46">
        <f t="shared" si="329"/>
        <v>0.93206534790698992</v>
      </c>
      <c r="GY65" s="46">
        <f t="shared" si="329"/>
        <v>0.94148014940099989</v>
      </c>
      <c r="GZ65" s="46">
        <f t="shared" si="329"/>
        <v>0.95099004989999991</v>
      </c>
      <c r="HA65" s="46">
        <f t="shared" si="329"/>
        <v>0.96059600999999994</v>
      </c>
      <c r="HB65" s="46">
        <f t="shared" si="329"/>
        <v>0.97029899999999991</v>
      </c>
      <c r="HC65" s="46">
        <f t="shared" si="329"/>
        <v>0.98009999999999997</v>
      </c>
      <c r="HD65" s="46">
        <f t="shared" si="329"/>
        <v>0.99</v>
      </c>
      <c r="HE65" s="46">
        <f t="shared" si="329"/>
        <v>1</v>
      </c>
      <c r="HF65" s="67">
        <f t="shared" si="280"/>
        <v>1</v>
      </c>
      <c r="HG65" s="66">
        <f t="shared" ref="HG65:HR65" si="330">IF(HG$5&lt;$P65,HH65*0.99,IF(HG$5&lt;=$T65,1,HF65*HG$2))</f>
        <v>1</v>
      </c>
      <c r="HH65" s="66">
        <f t="shared" si="330"/>
        <v>1</v>
      </c>
      <c r="HI65" s="66">
        <f t="shared" si="330"/>
        <v>1</v>
      </c>
      <c r="HJ65" s="66">
        <f t="shared" si="330"/>
        <v>1</v>
      </c>
      <c r="HK65" s="66">
        <f t="shared" si="330"/>
        <v>1.1299999999999999</v>
      </c>
      <c r="HL65" s="66">
        <f t="shared" si="330"/>
        <v>1.2994999999999999</v>
      </c>
      <c r="HM65" s="66">
        <f t="shared" si="330"/>
        <v>1.5204149999999998</v>
      </c>
      <c r="HN65" s="66">
        <f t="shared" si="330"/>
        <v>1.8092938499999998</v>
      </c>
      <c r="HO65" s="66">
        <f t="shared" si="330"/>
        <v>2.1892455584999997</v>
      </c>
      <c r="HP65" s="66">
        <f t="shared" si="330"/>
        <v>2.6927720369549997</v>
      </c>
      <c r="HQ65" s="66">
        <f t="shared" si="330"/>
        <v>3.3659650461937494</v>
      </c>
      <c r="HR65" s="66">
        <f t="shared" si="330"/>
        <v>4.2747756086660615</v>
      </c>
    </row>
    <row r="66" spans="5:226" x14ac:dyDescent="0.15">
      <c r="E66" s="9"/>
      <c r="F66" s="9"/>
      <c r="G66" s="9"/>
      <c r="H66" s="15"/>
      <c r="I66" s="7">
        <v>61</v>
      </c>
      <c r="J66" s="15">
        <f>ROUNDUP(求节点(节奏总纲!P$4:P$113,节奏总纲!$O$4:$O$113,节奏总纲!P64+1),0)</f>
        <v>62</v>
      </c>
      <c r="K66" s="15">
        <f>ROUNDUP(求节点(节奏总纲!Q$4:Q$113,节奏总纲!$O$4:$O$113,节奏总纲!Q64+1),0)</f>
        <v>62</v>
      </c>
      <c r="L66" s="15">
        <f>ROUNDUP(求节点(节奏总纲!R$4:R$113,节奏总纲!$O$4:$O$113,节奏总纲!R64+1),0)</f>
        <v>62</v>
      </c>
      <c r="M66" s="15">
        <f>ROUNDUP(求节点(节奏总纲!S$4:S$113,节奏总纲!$O$4:$O$113,节奏总纲!S64+1),0)</f>
        <v>62</v>
      </c>
      <c r="N66" s="15">
        <f>ROUNDUP(求节点(节奏总纲!T$4:T$113,节奏总纲!$O$4:$O$113,节奏总纲!T64+1),0)</f>
        <v>62</v>
      </c>
      <c r="O66" s="15">
        <f t="shared" si="11"/>
        <v>23.258608508900384</v>
      </c>
      <c r="P66" s="7">
        <v>46.517217017800768</v>
      </c>
      <c r="Q66" s="23">
        <f t="shared" ref="Q66:T66" si="331">P66+1.5</f>
        <v>48.017217017800768</v>
      </c>
      <c r="R66" s="23">
        <f t="shared" si="331"/>
        <v>49.517217017800768</v>
      </c>
      <c r="S66" s="23">
        <f t="shared" si="331"/>
        <v>51.017217017800768</v>
      </c>
      <c r="T66" s="23">
        <f t="shared" si="331"/>
        <v>52.517217017800768</v>
      </c>
      <c r="U66" s="15">
        <f>其他调用!AG65</f>
        <v>5745406003.0250111</v>
      </c>
      <c r="V66" s="54">
        <f>IFERROR(部队战力(INDEX(其他调用!D$5:D$104,J66,1),INDEX(其他调用!N$5:N$104,J66,1),INDEX(其他调用!I$5:I$104,J66,1),INDEX(其他调用!S$5:S$104,J66,1)),V65)</f>
        <v>6298398448.2945318</v>
      </c>
      <c r="W66" s="54">
        <f>IFERROR(部队战力(INDEX(其他调用!E$5:E$104,K66,1),INDEX(其他调用!O$5:O$104,K66,1),INDEX(其他调用!J$5:J$104,K66,1),INDEX(其他调用!T$5:T$104,K66,1)),W65)</f>
        <v>6854661040.3394518</v>
      </c>
      <c r="X66" s="54">
        <f>IFERROR(部队战力(INDEX(其他调用!F$5:F$104,L66,1),INDEX(其他调用!P$5:P$104,L66,1),INDEX(其他调用!K$5:K$104,L66,1),INDEX(其他调用!U$5:U$104,L66,1)),X65)</f>
        <v>8060243356.8577042</v>
      </c>
      <c r="Y66" s="54">
        <f>IFERROR(部队战力(INDEX(其他调用!G$5:G$104,M66,1),INDEX(其他调用!Q$5:Q$104,M66,1),INDEX(其他调用!L$5:L$104,M66,1),INDEX(其他调用!V$5:V$104,M66,1)),Y65)</f>
        <v>10846042192.204481</v>
      </c>
      <c r="Z66" s="54">
        <f>IFERROR(部队战力(INDEX(其他调用!H$5:H$104,N66,1),INDEX(其他调用!R$5:R$104,N66,1),INDEX(其他调用!M$5:M$104,N66,1),INDEX(其他调用!W$5:W$104,N66,1)),Z65)</f>
        <v>11925420964.291571</v>
      </c>
      <c r="AA66" s="15">
        <f t="shared" si="13"/>
        <v>1</v>
      </c>
      <c r="AB66" s="15">
        <f t="shared" si="14"/>
        <v>1.096249498291046</v>
      </c>
      <c r="AC66" s="15">
        <f t="shared" si="15"/>
        <v>1.1930681725069399</v>
      </c>
      <c r="AD66" s="15">
        <f t="shared" si="16"/>
        <v>1.4029023105789058</v>
      </c>
      <c r="AE66" s="15">
        <f t="shared" si="17"/>
        <v>1.887776457659204</v>
      </c>
      <c r="AF66" s="15">
        <f t="shared" si="18"/>
        <v>2.075644603360097</v>
      </c>
      <c r="AK66" s="23"/>
      <c r="AL66" s="19">
        <v>61</v>
      </c>
      <c r="AM66" s="26">
        <f t="shared" ref="AM66:AV75" si="332">(IF(AM$5&lt;$O66,0.9^($O66-AM$5),IF(AM$5&gt;$T66,1.1^(AM$5-$T66),1))*横向求跳跃节点($O66:$T66,$AA66:$AF66,AM$5,$O$2:$S$2))^0.5*(1+INDEX($D$8:$D$55,AM$5,1))</f>
        <v>0.32504258612941583</v>
      </c>
      <c r="AN66" s="26">
        <f t="shared" si="332"/>
        <v>0.34262496957346927</v>
      </c>
      <c r="AO66" s="26">
        <f t="shared" si="332"/>
        <v>0.36115842903268419</v>
      </c>
      <c r="AP66" s="26">
        <f t="shared" si="332"/>
        <v>0.38069441063718806</v>
      </c>
      <c r="AQ66" s="26">
        <f t="shared" si="332"/>
        <v>0.42039605495867999</v>
      </c>
      <c r="AR66" s="26">
        <f t="shared" si="332"/>
        <v>0.44313635100625065</v>
      </c>
      <c r="AS66" s="26">
        <f t="shared" si="332"/>
        <v>0.46710672773186668</v>
      </c>
      <c r="AT66" s="26">
        <f t="shared" si="332"/>
        <v>0.49237372334027851</v>
      </c>
      <c r="AU66" s="26">
        <f t="shared" si="332"/>
        <v>0.54259872413297638</v>
      </c>
      <c r="AV66" s="26">
        <f t="shared" si="332"/>
        <v>0.57194927458719214</v>
      </c>
      <c r="AW66" s="26">
        <f t="shared" ref="AW66:BF75" si="333">(IF(AW$5&lt;$O66,0.9^($O66-AW$5),IF(AW$5&gt;$T66,1.1^(AW$5-$T66),1))*横向求跳跃节点($O66:$T66,$AA66:$AF66,AW$5,$O$2:$S$2))^0.5*(1+INDEX($D$8:$D$55,AW$5,1))</f>
        <v>0.60288747125886255</v>
      </c>
      <c r="AX66" s="26">
        <f t="shared" si="333"/>
        <v>0.63549919398576893</v>
      </c>
      <c r="AY66" s="26">
        <f t="shared" si="333"/>
        <v>0.61162497084232448</v>
      </c>
      <c r="AZ66" s="26">
        <f t="shared" si="333"/>
        <v>0.64470932723193963</v>
      </c>
      <c r="BA66" s="26">
        <f t="shared" si="333"/>
        <v>0.67958330093591601</v>
      </c>
      <c r="BB66" s="26">
        <f t="shared" si="333"/>
        <v>0.71634369692437738</v>
      </c>
      <c r="BC66" s="26">
        <f t="shared" si="333"/>
        <v>0.79104934500476998</v>
      </c>
      <c r="BD66" s="26">
        <f t="shared" si="333"/>
        <v>0.8338392239331377</v>
      </c>
      <c r="BE66" s="26">
        <f t="shared" si="333"/>
        <v>0.87894371667196658</v>
      </c>
      <c r="BF66" s="26">
        <f t="shared" si="333"/>
        <v>0.92648802659237517</v>
      </c>
      <c r="BG66" s="26">
        <f t="shared" ref="BG66:BP75" si="334">(IF(BG$5&lt;$O66,0.9^($O66-BG$5),IF(BG$5&gt;$T66,1.1^(BG$5-$T66),1))*横向求跳跃节点($O66:$T66,$AA66:$AF66,BG$5,$O$2:$S$2))^0.5*(1+INDEX($D$8:$D$55,BG$5,1))</f>
        <v>1.0209952264371327</v>
      </c>
      <c r="BH66" s="26">
        <f t="shared" si="334"/>
        <v>1.0762234652335669</v>
      </c>
      <c r="BI66" s="26">
        <f t="shared" si="334"/>
        <v>1.134439140485703</v>
      </c>
      <c r="BJ66" s="26">
        <f t="shared" si="334"/>
        <v>1.1517627773480923</v>
      </c>
      <c r="BK66" s="26">
        <f t="shared" si="334"/>
        <v>1.0530406452627117</v>
      </c>
      <c r="BL66" s="26">
        <f t="shared" si="334"/>
        <v>1.0552715001071618</v>
      </c>
      <c r="BM66" s="26">
        <f t="shared" si="334"/>
        <v>1.0574976488397176</v>
      </c>
      <c r="BN66" s="26">
        <f t="shared" si="334"/>
        <v>1.0597191211187247</v>
      </c>
      <c r="BO66" s="26">
        <f t="shared" si="334"/>
        <v>1.1125043246871864</v>
      </c>
      <c r="BP66" s="26">
        <f t="shared" si="334"/>
        <v>1.1148218749935448</v>
      </c>
      <c r="BQ66" s="26">
        <f t="shared" ref="BQ66:BZ75" si="335">(IF(BQ$5&lt;$O66,0.9^($O66-BQ$5),IF(BQ$5&gt;$T66,1.1^(BQ$5-$T66),1))*横向求跳跃节点($O66:$T66,$AA66:$AF66,BQ$5,$O$2:$S$2))^0.5*(1+INDEX($D$8:$D$55,BQ$5,1))</f>
        <v>1.1171346174389876</v>
      </c>
      <c r="BR66" s="26">
        <f t="shared" si="335"/>
        <v>1.1194425818223031</v>
      </c>
      <c r="BS66" s="26">
        <f t="shared" si="335"/>
        <v>1.1727342429828058</v>
      </c>
      <c r="BT66" s="26">
        <f t="shared" si="335"/>
        <v>1.1751372165270388</v>
      </c>
      <c r="BU66" s="26">
        <f t="shared" si="335"/>
        <v>1.1775352863797242</v>
      </c>
      <c r="BV66" s="26">
        <f t="shared" si="335"/>
        <v>1.1799284824394405</v>
      </c>
      <c r="BW66" s="26">
        <f t="shared" si="335"/>
        <v>1.0615979321849895</v>
      </c>
      <c r="BX66" s="26">
        <f t="shared" si="335"/>
        <v>1.0650871397581572</v>
      </c>
      <c r="BY66" s="26">
        <f t="shared" si="335"/>
        <v>1.0685649540093383</v>
      </c>
      <c r="BZ66" s="26">
        <f t="shared" si="335"/>
        <v>1.0720314858229423</v>
      </c>
      <c r="CA66" s="26">
        <f t="shared" ref="CA66:CH75" si="336">(IF(CA$5&lt;$O66,0.9^($O66-CA$5),IF(CA$5&gt;$T66,1.1^(CA$5-$T66),1))*横向求跳跃节点($O66:$T66,$AA66:$AF66,CA$5,$O$2:$S$2))^0.5*(1+INDEX($D$8:$D$55,CA$5,1))</f>
        <v>1.1267005035485527</v>
      </c>
      <c r="CB66" s="26">
        <f t="shared" si="336"/>
        <v>1.1303088099599494</v>
      </c>
      <c r="CC66" s="26">
        <f t="shared" si="336"/>
        <v>1.1339056341025877</v>
      </c>
      <c r="CD66" s="26">
        <f t="shared" si="336"/>
        <v>1.1374910848996165</v>
      </c>
      <c r="CE66" s="26">
        <f t="shared" si="336"/>
        <v>1.192931872724835</v>
      </c>
      <c r="CF66" s="26">
        <f t="shared" si="336"/>
        <v>1.1966568524317338</v>
      </c>
      <c r="CG66" s="26">
        <f t="shared" si="336"/>
        <v>1.2210655939718202</v>
      </c>
      <c r="CH66" s="26">
        <f t="shared" si="336"/>
        <v>1.2555329476157795</v>
      </c>
      <c r="CK66" s="49">
        <v>61</v>
      </c>
      <c r="CL66" s="54">
        <f t="shared" si="19"/>
        <v>9.6153846153846159E-3</v>
      </c>
      <c r="CM66" s="54">
        <f t="shared" si="20"/>
        <v>1.9230769230769232E-2</v>
      </c>
      <c r="CN66" s="54">
        <f t="shared" si="21"/>
        <v>2.8846153846153848E-2</v>
      </c>
      <c r="CO66" s="54">
        <f t="shared" si="22"/>
        <v>3.8461538461538464E-2</v>
      </c>
      <c r="CP66" s="54">
        <f t="shared" si="23"/>
        <v>4.8076923076923073E-2</v>
      </c>
      <c r="CQ66" s="54">
        <f t="shared" si="24"/>
        <v>5.7692307692307696E-2</v>
      </c>
      <c r="CR66" s="54">
        <f t="shared" si="25"/>
        <v>6.7307692307692304E-2</v>
      </c>
      <c r="CS66" s="54">
        <f t="shared" si="26"/>
        <v>7.6923076923076927E-2</v>
      </c>
      <c r="CT66" s="54">
        <f t="shared" si="27"/>
        <v>8.6538461538461536E-2</v>
      </c>
      <c r="CU66" s="54">
        <f t="shared" si="28"/>
        <v>9.6153846153846145E-2</v>
      </c>
      <c r="CV66" s="54">
        <f t="shared" si="29"/>
        <v>0.10576923076923077</v>
      </c>
      <c r="CW66" s="54">
        <f t="shared" si="30"/>
        <v>0.11538461538461539</v>
      </c>
      <c r="CX66" s="54">
        <f t="shared" si="31"/>
        <v>1.9230769230769232E-2</v>
      </c>
      <c r="CY66" s="54">
        <f t="shared" si="32"/>
        <v>3.8461538461538464E-2</v>
      </c>
      <c r="CZ66" s="54">
        <f t="shared" si="33"/>
        <v>5.7692307692307696E-2</v>
      </c>
      <c r="DA66" s="54">
        <f t="shared" si="34"/>
        <v>7.6923076923076927E-2</v>
      </c>
      <c r="DB66" s="54">
        <f t="shared" si="35"/>
        <v>9.6153846153846145E-2</v>
      </c>
      <c r="DC66" s="54">
        <f t="shared" si="36"/>
        <v>0.11538461538461539</v>
      </c>
      <c r="DD66" s="54">
        <f t="shared" si="37"/>
        <v>0.13461538461538461</v>
      </c>
      <c r="DE66" s="54">
        <f t="shared" si="38"/>
        <v>0.15384615384615385</v>
      </c>
      <c r="DF66" s="54">
        <f t="shared" si="39"/>
        <v>0.17307692307692307</v>
      </c>
      <c r="DG66" s="54">
        <f t="shared" si="40"/>
        <v>0.19230769230769229</v>
      </c>
      <c r="DH66" s="54">
        <f t="shared" si="41"/>
        <v>0.21153846153846154</v>
      </c>
      <c r="DI66" s="54">
        <f t="shared" si="42"/>
        <v>0.23076923076923078</v>
      </c>
      <c r="DJ66" s="54">
        <f t="shared" si="43"/>
        <v>2.8846153846153848E-2</v>
      </c>
      <c r="DK66" s="54">
        <f t="shared" si="44"/>
        <v>5.7692307692307696E-2</v>
      </c>
      <c r="DL66" s="54">
        <f t="shared" si="45"/>
        <v>8.6538461538461536E-2</v>
      </c>
      <c r="DM66" s="54">
        <f t="shared" si="46"/>
        <v>0.11538461538461539</v>
      </c>
      <c r="DN66" s="54">
        <f t="shared" si="47"/>
        <v>0.14423076923076922</v>
      </c>
      <c r="DO66" s="54">
        <f t="shared" si="48"/>
        <v>0.17307692307692307</v>
      </c>
      <c r="DP66" s="54">
        <f t="shared" si="49"/>
        <v>0.20192307692307693</v>
      </c>
      <c r="DQ66" s="54">
        <f t="shared" si="50"/>
        <v>0.23076923076923078</v>
      </c>
      <c r="DR66" s="54">
        <f t="shared" si="51"/>
        <v>0.25961538461538458</v>
      </c>
      <c r="DS66" s="54">
        <f t="shared" si="52"/>
        <v>0.28846153846153844</v>
      </c>
      <c r="DT66" s="54">
        <f t="shared" si="53"/>
        <v>0.31730769230769229</v>
      </c>
      <c r="DU66" s="54">
        <f t="shared" si="54"/>
        <v>0.34615384615384615</v>
      </c>
      <c r="DV66" s="54">
        <f t="shared" si="55"/>
        <v>5.4545454545454543E-2</v>
      </c>
      <c r="DW66" s="54">
        <f t="shared" si="56"/>
        <v>0.10909090909090909</v>
      </c>
      <c r="DX66" s="54">
        <f t="shared" si="57"/>
        <v>0.16363636363636364</v>
      </c>
      <c r="DY66" s="54">
        <f t="shared" si="58"/>
        <v>0.21818181818181817</v>
      </c>
      <c r="DZ66" s="54">
        <f t="shared" si="59"/>
        <v>0.27272727272727271</v>
      </c>
      <c r="EA66" s="54">
        <f t="shared" si="60"/>
        <v>0.32727272727272727</v>
      </c>
      <c r="EB66" s="54">
        <f t="shared" si="61"/>
        <v>0.38181818181818178</v>
      </c>
      <c r="EC66" s="54">
        <f t="shared" si="62"/>
        <v>0.43636363636363634</v>
      </c>
      <c r="ED66" s="54">
        <f t="shared" si="63"/>
        <v>0.49090909090909091</v>
      </c>
      <c r="EE66" s="54">
        <f t="shared" si="64"/>
        <v>0.54545454545454541</v>
      </c>
      <c r="EF66" s="54">
        <f t="shared" si="65"/>
        <v>0.59545454545454546</v>
      </c>
      <c r="EG66" s="54">
        <f t="shared" si="66"/>
        <v>0.6454545454545455</v>
      </c>
      <c r="EH66" s="66">
        <f t="shared" ref="EH66:ES66" si="337">EG66+EH$2</f>
        <v>0.72545454545454546</v>
      </c>
      <c r="EI66" s="66">
        <f t="shared" si="337"/>
        <v>0.81545454545454543</v>
      </c>
      <c r="EJ66" s="66">
        <f t="shared" si="337"/>
        <v>0.91545454545454541</v>
      </c>
      <c r="EK66" s="66">
        <f t="shared" si="337"/>
        <v>1.0354545454545454</v>
      </c>
      <c r="EL66" s="66">
        <f t="shared" si="337"/>
        <v>1.1754545454545453</v>
      </c>
      <c r="EM66" s="66">
        <f t="shared" si="337"/>
        <v>1.3354545454545452</v>
      </c>
      <c r="EN66" s="66">
        <f t="shared" si="337"/>
        <v>1.5154545454545452</v>
      </c>
      <c r="EO66" s="66">
        <f t="shared" si="337"/>
        <v>1.7154545454545451</v>
      </c>
      <c r="EP66" s="66">
        <f t="shared" si="337"/>
        <v>1.9354545454545451</v>
      </c>
      <c r="EQ66" s="66">
        <f t="shared" si="337"/>
        <v>2.1754545454545449</v>
      </c>
      <c r="ER66" s="66">
        <f t="shared" si="337"/>
        <v>2.4354545454545447</v>
      </c>
      <c r="ES66" s="66">
        <f t="shared" si="337"/>
        <v>2.7154545454545449</v>
      </c>
      <c r="EW66" s="23">
        <v>61</v>
      </c>
      <c r="EX66" s="23">
        <f>INT([2]攻城值!$AC65)</f>
        <v>212</v>
      </c>
      <c r="EY66" s="23">
        <f>INT([2]攻城值!$AJ65)</f>
        <v>1174</v>
      </c>
      <c r="EZ66" s="23">
        <f t="shared" si="68"/>
        <v>939.2</v>
      </c>
      <c r="FA66" s="23">
        <f>[3]其他调用!AS65+[3]其他调用!$AZ65*[3]攻城基础信息!$D$28*[3]攻城基础信息!$D$29</f>
        <v>1152.038551219702</v>
      </c>
      <c r="FB66" s="61">
        <f>[3]攻城基础信息!$X65*EZ66/FA66*$EX$1*6</f>
        <v>525621.74828925822</v>
      </c>
      <c r="FC66" s="26">
        <f t="shared" si="69"/>
        <v>52500</v>
      </c>
      <c r="FJ66" s="46">
        <v>61</v>
      </c>
      <c r="FK66" s="46">
        <f t="shared" ref="FK66:HE66" si="338">IF(FK$5&lt;$P66,FL66*0.99,IF(FK$5&lt;=$T66,1,FJ66*1.05))</f>
        <v>0.62982363120323226</v>
      </c>
      <c r="FL66" s="46">
        <f t="shared" si="338"/>
        <v>0.63618548606387093</v>
      </c>
      <c r="FM66" s="46">
        <f t="shared" si="338"/>
        <v>0.64261160208471813</v>
      </c>
      <c r="FN66" s="46">
        <f t="shared" si="338"/>
        <v>0.64910262836840216</v>
      </c>
      <c r="FO66" s="46">
        <f t="shared" si="338"/>
        <v>0.65565922057414361</v>
      </c>
      <c r="FP66" s="46">
        <f t="shared" si="338"/>
        <v>0.66228204098398347</v>
      </c>
      <c r="FQ66" s="46">
        <f t="shared" si="338"/>
        <v>0.66897175856968027</v>
      </c>
      <c r="FR66" s="46">
        <f t="shared" si="338"/>
        <v>0.67572904906028308</v>
      </c>
      <c r="FS66" s="46">
        <f t="shared" si="338"/>
        <v>0.68255459501038696</v>
      </c>
      <c r="FT66" s="46">
        <f t="shared" si="338"/>
        <v>0.68944908586907772</v>
      </c>
      <c r="FU66" s="46">
        <f t="shared" si="338"/>
        <v>0.69641321804957346</v>
      </c>
      <c r="FV66" s="46">
        <f t="shared" si="338"/>
        <v>0.70344769499956916</v>
      </c>
      <c r="FW66" s="46">
        <f t="shared" si="338"/>
        <v>0.71055322727229209</v>
      </c>
      <c r="FX66" s="46">
        <f t="shared" si="338"/>
        <v>0.7177305325982748</v>
      </c>
      <c r="FY66" s="46">
        <f t="shared" si="338"/>
        <v>0.72498033595785338</v>
      </c>
      <c r="FZ66" s="46">
        <f t="shared" si="338"/>
        <v>0.73230336965439735</v>
      </c>
      <c r="GA66" s="46">
        <f t="shared" si="338"/>
        <v>0.73970037338828021</v>
      </c>
      <c r="GB66" s="46">
        <f t="shared" si="338"/>
        <v>0.74717209433159615</v>
      </c>
      <c r="GC66" s="46">
        <f t="shared" si="338"/>
        <v>0.75471928720363246</v>
      </c>
      <c r="GD66" s="46">
        <f t="shared" si="338"/>
        <v>0.76234271434710354</v>
      </c>
      <c r="GE66" s="46">
        <f t="shared" si="338"/>
        <v>0.77004314580515509</v>
      </c>
      <c r="GF66" s="46">
        <f t="shared" si="338"/>
        <v>0.77782135939914654</v>
      </c>
      <c r="GG66" s="46">
        <f t="shared" si="338"/>
        <v>0.78567814080721876</v>
      </c>
      <c r="GH66" s="46">
        <f t="shared" si="338"/>
        <v>0.79361428364365527</v>
      </c>
      <c r="GI66" s="46">
        <f t="shared" si="338"/>
        <v>0.80163058953904576</v>
      </c>
      <c r="GJ66" s="46">
        <f t="shared" si="338"/>
        <v>0.80972786822125831</v>
      </c>
      <c r="GK66" s="46">
        <f t="shared" si="338"/>
        <v>0.81790693759723065</v>
      </c>
      <c r="GL66" s="46">
        <f t="shared" si="338"/>
        <v>0.82616862383558654</v>
      </c>
      <c r="GM66" s="46">
        <f t="shared" si="338"/>
        <v>0.83451376145008738</v>
      </c>
      <c r="GN66" s="46">
        <f t="shared" si="338"/>
        <v>0.84294319338392665</v>
      </c>
      <c r="GO66" s="46">
        <f t="shared" si="338"/>
        <v>0.85145777109487542</v>
      </c>
      <c r="GP66" s="46">
        <f t="shared" si="338"/>
        <v>0.86005835464128833</v>
      </c>
      <c r="GQ66" s="46">
        <f t="shared" si="338"/>
        <v>0.86874581276897811</v>
      </c>
      <c r="GR66" s="46">
        <f t="shared" si="338"/>
        <v>0.87752102299896784</v>
      </c>
      <c r="GS66" s="46">
        <f t="shared" si="338"/>
        <v>0.88638487171612912</v>
      </c>
      <c r="GT66" s="46">
        <f t="shared" si="338"/>
        <v>0.89533825425871627</v>
      </c>
      <c r="GU66" s="46">
        <f t="shared" si="338"/>
        <v>0.9043820750088043</v>
      </c>
      <c r="GV66" s="46">
        <f t="shared" si="338"/>
        <v>0.91351724748364072</v>
      </c>
      <c r="GW66" s="46">
        <f t="shared" si="338"/>
        <v>0.92274469442791995</v>
      </c>
      <c r="GX66" s="46">
        <f t="shared" si="338"/>
        <v>0.93206534790698992</v>
      </c>
      <c r="GY66" s="46">
        <f t="shared" si="338"/>
        <v>0.94148014940099989</v>
      </c>
      <c r="GZ66" s="46">
        <f t="shared" si="338"/>
        <v>0.95099004989999991</v>
      </c>
      <c r="HA66" s="46">
        <f t="shared" si="338"/>
        <v>0.96059600999999994</v>
      </c>
      <c r="HB66" s="46">
        <f t="shared" si="338"/>
        <v>0.97029899999999991</v>
      </c>
      <c r="HC66" s="46">
        <f t="shared" si="338"/>
        <v>0.98009999999999997</v>
      </c>
      <c r="HD66" s="46">
        <f t="shared" si="338"/>
        <v>0.99</v>
      </c>
      <c r="HE66" s="46">
        <f t="shared" si="338"/>
        <v>1</v>
      </c>
      <c r="HF66" s="67">
        <f t="shared" si="280"/>
        <v>1</v>
      </c>
      <c r="HG66" s="66">
        <f t="shared" ref="HG66:HR66" si="339">IF(HG$5&lt;$P66,HH66*0.99,IF(HG$5&lt;=$T66,1,HF66*HG$2))</f>
        <v>1</v>
      </c>
      <c r="HH66" s="66">
        <f t="shared" si="339"/>
        <v>1</v>
      </c>
      <c r="HI66" s="66">
        <f t="shared" si="339"/>
        <v>1</v>
      </c>
      <c r="HJ66" s="66">
        <f t="shared" si="339"/>
        <v>1</v>
      </c>
      <c r="HK66" s="66">
        <f t="shared" si="339"/>
        <v>1.1299999999999999</v>
      </c>
      <c r="HL66" s="66">
        <f t="shared" si="339"/>
        <v>1.2994999999999999</v>
      </c>
      <c r="HM66" s="66">
        <f t="shared" si="339"/>
        <v>1.5204149999999998</v>
      </c>
      <c r="HN66" s="66">
        <f t="shared" si="339"/>
        <v>1.8092938499999998</v>
      </c>
      <c r="HO66" s="66">
        <f t="shared" si="339"/>
        <v>2.1892455584999997</v>
      </c>
      <c r="HP66" s="66">
        <f t="shared" si="339"/>
        <v>2.6927720369549997</v>
      </c>
      <c r="HQ66" s="66">
        <f t="shared" si="339"/>
        <v>3.3659650461937494</v>
      </c>
      <c r="HR66" s="66">
        <f t="shared" si="339"/>
        <v>4.2747756086660615</v>
      </c>
    </row>
    <row r="67" spans="5:226" x14ac:dyDescent="0.15">
      <c r="E67" s="9"/>
      <c r="F67" s="9"/>
      <c r="G67" s="9"/>
      <c r="H67" s="15"/>
      <c r="I67" s="7">
        <v>62</v>
      </c>
      <c r="J67" s="15">
        <f>ROUNDUP(求节点(节奏总纲!P$4:P$113,节奏总纲!$O$4:$O$113,节奏总纲!P65+1),0)</f>
        <v>63</v>
      </c>
      <c r="K67" s="15">
        <f>ROUNDUP(求节点(节奏总纲!Q$4:Q$113,节奏总纲!$O$4:$O$113,节奏总纲!Q65+1),0)</f>
        <v>63</v>
      </c>
      <c r="L67" s="15">
        <f>ROUNDUP(求节点(节奏总纲!R$4:R$113,节奏总纲!$O$4:$O$113,节奏总纲!R65+1),0)</f>
        <v>63</v>
      </c>
      <c r="M67" s="15">
        <f>ROUNDUP(求节点(节奏总纲!S$4:S$113,节奏总纲!$O$4:$O$113,节奏总纲!S65+1),0)</f>
        <v>63</v>
      </c>
      <c r="N67" s="15">
        <f>ROUNDUP(求节点(节奏总纲!T$4:T$113,节奏总纲!$O$4:$O$113,节奏总纲!T65+1),0)</f>
        <v>63</v>
      </c>
      <c r="O67" s="15">
        <f t="shared" si="11"/>
        <v>23.42150828117019</v>
      </c>
      <c r="P67" s="7">
        <v>46.843016562340381</v>
      </c>
      <c r="Q67" s="23">
        <f t="shared" ref="Q67:T67" si="340">P67+1.5</f>
        <v>48.343016562340381</v>
      </c>
      <c r="R67" s="23">
        <f t="shared" si="340"/>
        <v>49.843016562340381</v>
      </c>
      <c r="S67" s="23">
        <f t="shared" si="340"/>
        <v>51.343016562340381</v>
      </c>
      <c r="T67" s="23">
        <f t="shared" si="340"/>
        <v>52.843016562340381</v>
      </c>
      <c r="U67" s="15">
        <f>其他调用!AG66</f>
        <v>6298398448.2945318</v>
      </c>
      <c r="V67" s="54">
        <f>IFERROR(部队战力(INDEX(其他调用!D$5:D$104,J67,1),INDEX(其他调用!N$5:N$104,J67,1),INDEX(其他调用!I$5:I$104,J67,1),INDEX(其他调用!S$5:S$104,J67,1)),V66)</f>
        <v>6890448795.4708004</v>
      </c>
      <c r="W67" s="54">
        <f>IFERROR(部队战力(INDEX(其他调用!E$5:E$104,K67,1),INDEX(其他调用!O$5:O$104,K67,1),INDEX(其他调用!J$5:J$104,K67,1),INDEX(其他调用!T$5:T$104,K67,1)),W66)</f>
        <v>7511802332.8547325</v>
      </c>
      <c r="X67" s="54">
        <f>IFERROR(部队战力(INDEX(其他调用!F$5:F$104,L67,1),INDEX(其他调用!P$5:P$104,L67,1),INDEX(其他调用!K$5:K$104,L67,1),INDEX(其他调用!U$5:U$104,L67,1)),X66)</f>
        <v>8823949154.8306999</v>
      </c>
      <c r="Y67" s="54">
        <f>IFERROR(部队战力(INDEX(其他调用!G$5:G$104,M67,1),INDEX(其他调用!Q$5:Q$104,M67,1),INDEX(其他调用!L$5:L$104,M67,1),INDEX(其他调用!V$5:V$104,M67,1)),Y66)</f>
        <v>11828011669.779148</v>
      </c>
      <c r="Z67" s="54">
        <f>IFERROR(部队战力(INDEX(其他调用!H$5:H$104,N67,1),INDEX(其他调用!R$5:R$104,N67,1),INDEX(其他调用!M$5:M$104,N67,1),INDEX(其他调用!W$5:W$104,N67,1)),Z66)</f>
        <v>12852969252.130442</v>
      </c>
      <c r="AA67" s="15">
        <f t="shared" si="13"/>
        <v>1</v>
      </c>
      <c r="AB67" s="15">
        <f t="shared" si="14"/>
        <v>1.0940001417878831</v>
      </c>
      <c r="AC67" s="15">
        <f t="shared" si="15"/>
        <v>1.1926527663375701</v>
      </c>
      <c r="AD67" s="15">
        <f t="shared" si="16"/>
        <v>1.4009830002450911</v>
      </c>
      <c r="AE67" s="15">
        <f t="shared" si="17"/>
        <v>1.8779395693808343</v>
      </c>
      <c r="AF67" s="15">
        <f t="shared" si="18"/>
        <v>2.0406726182289634</v>
      </c>
      <c r="AK67" s="23"/>
      <c r="AL67" s="19">
        <v>62</v>
      </c>
      <c r="AM67" s="26">
        <f t="shared" si="332"/>
        <v>0.32226513455824118</v>
      </c>
      <c r="AN67" s="26">
        <f t="shared" si="332"/>
        <v>0.33969727855489429</v>
      </c>
      <c r="AO67" s="26">
        <f t="shared" si="332"/>
        <v>0.35807237173137912</v>
      </c>
      <c r="AP67" s="26">
        <f t="shared" si="332"/>
        <v>0.37744142061654917</v>
      </c>
      <c r="AQ67" s="26">
        <f t="shared" si="332"/>
        <v>0.41680381894657881</v>
      </c>
      <c r="AR67" s="26">
        <f t="shared" si="332"/>
        <v>0.43934980177587735</v>
      </c>
      <c r="AS67" s="26">
        <f t="shared" si="332"/>
        <v>0.46311535438508761</v>
      </c>
      <c r="AT67" s="26">
        <f t="shared" si="332"/>
        <v>0.48816644641764151</v>
      </c>
      <c r="AU67" s="26">
        <f t="shared" si="332"/>
        <v>0.53796228034631377</v>
      </c>
      <c r="AV67" s="26">
        <f t="shared" si="332"/>
        <v>0.56706203371746222</v>
      </c>
      <c r="AW67" s="26">
        <f t="shared" si="333"/>
        <v>0.59773586705145976</v>
      </c>
      <c r="AX67" s="26">
        <f t="shared" si="333"/>
        <v>0.63006892635273593</v>
      </c>
      <c r="AY67" s="26">
        <f t="shared" si="333"/>
        <v>0.60639870570437948</v>
      </c>
      <c r="AZ67" s="26">
        <f t="shared" si="333"/>
        <v>0.63920036006799286</v>
      </c>
      <c r="BA67" s="26">
        <f t="shared" si="333"/>
        <v>0.67377633967153272</v>
      </c>
      <c r="BB67" s="26">
        <f t="shared" si="333"/>
        <v>0.71022262229776989</v>
      </c>
      <c r="BC67" s="26">
        <f t="shared" si="333"/>
        <v>0.78428991919437674</v>
      </c>
      <c r="BD67" s="26">
        <f t="shared" si="333"/>
        <v>0.82671416352121374</v>
      </c>
      <c r="BE67" s="26">
        <f t="shared" si="333"/>
        <v>0.8714332435493074</v>
      </c>
      <c r="BF67" s="26">
        <f t="shared" si="333"/>
        <v>0.91857129280134853</v>
      </c>
      <c r="BG67" s="26">
        <f t="shared" si="334"/>
        <v>1.0122709394764682</v>
      </c>
      <c r="BH67" s="26">
        <f t="shared" si="334"/>
        <v>1.0670272593146977</v>
      </c>
      <c r="BI67" s="26">
        <f t="shared" si="334"/>
        <v>1.1247454883071868</v>
      </c>
      <c r="BJ67" s="26">
        <f t="shared" si="334"/>
        <v>1.1513342179580981</v>
      </c>
      <c r="BK67" s="26">
        <f t="shared" si="334"/>
        <v>1.0527636443982025</v>
      </c>
      <c r="BL67" s="26">
        <f t="shared" si="334"/>
        <v>1.0549136130381864</v>
      </c>
      <c r="BM67" s="26">
        <f t="shared" si="334"/>
        <v>1.0570592088336284</v>
      </c>
      <c r="BN67" s="26">
        <f t="shared" si="334"/>
        <v>1.0592004583584129</v>
      </c>
      <c r="BO67" s="26">
        <f t="shared" si="334"/>
        <v>1.1118772635335201</v>
      </c>
      <c r="BP67" s="26">
        <f t="shared" si="334"/>
        <v>1.1141114532480909</v>
      </c>
      <c r="BQ67" s="26">
        <f t="shared" si="335"/>
        <v>1.1163411715754092</v>
      </c>
      <c r="BR67" s="26">
        <f t="shared" si="335"/>
        <v>1.1185664452548811</v>
      </c>
      <c r="BS67" s="26">
        <f t="shared" si="335"/>
        <v>1.1717321780677568</v>
      </c>
      <c r="BT67" s="26">
        <f t="shared" si="335"/>
        <v>1.1740493899545332</v>
      </c>
      <c r="BU67" s="26">
        <f t="shared" si="335"/>
        <v>1.1763620373787202</v>
      </c>
      <c r="BV67" s="26">
        <f t="shared" si="335"/>
        <v>1.1786701472078671</v>
      </c>
      <c r="BW67" s="26">
        <f t="shared" si="335"/>
        <v>1.0609669256359175</v>
      </c>
      <c r="BX67" s="26">
        <f t="shared" si="335"/>
        <v>1.064409496099489</v>
      </c>
      <c r="BY67" s="26">
        <f t="shared" si="335"/>
        <v>1.0678409682533281</v>
      </c>
      <c r="BZ67" s="26">
        <f t="shared" si="335"/>
        <v>1.0712614487479901</v>
      </c>
      <c r="CA67" s="26">
        <f t="shared" si="336"/>
        <v>1.1258458540861458</v>
      </c>
      <c r="CB67" s="26">
        <f t="shared" si="336"/>
        <v>1.1294065125758443</v>
      </c>
      <c r="CC67" s="26">
        <f t="shared" si="336"/>
        <v>1.1329559806693721</v>
      </c>
      <c r="CD67" s="26">
        <f t="shared" si="336"/>
        <v>1.1364943632153515</v>
      </c>
      <c r="CE67" s="26">
        <f t="shared" si="336"/>
        <v>1.1918409345004966</v>
      </c>
      <c r="CF67" s="26">
        <f t="shared" si="336"/>
        <v>1.1955172958203086</v>
      </c>
      <c r="CG67" s="26">
        <f t="shared" si="336"/>
        <v>1.2084988240186008</v>
      </c>
      <c r="CH67" s="26">
        <f t="shared" si="336"/>
        <v>1.2439646853102309</v>
      </c>
      <c r="CK67" s="49">
        <v>62</v>
      </c>
      <c r="CL67" s="54">
        <f t="shared" si="19"/>
        <v>9.6153846153846159E-3</v>
      </c>
      <c r="CM67" s="54">
        <f t="shared" si="20"/>
        <v>1.9230769230769232E-2</v>
      </c>
      <c r="CN67" s="54">
        <f t="shared" si="21"/>
        <v>2.8846153846153848E-2</v>
      </c>
      <c r="CO67" s="54">
        <f t="shared" si="22"/>
        <v>3.8461538461538464E-2</v>
      </c>
      <c r="CP67" s="54">
        <f t="shared" si="23"/>
        <v>4.8076923076923073E-2</v>
      </c>
      <c r="CQ67" s="54">
        <f t="shared" si="24"/>
        <v>5.7692307692307696E-2</v>
      </c>
      <c r="CR67" s="54">
        <f t="shared" si="25"/>
        <v>6.7307692307692304E-2</v>
      </c>
      <c r="CS67" s="54">
        <f t="shared" si="26"/>
        <v>7.6923076923076927E-2</v>
      </c>
      <c r="CT67" s="54">
        <f t="shared" si="27"/>
        <v>8.6538461538461536E-2</v>
      </c>
      <c r="CU67" s="54">
        <f t="shared" si="28"/>
        <v>9.6153846153846145E-2</v>
      </c>
      <c r="CV67" s="54">
        <f t="shared" si="29"/>
        <v>0.10576923076923077</v>
      </c>
      <c r="CW67" s="54">
        <f t="shared" si="30"/>
        <v>0.11538461538461539</v>
      </c>
      <c r="CX67" s="54">
        <f t="shared" si="31"/>
        <v>1.9230769230769232E-2</v>
      </c>
      <c r="CY67" s="54">
        <f t="shared" si="32"/>
        <v>3.8461538461538464E-2</v>
      </c>
      <c r="CZ67" s="54">
        <f t="shared" si="33"/>
        <v>5.7692307692307696E-2</v>
      </c>
      <c r="DA67" s="54">
        <f t="shared" si="34"/>
        <v>7.6923076923076927E-2</v>
      </c>
      <c r="DB67" s="54">
        <f t="shared" si="35"/>
        <v>9.6153846153846145E-2</v>
      </c>
      <c r="DC67" s="54">
        <f t="shared" si="36"/>
        <v>0.11538461538461539</v>
      </c>
      <c r="DD67" s="54">
        <f t="shared" si="37"/>
        <v>0.13461538461538461</v>
      </c>
      <c r="DE67" s="54">
        <f t="shared" si="38"/>
        <v>0.15384615384615385</v>
      </c>
      <c r="DF67" s="54">
        <f t="shared" si="39"/>
        <v>0.17307692307692307</v>
      </c>
      <c r="DG67" s="54">
        <f t="shared" si="40"/>
        <v>0.19230769230769229</v>
      </c>
      <c r="DH67" s="54">
        <f t="shared" si="41"/>
        <v>0.21153846153846154</v>
      </c>
      <c r="DI67" s="54">
        <f t="shared" si="42"/>
        <v>0.23076923076923078</v>
      </c>
      <c r="DJ67" s="54">
        <f t="shared" si="43"/>
        <v>2.8846153846153848E-2</v>
      </c>
      <c r="DK67" s="54">
        <f t="shared" si="44"/>
        <v>5.7692307692307696E-2</v>
      </c>
      <c r="DL67" s="54">
        <f t="shared" si="45"/>
        <v>8.6538461538461536E-2</v>
      </c>
      <c r="DM67" s="54">
        <f t="shared" si="46"/>
        <v>0.11538461538461539</v>
      </c>
      <c r="DN67" s="54">
        <f t="shared" si="47"/>
        <v>0.14423076923076922</v>
      </c>
      <c r="DO67" s="54">
        <f t="shared" si="48"/>
        <v>0.17307692307692307</v>
      </c>
      <c r="DP67" s="54">
        <f t="shared" si="49"/>
        <v>0.20192307692307693</v>
      </c>
      <c r="DQ67" s="54">
        <f t="shared" si="50"/>
        <v>0.23076923076923078</v>
      </c>
      <c r="DR67" s="54">
        <f t="shared" si="51"/>
        <v>0.25961538461538458</v>
      </c>
      <c r="DS67" s="54">
        <f t="shared" si="52"/>
        <v>0.28846153846153844</v>
      </c>
      <c r="DT67" s="54">
        <f t="shared" si="53"/>
        <v>0.31730769230769229</v>
      </c>
      <c r="DU67" s="54">
        <f t="shared" si="54"/>
        <v>0.34615384615384615</v>
      </c>
      <c r="DV67" s="54">
        <f t="shared" si="55"/>
        <v>5.4545454545454543E-2</v>
      </c>
      <c r="DW67" s="54">
        <f t="shared" si="56"/>
        <v>0.10909090909090909</v>
      </c>
      <c r="DX67" s="54">
        <f t="shared" si="57"/>
        <v>0.16363636363636364</v>
      </c>
      <c r="DY67" s="54">
        <f t="shared" si="58"/>
        <v>0.21818181818181817</v>
      </c>
      <c r="DZ67" s="54">
        <f t="shared" si="59"/>
        <v>0.27272727272727271</v>
      </c>
      <c r="EA67" s="54">
        <f t="shared" si="60"/>
        <v>0.32727272727272727</v>
      </c>
      <c r="EB67" s="54">
        <f t="shared" si="61"/>
        <v>0.38181818181818178</v>
      </c>
      <c r="EC67" s="54">
        <f t="shared" si="62"/>
        <v>0.43636363636363634</v>
      </c>
      <c r="ED67" s="54">
        <f t="shared" si="63"/>
        <v>0.49090909090909091</v>
      </c>
      <c r="EE67" s="54">
        <f t="shared" si="64"/>
        <v>0.54545454545454541</v>
      </c>
      <c r="EF67" s="54">
        <f t="shared" si="65"/>
        <v>0.59545454545454546</v>
      </c>
      <c r="EG67" s="54">
        <f t="shared" si="66"/>
        <v>0.6454545454545455</v>
      </c>
      <c r="EH67" s="66">
        <f t="shared" ref="EH67:ES67" si="341">EG67+EH$2</f>
        <v>0.72545454545454546</v>
      </c>
      <c r="EI67" s="66">
        <f t="shared" si="341"/>
        <v>0.81545454545454543</v>
      </c>
      <c r="EJ67" s="66">
        <f t="shared" si="341"/>
        <v>0.91545454545454541</v>
      </c>
      <c r="EK67" s="66">
        <f t="shared" si="341"/>
        <v>1.0354545454545454</v>
      </c>
      <c r="EL67" s="66">
        <f t="shared" si="341"/>
        <v>1.1754545454545453</v>
      </c>
      <c r="EM67" s="66">
        <f t="shared" si="341"/>
        <v>1.3354545454545452</v>
      </c>
      <c r="EN67" s="66">
        <f t="shared" si="341"/>
        <v>1.5154545454545452</v>
      </c>
      <c r="EO67" s="66">
        <f t="shared" si="341"/>
        <v>1.7154545454545451</v>
      </c>
      <c r="EP67" s="66">
        <f t="shared" si="341"/>
        <v>1.9354545454545451</v>
      </c>
      <c r="EQ67" s="66">
        <f t="shared" si="341"/>
        <v>2.1754545454545449</v>
      </c>
      <c r="ER67" s="66">
        <f t="shared" si="341"/>
        <v>2.4354545454545447</v>
      </c>
      <c r="ES67" s="66">
        <f t="shared" si="341"/>
        <v>2.7154545454545449</v>
      </c>
      <c r="EW67" s="23">
        <v>62</v>
      </c>
      <c r="EX67" s="23">
        <f>INT([2]攻城值!$AC66)</f>
        <v>216</v>
      </c>
      <c r="EY67" s="23">
        <f>INT([2]攻城值!$AJ66)</f>
        <v>1190</v>
      </c>
      <c r="EZ67" s="23">
        <f t="shared" si="68"/>
        <v>952</v>
      </c>
      <c r="FA67" s="23">
        <f>[3]其他调用!AS66+[3]其他调用!$AZ66*[3]攻城基础信息!$D$28*[3]攻城基础信息!$D$29</f>
        <v>1168.4733581663845</v>
      </c>
      <c r="FB67" s="61">
        <f>[3]攻城基础信息!$X66*EZ67/FA67*$EX$1*6</f>
        <v>538854.14461411606</v>
      </c>
      <c r="FC67" s="26">
        <f t="shared" si="69"/>
        <v>54000</v>
      </c>
      <c r="FJ67" s="46">
        <v>62</v>
      </c>
      <c r="FK67" s="46">
        <f t="shared" ref="FK67:HE67" si="342">IF(FK$5&lt;$P67,FL67*0.99,IF(FK$5&lt;=$T67,1,FJ67*1.05))</f>
        <v>0.62982363120323226</v>
      </c>
      <c r="FL67" s="46">
        <f t="shared" si="342"/>
        <v>0.63618548606387093</v>
      </c>
      <c r="FM67" s="46">
        <f t="shared" si="342"/>
        <v>0.64261160208471813</v>
      </c>
      <c r="FN67" s="46">
        <f t="shared" si="342"/>
        <v>0.64910262836840216</v>
      </c>
      <c r="FO67" s="46">
        <f t="shared" si="342"/>
        <v>0.65565922057414361</v>
      </c>
      <c r="FP67" s="46">
        <f t="shared" si="342"/>
        <v>0.66228204098398347</v>
      </c>
      <c r="FQ67" s="46">
        <f t="shared" si="342"/>
        <v>0.66897175856968027</v>
      </c>
      <c r="FR67" s="46">
        <f t="shared" si="342"/>
        <v>0.67572904906028308</v>
      </c>
      <c r="FS67" s="46">
        <f t="shared" si="342"/>
        <v>0.68255459501038696</v>
      </c>
      <c r="FT67" s="46">
        <f t="shared" si="342"/>
        <v>0.68944908586907772</v>
      </c>
      <c r="FU67" s="46">
        <f t="shared" si="342"/>
        <v>0.69641321804957346</v>
      </c>
      <c r="FV67" s="46">
        <f t="shared" si="342"/>
        <v>0.70344769499956916</v>
      </c>
      <c r="FW67" s="46">
        <f t="shared" si="342"/>
        <v>0.71055322727229209</v>
      </c>
      <c r="FX67" s="46">
        <f t="shared" si="342"/>
        <v>0.7177305325982748</v>
      </c>
      <c r="FY67" s="46">
        <f t="shared" si="342"/>
        <v>0.72498033595785338</v>
      </c>
      <c r="FZ67" s="46">
        <f t="shared" si="342"/>
        <v>0.73230336965439735</v>
      </c>
      <c r="GA67" s="46">
        <f t="shared" si="342"/>
        <v>0.73970037338828021</v>
      </c>
      <c r="GB67" s="46">
        <f t="shared" si="342"/>
        <v>0.74717209433159615</v>
      </c>
      <c r="GC67" s="46">
        <f t="shared" si="342"/>
        <v>0.75471928720363246</v>
      </c>
      <c r="GD67" s="46">
        <f t="shared" si="342"/>
        <v>0.76234271434710354</v>
      </c>
      <c r="GE67" s="46">
        <f t="shared" si="342"/>
        <v>0.77004314580515509</v>
      </c>
      <c r="GF67" s="46">
        <f t="shared" si="342"/>
        <v>0.77782135939914654</v>
      </c>
      <c r="GG67" s="46">
        <f t="shared" si="342"/>
        <v>0.78567814080721876</v>
      </c>
      <c r="GH67" s="46">
        <f t="shared" si="342"/>
        <v>0.79361428364365527</v>
      </c>
      <c r="GI67" s="46">
        <f t="shared" si="342"/>
        <v>0.80163058953904576</v>
      </c>
      <c r="GJ67" s="46">
        <f t="shared" si="342"/>
        <v>0.80972786822125831</v>
      </c>
      <c r="GK67" s="46">
        <f t="shared" si="342"/>
        <v>0.81790693759723065</v>
      </c>
      <c r="GL67" s="46">
        <f t="shared" si="342"/>
        <v>0.82616862383558654</v>
      </c>
      <c r="GM67" s="46">
        <f t="shared" si="342"/>
        <v>0.83451376145008738</v>
      </c>
      <c r="GN67" s="46">
        <f t="shared" si="342"/>
        <v>0.84294319338392665</v>
      </c>
      <c r="GO67" s="46">
        <f t="shared" si="342"/>
        <v>0.85145777109487542</v>
      </c>
      <c r="GP67" s="46">
        <f t="shared" si="342"/>
        <v>0.86005835464128833</v>
      </c>
      <c r="GQ67" s="46">
        <f t="shared" si="342"/>
        <v>0.86874581276897811</v>
      </c>
      <c r="GR67" s="46">
        <f t="shared" si="342"/>
        <v>0.87752102299896784</v>
      </c>
      <c r="GS67" s="46">
        <f t="shared" si="342"/>
        <v>0.88638487171612912</v>
      </c>
      <c r="GT67" s="46">
        <f t="shared" si="342"/>
        <v>0.89533825425871627</v>
      </c>
      <c r="GU67" s="46">
        <f t="shared" si="342"/>
        <v>0.9043820750088043</v>
      </c>
      <c r="GV67" s="46">
        <f t="shared" si="342"/>
        <v>0.91351724748364072</v>
      </c>
      <c r="GW67" s="46">
        <f t="shared" si="342"/>
        <v>0.92274469442791995</v>
      </c>
      <c r="GX67" s="46">
        <f t="shared" si="342"/>
        <v>0.93206534790698992</v>
      </c>
      <c r="GY67" s="46">
        <f t="shared" si="342"/>
        <v>0.94148014940099989</v>
      </c>
      <c r="GZ67" s="46">
        <f t="shared" si="342"/>
        <v>0.95099004989999991</v>
      </c>
      <c r="HA67" s="46">
        <f t="shared" si="342"/>
        <v>0.96059600999999994</v>
      </c>
      <c r="HB67" s="46">
        <f t="shared" si="342"/>
        <v>0.97029899999999991</v>
      </c>
      <c r="HC67" s="46">
        <f t="shared" si="342"/>
        <v>0.98009999999999997</v>
      </c>
      <c r="HD67" s="46">
        <f t="shared" si="342"/>
        <v>0.99</v>
      </c>
      <c r="HE67" s="46">
        <f t="shared" si="342"/>
        <v>1</v>
      </c>
      <c r="HF67" s="67">
        <f t="shared" si="280"/>
        <v>1</v>
      </c>
      <c r="HG67" s="66">
        <f t="shared" ref="HG67:HR67" si="343">IF(HG$5&lt;$P67,HH67*0.99,IF(HG$5&lt;=$T67,1,HF67*HG$2))</f>
        <v>1</v>
      </c>
      <c r="HH67" s="66">
        <f t="shared" si="343"/>
        <v>1</v>
      </c>
      <c r="HI67" s="66">
        <f t="shared" si="343"/>
        <v>1</v>
      </c>
      <c r="HJ67" s="66">
        <f t="shared" si="343"/>
        <v>1</v>
      </c>
      <c r="HK67" s="66">
        <f t="shared" si="343"/>
        <v>1.1299999999999999</v>
      </c>
      <c r="HL67" s="66">
        <f t="shared" si="343"/>
        <v>1.2994999999999999</v>
      </c>
      <c r="HM67" s="66">
        <f t="shared" si="343"/>
        <v>1.5204149999999998</v>
      </c>
      <c r="HN67" s="66">
        <f t="shared" si="343"/>
        <v>1.8092938499999998</v>
      </c>
      <c r="HO67" s="66">
        <f t="shared" si="343"/>
        <v>2.1892455584999997</v>
      </c>
      <c r="HP67" s="66">
        <f t="shared" si="343"/>
        <v>2.6927720369549997</v>
      </c>
      <c r="HQ67" s="66">
        <f t="shared" si="343"/>
        <v>3.3659650461937494</v>
      </c>
      <c r="HR67" s="66">
        <f t="shared" si="343"/>
        <v>4.2747756086660615</v>
      </c>
    </row>
    <row r="68" spans="5:226" x14ac:dyDescent="0.15">
      <c r="E68" s="9"/>
      <c r="F68" s="9"/>
      <c r="G68" s="9"/>
      <c r="H68" s="15"/>
      <c r="I68" s="7">
        <v>63</v>
      </c>
      <c r="J68" s="15">
        <f>ROUNDUP(求节点(节奏总纲!P$4:P$113,节奏总纲!$O$4:$O$113,节奏总纲!P66+1),0)</f>
        <v>64</v>
      </c>
      <c r="K68" s="15">
        <f>ROUNDUP(求节点(节奏总纲!Q$4:Q$113,节奏总纲!$O$4:$O$113,节奏总纲!Q66+1),0)</f>
        <v>64</v>
      </c>
      <c r="L68" s="15">
        <f>ROUNDUP(求节点(节奏总纲!R$4:R$113,节奏总纲!$O$4:$O$113,节奏总纲!R66+1),0)</f>
        <v>64</v>
      </c>
      <c r="M68" s="15">
        <f>ROUNDUP(求节点(节奏总纲!S$4:S$113,节奏总纲!$O$4:$O$113,节奏总纲!S66+1),0)</f>
        <v>64</v>
      </c>
      <c r="N68" s="15">
        <f>ROUNDUP(求节点(节奏总纲!T$4:T$113,节奏总纲!$O$4:$O$113,节奏总纲!T66+1),0)</f>
        <v>64</v>
      </c>
      <c r="O68" s="15">
        <f t="shared" si="11"/>
        <v>23.596099934142174</v>
      </c>
      <c r="P68" s="7">
        <v>47.192199868284348</v>
      </c>
      <c r="Q68" s="23">
        <f t="shared" ref="Q68:T68" si="344">P68+1.5</f>
        <v>48.692199868284348</v>
      </c>
      <c r="R68" s="23">
        <f t="shared" si="344"/>
        <v>50.192199868284348</v>
      </c>
      <c r="S68" s="23">
        <f t="shared" si="344"/>
        <v>51.692199868284348</v>
      </c>
      <c r="T68" s="23">
        <f t="shared" si="344"/>
        <v>53.192199868284348</v>
      </c>
      <c r="U68" s="15">
        <f>其他调用!AG67</f>
        <v>6890448795.4708004</v>
      </c>
      <c r="V68" s="54">
        <f>IFERROR(部队战力(INDEX(其他调用!D$5:D$104,J68,1),INDEX(其他调用!N$5:N$104,J68,1),INDEX(其他调用!I$5:I$104,J68,1),INDEX(其他调用!S$5:S$104,J68,1)),V67)</f>
        <v>7532119554.5502129</v>
      </c>
      <c r="W68" s="54">
        <f>IFERROR(部队战力(INDEX(其他调用!E$5:E$104,K68,1),INDEX(其他调用!O$5:O$104,K68,1),INDEX(其他调用!J$5:J$104,K68,1),INDEX(其他调用!T$5:T$104,K68,1)),W67)</f>
        <v>8213942766.6300764</v>
      </c>
      <c r="X68" s="54">
        <f>IFERROR(部队战力(INDEX(其他调用!F$5:F$104,L68,1),INDEX(其他调用!P$5:P$104,L68,1),INDEX(其他调用!K$5:K$104,L68,1),INDEX(其他调用!U$5:U$104,L68,1)),X67)</f>
        <v>9654879746.1208191</v>
      </c>
      <c r="Y68" s="54">
        <f>IFERROR(部队战力(INDEX(其他调用!G$5:G$104,M68,1),INDEX(其他调用!Q$5:Q$104,M68,1),INDEX(其他调用!L$5:L$104,M68,1),INDEX(其他调用!V$5:V$104,M68,1)),Y67)</f>
        <v>12880475381.055696</v>
      </c>
      <c r="Z68" s="54">
        <f>IFERROR(部队战力(INDEX(其他调用!H$5:H$104,N68,1),INDEX(其他调用!R$5:R$104,N68,1),INDEX(其他调用!M$5:M$104,N68,1),INDEX(其他调用!W$5:W$104,N68,1)),Z67)</f>
        <v>13820504831.162132</v>
      </c>
      <c r="AA68" s="15">
        <f t="shared" si="13"/>
        <v>1</v>
      </c>
      <c r="AB68" s="15">
        <f t="shared" si="14"/>
        <v>1.093124668381716</v>
      </c>
      <c r="AC68" s="15">
        <f t="shared" si="15"/>
        <v>1.1920765991366526</v>
      </c>
      <c r="AD68" s="15">
        <f t="shared" si="16"/>
        <v>1.4011975174196378</v>
      </c>
      <c r="AE68" s="15">
        <f t="shared" si="17"/>
        <v>1.8693231403914117</v>
      </c>
      <c r="AF68" s="15">
        <f t="shared" si="18"/>
        <v>2.0057481364996961</v>
      </c>
      <c r="AK68" s="23"/>
      <c r="AL68" s="19">
        <v>63</v>
      </c>
      <c r="AM68" s="26">
        <f t="shared" si="332"/>
        <v>0.31931467950749454</v>
      </c>
      <c r="AN68" s="26">
        <f t="shared" si="332"/>
        <v>0.33658722585679185</v>
      </c>
      <c r="AO68" s="26">
        <f t="shared" si="332"/>
        <v>0.35479408834166054</v>
      </c>
      <c r="AP68" s="26">
        <f t="shared" si="332"/>
        <v>0.37398580650754654</v>
      </c>
      <c r="AQ68" s="26">
        <f t="shared" si="332"/>
        <v>0.41298782769928744</v>
      </c>
      <c r="AR68" s="26">
        <f t="shared" si="332"/>
        <v>0.43532739381830815</v>
      </c>
      <c r="AS68" s="26">
        <f t="shared" si="332"/>
        <v>0.45887536411031943</v>
      </c>
      <c r="AT68" s="26">
        <f t="shared" si="332"/>
        <v>0.48369710424256462</v>
      </c>
      <c r="AU68" s="26">
        <f t="shared" si="332"/>
        <v>0.53303703911804767</v>
      </c>
      <c r="AV68" s="26">
        <f t="shared" si="332"/>
        <v>0.56187037361510028</v>
      </c>
      <c r="AW68" s="26">
        <f t="shared" si="333"/>
        <v>0.5922633767978307</v>
      </c>
      <c r="AX68" s="26">
        <f t="shared" si="333"/>
        <v>0.62430041512788914</v>
      </c>
      <c r="AY68" s="26">
        <f t="shared" si="333"/>
        <v>0.60084690399779928</v>
      </c>
      <c r="AZ68" s="26">
        <f t="shared" si="333"/>
        <v>0.63334824723119199</v>
      </c>
      <c r="BA68" s="26">
        <f t="shared" si="333"/>
        <v>0.66760767110866603</v>
      </c>
      <c r="BB68" s="26">
        <f t="shared" si="333"/>
        <v>0.70372027470132437</v>
      </c>
      <c r="BC68" s="26">
        <f t="shared" si="333"/>
        <v>0.77710945843336776</v>
      </c>
      <c r="BD68" s="26">
        <f t="shared" si="333"/>
        <v>0.81914529330312891</v>
      </c>
      <c r="BE68" s="26">
        <f t="shared" si="333"/>
        <v>0.86345495381485304</v>
      </c>
      <c r="BF68" s="26">
        <f t="shared" si="333"/>
        <v>0.91016143700347651</v>
      </c>
      <c r="BG68" s="26">
        <f t="shared" si="334"/>
        <v>1.0030032291788695</v>
      </c>
      <c r="BH68" s="26">
        <f t="shared" si="334"/>
        <v>1.0572582349030282</v>
      </c>
      <c r="BI68" s="26">
        <f t="shared" si="334"/>
        <v>1.1144480324209662</v>
      </c>
      <c r="BJ68" s="26">
        <f t="shared" si="334"/>
        <v>1.1509162063850653</v>
      </c>
      <c r="BK68" s="26">
        <f t="shared" si="334"/>
        <v>1.0525222466012243</v>
      </c>
      <c r="BL68" s="26">
        <f t="shared" si="334"/>
        <v>1.0546219446828611</v>
      </c>
      <c r="BM68" s="26">
        <f t="shared" si="334"/>
        <v>1.0567174706717171</v>
      </c>
      <c r="BN68" s="26">
        <f t="shared" si="334"/>
        <v>1.0588088493392009</v>
      </c>
      <c r="BO68" s="26">
        <f t="shared" si="334"/>
        <v>1.1114149673655362</v>
      </c>
      <c r="BP68" s="26">
        <f t="shared" si="334"/>
        <v>1.1135973227009965</v>
      </c>
      <c r="BQ68" s="26">
        <f t="shared" si="335"/>
        <v>1.1157754095558474</v>
      </c>
      <c r="BR68" s="26">
        <f t="shared" si="335"/>
        <v>1.1179492528787744</v>
      </c>
      <c r="BS68" s="26">
        <f t="shared" si="335"/>
        <v>1.1710333718025694</v>
      </c>
      <c r="BT68" s="26">
        <f t="shared" si="335"/>
        <v>1.17329723058534</v>
      </c>
      <c r="BU68" s="26">
        <f t="shared" si="335"/>
        <v>1.1755567296915796</v>
      </c>
      <c r="BV68" s="26">
        <f t="shared" si="335"/>
        <v>1.1778118942119302</v>
      </c>
      <c r="BW68" s="26">
        <f t="shared" si="335"/>
        <v>1.0604868877855154</v>
      </c>
      <c r="BX68" s="26">
        <f t="shared" si="335"/>
        <v>1.0639332830476016</v>
      </c>
      <c r="BY68" s="26">
        <f t="shared" si="335"/>
        <v>1.0673685504022905</v>
      </c>
      <c r="BZ68" s="26">
        <f t="shared" si="335"/>
        <v>1.0707927969496838</v>
      </c>
      <c r="CA68" s="26">
        <f t="shared" si="336"/>
        <v>1.1253588008487088</v>
      </c>
      <c r="CB68" s="26">
        <f t="shared" si="336"/>
        <v>1.1289233450269418</v>
      </c>
      <c r="CC68" s="26">
        <f t="shared" si="336"/>
        <v>1.13247666962547</v>
      </c>
      <c r="CD68" s="26">
        <f t="shared" si="336"/>
        <v>1.1360188799246129</v>
      </c>
      <c r="CE68" s="26">
        <f t="shared" si="336"/>
        <v>1.1913478104578732</v>
      </c>
      <c r="CF68" s="26">
        <f t="shared" si="336"/>
        <v>1.1950281147181372</v>
      </c>
      <c r="CG68" s="26">
        <f t="shared" si="336"/>
        <v>1.1986971195639047</v>
      </c>
      <c r="CH68" s="26">
        <f t="shared" si="336"/>
        <v>1.2313131092508469</v>
      </c>
      <c r="CK68" s="49">
        <v>63</v>
      </c>
      <c r="CL68" s="54">
        <f t="shared" si="19"/>
        <v>9.6153846153846159E-3</v>
      </c>
      <c r="CM68" s="54">
        <f t="shared" si="20"/>
        <v>1.9230769230769232E-2</v>
      </c>
      <c r="CN68" s="54">
        <f t="shared" si="21"/>
        <v>2.8846153846153848E-2</v>
      </c>
      <c r="CO68" s="54">
        <f t="shared" si="22"/>
        <v>3.8461538461538464E-2</v>
      </c>
      <c r="CP68" s="54">
        <f t="shared" si="23"/>
        <v>4.8076923076923073E-2</v>
      </c>
      <c r="CQ68" s="54">
        <f t="shared" si="24"/>
        <v>5.7692307692307696E-2</v>
      </c>
      <c r="CR68" s="54">
        <f t="shared" si="25"/>
        <v>6.7307692307692304E-2</v>
      </c>
      <c r="CS68" s="54">
        <f t="shared" si="26"/>
        <v>7.6923076923076927E-2</v>
      </c>
      <c r="CT68" s="54">
        <f t="shared" si="27"/>
        <v>8.6538461538461536E-2</v>
      </c>
      <c r="CU68" s="54">
        <f t="shared" si="28"/>
        <v>9.6153846153846145E-2</v>
      </c>
      <c r="CV68" s="54">
        <f t="shared" si="29"/>
        <v>0.10576923076923077</v>
      </c>
      <c r="CW68" s="54">
        <f t="shared" si="30"/>
        <v>0.11538461538461539</v>
      </c>
      <c r="CX68" s="54">
        <f t="shared" si="31"/>
        <v>1.9230769230769232E-2</v>
      </c>
      <c r="CY68" s="54">
        <f t="shared" si="32"/>
        <v>3.8461538461538464E-2</v>
      </c>
      <c r="CZ68" s="54">
        <f t="shared" si="33"/>
        <v>5.7692307692307696E-2</v>
      </c>
      <c r="DA68" s="54">
        <f t="shared" si="34"/>
        <v>7.6923076923076927E-2</v>
      </c>
      <c r="DB68" s="54">
        <f t="shared" si="35"/>
        <v>9.6153846153846145E-2</v>
      </c>
      <c r="DC68" s="54">
        <f t="shared" si="36"/>
        <v>0.11538461538461539</v>
      </c>
      <c r="DD68" s="54">
        <f t="shared" si="37"/>
        <v>0.13461538461538461</v>
      </c>
      <c r="DE68" s="54">
        <f t="shared" si="38"/>
        <v>0.15384615384615385</v>
      </c>
      <c r="DF68" s="54">
        <f t="shared" si="39"/>
        <v>0.17307692307692307</v>
      </c>
      <c r="DG68" s="54">
        <f t="shared" si="40"/>
        <v>0.19230769230769229</v>
      </c>
      <c r="DH68" s="54">
        <f t="shared" si="41"/>
        <v>0.21153846153846154</v>
      </c>
      <c r="DI68" s="54">
        <f t="shared" si="42"/>
        <v>0.23076923076923078</v>
      </c>
      <c r="DJ68" s="54">
        <f t="shared" si="43"/>
        <v>2.8846153846153848E-2</v>
      </c>
      <c r="DK68" s="54">
        <f t="shared" si="44"/>
        <v>5.7692307692307696E-2</v>
      </c>
      <c r="DL68" s="54">
        <f t="shared" si="45"/>
        <v>8.6538461538461536E-2</v>
      </c>
      <c r="DM68" s="54">
        <f t="shared" si="46"/>
        <v>0.11538461538461539</v>
      </c>
      <c r="DN68" s="54">
        <f t="shared" si="47"/>
        <v>0.14423076923076922</v>
      </c>
      <c r="DO68" s="54">
        <f t="shared" si="48"/>
        <v>0.17307692307692307</v>
      </c>
      <c r="DP68" s="54">
        <f t="shared" si="49"/>
        <v>0.20192307692307693</v>
      </c>
      <c r="DQ68" s="54">
        <f t="shared" si="50"/>
        <v>0.23076923076923078</v>
      </c>
      <c r="DR68" s="54">
        <f t="shared" si="51"/>
        <v>0.25961538461538458</v>
      </c>
      <c r="DS68" s="54">
        <f t="shared" si="52"/>
        <v>0.28846153846153844</v>
      </c>
      <c r="DT68" s="54">
        <f t="shared" si="53"/>
        <v>0.31730769230769229</v>
      </c>
      <c r="DU68" s="54">
        <f t="shared" si="54"/>
        <v>0.34615384615384615</v>
      </c>
      <c r="DV68" s="54">
        <f t="shared" si="55"/>
        <v>5.4545454545454543E-2</v>
      </c>
      <c r="DW68" s="54">
        <f t="shared" si="56"/>
        <v>0.10909090909090909</v>
      </c>
      <c r="DX68" s="54">
        <f t="shared" si="57"/>
        <v>0.16363636363636364</v>
      </c>
      <c r="DY68" s="54">
        <f t="shared" si="58"/>
        <v>0.21818181818181817</v>
      </c>
      <c r="DZ68" s="54">
        <f t="shared" si="59"/>
        <v>0.27272727272727271</v>
      </c>
      <c r="EA68" s="54">
        <f t="shared" si="60"/>
        <v>0.32727272727272727</v>
      </c>
      <c r="EB68" s="54">
        <f t="shared" si="61"/>
        <v>0.38181818181818178</v>
      </c>
      <c r="EC68" s="54">
        <f t="shared" si="62"/>
        <v>0.43636363636363634</v>
      </c>
      <c r="ED68" s="54">
        <f t="shared" si="63"/>
        <v>0.49090909090909091</v>
      </c>
      <c r="EE68" s="54">
        <f t="shared" si="64"/>
        <v>0.54545454545454541</v>
      </c>
      <c r="EF68" s="54">
        <f t="shared" si="65"/>
        <v>0.59545454545454546</v>
      </c>
      <c r="EG68" s="54">
        <f t="shared" si="66"/>
        <v>0.6454545454545455</v>
      </c>
      <c r="EH68" s="66">
        <f t="shared" ref="EH68:ES68" si="345">EG68+EH$2</f>
        <v>0.72545454545454546</v>
      </c>
      <c r="EI68" s="66">
        <f t="shared" si="345"/>
        <v>0.81545454545454543</v>
      </c>
      <c r="EJ68" s="66">
        <f t="shared" si="345"/>
        <v>0.91545454545454541</v>
      </c>
      <c r="EK68" s="66">
        <f t="shared" si="345"/>
        <v>1.0354545454545454</v>
      </c>
      <c r="EL68" s="66">
        <f t="shared" si="345"/>
        <v>1.1754545454545453</v>
      </c>
      <c r="EM68" s="66">
        <f t="shared" si="345"/>
        <v>1.3354545454545452</v>
      </c>
      <c r="EN68" s="66">
        <f t="shared" si="345"/>
        <v>1.5154545454545452</v>
      </c>
      <c r="EO68" s="66">
        <f t="shared" si="345"/>
        <v>1.7154545454545451</v>
      </c>
      <c r="EP68" s="66">
        <f t="shared" si="345"/>
        <v>1.9354545454545451</v>
      </c>
      <c r="EQ68" s="66">
        <f t="shared" si="345"/>
        <v>2.1754545454545449</v>
      </c>
      <c r="ER68" s="66">
        <f t="shared" si="345"/>
        <v>2.4354545454545447</v>
      </c>
      <c r="ES68" s="66">
        <f t="shared" si="345"/>
        <v>2.7154545454545449</v>
      </c>
      <c r="EW68" s="23">
        <v>63</v>
      </c>
      <c r="EX68" s="23">
        <f>INT([2]攻城值!$AC67)</f>
        <v>219</v>
      </c>
      <c r="EY68" s="23">
        <f>INT([2]攻城值!$AJ67)</f>
        <v>1202</v>
      </c>
      <c r="EZ68" s="23">
        <f t="shared" si="68"/>
        <v>961.6</v>
      </c>
      <c r="FA68" s="23">
        <f>[3]其他调用!AS67+[3]其他调用!$AZ67*[3]攻城基础信息!$D$28*[3]攻城基础信息!$D$29</f>
        <v>1181.840094502877</v>
      </c>
      <c r="FB68" s="61">
        <f>[3]攻城基础信息!$X67*EZ68/FA68*$EX$1*6</f>
        <v>550418.06408447179</v>
      </c>
      <c r="FC68" s="26">
        <f t="shared" si="69"/>
        <v>55000</v>
      </c>
      <c r="FJ68" s="46">
        <v>63</v>
      </c>
      <c r="FK68" s="46">
        <f t="shared" ref="FK68:HE68" si="346">IF(FK$5&lt;$P68,FL68*0.99,IF(FK$5&lt;=$T68,1,FJ68*1.05))</f>
        <v>0.62352539489119996</v>
      </c>
      <c r="FL68" s="46">
        <f t="shared" si="346"/>
        <v>0.62982363120323226</v>
      </c>
      <c r="FM68" s="46">
        <f t="shared" si="346"/>
        <v>0.63618548606387093</v>
      </c>
      <c r="FN68" s="46">
        <f t="shared" si="346"/>
        <v>0.64261160208471813</v>
      </c>
      <c r="FO68" s="46">
        <f t="shared" si="346"/>
        <v>0.64910262836840216</v>
      </c>
      <c r="FP68" s="46">
        <f t="shared" si="346"/>
        <v>0.65565922057414361</v>
      </c>
      <c r="FQ68" s="46">
        <f t="shared" si="346"/>
        <v>0.66228204098398347</v>
      </c>
      <c r="FR68" s="46">
        <f t="shared" si="346"/>
        <v>0.66897175856968027</v>
      </c>
      <c r="FS68" s="46">
        <f t="shared" si="346"/>
        <v>0.67572904906028308</v>
      </c>
      <c r="FT68" s="46">
        <f t="shared" si="346"/>
        <v>0.68255459501038696</v>
      </c>
      <c r="FU68" s="46">
        <f t="shared" si="346"/>
        <v>0.68944908586907772</v>
      </c>
      <c r="FV68" s="46">
        <f t="shared" si="346"/>
        <v>0.69641321804957346</v>
      </c>
      <c r="FW68" s="46">
        <f t="shared" si="346"/>
        <v>0.70344769499956916</v>
      </c>
      <c r="FX68" s="46">
        <f t="shared" si="346"/>
        <v>0.71055322727229209</v>
      </c>
      <c r="FY68" s="46">
        <f t="shared" si="346"/>
        <v>0.7177305325982748</v>
      </c>
      <c r="FZ68" s="46">
        <f t="shared" si="346"/>
        <v>0.72498033595785338</v>
      </c>
      <c r="GA68" s="46">
        <f t="shared" si="346"/>
        <v>0.73230336965439735</v>
      </c>
      <c r="GB68" s="46">
        <f t="shared" si="346"/>
        <v>0.73970037338828021</v>
      </c>
      <c r="GC68" s="46">
        <f t="shared" si="346"/>
        <v>0.74717209433159615</v>
      </c>
      <c r="GD68" s="46">
        <f t="shared" si="346"/>
        <v>0.75471928720363246</v>
      </c>
      <c r="GE68" s="46">
        <f t="shared" si="346"/>
        <v>0.76234271434710354</v>
      </c>
      <c r="GF68" s="46">
        <f t="shared" si="346"/>
        <v>0.77004314580515509</v>
      </c>
      <c r="GG68" s="46">
        <f t="shared" si="346"/>
        <v>0.77782135939914654</v>
      </c>
      <c r="GH68" s="46">
        <f t="shared" si="346"/>
        <v>0.78567814080721876</v>
      </c>
      <c r="GI68" s="46">
        <f t="shared" si="346"/>
        <v>0.79361428364365527</v>
      </c>
      <c r="GJ68" s="46">
        <f t="shared" si="346"/>
        <v>0.80163058953904576</v>
      </c>
      <c r="GK68" s="46">
        <f t="shared" si="346"/>
        <v>0.80972786822125831</v>
      </c>
      <c r="GL68" s="46">
        <f t="shared" si="346"/>
        <v>0.81790693759723065</v>
      </c>
      <c r="GM68" s="46">
        <f t="shared" si="346"/>
        <v>0.82616862383558654</v>
      </c>
      <c r="GN68" s="46">
        <f t="shared" si="346"/>
        <v>0.83451376145008738</v>
      </c>
      <c r="GO68" s="46">
        <f t="shared" si="346"/>
        <v>0.84294319338392665</v>
      </c>
      <c r="GP68" s="46">
        <f t="shared" si="346"/>
        <v>0.85145777109487542</v>
      </c>
      <c r="GQ68" s="46">
        <f t="shared" si="346"/>
        <v>0.86005835464128833</v>
      </c>
      <c r="GR68" s="46">
        <f t="shared" si="346"/>
        <v>0.86874581276897811</v>
      </c>
      <c r="GS68" s="46">
        <f t="shared" si="346"/>
        <v>0.87752102299896784</v>
      </c>
      <c r="GT68" s="46">
        <f t="shared" si="346"/>
        <v>0.88638487171612912</v>
      </c>
      <c r="GU68" s="46">
        <f t="shared" si="346"/>
        <v>0.89533825425871627</v>
      </c>
      <c r="GV68" s="46">
        <f t="shared" si="346"/>
        <v>0.9043820750088043</v>
      </c>
      <c r="GW68" s="46">
        <f t="shared" si="346"/>
        <v>0.91351724748364072</v>
      </c>
      <c r="GX68" s="46">
        <f t="shared" si="346"/>
        <v>0.92274469442791995</v>
      </c>
      <c r="GY68" s="46">
        <f t="shared" si="346"/>
        <v>0.93206534790698992</v>
      </c>
      <c r="GZ68" s="46">
        <f t="shared" si="346"/>
        <v>0.94148014940099989</v>
      </c>
      <c r="HA68" s="46">
        <f t="shared" si="346"/>
        <v>0.95099004989999991</v>
      </c>
      <c r="HB68" s="46">
        <f t="shared" si="346"/>
        <v>0.96059600999999994</v>
      </c>
      <c r="HC68" s="46">
        <f t="shared" si="346"/>
        <v>0.97029899999999991</v>
      </c>
      <c r="HD68" s="46">
        <f t="shared" si="346"/>
        <v>0.98009999999999997</v>
      </c>
      <c r="HE68" s="46">
        <f t="shared" si="346"/>
        <v>0.99</v>
      </c>
      <c r="HF68" s="67">
        <f t="shared" si="280"/>
        <v>1</v>
      </c>
      <c r="HG68" s="66">
        <f t="shared" ref="HG68:HR68" si="347">IF(HG$5&lt;$P68,HH68*0.99,IF(HG$5&lt;=$T68,1,HF68*HG$2))</f>
        <v>1</v>
      </c>
      <c r="HH68" s="66">
        <f t="shared" si="347"/>
        <v>1</v>
      </c>
      <c r="HI68" s="66">
        <f t="shared" si="347"/>
        <v>1</v>
      </c>
      <c r="HJ68" s="66">
        <f t="shared" si="347"/>
        <v>1</v>
      </c>
      <c r="HK68" s="66">
        <f t="shared" si="347"/>
        <v>1</v>
      </c>
      <c r="HL68" s="66">
        <f t="shared" si="347"/>
        <v>1.1499999999999999</v>
      </c>
      <c r="HM68" s="66">
        <f t="shared" si="347"/>
        <v>1.3454999999999999</v>
      </c>
      <c r="HN68" s="66">
        <f t="shared" si="347"/>
        <v>1.6011449999999998</v>
      </c>
      <c r="HO68" s="66">
        <f t="shared" si="347"/>
        <v>1.9373854499999996</v>
      </c>
      <c r="HP68" s="66">
        <f t="shared" si="347"/>
        <v>2.3829841034999997</v>
      </c>
      <c r="HQ68" s="66">
        <f t="shared" si="347"/>
        <v>2.9787301293749997</v>
      </c>
      <c r="HR68" s="66">
        <f t="shared" si="347"/>
        <v>3.7829872643062497</v>
      </c>
    </row>
    <row r="69" spans="5:226" x14ac:dyDescent="0.15">
      <c r="E69" s="9"/>
      <c r="F69" s="9"/>
      <c r="G69" s="9"/>
      <c r="H69" s="15"/>
      <c r="I69" s="7">
        <v>64</v>
      </c>
      <c r="J69" s="15">
        <f>ROUNDUP(求节点(节奏总纲!P$4:P$113,节奏总纲!$O$4:$O$113,节奏总纲!P67+1),0)</f>
        <v>65</v>
      </c>
      <c r="K69" s="15">
        <f>ROUNDUP(求节点(节奏总纲!Q$4:Q$113,节奏总纲!$O$4:$O$113,节奏总纲!Q67+1),0)</f>
        <v>65</v>
      </c>
      <c r="L69" s="15">
        <f>ROUNDUP(求节点(节奏总纲!R$4:R$113,节奏总纲!$O$4:$O$113,节奏总纲!R67+1),0)</f>
        <v>65</v>
      </c>
      <c r="M69" s="15">
        <f>ROUNDUP(求节点(节奏总纲!S$4:S$113,节奏总纲!$O$4:$O$113,节奏总纲!S67+1),0)</f>
        <v>65</v>
      </c>
      <c r="N69" s="15">
        <f>ROUNDUP(求节点(节奏总纲!T$4:T$113,节奏总纲!$O$4:$O$113,节奏总纲!T67+1),0)</f>
        <v>65</v>
      </c>
      <c r="O69" s="15">
        <f t="shared" si="11"/>
        <v>23.783222634577893</v>
      </c>
      <c r="P69" s="7">
        <v>47.566445269155786</v>
      </c>
      <c r="Q69" s="23">
        <f t="shared" ref="Q69:T69" si="348">P69+1.5</f>
        <v>49.066445269155786</v>
      </c>
      <c r="R69" s="23">
        <f t="shared" si="348"/>
        <v>50.566445269155786</v>
      </c>
      <c r="S69" s="23">
        <f t="shared" si="348"/>
        <v>52.066445269155786</v>
      </c>
      <c r="T69" s="23">
        <f t="shared" si="348"/>
        <v>53.566445269155786</v>
      </c>
      <c r="U69" s="15">
        <f>其他调用!AG68</f>
        <v>7532119554.5502129</v>
      </c>
      <c r="V69" s="54">
        <f>IFERROR(部队战力(INDEX(其他调用!D$5:D$104,J69,1),INDEX(其他调用!N$5:N$104,J69,1),INDEX(其他调用!I$5:I$104,J69,1),INDEX(其他调用!S$5:S$104,J69,1)),V68)</f>
        <v>8223340692.8456326</v>
      </c>
      <c r="W69" s="54">
        <f>IFERROR(部队战力(INDEX(其他调用!E$5:E$104,K69,1),INDEX(其他调用!O$5:O$104,K69,1),INDEX(其他调用!J$5:J$104,K69,1),INDEX(其他调用!T$5:T$104,K69,1)),W68)</f>
        <v>8963799934.4302044</v>
      </c>
      <c r="X69" s="54">
        <f>IFERROR(部队战力(INDEX(其他调用!F$5:F$104,L69,1),INDEX(其他调用!P$5:P$104,L69,1),INDEX(其他调用!K$5:K$104,L69,1),INDEX(其他调用!U$5:U$104,L69,1)),X68)</f>
        <v>10543686770.883184</v>
      </c>
      <c r="Y69" s="54">
        <f>IFERROR(部队战力(INDEX(其他调用!G$5:G$104,M69,1),INDEX(其他调用!Q$5:Q$104,M69,1),INDEX(其他调用!L$5:L$104,M69,1),INDEX(其他调用!V$5:V$104,M69,1)),Y68)</f>
        <v>13927996425.387594</v>
      </c>
      <c r="Z69" s="54">
        <f>IFERROR(部队战力(INDEX(其他调用!H$5:H$104,N69,1),INDEX(其他调用!R$5:R$104,N69,1),INDEX(其他调用!M$5:M$104,N69,1),INDEX(其他调用!W$5:W$104,N69,1)),Z68)</f>
        <v>14771991777.913023</v>
      </c>
      <c r="AA69" s="15">
        <f t="shared" si="13"/>
        <v>1</v>
      </c>
      <c r="AB69" s="15">
        <f t="shared" si="14"/>
        <v>1.0917698044075586</v>
      </c>
      <c r="AC69" s="15">
        <f t="shared" si="15"/>
        <v>1.1900766934873068</v>
      </c>
      <c r="AD69" s="15">
        <f t="shared" si="16"/>
        <v>1.3998299807274912</v>
      </c>
      <c r="AE69" s="15">
        <f t="shared" si="17"/>
        <v>1.8491470195761273</v>
      </c>
      <c r="AF69" s="15">
        <f t="shared" si="18"/>
        <v>1.9611998549583758</v>
      </c>
      <c r="AK69" s="23"/>
      <c r="AL69" s="19">
        <v>64</v>
      </c>
      <c r="AM69" s="26">
        <f t="shared" si="332"/>
        <v>0.31618244373950666</v>
      </c>
      <c r="AN69" s="26">
        <f t="shared" si="332"/>
        <v>0.3332855594582958</v>
      </c>
      <c r="AO69" s="26">
        <f t="shared" si="332"/>
        <v>0.35131382637722963</v>
      </c>
      <c r="AP69" s="26">
        <f t="shared" si="332"/>
        <v>0.37031728828699528</v>
      </c>
      <c r="AQ69" s="26">
        <f t="shared" si="332"/>
        <v>0.40893672911635198</v>
      </c>
      <c r="AR69" s="26">
        <f t="shared" si="332"/>
        <v>0.43105716096898922</v>
      </c>
      <c r="AS69" s="26">
        <f t="shared" si="332"/>
        <v>0.45437414346261323</v>
      </c>
      <c r="AT69" s="26">
        <f t="shared" si="332"/>
        <v>0.47895240107665471</v>
      </c>
      <c r="AU69" s="26">
        <f t="shared" si="332"/>
        <v>0.5278083484666718</v>
      </c>
      <c r="AV69" s="26">
        <f t="shared" si="332"/>
        <v>0.55635884973550787</v>
      </c>
      <c r="AW69" s="26">
        <f t="shared" si="333"/>
        <v>0.58645372051852429</v>
      </c>
      <c r="AX69" s="26">
        <f t="shared" si="333"/>
        <v>0.61817649970611988</v>
      </c>
      <c r="AY69" s="26">
        <f t="shared" si="333"/>
        <v>0.5949530498014014</v>
      </c>
      <c r="AZ69" s="26">
        <f t="shared" si="333"/>
        <v>0.62713557941200571</v>
      </c>
      <c r="BA69" s="26">
        <f t="shared" si="333"/>
        <v>0.66105894422377942</v>
      </c>
      <c r="BB69" s="26">
        <f t="shared" si="333"/>
        <v>0.69681731045778406</v>
      </c>
      <c r="BC69" s="26">
        <f t="shared" si="333"/>
        <v>0.76948660174196548</v>
      </c>
      <c r="BD69" s="26">
        <f t="shared" si="333"/>
        <v>0.81111009682916668</v>
      </c>
      <c r="BE69" s="26">
        <f t="shared" si="333"/>
        <v>0.85498511304662828</v>
      </c>
      <c r="BF69" s="26">
        <f t="shared" si="333"/>
        <v>0.90123344092129631</v>
      </c>
      <c r="BG69" s="26">
        <f t="shared" si="334"/>
        <v>0.99316452525618426</v>
      </c>
      <c r="BH69" s="26">
        <f t="shared" si="334"/>
        <v>1.0468873303631219</v>
      </c>
      <c r="BI69" s="26">
        <f t="shared" si="334"/>
        <v>1.103516139173538</v>
      </c>
      <c r="BJ69" s="26">
        <f t="shared" si="334"/>
        <v>1.1504808615973035</v>
      </c>
      <c r="BK69" s="26">
        <f t="shared" si="334"/>
        <v>1.0522611943229585</v>
      </c>
      <c r="BL69" s="26">
        <f t="shared" si="334"/>
        <v>1.0542988882911488</v>
      </c>
      <c r="BM69" s="26">
        <f t="shared" si="334"/>
        <v>1.0563326515004285</v>
      </c>
      <c r="BN69" s="26">
        <f t="shared" si="334"/>
        <v>1.0583625066109903</v>
      </c>
      <c r="BO69" s="26">
        <f t="shared" si="334"/>
        <v>1.1108831654026237</v>
      </c>
      <c r="BP69" s="26">
        <f t="shared" si="334"/>
        <v>1.1130015621949634</v>
      </c>
      <c r="BQ69" s="26">
        <f t="shared" si="335"/>
        <v>1.1151159346551844</v>
      </c>
      <c r="BR69" s="26">
        <f t="shared" si="335"/>
        <v>1.1172263056316665</v>
      </c>
      <c r="BS69" s="26">
        <f t="shared" si="335"/>
        <v>1.1702114567463722</v>
      </c>
      <c r="BT69" s="26">
        <f t="shared" si="335"/>
        <v>1.1724094577006707</v>
      </c>
      <c r="BU69" s="26">
        <f t="shared" si="335"/>
        <v>1.1746033456071436</v>
      </c>
      <c r="BV69" s="26">
        <f t="shared" si="335"/>
        <v>1.1767931434695775</v>
      </c>
      <c r="BW69" s="26">
        <f t="shared" si="335"/>
        <v>1.0599412574427796</v>
      </c>
      <c r="BX69" s="26">
        <f t="shared" si="335"/>
        <v>1.0633750258515717</v>
      </c>
      <c r="BY69" s="26">
        <f t="shared" si="335"/>
        <v>1.0667977418331371</v>
      </c>
      <c r="BZ69" s="26">
        <f t="shared" si="335"/>
        <v>1.0702095114302299</v>
      </c>
      <c r="CA69" s="26">
        <f t="shared" si="336"/>
        <v>1.1247347456197347</v>
      </c>
      <c r="CB69" s="26">
        <f t="shared" si="336"/>
        <v>1.1282863714094982</v>
      </c>
      <c r="CC69" s="26">
        <f t="shared" si="336"/>
        <v>1.131826852399489</v>
      </c>
      <c r="CD69" s="26">
        <f t="shared" si="336"/>
        <v>1.1353562928511283</v>
      </c>
      <c r="CE69" s="26">
        <f t="shared" si="336"/>
        <v>1.1906418315652798</v>
      </c>
      <c r="CF69" s="26">
        <f t="shared" si="336"/>
        <v>1.1943089366484765</v>
      </c>
      <c r="CG69" s="26">
        <f t="shared" si="336"/>
        <v>1.1979648163630285</v>
      </c>
      <c r="CH69" s="26">
        <f t="shared" si="336"/>
        <v>1.21714561529778</v>
      </c>
      <c r="CK69" s="49">
        <v>64</v>
      </c>
      <c r="CL69" s="54">
        <f t="shared" si="19"/>
        <v>9.6153846153846159E-3</v>
      </c>
      <c r="CM69" s="54">
        <f t="shared" si="20"/>
        <v>1.9230769230769232E-2</v>
      </c>
      <c r="CN69" s="54">
        <f t="shared" si="21"/>
        <v>2.8846153846153848E-2</v>
      </c>
      <c r="CO69" s="54">
        <f t="shared" si="22"/>
        <v>3.8461538461538464E-2</v>
      </c>
      <c r="CP69" s="54">
        <f t="shared" si="23"/>
        <v>4.8076923076923073E-2</v>
      </c>
      <c r="CQ69" s="54">
        <f t="shared" si="24"/>
        <v>5.7692307692307696E-2</v>
      </c>
      <c r="CR69" s="54">
        <f t="shared" si="25"/>
        <v>6.7307692307692304E-2</v>
      </c>
      <c r="CS69" s="54">
        <f t="shared" si="26"/>
        <v>7.6923076923076927E-2</v>
      </c>
      <c r="CT69" s="54">
        <f t="shared" si="27"/>
        <v>8.6538461538461536E-2</v>
      </c>
      <c r="CU69" s="54">
        <f t="shared" si="28"/>
        <v>9.6153846153846145E-2</v>
      </c>
      <c r="CV69" s="54">
        <f t="shared" si="29"/>
        <v>0.10576923076923077</v>
      </c>
      <c r="CW69" s="54">
        <f t="shared" si="30"/>
        <v>0.11538461538461539</v>
      </c>
      <c r="CX69" s="54">
        <f t="shared" si="31"/>
        <v>1.9230769230769232E-2</v>
      </c>
      <c r="CY69" s="54">
        <f t="shared" si="32"/>
        <v>3.8461538461538464E-2</v>
      </c>
      <c r="CZ69" s="54">
        <f t="shared" si="33"/>
        <v>5.7692307692307696E-2</v>
      </c>
      <c r="DA69" s="54">
        <f t="shared" si="34"/>
        <v>7.6923076923076927E-2</v>
      </c>
      <c r="DB69" s="54">
        <f t="shared" si="35"/>
        <v>9.6153846153846145E-2</v>
      </c>
      <c r="DC69" s="54">
        <f t="shared" si="36"/>
        <v>0.11538461538461539</v>
      </c>
      <c r="DD69" s="54">
        <f t="shared" si="37"/>
        <v>0.13461538461538461</v>
      </c>
      <c r="DE69" s="54">
        <f t="shared" si="38"/>
        <v>0.15384615384615385</v>
      </c>
      <c r="DF69" s="54">
        <f t="shared" si="39"/>
        <v>0.17307692307692307</v>
      </c>
      <c r="DG69" s="54">
        <f t="shared" si="40"/>
        <v>0.19230769230769229</v>
      </c>
      <c r="DH69" s="54">
        <f t="shared" si="41"/>
        <v>0.21153846153846154</v>
      </c>
      <c r="DI69" s="54">
        <f t="shared" si="42"/>
        <v>0.23076923076923078</v>
      </c>
      <c r="DJ69" s="54">
        <f t="shared" si="43"/>
        <v>2.8846153846153848E-2</v>
      </c>
      <c r="DK69" s="54">
        <f t="shared" si="44"/>
        <v>5.7692307692307696E-2</v>
      </c>
      <c r="DL69" s="54">
        <f t="shared" si="45"/>
        <v>8.6538461538461536E-2</v>
      </c>
      <c r="DM69" s="54">
        <f t="shared" si="46"/>
        <v>0.11538461538461539</v>
      </c>
      <c r="DN69" s="54">
        <f t="shared" si="47"/>
        <v>0.14423076923076922</v>
      </c>
      <c r="DO69" s="54">
        <f t="shared" si="48"/>
        <v>0.17307692307692307</v>
      </c>
      <c r="DP69" s="54">
        <f t="shared" si="49"/>
        <v>0.20192307692307693</v>
      </c>
      <c r="DQ69" s="54">
        <f t="shared" si="50"/>
        <v>0.23076923076923078</v>
      </c>
      <c r="DR69" s="54">
        <f t="shared" si="51"/>
        <v>0.25961538461538458</v>
      </c>
      <c r="DS69" s="54">
        <f t="shared" si="52"/>
        <v>0.28846153846153844</v>
      </c>
      <c r="DT69" s="54">
        <f t="shared" si="53"/>
        <v>0.31730769230769229</v>
      </c>
      <c r="DU69" s="54">
        <f t="shared" si="54"/>
        <v>0.34615384615384615</v>
      </c>
      <c r="DV69" s="54">
        <f t="shared" si="55"/>
        <v>4.5454545454545456E-2</v>
      </c>
      <c r="DW69" s="54">
        <f t="shared" si="56"/>
        <v>9.0909090909090912E-2</v>
      </c>
      <c r="DX69" s="54">
        <f t="shared" si="57"/>
        <v>0.13636363636363635</v>
      </c>
      <c r="DY69" s="54">
        <f t="shared" si="58"/>
        <v>0.18181818181818182</v>
      </c>
      <c r="DZ69" s="54">
        <f t="shared" si="59"/>
        <v>0.22727272727272729</v>
      </c>
      <c r="EA69" s="54">
        <f t="shared" si="60"/>
        <v>0.27272727272727271</v>
      </c>
      <c r="EB69" s="54">
        <f t="shared" si="61"/>
        <v>0.31818181818181818</v>
      </c>
      <c r="EC69" s="54">
        <f t="shared" si="62"/>
        <v>0.36363636363636365</v>
      </c>
      <c r="ED69" s="54">
        <f t="shared" si="63"/>
        <v>0.40909090909090906</v>
      </c>
      <c r="EE69" s="54">
        <f t="shared" si="64"/>
        <v>0.45454545454545459</v>
      </c>
      <c r="EF69" s="54">
        <f t="shared" si="65"/>
        <v>0.5</v>
      </c>
      <c r="EG69" s="54">
        <f t="shared" si="66"/>
        <v>0.55000000000000004</v>
      </c>
      <c r="EH69" s="66">
        <f t="shared" ref="EH69:ES69" si="349">EG69+EH$2</f>
        <v>0.63</v>
      </c>
      <c r="EI69" s="66">
        <f t="shared" si="349"/>
        <v>0.72</v>
      </c>
      <c r="EJ69" s="66">
        <f t="shared" si="349"/>
        <v>0.82</v>
      </c>
      <c r="EK69" s="66">
        <f t="shared" si="349"/>
        <v>0.94</v>
      </c>
      <c r="EL69" s="66">
        <f t="shared" si="349"/>
        <v>1.08</v>
      </c>
      <c r="EM69" s="66">
        <f t="shared" si="349"/>
        <v>1.24</v>
      </c>
      <c r="EN69" s="66">
        <f t="shared" si="349"/>
        <v>1.42</v>
      </c>
      <c r="EO69" s="66">
        <f t="shared" si="349"/>
        <v>1.6199999999999999</v>
      </c>
      <c r="EP69" s="66">
        <f t="shared" si="349"/>
        <v>1.8399999999999999</v>
      </c>
      <c r="EQ69" s="66">
        <f t="shared" si="349"/>
        <v>2.08</v>
      </c>
      <c r="ER69" s="66">
        <f t="shared" si="349"/>
        <v>2.34</v>
      </c>
      <c r="ES69" s="66">
        <f t="shared" si="349"/>
        <v>2.62</v>
      </c>
      <c r="EW69" s="23">
        <v>64</v>
      </c>
      <c r="EX69" s="23">
        <f>INT([2]攻城值!$AC68)</f>
        <v>222</v>
      </c>
      <c r="EY69" s="23">
        <f>INT([2]攻城值!$AJ68)</f>
        <v>1215</v>
      </c>
      <c r="EZ69" s="23">
        <f t="shared" si="68"/>
        <v>972</v>
      </c>
      <c r="FA69" s="23">
        <f>[3]其他调用!AS68+[3]其他调用!$AZ68*[3]攻城基础信息!$D$28*[3]攻城基础信息!$D$29</f>
        <v>1195.1865773131021</v>
      </c>
      <c r="FB69" s="61">
        <f>[3]攻城基础信息!$X68*EZ69/FA69*$EX$1*6</f>
        <v>562567.39991769544</v>
      </c>
      <c r="FC69" s="26">
        <f t="shared" si="69"/>
        <v>56500</v>
      </c>
      <c r="FJ69" s="46">
        <v>64</v>
      </c>
      <c r="FK69" s="46">
        <f t="shared" ref="FK69:HE69" si="350">IF(FK$5&lt;$P69,FL69*0.99,IF(FK$5&lt;=$T69,1,FJ69*1.05))</f>
        <v>0.62352539489119996</v>
      </c>
      <c r="FL69" s="46">
        <f t="shared" si="350"/>
        <v>0.62982363120323226</v>
      </c>
      <c r="FM69" s="46">
        <f t="shared" si="350"/>
        <v>0.63618548606387093</v>
      </c>
      <c r="FN69" s="46">
        <f t="shared" si="350"/>
        <v>0.64261160208471813</v>
      </c>
      <c r="FO69" s="46">
        <f t="shared" si="350"/>
        <v>0.64910262836840216</v>
      </c>
      <c r="FP69" s="46">
        <f t="shared" si="350"/>
        <v>0.65565922057414361</v>
      </c>
      <c r="FQ69" s="46">
        <f t="shared" si="350"/>
        <v>0.66228204098398347</v>
      </c>
      <c r="FR69" s="46">
        <f t="shared" si="350"/>
        <v>0.66897175856968027</v>
      </c>
      <c r="FS69" s="46">
        <f t="shared" si="350"/>
        <v>0.67572904906028308</v>
      </c>
      <c r="FT69" s="46">
        <f t="shared" si="350"/>
        <v>0.68255459501038696</v>
      </c>
      <c r="FU69" s="46">
        <f t="shared" si="350"/>
        <v>0.68944908586907772</v>
      </c>
      <c r="FV69" s="46">
        <f t="shared" si="350"/>
        <v>0.69641321804957346</v>
      </c>
      <c r="FW69" s="46">
        <f t="shared" si="350"/>
        <v>0.70344769499956916</v>
      </c>
      <c r="FX69" s="46">
        <f t="shared" si="350"/>
        <v>0.71055322727229209</v>
      </c>
      <c r="FY69" s="46">
        <f t="shared" si="350"/>
        <v>0.7177305325982748</v>
      </c>
      <c r="FZ69" s="46">
        <f t="shared" si="350"/>
        <v>0.72498033595785338</v>
      </c>
      <c r="GA69" s="46">
        <f t="shared" si="350"/>
        <v>0.73230336965439735</v>
      </c>
      <c r="GB69" s="46">
        <f t="shared" si="350"/>
        <v>0.73970037338828021</v>
      </c>
      <c r="GC69" s="46">
        <f t="shared" si="350"/>
        <v>0.74717209433159615</v>
      </c>
      <c r="GD69" s="46">
        <f t="shared" si="350"/>
        <v>0.75471928720363246</v>
      </c>
      <c r="GE69" s="46">
        <f t="shared" si="350"/>
        <v>0.76234271434710354</v>
      </c>
      <c r="GF69" s="46">
        <f t="shared" si="350"/>
        <v>0.77004314580515509</v>
      </c>
      <c r="GG69" s="46">
        <f t="shared" si="350"/>
        <v>0.77782135939914654</v>
      </c>
      <c r="GH69" s="46">
        <f t="shared" si="350"/>
        <v>0.78567814080721876</v>
      </c>
      <c r="GI69" s="46">
        <f t="shared" si="350"/>
        <v>0.79361428364365527</v>
      </c>
      <c r="GJ69" s="46">
        <f t="shared" si="350"/>
        <v>0.80163058953904576</v>
      </c>
      <c r="GK69" s="46">
        <f t="shared" si="350"/>
        <v>0.80972786822125831</v>
      </c>
      <c r="GL69" s="46">
        <f t="shared" si="350"/>
        <v>0.81790693759723065</v>
      </c>
      <c r="GM69" s="46">
        <f t="shared" si="350"/>
        <v>0.82616862383558654</v>
      </c>
      <c r="GN69" s="46">
        <f t="shared" si="350"/>
        <v>0.83451376145008738</v>
      </c>
      <c r="GO69" s="46">
        <f t="shared" si="350"/>
        <v>0.84294319338392665</v>
      </c>
      <c r="GP69" s="46">
        <f t="shared" si="350"/>
        <v>0.85145777109487542</v>
      </c>
      <c r="GQ69" s="46">
        <f t="shared" si="350"/>
        <v>0.86005835464128833</v>
      </c>
      <c r="GR69" s="46">
        <f t="shared" si="350"/>
        <v>0.86874581276897811</v>
      </c>
      <c r="GS69" s="46">
        <f t="shared" si="350"/>
        <v>0.87752102299896784</v>
      </c>
      <c r="GT69" s="46">
        <f t="shared" si="350"/>
        <v>0.88638487171612912</v>
      </c>
      <c r="GU69" s="46">
        <f t="shared" si="350"/>
        <v>0.89533825425871627</v>
      </c>
      <c r="GV69" s="46">
        <f t="shared" si="350"/>
        <v>0.9043820750088043</v>
      </c>
      <c r="GW69" s="46">
        <f t="shared" si="350"/>
        <v>0.91351724748364072</v>
      </c>
      <c r="GX69" s="46">
        <f t="shared" si="350"/>
        <v>0.92274469442791995</v>
      </c>
      <c r="GY69" s="46">
        <f t="shared" si="350"/>
        <v>0.93206534790698992</v>
      </c>
      <c r="GZ69" s="46">
        <f t="shared" si="350"/>
        <v>0.94148014940099989</v>
      </c>
      <c r="HA69" s="46">
        <f t="shared" si="350"/>
        <v>0.95099004989999991</v>
      </c>
      <c r="HB69" s="46">
        <f t="shared" si="350"/>
        <v>0.96059600999999994</v>
      </c>
      <c r="HC69" s="46">
        <f t="shared" si="350"/>
        <v>0.97029899999999991</v>
      </c>
      <c r="HD69" s="46">
        <f t="shared" si="350"/>
        <v>0.98009999999999997</v>
      </c>
      <c r="HE69" s="46">
        <f t="shared" si="350"/>
        <v>0.99</v>
      </c>
      <c r="HF69" s="67">
        <f t="shared" si="280"/>
        <v>1</v>
      </c>
      <c r="HG69" s="66">
        <f t="shared" ref="HG69:HR69" si="351">IF(HG$5&lt;$P69,HH69*0.99,IF(HG$5&lt;=$T69,1,HF69*HG$2))</f>
        <v>1</v>
      </c>
      <c r="HH69" s="66">
        <f t="shared" si="351"/>
        <v>1</v>
      </c>
      <c r="HI69" s="66">
        <f t="shared" si="351"/>
        <v>1</v>
      </c>
      <c r="HJ69" s="66">
        <f t="shared" si="351"/>
        <v>1</v>
      </c>
      <c r="HK69" s="66">
        <f t="shared" si="351"/>
        <v>1</v>
      </c>
      <c r="HL69" s="66">
        <f t="shared" si="351"/>
        <v>1.1499999999999999</v>
      </c>
      <c r="HM69" s="66">
        <f t="shared" si="351"/>
        <v>1.3454999999999999</v>
      </c>
      <c r="HN69" s="66">
        <f t="shared" si="351"/>
        <v>1.6011449999999998</v>
      </c>
      <c r="HO69" s="66">
        <f t="shared" si="351"/>
        <v>1.9373854499999996</v>
      </c>
      <c r="HP69" s="66">
        <f t="shared" si="351"/>
        <v>2.3829841034999997</v>
      </c>
      <c r="HQ69" s="66">
        <f t="shared" si="351"/>
        <v>2.9787301293749997</v>
      </c>
      <c r="HR69" s="66">
        <f t="shared" si="351"/>
        <v>3.7829872643062497</v>
      </c>
    </row>
    <row r="70" spans="5:226" x14ac:dyDescent="0.15">
      <c r="E70" s="9"/>
      <c r="F70" s="9"/>
      <c r="G70" s="9"/>
      <c r="H70" s="15"/>
      <c r="I70" s="7">
        <v>65</v>
      </c>
      <c r="J70" s="15">
        <f>ROUNDUP(求节点(节奏总纲!P$4:P$113,节奏总纲!$O$4:$O$113,节奏总纲!P68+1),0)</f>
        <v>66</v>
      </c>
      <c r="K70" s="15">
        <f>ROUNDUP(求节点(节奏总纲!Q$4:Q$113,节奏总纲!$O$4:$O$113,节奏总纲!Q68+1),0)</f>
        <v>66</v>
      </c>
      <c r="L70" s="15">
        <f>ROUNDUP(求节点(节奏总纲!R$4:R$113,节奏总纲!$O$4:$O$113,节奏总纲!R68+1),0)</f>
        <v>66</v>
      </c>
      <c r="M70" s="15">
        <f>ROUNDUP(求节点(节奏总纲!S$4:S$113,节奏总纲!$O$4:$O$113,节奏总纲!S68+1),0)</f>
        <v>66</v>
      </c>
      <c r="N70" s="15">
        <f>ROUNDUP(求节点(节奏总纲!T$4:T$113,节奏总纲!$O$4:$O$113,节奏总纲!T68+1),0)</f>
        <v>66</v>
      </c>
      <c r="O70" s="15">
        <f t="shared" si="11"/>
        <v>23.983775779143023</v>
      </c>
      <c r="P70" s="7">
        <v>47.967551558286047</v>
      </c>
      <c r="Q70" s="23">
        <f t="shared" ref="Q70:T70" si="352">P70+1.5</f>
        <v>49.467551558286047</v>
      </c>
      <c r="R70" s="23">
        <f t="shared" si="352"/>
        <v>50.967551558286047</v>
      </c>
      <c r="S70" s="23">
        <f t="shared" si="352"/>
        <v>52.467551558286047</v>
      </c>
      <c r="T70" s="23">
        <f t="shared" si="352"/>
        <v>53.967551558286047</v>
      </c>
      <c r="U70" s="15">
        <f>其他调用!AG69</f>
        <v>8223340692.8456326</v>
      </c>
      <c r="V70" s="54">
        <f>IFERROR(部队战力(INDEX(其他调用!D$5:D$104,J70,1),INDEX(其他调用!N$5:N$104,J70,1),INDEX(其他调用!I$5:I$104,J70,1),INDEX(其他调用!S$5:S$104,J70,1)),V69)</f>
        <v>8888640118.3247261</v>
      </c>
      <c r="W70" s="54">
        <f>IFERROR(部队战力(INDEX(其他调用!E$5:E$104,K70,1),INDEX(其他调用!O$5:O$104,K70,1),INDEX(其他调用!J$5:J$104,K70,1),INDEX(其他调用!T$5:T$104,K70,1)),W69)</f>
        <v>9750099249.8967628</v>
      </c>
      <c r="X70" s="54">
        <f>IFERROR(部队战力(INDEX(其他调用!F$5:F$104,L70,1),INDEX(其他调用!P$5:P$104,L70,1),INDEX(其他调用!K$5:K$104,L70,1),INDEX(其他调用!U$5:U$104,L70,1)),X69)</f>
        <v>11484637164.84631</v>
      </c>
      <c r="Y70" s="54">
        <f>IFERROR(部队战力(INDEX(其他调用!G$5:G$104,M70,1),INDEX(其他调用!Q$5:Q$104,M70,1),INDEX(其他调用!L$5:L$104,M70,1),INDEX(其他调用!V$5:V$104,M70,1)),Y69)</f>
        <v>14955993821.96924</v>
      </c>
      <c r="Z70" s="54">
        <f>IFERROR(部队战力(INDEX(其他调用!H$5:H$104,N70,1),INDEX(其他调用!R$5:R$104,N70,1),INDEX(其他调用!M$5:M$104,N70,1),INDEX(其他调用!W$5:W$104,N70,1)),Z69)</f>
        <v>15804011411.935509</v>
      </c>
      <c r="AA70" s="15">
        <f t="shared" si="13"/>
        <v>1</v>
      </c>
      <c r="AB70" s="15">
        <f t="shared" si="14"/>
        <v>1.08090378963113</v>
      </c>
      <c r="AC70" s="15">
        <f t="shared" si="15"/>
        <v>1.1856615959471826</v>
      </c>
      <c r="AD70" s="15">
        <f t="shared" si="16"/>
        <v>1.3965902172626787</v>
      </c>
      <c r="AE70" s="15">
        <f t="shared" si="17"/>
        <v>1.8187248200699098</v>
      </c>
      <c r="AF70" s="15">
        <f t="shared" si="18"/>
        <v>1.9218480666482802</v>
      </c>
      <c r="AK70" s="23"/>
      <c r="AL70" s="19">
        <v>65</v>
      </c>
      <c r="AM70" s="26">
        <f t="shared" si="332"/>
        <v>0.3128595003913745</v>
      </c>
      <c r="AN70" s="26">
        <f t="shared" si="332"/>
        <v>0.32978286961969466</v>
      </c>
      <c r="AO70" s="26">
        <f t="shared" si="332"/>
        <v>0.34762166710152725</v>
      </c>
      <c r="AP70" s="26">
        <f t="shared" si="332"/>
        <v>0.36642541068854961</v>
      </c>
      <c r="AQ70" s="26">
        <f t="shared" si="332"/>
        <v>0.40463897757849732</v>
      </c>
      <c r="AR70" s="26">
        <f t="shared" si="332"/>
        <v>0.42652693307661865</v>
      </c>
      <c r="AS70" s="26">
        <f t="shared" si="332"/>
        <v>0.4495988639761081</v>
      </c>
      <c r="AT70" s="26">
        <f t="shared" si="332"/>
        <v>0.47391881452957624</v>
      </c>
      <c r="AU70" s="26">
        <f t="shared" si="332"/>
        <v>0.52226130663891346</v>
      </c>
      <c r="AV70" s="26">
        <f t="shared" si="332"/>
        <v>0.55051175425152787</v>
      </c>
      <c r="AW70" s="26">
        <f t="shared" si="333"/>
        <v>0.58029034070990371</v>
      </c>
      <c r="AX70" s="26">
        <f t="shared" si="333"/>
        <v>0.61167972694614203</v>
      </c>
      <c r="AY70" s="26">
        <f t="shared" si="333"/>
        <v>0.58870034564772855</v>
      </c>
      <c r="AZ70" s="26">
        <f t="shared" si="333"/>
        <v>0.62054465052507179</v>
      </c>
      <c r="BA70" s="26">
        <f t="shared" si="333"/>
        <v>0.65411149516414269</v>
      </c>
      <c r="BB70" s="26">
        <f t="shared" si="333"/>
        <v>0.68949405613896853</v>
      </c>
      <c r="BC70" s="26">
        <f t="shared" si="333"/>
        <v>0.76139962400058947</v>
      </c>
      <c r="BD70" s="26">
        <f t="shared" si="333"/>
        <v>0.80258567381255597</v>
      </c>
      <c r="BE70" s="26">
        <f t="shared" si="333"/>
        <v>0.84599958222287719</v>
      </c>
      <c r="BF70" s="26">
        <f t="shared" si="333"/>
        <v>0.89176185979172884</v>
      </c>
      <c r="BG70" s="26">
        <f t="shared" si="334"/>
        <v>0.98272678743061481</v>
      </c>
      <c r="BH70" s="26">
        <f t="shared" si="334"/>
        <v>1.0358849886469577</v>
      </c>
      <c r="BI70" s="26">
        <f t="shared" si="334"/>
        <v>1.091918652700683</v>
      </c>
      <c r="BJ70" s="26">
        <f t="shared" si="334"/>
        <v>1.150031468573905</v>
      </c>
      <c r="BK70" s="26">
        <f t="shared" si="334"/>
        <v>1.0517850137901554</v>
      </c>
      <c r="BL70" s="26">
        <f t="shared" si="334"/>
        <v>1.0535526855688626</v>
      </c>
      <c r="BM70" s="26">
        <f t="shared" si="334"/>
        <v>1.0553173964761349</v>
      </c>
      <c r="BN70" s="26">
        <f t="shared" si="334"/>
        <v>1.0570791613408022</v>
      </c>
      <c r="BO70" s="26">
        <f t="shared" si="334"/>
        <v>1.1092588517668183</v>
      </c>
      <c r="BP70" s="26">
        <f t="shared" si="334"/>
        <v>1.1110983836252022</v>
      </c>
      <c r="BQ70" s="26">
        <f t="shared" si="335"/>
        <v>1.1129348749886638</v>
      </c>
      <c r="BR70" s="26">
        <f t="shared" si="335"/>
        <v>1.114768340884118</v>
      </c>
      <c r="BS70" s="26">
        <f t="shared" si="335"/>
        <v>1.1673532869521568</v>
      </c>
      <c r="BT70" s="26">
        <f t="shared" si="335"/>
        <v>1.1692638128433595</v>
      </c>
      <c r="BU70" s="26">
        <f t="shared" si="335"/>
        <v>1.1711712221071593</v>
      </c>
      <c r="BV70" s="26">
        <f t="shared" si="335"/>
        <v>1.1730755299463729</v>
      </c>
      <c r="BW70" s="26">
        <f t="shared" si="335"/>
        <v>1.0584024204867535</v>
      </c>
      <c r="BX70" s="26">
        <f t="shared" si="335"/>
        <v>1.0614678201344376</v>
      </c>
      <c r="BY70" s="26">
        <f t="shared" si="335"/>
        <v>1.0645243927076973</v>
      </c>
      <c r="BZ70" s="26">
        <f t="shared" si="335"/>
        <v>1.0675722140250881</v>
      </c>
      <c r="CA70" s="26">
        <f t="shared" si="336"/>
        <v>1.1215928521033849</v>
      </c>
      <c r="CB70" s="26">
        <f t="shared" si="336"/>
        <v>1.1247677055914447</v>
      </c>
      <c r="CC70" s="26">
        <f t="shared" si="336"/>
        <v>1.1279336226895094</v>
      </c>
      <c r="CD70" s="26">
        <f t="shared" si="336"/>
        <v>1.1310906784363124</v>
      </c>
      <c r="CE70" s="26">
        <f t="shared" si="336"/>
        <v>1.1857952625910952</v>
      </c>
      <c r="CF70" s="26">
        <f t="shared" si="336"/>
        <v>1.1890775235946753</v>
      </c>
      <c r="CG70" s="26">
        <f t="shared" si="336"/>
        <v>1.1923507493403978</v>
      </c>
      <c r="CH70" s="26">
        <f t="shared" si="336"/>
        <v>1.1968676816716646</v>
      </c>
      <c r="CK70" s="49">
        <v>65</v>
      </c>
      <c r="CL70" s="54">
        <f t="shared" si="19"/>
        <v>9.6153846153846159E-3</v>
      </c>
      <c r="CM70" s="54">
        <f t="shared" si="20"/>
        <v>1.9230769230769232E-2</v>
      </c>
      <c r="CN70" s="54">
        <f t="shared" si="21"/>
        <v>2.8846153846153848E-2</v>
      </c>
      <c r="CO70" s="54">
        <f t="shared" si="22"/>
        <v>3.8461538461538464E-2</v>
      </c>
      <c r="CP70" s="54">
        <f t="shared" si="23"/>
        <v>4.8076923076923073E-2</v>
      </c>
      <c r="CQ70" s="54">
        <f t="shared" si="24"/>
        <v>5.7692307692307696E-2</v>
      </c>
      <c r="CR70" s="54">
        <f t="shared" si="25"/>
        <v>6.7307692307692304E-2</v>
      </c>
      <c r="CS70" s="54">
        <f t="shared" si="26"/>
        <v>7.6923076923076927E-2</v>
      </c>
      <c r="CT70" s="54">
        <f t="shared" si="27"/>
        <v>8.6538461538461536E-2</v>
      </c>
      <c r="CU70" s="54">
        <f t="shared" si="28"/>
        <v>9.6153846153846145E-2</v>
      </c>
      <c r="CV70" s="54">
        <f t="shared" si="29"/>
        <v>0.10576923076923077</v>
      </c>
      <c r="CW70" s="54">
        <f t="shared" si="30"/>
        <v>0.11538461538461539</v>
      </c>
      <c r="CX70" s="54">
        <f t="shared" si="31"/>
        <v>1.9230769230769232E-2</v>
      </c>
      <c r="CY70" s="54">
        <f t="shared" si="32"/>
        <v>3.8461538461538464E-2</v>
      </c>
      <c r="CZ70" s="54">
        <f t="shared" si="33"/>
        <v>5.7692307692307696E-2</v>
      </c>
      <c r="DA70" s="54">
        <f t="shared" si="34"/>
        <v>7.6923076923076927E-2</v>
      </c>
      <c r="DB70" s="54">
        <f t="shared" si="35"/>
        <v>9.6153846153846145E-2</v>
      </c>
      <c r="DC70" s="54">
        <f t="shared" si="36"/>
        <v>0.11538461538461539</v>
      </c>
      <c r="DD70" s="54">
        <f t="shared" si="37"/>
        <v>0.13461538461538461</v>
      </c>
      <c r="DE70" s="54">
        <f t="shared" si="38"/>
        <v>0.15384615384615385</v>
      </c>
      <c r="DF70" s="54">
        <f t="shared" si="39"/>
        <v>0.17307692307692307</v>
      </c>
      <c r="DG70" s="54">
        <f t="shared" si="40"/>
        <v>0.19230769230769229</v>
      </c>
      <c r="DH70" s="54">
        <f t="shared" si="41"/>
        <v>0.21153846153846154</v>
      </c>
      <c r="DI70" s="54">
        <f t="shared" si="42"/>
        <v>0.23076923076923078</v>
      </c>
      <c r="DJ70" s="54">
        <f t="shared" si="43"/>
        <v>2.8846153846153848E-2</v>
      </c>
      <c r="DK70" s="54">
        <f t="shared" si="44"/>
        <v>5.7692307692307696E-2</v>
      </c>
      <c r="DL70" s="54">
        <f t="shared" si="45"/>
        <v>8.6538461538461536E-2</v>
      </c>
      <c r="DM70" s="54">
        <f t="shared" si="46"/>
        <v>0.11538461538461539</v>
      </c>
      <c r="DN70" s="54">
        <f t="shared" si="47"/>
        <v>0.14423076923076922</v>
      </c>
      <c r="DO70" s="54">
        <f t="shared" si="48"/>
        <v>0.17307692307692307</v>
      </c>
      <c r="DP70" s="54">
        <f t="shared" si="49"/>
        <v>0.20192307692307693</v>
      </c>
      <c r="DQ70" s="54">
        <f t="shared" si="50"/>
        <v>0.23076923076923078</v>
      </c>
      <c r="DR70" s="54">
        <f t="shared" si="51"/>
        <v>0.25961538461538458</v>
      </c>
      <c r="DS70" s="54">
        <f t="shared" si="52"/>
        <v>0.28846153846153844</v>
      </c>
      <c r="DT70" s="54">
        <f t="shared" si="53"/>
        <v>0.31730769230769229</v>
      </c>
      <c r="DU70" s="54">
        <f t="shared" si="54"/>
        <v>0.34615384615384615</v>
      </c>
      <c r="DV70" s="54">
        <f t="shared" si="55"/>
        <v>4.5454545454545456E-2</v>
      </c>
      <c r="DW70" s="54">
        <f t="shared" si="56"/>
        <v>9.0909090909090912E-2</v>
      </c>
      <c r="DX70" s="54">
        <f t="shared" si="57"/>
        <v>0.13636363636363635</v>
      </c>
      <c r="DY70" s="54">
        <f t="shared" si="58"/>
        <v>0.18181818181818182</v>
      </c>
      <c r="DZ70" s="54">
        <f t="shared" si="59"/>
        <v>0.22727272727272729</v>
      </c>
      <c r="EA70" s="54">
        <f t="shared" si="60"/>
        <v>0.27272727272727271</v>
      </c>
      <c r="EB70" s="54">
        <f t="shared" si="61"/>
        <v>0.31818181818181818</v>
      </c>
      <c r="EC70" s="54">
        <f t="shared" si="62"/>
        <v>0.36363636363636365</v>
      </c>
      <c r="ED70" s="54">
        <f t="shared" si="63"/>
        <v>0.40909090909090906</v>
      </c>
      <c r="EE70" s="54">
        <f t="shared" si="64"/>
        <v>0.45454545454545459</v>
      </c>
      <c r="EF70" s="54">
        <f t="shared" si="65"/>
        <v>0.5</v>
      </c>
      <c r="EG70" s="54">
        <f t="shared" si="66"/>
        <v>0.55000000000000004</v>
      </c>
      <c r="EH70" s="66">
        <f t="shared" ref="EH70:ES70" si="353">EG70+EH$2</f>
        <v>0.63</v>
      </c>
      <c r="EI70" s="66">
        <f t="shared" si="353"/>
        <v>0.72</v>
      </c>
      <c r="EJ70" s="66">
        <f t="shared" si="353"/>
        <v>0.82</v>
      </c>
      <c r="EK70" s="66">
        <f t="shared" si="353"/>
        <v>0.94</v>
      </c>
      <c r="EL70" s="66">
        <f t="shared" si="353"/>
        <v>1.08</v>
      </c>
      <c r="EM70" s="66">
        <f t="shared" si="353"/>
        <v>1.24</v>
      </c>
      <c r="EN70" s="66">
        <f t="shared" si="353"/>
        <v>1.42</v>
      </c>
      <c r="EO70" s="66">
        <f t="shared" si="353"/>
        <v>1.6199999999999999</v>
      </c>
      <c r="EP70" s="66">
        <f t="shared" si="353"/>
        <v>1.8399999999999999</v>
      </c>
      <c r="EQ70" s="66">
        <f t="shared" si="353"/>
        <v>2.08</v>
      </c>
      <c r="ER70" s="66">
        <f t="shared" si="353"/>
        <v>2.34</v>
      </c>
      <c r="ES70" s="66">
        <f t="shared" si="353"/>
        <v>2.62</v>
      </c>
      <c r="EW70" s="23">
        <v>65</v>
      </c>
      <c r="EX70" s="23">
        <f>INT([2]攻城值!$AC69)</f>
        <v>225</v>
      </c>
      <c r="EY70" s="23">
        <f>INT([2]攻城值!$AJ69)</f>
        <v>1228</v>
      </c>
      <c r="EZ70" s="23">
        <f t="shared" si="68"/>
        <v>982.40000000000009</v>
      </c>
      <c r="FA70" s="23">
        <f>[3]其他调用!AS69+[3]其他调用!$AZ69*[3]攻城基础信息!$D$28*[3]攻城基础信息!$D$29</f>
        <v>1208.5330160148983</v>
      </c>
      <c r="FB70" s="61">
        <f>[3]攻城基础信息!$X69*EZ70/FA70*$EX$1*6</f>
        <v>574849.33350486821</v>
      </c>
      <c r="FC70" s="26">
        <f t="shared" si="69"/>
        <v>57500</v>
      </c>
      <c r="FJ70" s="46">
        <v>65</v>
      </c>
      <c r="FK70" s="46">
        <f t="shared" ref="FK70:HF85" si="354">IF(FK$5&lt;$P70,FL70*0.99,IF(FK$5&lt;=$T70,1,FJ70*1.05))</f>
        <v>0.62352539489119996</v>
      </c>
      <c r="FL70" s="46">
        <f t="shared" si="354"/>
        <v>0.62982363120323226</v>
      </c>
      <c r="FM70" s="46">
        <f t="shared" si="354"/>
        <v>0.63618548606387093</v>
      </c>
      <c r="FN70" s="46">
        <f t="shared" si="354"/>
        <v>0.64261160208471813</v>
      </c>
      <c r="FO70" s="46">
        <f t="shared" si="354"/>
        <v>0.64910262836840216</v>
      </c>
      <c r="FP70" s="46">
        <f t="shared" si="354"/>
        <v>0.65565922057414361</v>
      </c>
      <c r="FQ70" s="46">
        <f t="shared" si="354"/>
        <v>0.66228204098398347</v>
      </c>
      <c r="FR70" s="46">
        <f t="shared" si="354"/>
        <v>0.66897175856968027</v>
      </c>
      <c r="FS70" s="46">
        <f t="shared" si="354"/>
        <v>0.67572904906028308</v>
      </c>
      <c r="FT70" s="46">
        <f t="shared" si="354"/>
        <v>0.68255459501038696</v>
      </c>
      <c r="FU70" s="46">
        <f t="shared" si="354"/>
        <v>0.68944908586907772</v>
      </c>
      <c r="FV70" s="46">
        <f t="shared" si="354"/>
        <v>0.69641321804957346</v>
      </c>
      <c r="FW70" s="46">
        <f t="shared" si="354"/>
        <v>0.70344769499956916</v>
      </c>
      <c r="FX70" s="46">
        <f t="shared" si="354"/>
        <v>0.71055322727229209</v>
      </c>
      <c r="FY70" s="46">
        <f t="shared" si="354"/>
        <v>0.7177305325982748</v>
      </c>
      <c r="FZ70" s="46">
        <f t="shared" si="354"/>
        <v>0.72498033595785338</v>
      </c>
      <c r="GA70" s="46">
        <f t="shared" si="354"/>
        <v>0.73230336965439735</v>
      </c>
      <c r="GB70" s="46">
        <f t="shared" si="354"/>
        <v>0.73970037338828021</v>
      </c>
      <c r="GC70" s="46">
        <f t="shared" si="354"/>
        <v>0.74717209433159615</v>
      </c>
      <c r="GD70" s="46">
        <f t="shared" si="354"/>
        <v>0.75471928720363246</v>
      </c>
      <c r="GE70" s="46">
        <f t="shared" si="354"/>
        <v>0.76234271434710354</v>
      </c>
      <c r="GF70" s="46">
        <f t="shared" si="354"/>
        <v>0.77004314580515509</v>
      </c>
      <c r="GG70" s="46">
        <f t="shared" si="354"/>
        <v>0.77782135939914654</v>
      </c>
      <c r="GH70" s="46">
        <f t="shared" si="354"/>
        <v>0.78567814080721876</v>
      </c>
      <c r="GI70" s="46">
        <f t="shared" si="354"/>
        <v>0.79361428364365527</v>
      </c>
      <c r="GJ70" s="46">
        <f t="shared" si="354"/>
        <v>0.80163058953904576</v>
      </c>
      <c r="GK70" s="46">
        <f t="shared" si="354"/>
        <v>0.80972786822125831</v>
      </c>
      <c r="GL70" s="46">
        <f t="shared" si="354"/>
        <v>0.81790693759723065</v>
      </c>
      <c r="GM70" s="46">
        <f t="shared" si="354"/>
        <v>0.82616862383558654</v>
      </c>
      <c r="GN70" s="46">
        <f t="shared" si="354"/>
        <v>0.83451376145008738</v>
      </c>
      <c r="GO70" s="46">
        <f t="shared" si="354"/>
        <v>0.84294319338392665</v>
      </c>
      <c r="GP70" s="46">
        <f t="shared" si="354"/>
        <v>0.85145777109487542</v>
      </c>
      <c r="GQ70" s="46">
        <f t="shared" si="354"/>
        <v>0.86005835464128833</v>
      </c>
      <c r="GR70" s="46">
        <f t="shared" si="354"/>
        <v>0.86874581276897811</v>
      </c>
      <c r="GS70" s="46">
        <f t="shared" si="354"/>
        <v>0.87752102299896784</v>
      </c>
      <c r="GT70" s="46">
        <f t="shared" si="354"/>
        <v>0.88638487171612912</v>
      </c>
      <c r="GU70" s="46">
        <f t="shared" si="354"/>
        <v>0.89533825425871627</v>
      </c>
      <c r="GV70" s="46">
        <f t="shared" si="354"/>
        <v>0.9043820750088043</v>
      </c>
      <c r="GW70" s="46">
        <f t="shared" si="354"/>
        <v>0.91351724748364072</v>
      </c>
      <c r="GX70" s="46">
        <f t="shared" si="354"/>
        <v>0.92274469442791995</v>
      </c>
      <c r="GY70" s="46">
        <f t="shared" si="354"/>
        <v>0.93206534790698992</v>
      </c>
      <c r="GZ70" s="46">
        <f t="shared" si="354"/>
        <v>0.94148014940099989</v>
      </c>
      <c r="HA70" s="46">
        <f t="shared" si="354"/>
        <v>0.95099004989999991</v>
      </c>
      <c r="HB70" s="46">
        <f t="shared" si="354"/>
        <v>0.96059600999999994</v>
      </c>
      <c r="HC70" s="46">
        <f t="shared" si="354"/>
        <v>0.97029899999999991</v>
      </c>
      <c r="HD70" s="46">
        <f t="shared" si="354"/>
        <v>0.98009999999999997</v>
      </c>
      <c r="HE70" s="46">
        <f t="shared" si="354"/>
        <v>0.99</v>
      </c>
      <c r="HF70" s="67">
        <f t="shared" si="354"/>
        <v>1</v>
      </c>
      <c r="HG70" s="66">
        <f t="shared" ref="HG70:HR70" si="355">IF(HG$5&lt;$P70,HH70*0.99,IF(HG$5&lt;=$T70,1,HF70*HG$2))</f>
        <v>1</v>
      </c>
      <c r="HH70" s="66">
        <f t="shared" si="355"/>
        <v>1</v>
      </c>
      <c r="HI70" s="66">
        <f t="shared" si="355"/>
        <v>1</v>
      </c>
      <c r="HJ70" s="66">
        <f t="shared" si="355"/>
        <v>1</v>
      </c>
      <c r="HK70" s="66">
        <f t="shared" si="355"/>
        <v>1</v>
      </c>
      <c r="HL70" s="66">
        <f t="shared" si="355"/>
        <v>1.1499999999999999</v>
      </c>
      <c r="HM70" s="66">
        <f t="shared" si="355"/>
        <v>1.3454999999999999</v>
      </c>
      <c r="HN70" s="66">
        <f t="shared" si="355"/>
        <v>1.6011449999999998</v>
      </c>
      <c r="HO70" s="66">
        <f t="shared" si="355"/>
        <v>1.9373854499999996</v>
      </c>
      <c r="HP70" s="66">
        <f t="shared" si="355"/>
        <v>2.3829841034999997</v>
      </c>
      <c r="HQ70" s="66">
        <f t="shared" si="355"/>
        <v>2.9787301293749997</v>
      </c>
      <c r="HR70" s="66">
        <f t="shared" si="355"/>
        <v>3.7829872643062497</v>
      </c>
    </row>
    <row r="71" spans="5:226" x14ac:dyDescent="0.15">
      <c r="E71" s="9"/>
      <c r="F71" s="9"/>
      <c r="G71" s="9"/>
      <c r="H71" s="15"/>
      <c r="I71" s="7">
        <v>66</v>
      </c>
      <c r="J71" s="15">
        <f>ROUNDUP(求节点(节奏总纲!P$4:P$113,节奏总纲!$O$4:$O$113,节奏总纲!P69+1),0)</f>
        <v>67</v>
      </c>
      <c r="K71" s="15">
        <f>ROUNDUP(求节点(节奏总纲!Q$4:Q$113,节奏总纲!$O$4:$O$113,节奏总纲!Q69+1),0)</f>
        <v>67</v>
      </c>
      <c r="L71" s="15">
        <f>ROUNDUP(求节点(节奏总纲!R$4:R$113,节奏总纲!$O$4:$O$113,节奏总纲!R69+1),0)</f>
        <v>67</v>
      </c>
      <c r="M71" s="15">
        <f>ROUNDUP(求节点(节奏总纲!S$4:S$113,节奏总纲!$O$4:$O$113,节奏总纲!S69+1),0)</f>
        <v>67</v>
      </c>
      <c r="N71" s="15">
        <f>ROUNDUP(求节点(节奏总纲!T$4:T$113,节奏总纲!$O$4:$O$113,节奏总纲!T69+1),0)</f>
        <v>67</v>
      </c>
      <c r="O71" s="15">
        <f t="shared" ref="O71:O85" si="356">P71*0.5</f>
        <v>24</v>
      </c>
      <c r="P71" s="7">
        <v>48</v>
      </c>
      <c r="Q71" s="23">
        <f t="shared" ref="Q71:T71" si="357">P71+1.5</f>
        <v>49.5</v>
      </c>
      <c r="R71" s="23">
        <f t="shared" si="357"/>
        <v>51</v>
      </c>
      <c r="S71" s="23">
        <f t="shared" si="357"/>
        <v>52.5</v>
      </c>
      <c r="T71" s="23">
        <f t="shared" si="357"/>
        <v>54</v>
      </c>
      <c r="U71" s="15">
        <f>其他调用!AG70</f>
        <v>8888640118.3247261</v>
      </c>
      <c r="V71" s="54">
        <f>IFERROR(部队战力(INDEX(其他调用!D$5:D$104,J71,1),INDEX(其他调用!N$5:N$104,J71,1),INDEX(其他调用!I$5:I$104,J71,1),INDEX(其他调用!S$5:S$104,J71,1)),V70)</f>
        <v>9592661339.3176861</v>
      </c>
      <c r="W71" s="54">
        <f>IFERROR(部队战力(INDEX(其他调用!E$5:E$104,K71,1),INDEX(其他调用!O$5:O$104,K71,1),INDEX(其他调用!J$5:J$104,K71,1),INDEX(其他调用!T$5:T$104,K71,1)),W70)</f>
        <v>10596391089.741167</v>
      </c>
      <c r="X71" s="54">
        <f>IFERROR(部队战力(INDEX(其他调用!F$5:F$104,L71,1),INDEX(其他调用!P$5:P$104,L71,1),INDEX(其他调用!K$5:K$104,L71,1),INDEX(其他调用!U$5:U$104,L71,1)),X70)</f>
        <v>12461054702.97563</v>
      </c>
      <c r="Y71" s="54">
        <f>IFERROR(部队战力(INDEX(其他调用!G$5:G$104,M71,1),INDEX(其他调用!Q$5:Q$104,M71,1),INDEX(其他调用!L$5:L$104,M71,1),INDEX(其他调用!V$5:V$104,M71,1)),Y70)</f>
        <v>16060881621.696072</v>
      </c>
      <c r="Z71" s="54">
        <f>IFERROR(部队战力(INDEX(其他调用!H$5:H$104,N71,1),INDEX(其他调用!R$5:R$104,N71,1),INDEX(其他调用!M$5:M$104,N71,1),INDEX(其他调用!W$5:W$104,N71,1)),Z70)</f>
        <v>16935673225.56324</v>
      </c>
      <c r="AA71" s="15">
        <f t="shared" ref="AA71:AA85" si="358">U71/$U71</f>
        <v>1</v>
      </c>
      <c r="AB71" s="15">
        <f t="shared" ref="AB71:AB85" si="359">V71/$U71</f>
        <v>1.0792046040362864</v>
      </c>
      <c r="AC71" s="15">
        <f t="shared" ref="AC71:AC85" si="360">W71/$U71</f>
        <v>1.1921273612929564</v>
      </c>
      <c r="AD71" s="15">
        <f t="shared" ref="AD71:AD85" si="361">X71/$U71</f>
        <v>1.4019078888441048</v>
      </c>
      <c r="AE71" s="15">
        <f t="shared" ref="AE71:AE85" si="362">Y71/$U71</f>
        <v>1.806899751581249</v>
      </c>
      <c r="AF71" s="15">
        <f t="shared" ref="AF71:AF85" si="363">Z71/$U71</f>
        <v>1.9053165613769012</v>
      </c>
      <c r="AK71" s="23"/>
      <c r="AL71" s="19">
        <v>66</v>
      </c>
      <c r="AM71" s="26">
        <f t="shared" si="332"/>
        <v>0.31259221482495197</v>
      </c>
      <c r="AN71" s="26">
        <f t="shared" si="332"/>
        <v>0.3295011258945002</v>
      </c>
      <c r="AO71" s="26">
        <f t="shared" si="332"/>
        <v>0.34732468313883558</v>
      </c>
      <c r="AP71" s="26">
        <f t="shared" si="332"/>
        <v>0.3661123621050002</v>
      </c>
      <c r="AQ71" s="26">
        <f t="shared" si="332"/>
        <v>0.40429328196054931</v>
      </c>
      <c r="AR71" s="26">
        <f t="shared" si="332"/>
        <v>0.42616253790000019</v>
      </c>
      <c r="AS71" s="26">
        <f t="shared" si="332"/>
        <v>0.44921475773394365</v>
      </c>
      <c r="AT71" s="26">
        <f t="shared" si="332"/>
        <v>0.47351393100000022</v>
      </c>
      <c r="AU71" s="26">
        <f t="shared" si="332"/>
        <v>0.52181512262023744</v>
      </c>
      <c r="AV71" s="26">
        <f t="shared" si="332"/>
        <v>0.55004143500000013</v>
      </c>
      <c r="AW71" s="26">
        <f t="shared" si="333"/>
        <v>0.57979458068915268</v>
      </c>
      <c r="AX71" s="26">
        <f t="shared" si="333"/>
        <v>0.61115715000000015</v>
      </c>
      <c r="AY71" s="26">
        <f t="shared" si="333"/>
        <v>0.5881974006991405</v>
      </c>
      <c r="AZ71" s="26">
        <f t="shared" si="333"/>
        <v>0.62001450000000025</v>
      </c>
      <c r="BA71" s="26">
        <f t="shared" si="333"/>
        <v>0.65355266744348939</v>
      </c>
      <c r="BB71" s="26">
        <f t="shared" si="333"/>
        <v>0.68890500000000021</v>
      </c>
      <c r="BC71" s="26">
        <f t="shared" si="333"/>
        <v>0.76074913670670707</v>
      </c>
      <c r="BD71" s="26">
        <f t="shared" si="333"/>
        <v>0.80190000000000017</v>
      </c>
      <c r="BE71" s="26">
        <f t="shared" si="333"/>
        <v>0.84527681856300807</v>
      </c>
      <c r="BF71" s="26">
        <f t="shared" si="333"/>
        <v>0.89100000000000013</v>
      </c>
      <c r="BG71" s="26">
        <f t="shared" si="334"/>
        <v>0.9818872134822817</v>
      </c>
      <c r="BH71" s="26">
        <f t="shared" si="334"/>
        <v>1.0349999999999999</v>
      </c>
      <c r="BI71" s="26">
        <f t="shared" si="334"/>
        <v>1.0909857927580908</v>
      </c>
      <c r="BJ71" s="26">
        <f t="shared" si="334"/>
        <v>1.1499999999999999</v>
      </c>
      <c r="BK71" s="26">
        <f t="shared" si="334"/>
        <v>1.0517311735885351</v>
      </c>
      <c r="BL71" s="26">
        <f t="shared" si="334"/>
        <v>1.0534595023045898</v>
      </c>
      <c r="BM71" s="26">
        <f t="shared" si="334"/>
        <v>1.0551850001273477</v>
      </c>
      <c r="BN71" s="26">
        <f t="shared" si="334"/>
        <v>1.0569076809218807</v>
      </c>
      <c r="BO71" s="26">
        <f t="shared" si="334"/>
        <v>1.1090383945566602</v>
      </c>
      <c r="BP71" s="26">
        <f t="shared" si="334"/>
        <v>1.1108372485296742</v>
      </c>
      <c r="BQ71" s="26">
        <f t="shared" si="335"/>
        <v>1.1126331942024468</v>
      </c>
      <c r="BR71" s="26">
        <f t="shared" si="335"/>
        <v>1.1144262456355298</v>
      </c>
      <c r="BS71" s="26">
        <f t="shared" si="335"/>
        <v>1.1669535266300219</v>
      </c>
      <c r="BT71" s="26">
        <f t="shared" si="335"/>
        <v>1.1688220724369593</v>
      </c>
      <c r="BU71" s="26">
        <f t="shared" si="335"/>
        <v>1.1706876358437428</v>
      </c>
      <c r="BV71" s="26">
        <f t="shared" si="335"/>
        <v>1.1725502310856426</v>
      </c>
      <c r="BW71" s="26">
        <f t="shared" si="335"/>
        <v>1.0581978511200565</v>
      </c>
      <c r="BX71" s="26">
        <f t="shared" si="335"/>
        <v>1.0612021483847742</v>
      </c>
      <c r="BY71" s="26">
        <f t="shared" si="335"/>
        <v>1.0641979643646264</v>
      </c>
      <c r="BZ71" s="26">
        <f t="shared" si="335"/>
        <v>1.0671853704859195</v>
      </c>
      <c r="CA71" s="26">
        <f t="shared" si="336"/>
        <v>1.1211246484721995</v>
      </c>
      <c r="CB71" s="26">
        <f t="shared" si="336"/>
        <v>1.1242369116970843</v>
      </c>
      <c r="CC71" s="26">
        <f t="shared" si="336"/>
        <v>1.1273405828907619</v>
      </c>
      <c r="CD71" s="26">
        <f t="shared" si="336"/>
        <v>1.1304357328228647</v>
      </c>
      <c r="CE71" s="26">
        <f t="shared" si="336"/>
        <v>1.1850461781739472</v>
      </c>
      <c r="CF71" s="26">
        <f t="shared" si="336"/>
        <v>1.1882644174940393</v>
      </c>
      <c r="CG71" s="26">
        <f t="shared" si="336"/>
        <v>1.1914739641973795</v>
      </c>
      <c r="CH71" s="26" t="e">
        <f t="shared" si="336"/>
        <v>#VALUE!</v>
      </c>
      <c r="CK71" s="49">
        <v>66</v>
      </c>
      <c r="CL71" s="54">
        <f t="shared" ref="CL71:CL105" si="364">IF(AND(MIN(IFERROR(IF(INDEX($P$6:$P$105,MATCH($CK71,$J$6:$J$105,0))&lt;CL$5,AM71,IF(INT((CL$5-1)/12)+1=INT((INDEX($P$6:$P$105,MATCH($CK71,$J$6:$J$105,0))-1)/12+1),(MOD(CL$5-1,12)+1)/((1+MOD(INT(INDEX($P$6:$P$105,MATCH($CK71,$J$6:$J$105,0)))-1,12)+1)*(MOD(INT(INDEX($P$6:$P$105,MATCH($CK71,$J$6:$J$105,0)))-1,12)+1)/2)*$CR$2,(MOD(CL$5-1,12)+1)/(12*13/2)*$CR$2*(4-INT((INDEX($P$6:$P$105,MATCH($CK71,$J$6:$J$105,0))-1)/12)+INT((CL$5-1)/12))/4)),1),1)=1,CL$5&lt;&gt;1),CK71+0.05,MIN(IFERROR(IF(INDEX($P$6:$P$105,MATCH($CK71,$J$6:$J$105,0))&lt;CL$5,AM71,IF(INT((CL$5-1)/12)+1=INT((INDEX($P$6:$P$105,MATCH($CK71,$J$6:$J$105,0))-1)/12+1),(MOD(CL$5-1,12)+1)/((1+MOD(INT(INDEX($P$6:$P$105,MATCH($CK71,$J$6:$J$105,0)))-1,12)+1)*(MOD(INT(INDEX($P$6:$P$105,MATCH($CK71,$J$6:$J$105,0)))-1,12)+1)/2)*$CR$2,(MOD(CL$5-1,12)+1)/(12*13/2)*$CR$2*(4-INT((INDEX($P$6:$P$105,MATCH($CK71,$J$6:$J$105,0))-1)/12)+INT((CL$5-1)/12))/4)),1),1))</f>
        <v>9.6153846153846159E-3</v>
      </c>
      <c r="CM71" s="54">
        <f t="shared" ref="CM71:CM105" si="365">IF(AND(MIN(IFERROR(IF(INDEX($P$6:$P$105,MATCH($CK71,$J$6:$J$105,0))&lt;CM$5,AN71,IF(INT((CM$5-1)/12)+1=INT((INDEX($P$6:$P$105,MATCH($CK71,$J$6:$J$105,0))-1)/12+1),(MOD(CM$5-1,12)+1)/((1+MOD(INT(INDEX($P$6:$P$105,MATCH($CK71,$J$6:$J$105,0)))-1,12)+1)*(MOD(INT(INDEX($P$6:$P$105,MATCH($CK71,$J$6:$J$105,0)))-1,12)+1)/2)*$CR$2,(MOD(CM$5-1,12)+1)/(12*13/2)*$CR$2*(4-INT((INDEX($P$6:$P$105,MATCH($CK71,$J$6:$J$105,0))-1)/12)+INT((CM$5-1)/12))/4)),1),1)=1,CM$5&lt;&gt;1),CL71+0.05,MIN(IFERROR(IF(INDEX($P$6:$P$105,MATCH($CK71,$J$6:$J$105,0))&lt;CM$5,AN71,IF(INT((CM$5-1)/12)+1=INT((INDEX($P$6:$P$105,MATCH($CK71,$J$6:$J$105,0))-1)/12+1),(MOD(CM$5-1,12)+1)/((1+MOD(INT(INDEX($P$6:$P$105,MATCH($CK71,$J$6:$J$105,0)))-1,12)+1)*(MOD(INT(INDEX($P$6:$P$105,MATCH($CK71,$J$6:$J$105,0)))-1,12)+1)/2)*$CR$2,(MOD(CM$5-1,12)+1)/(12*13/2)*$CR$2*(4-INT((INDEX($P$6:$P$105,MATCH($CK71,$J$6:$J$105,0))-1)/12)+INT((CM$5-1)/12))/4)),1),1))</f>
        <v>1.9230769230769232E-2</v>
      </c>
      <c r="CN71" s="54">
        <f t="shared" ref="CN71:CN105" si="366">IF(AND(MIN(IFERROR(IF(INDEX($P$6:$P$105,MATCH($CK71,$J$6:$J$105,0))&lt;CN$5,AO71,IF(INT((CN$5-1)/12)+1=INT((INDEX($P$6:$P$105,MATCH($CK71,$J$6:$J$105,0))-1)/12+1),(MOD(CN$5-1,12)+1)/((1+MOD(INT(INDEX($P$6:$P$105,MATCH($CK71,$J$6:$J$105,0)))-1,12)+1)*(MOD(INT(INDEX($P$6:$P$105,MATCH($CK71,$J$6:$J$105,0)))-1,12)+1)/2)*$CR$2,(MOD(CN$5-1,12)+1)/(12*13/2)*$CR$2*(4-INT((INDEX($P$6:$P$105,MATCH($CK71,$J$6:$J$105,0))-1)/12)+INT((CN$5-1)/12))/4)),1),1)=1,CN$5&lt;&gt;1),CM71+0.05,MIN(IFERROR(IF(INDEX($P$6:$P$105,MATCH($CK71,$J$6:$J$105,0))&lt;CN$5,AO71,IF(INT((CN$5-1)/12)+1=INT((INDEX($P$6:$P$105,MATCH($CK71,$J$6:$J$105,0))-1)/12+1),(MOD(CN$5-1,12)+1)/((1+MOD(INT(INDEX($P$6:$P$105,MATCH($CK71,$J$6:$J$105,0)))-1,12)+1)*(MOD(INT(INDEX($P$6:$P$105,MATCH($CK71,$J$6:$J$105,0)))-1,12)+1)/2)*$CR$2,(MOD(CN$5-1,12)+1)/(12*13/2)*$CR$2*(4-INT((INDEX($P$6:$P$105,MATCH($CK71,$J$6:$J$105,0))-1)/12)+INT((CN$5-1)/12))/4)),1),1))</f>
        <v>2.8846153846153848E-2</v>
      </c>
      <c r="CO71" s="54">
        <f t="shared" ref="CO71:CO105" si="367">IF(AND(MIN(IFERROR(IF(INDEX($P$6:$P$105,MATCH($CK71,$J$6:$J$105,0))&lt;CO$5,AP71,IF(INT((CO$5-1)/12)+1=INT((INDEX($P$6:$P$105,MATCH($CK71,$J$6:$J$105,0))-1)/12+1),(MOD(CO$5-1,12)+1)/((1+MOD(INT(INDEX($P$6:$P$105,MATCH($CK71,$J$6:$J$105,0)))-1,12)+1)*(MOD(INT(INDEX($P$6:$P$105,MATCH($CK71,$J$6:$J$105,0)))-1,12)+1)/2)*$CR$2,(MOD(CO$5-1,12)+1)/(12*13/2)*$CR$2*(4-INT((INDEX($P$6:$P$105,MATCH($CK71,$J$6:$J$105,0))-1)/12)+INT((CO$5-1)/12))/4)),1),1)=1,CO$5&lt;&gt;1),CN71+0.05,MIN(IFERROR(IF(INDEX($P$6:$P$105,MATCH($CK71,$J$6:$J$105,0))&lt;CO$5,AP71,IF(INT((CO$5-1)/12)+1=INT((INDEX($P$6:$P$105,MATCH($CK71,$J$6:$J$105,0))-1)/12+1),(MOD(CO$5-1,12)+1)/((1+MOD(INT(INDEX($P$6:$P$105,MATCH($CK71,$J$6:$J$105,0)))-1,12)+1)*(MOD(INT(INDEX($P$6:$P$105,MATCH($CK71,$J$6:$J$105,0)))-1,12)+1)/2)*$CR$2,(MOD(CO$5-1,12)+1)/(12*13/2)*$CR$2*(4-INT((INDEX($P$6:$P$105,MATCH($CK71,$J$6:$J$105,0))-1)/12)+INT((CO$5-1)/12))/4)),1),1))</f>
        <v>3.8461538461538464E-2</v>
      </c>
      <c r="CP71" s="54">
        <f t="shared" ref="CP71:CP105" si="368">IF(AND(MIN(IFERROR(IF(INDEX($P$6:$P$105,MATCH($CK71,$J$6:$J$105,0))&lt;CP$5,AQ71,IF(INT((CP$5-1)/12)+1=INT((INDEX($P$6:$P$105,MATCH($CK71,$J$6:$J$105,0))-1)/12+1),(MOD(CP$5-1,12)+1)/((1+MOD(INT(INDEX($P$6:$P$105,MATCH($CK71,$J$6:$J$105,0)))-1,12)+1)*(MOD(INT(INDEX($P$6:$P$105,MATCH($CK71,$J$6:$J$105,0)))-1,12)+1)/2)*$CR$2,(MOD(CP$5-1,12)+1)/(12*13/2)*$CR$2*(4-INT((INDEX($P$6:$P$105,MATCH($CK71,$J$6:$J$105,0))-1)/12)+INT((CP$5-1)/12))/4)),1),1)=1,CP$5&lt;&gt;1),CO71+0.05,MIN(IFERROR(IF(INDEX($P$6:$P$105,MATCH($CK71,$J$6:$J$105,0))&lt;CP$5,AQ71,IF(INT((CP$5-1)/12)+1=INT((INDEX($P$6:$P$105,MATCH($CK71,$J$6:$J$105,0))-1)/12+1),(MOD(CP$5-1,12)+1)/((1+MOD(INT(INDEX($P$6:$P$105,MATCH($CK71,$J$6:$J$105,0)))-1,12)+1)*(MOD(INT(INDEX($P$6:$P$105,MATCH($CK71,$J$6:$J$105,0)))-1,12)+1)/2)*$CR$2,(MOD(CP$5-1,12)+1)/(12*13/2)*$CR$2*(4-INT((INDEX($P$6:$P$105,MATCH($CK71,$J$6:$J$105,0))-1)/12)+INT((CP$5-1)/12))/4)),1),1))</f>
        <v>4.8076923076923073E-2</v>
      </c>
      <c r="CQ71" s="54">
        <f t="shared" ref="CQ71:CQ105" si="369">IF(AND(MIN(IFERROR(IF(INDEX($P$6:$P$105,MATCH($CK71,$J$6:$J$105,0))&lt;CQ$5,AR71,IF(INT((CQ$5-1)/12)+1=INT((INDEX($P$6:$P$105,MATCH($CK71,$J$6:$J$105,0))-1)/12+1),(MOD(CQ$5-1,12)+1)/((1+MOD(INT(INDEX($P$6:$P$105,MATCH($CK71,$J$6:$J$105,0)))-1,12)+1)*(MOD(INT(INDEX($P$6:$P$105,MATCH($CK71,$J$6:$J$105,0)))-1,12)+1)/2)*$CR$2,(MOD(CQ$5-1,12)+1)/(12*13/2)*$CR$2*(4-INT((INDEX($P$6:$P$105,MATCH($CK71,$J$6:$J$105,0))-1)/12)+INT((CQ$5-1)/12))/4)),1),1)=1,CQ$5&lt;&gt;1),CP71+0.05,MIN(IFERROR(IF(INDEX($P$6:$P$105,MATCH($CK71,$J$6:$J$105,0))&lt;CQ$5,AR71,IF(INT((CQ$5-1)/12)+1=INT((INDEX($P$6:$P$105,MATCH($CK71,$J$6:$J$105,0))-1)/12+1),(MOD(CQ$5-1,12)+1)/((1+MOD(INT(INDEX($P$6:$P$105,MATCH($CK71,$J$6:$J$105,0)))-1,12)+1)*(MOD(INT(INDEX($P$6:$P$105,MATCH($CK71,$J$6:$J$105,0)))-1,12)+1)/2)*$CR$2,(MOD(CQ$5-1,12)+1)/(12*13/2)*$CR$2*(4-INT((INDEX($P$6:$P$105,MATCH($CK71,$J$6:$J$105,0))-1)/12)+INT((CQ$5-1)/12))/4)),1),1))</f>
        <v>5.7692307692307696E-2</v>
      </c>
      <c r="CR71" s="54">
        <f t="shared" ref="CR71:CR105" si="370">IF(AND(MIN(IFERROR(IF(INDEX($P$6:$P$105,MATCH($CK71,$J$6:$J$105,0))&lt;CR$5,AS71,IF(INT((CR$5-1)/12)+1=INT((INDEX($P$6:$P$105,MATCH($CK71,$J$6:$J$105,0))-1)/12+1),(MOD(CR$5-1,12)+1)/((1+MOD(INT(INDEX($P$6:$P$105,MATCH($CK71,$J$6:$J$105,0)))-1,12)+1)*(MOD(INT(INDEX($P$6:$P$105,MATCH($CK71,$J$6:$J$105,0)))-1,12)+1)/2)*$CR$2,(MOD(CR$5-1,12)+1)/(12*13/2)*$CR$2*(4-INT((INDEX($P$6:$P$105,MATCH($CK71,$J$6:$J$105,0))-1)/12)+INT((CR$5-1)/12))/4)),1),1)=1,CR$5&lt;&gt;1),CQ71+0.05,MIN(IFERROR(IF(INDEX($P$6:$P$105,MATCH($CK71,$J$6:$J$105,0))&lt;CR$5,AS71,IF(INT((CR$5-1)/12)+1=INT((INDEX($P$6:$P$105,MATCH($CK71,$J$6:$J$105,0))-1)/12+1),(MOD(CR$5-1,12)+1)/((1+MOD(INT(INDEX($P$6:$P$105,MATCH($CK71,$J$6:$J$105,0)))-1,12)+1)*(MOD(INT(INDEX($P$6:$P$105,MATCH($CK71,$J$6:$J$105,0)))-1,12)+1)/2)*$CR$2,(MOD(CR$5-1,12)+1)/(12*13/2)*$CR$2*(4-INT((INDEX($P$6:$P$105,MATCH($CK71,$J$6:$J$105,0))-1)/12)+INT((CR$5-1)/12))/4)),1),1))</f>
        <v>6.7307692307692304E-2</v>
      </c>
      <c r="CS71" s="54">
        <f t="shared" ref="CS71:CS105" si="371">IF(AND(MIN(IFERROR(IF(INDEX($P$6:$P$105,MATCH($CK71,$J$6:$J$105,0))&lt;CS$5,AT71,IF(INT((CS$5-1)/12)+1=INT((INDEX($P$6:$P$105,MATCH($CK71,$J$6:$J$105,0))-1)/12+1),(MOD(CS$5-1,12)+1)/((1+MOD(INT(INDEX($P$6:$P$105,MATCH($CK71,$J$6:$J$105,0)))-1,12)+1)*(MOD(INT(INDEX($P$6:$P$105,MATCH($CK71,$J$6:$J$105,0)))-1,12)+1)/2)*$CR$2,(MOD(CS$5-1,12)+1)/(12*13/2)*$CR$2*(4-INT((INDEX($P$6:$P$105,MATCH($CK71,$J$6:$J$105,0))-1)/12)+INT((CS$5-1)/12))/4)),1),1)=1,CS$5&lt;&gt;1),CR71+0.05,MIN(IFERROR(IF(INDEX($P$6:$P$105,MATCH($CK71,$J$6:$J$105,0))&lt;CS$5,AT71,IF(INT((CS$5-1)/12)+1=INT((INDEX($P$6:$P$105,MATCH($CK71,$J$6:$J$105,0))-1)/12+1),(MOD(CS$5-1,12)+1)/((1+MOD(INT(INDEX($P$6:$P$105,MATCH($CK71,$J$6:$J$105,0)))-1,12)+1)*(MOD(INT(INDEX($P$6:$P$105,MATCH($CK71,$J$6:$J$105,0)))-1,12)+1)/2)*$CR$2,(MOD(CS$5-1,12)+1)/(12*13/2)*$CR$2*(4-INT((INDEX($P$6:$P$105,MATCH($CK71,$J$6:$J$105,0))-1)/12)+INT((CS$5-1)/12))/4)),1),1))</f>
        <v>7.6923076923076927E-2</v>
      </c>
      <c r="CT71" s="54">
        <f t="shared" ref="CT71:CT105" si="372">IF(AND(MIN(IFERROR(IF(INDEX($P$6:$P$105,MATCH($CK71,$J$6:$J$105,0))&lt;CT$5,AU71,IF(INT((CT$5-1)/12)+1=INT((INDEX($P$6:$P$105,MATCH($CK71,$J$6:$J$105,0))-1)/12+1),(MOD(CT$5-1,12)+1)/((1+MOD(INT(INDEX($P$6:$P$105,MATCH($CK71,$J$6:$J$105,0)))-1,12)+1)*(MOD(INT(INDEX($P$6:$P$105,MATCH($CK71,$J$6:$J$105,0)))-1,12)+1)/2)*$CR$2,(MOD(CT$5-1,12)+1)/(12*13/2)*$CR$2*(4-INT((INDEX($P$6:$P$105,MATCH($CK71,$J$6:$J$105,0))-1)/12)+INT((CT$5-1)/12))/4)),1),1)=1,CT$5&lt;&gt;1),CS71+0.05,MIN(IFERROR(IF(INDEX($P$6:$P$105,MATCH($CK71,$J$6:$J$105,0))&lt;CT$5,AU71,IF(INT((CT$5-1)/12)+1=INT((INDEX($P$6:$P$105,MATCH($CK71,$J$6:$J$105,0))-1)/12+1),(MOD(CT$5-1,12)+1)/((1+MOD(INT(INDEX($P$6:$P$105,MATCH($CK71,$J$6:$J$105,0)))-1,12)+1)*(MOD(INT(INDEX($P$6:$P$105,MATCH($CK71,$J$6:$J$105,0)))-1,12)+1)/2)*$CR$2,(MOD(CT$5-1,12)+1)/(12*13/2)*$CR$2*(4-INT((INDEX($P$6:$P$105,MATCH($CK71,$J$6:$J$105,0))-1)/12)+INT((CT$5-1)/12))/4)),1),1))</f>
        <v>8.6538461538461536E-2</v>
      </c>
      <c r="CU71" s="54">
        <f t="shared" ref="CU71:CU105" si="373">IF(AND(MIN(IFERROR(IF(INDEX($P$6:$P$105,MATCH($CK71,$J$6:$J$105,0))&lt;CU$5,AV71,IF(INT((CU$5-1)/12)+1=INT((INDEX($P$6:$P$105,MATCH($CK71,$J$6:$J$105,0))-1)/12+1),(MOD(CU$5-1,12)+1)/((1+MOD(INT(INDEX($P$6:$P$105,MATCH($CK71,$J$6:$J$105,0)))-1,12)+1)*(MOD(INT(INDEX($P$6:$P$105,MATCH($CK71,$J$6:$J$105,0)))-1,12)+1)/2)*$CR$2,(MOD(CU$5-1,12)+1)/(12*13/2)*$CR$2*(4-INT((INDEX($P$6:$P$105,MATCH($CK71,$J$6:$J$105,0))-1)/12)+INT((CU$5-1)/12))/4)),1),1)=1,CU$5&lt;&gt;1),CT71+0.05,MIN(IFERROR(IF(INDEX($P$6:$P$105,MATCH($CK71,$J$6:$J$105,0))&lt;CU$5,AV71,IF(INT((CU$5-1)/12)+1=INT((INDEX($P$6:$P$105,MATCH($CK71,$J$6:$J$105,0))-1)/12+1),(MOD(CU$5-1,12)+1)/((1+MOD(INT(INDEX($P$6:$P$105,MATCH($CK71,$J$6:$J$105,0)))-1,12)+1)*(MOD(INT(INDEX($P$6:$P$105,MATCH($CK71,$J$6:$J$105,0)))-1,12)+1)/2)*$CR$2,(MOD(CU$5-1,12)+1)/(12*13/2)*$CR$2*(4-INT((INDEX($P$6:$P$105,MATCH($CK71,$J$6:$J$105,0))-1)/12)+INT((CU$5-1)/12))/4)),1),1))</f>
        <v>9.6153846153846145E-2</v>
      </c>
      <c r="CV71" s="54">
        <f t="shared" ref="CV71:CV105" si="374">IF(AND(MIN(IFERROR(IF(INDEX($P$6:$P$105,MATCH($CK71,$J$6:$J$105,0))&lt;CV$5,AW71,IF(INT((CV$5-1)/12)+1=INT((INDEX($P$6:$P$105,MATCH($CK71,$J$6:$J$105,0))-1)/12+1),(MOD(CV$5-1,12)+1)/((1+MOD(INT(INDEX($P$6:$P$105,MATCH($CK71,$J$6:$J$105,0)))-1,12)+1)*(MOD(INT(INDEX($P$6:$P$105,MATCH($CK71,$J$6:$J$105,0)))-1,12)+1)/2)*$CR$2,(MOD(CV$5-1,12)+1)/(12*13/2)*$CR$2*(4-INT((INDEX($P$6:$P$105,MATCH($CK71,$J$6:$J$105,0))-1)/12)+INT((CV$5-1)/12))/4)),1),1)=1,CV$5&lt;&gt;1),CU71+0.05,MIN(IFERROR(IF(INDEX($P$6:$P$105,MATCH($CK71,$J$6:$J$105,0))&lt;CV$5,AW71,IF(INT((CV$5-1)/12)+1=INT((INDEX($P$6:$P$105,MATCH($CK71,$J$6:$J$105,0))-1)/12+1),(MOD(CV$5-1,12)+1)/((1+MOD(INT(INDEX($P$6:$P$105,MATCH($CK71,$J$6:$J$105,0)))-1,12)+1)*(MOD(INT(INDEX($P$6:$P$105,MATCH($CK71,$J$6:$J$105,0)))-1,12)+1)/2)*$CR$2,(MOD(CV$5-1,12)+1)/(12*13/2)*$CR$2*(4-INT((INDEX($P$6:$P$105,MATCH($CK71,$J$6:$J$105,0))-1)/12)+INT((CV$5-1)/12))/4)),1),1))</f>
        <v>0.10576923076923077</v>
      </c>
      <c r="CW71" s="54">
        <f t="shared" ref="CW71:CW105" si="375">IF(AND(MIN(IFERROR(IF(INDEX($P$6:$P$105,MATCH($CK71,$J$6:$J$105,0))&lt;CW$5,AX71,IF(INT((CW$5-1)/12)+1=INT((INDEX($P$6:$P$105,MATCH($CK71,$J$6:$J$105,0))-1)/12+1),(MOD(CW$5-1,12)+1)/((1+MOD(INT(INDEX($P$6:$P$105,MATCH($CK71,$J$6:$J$105,0)))-1,12)+1)*(MOD(INT(INDEX($P$6:$P$105,MATCH($CK71,$J$6:$J$105,0)))-1,12)+1)/2)*$CR$2,(MOD(CW$5-1,12)+1)/(12*13/2)*$CR$2*(4-INT((INDEX($P$6:$P$105,MATCH($CK71,$J$6:$J$105,0))-1)/12)+INT((CW$5-1)/12))/4)),1),1)=1,CW$5&lt;&gt;1),CV71+0.05,MIN(IFERROR(IF(INDEX($P$6:$P$105,MATCH($CK71,$J$6:$J$105,0))&lt;CW$5,AX71,IF(INT((CW$5-1)/12)+1=INT((INDEX($P$6:$P$105,MATCH($CK71,$J$6:$J$105,0))-1)/12+1),(MOD(CW$5-1,12)+1)/((1+MOD(INT(INDEX($P$6:$P$105,MATCH($CK71,$J$6:$J$105,0)))-1,12)+1)*(MOD(INT(INDEX($P$6:$P$105,MATCH($CK71,$J$6:$J$105,0)))-1,12)+1)/2)*$CR$2,(MOD(CW$5-1,12)+1)/(12*13/2)*$CR$2*(4-INT((INDEX($P$6:$P$105,MATCH($CK71,$J$6:$J$105,0))-1)/12)+INT((CW$5-1)/12))/4)),1),1))</f>
        <v>0.11538461538461539</v>
      </c>
      <c r="CX71" s="54">
        <f t="shared" ref="CX71:CX105" si="376">IF(AND(MIN(IFERROR(IF(INDEX($P$6:$P$105,MATCH($CK71,$J$6:$J$105,0))&lt;CX$5,AY71,IF(INT((CX$5-1)/12)+1=INT((INDEX($P$6:$P$105,MATCH($CK71,$J$6:$J$105,0))-1)/12+1),(MOD(CX$5-1,12)+1)/((1+MOD(INT(INDEX($P$6:$P$105,MATCH($CK71,$J$6:$J$105,0)))-1,12)+1)*(MOD(INT(INDEX($P$6:$P$105,MATCH($CK71,$J$6:$J$105,0)))-1,12)+1)/2)*$CR$2,(MOD(CX$5-1,12)+1)/(12*13/2)*$CR$2*(4-INT((INDEX($P$6:$P$105,MATCH($CK71,$J$6:$J$105,0))-1)/12)+INT((CX$5-1)/12))/4)),1),1)=1,CX$5&lt;&gt;1),CW71+0.05,MIN(IFERROR(IF(INDEX($P$6:$P$105,MATCH($CK71,$J$6:$J$105,0))&lt;CX$5,AY71,IF(INT((CX$5-1)/12)+1=INT((INDEX($P$6:$P$105,MATCH($CK71,$J$6:$J$105,0))-1)/12+1),(MOD(CX$5-1,12)+1)/((1+MOD(INT(INDEX($P$6:$P$105,MATCH($CK71,$J$6:$J$105,0)))-1,12)+1)*(MOD(INT(INDEX($P$6:$P$105,MATCH($CK71,$J$6:$J$105,0)))-1,12)+1)/2)*$CR$2,(MOD(CX$5-1,12)+1)/(12*13/2)*$CR$2*(4-INT((INDEX($P$6:$P$105,MATCH($CK71,$J$6:$J$105,0))-1)/12)+INT((CX$5-1)/12))/4)),1),1))</f>
        <v>1.9230769230769232E-2</v>
      </c>
      <c r="CY71" s="54">
        <f t="shared" ref="CY71:CY105" si="377">IF(AND(MIN(IFERROR(IF(INDEX($P$6:$P$105,MATCH($CK71,$J$6:$J$105,0))&lt;CY$5,AZ71,IF(INT((CY$5-1)/12)+1=INT((INDEX($P$6:$P$105,MATCH($CK71,$J$6:$J$105,0))-1)/12+1),(MOD(CY$5-1,12)+1)/((1+MOD(INT(INDEX($P$6:$P$105,MATCH($CK71,$J$6:$J$105,0)))-1,12)+1)*(MOD(INT(INDEX($P$6:$P$105,MATCH($CK71,$J$6:$J$105,0)))-1,12)+1)/2)*$CR$2,(MOD(CY$5-1,12)+1)/(12*13/2)*$CR$2*(4-INT((INDEX($P$6:$P$105,MATCH($CK71,$J$6:$J$105,0))-1)/12)+INT((CY$5-1)/12))/4)),1),1)=1,CY$5&lt;&gt;1),CX71+0.05,MIN(IFERROR(IF(INDEX($P$6:$P$105,MATCH($CK71,$J$6:$J$105,0))&lt;CY$5,AZ71,IF(INT((CY$5-1)/12)+1=INT((INDEX($P$6:$P$105,MATCH($CK71,$J$6:$J$105,0))-1)/12+1),(MOD(CY$5-1,12)+1)/((1+MOD(INT(INDEX($P$6:$P$105,MATCH($CK71,$J$6:$J$105,0)))-1,12)+1)*(MOD(INT(INDEX($P$6:$P$105,MATCH($CK71,$J$6:$J$105,0)))-1,12)+1)/2)*$CR$2,(MOD(CY$5-1,12)+1)/(12*13/2)*$CR$2*(4-INT((INDEX($P$6:$P$105,MATCH($CK71,$J$6:$J$105,0))-1)/12)+INT((CY$5-1)/12))/4)),1),1))</f>
        <v>3.8461538461538464E-2</v>
      </c>
      <c r="CZ71" s="54">
        <f t="shared" ref="CZ71:CZ105" si="378">IF(AND(MIN(IFERROR(IF(INDEX($P$6:$P$105,MATCH($CK71,$J$6:$J$105,0))&lt;CZ$5,BA71,IF(INT((CZ$5-1)/12)+1=INT((INDEX($P$6:$P$105,MATCH($CK71,$J$6:$J$105,0))-1)/12+1),(MOD(CZ$5-1,12)+1)/((1+MOD(INT(INDEX($P$6:$P$105,MATCH($CK71,$J$6:$J$105,0)))-1,12)+1)*(MOD(INT(INDEX($P$6:$P$105,MATCH($CK71,$J$6:$J$105,0)))-1,12)+1)/2)*$CR$2,(MOD(CZ$5-1,12)+1)/(12*13/2)*$CR$2*(4-INT((INDEX($P$6:$P$105,MATCH($CK71,$J$6:$J$105,0))-1)/12)+INT((CZ$5-1)/12))/4)),1),1)=1,CZ$5&lt;&gt;1),CY71+0.05,MIN(IFERROR(IF(INDEX($P$6:$P$105,MATCH($CK71,$J$6:$J$105,0))&lt;CZ$5,BA71,IF(INT((CZ$5-1)/12)+1=INT((INDEX($P$6:$P$105,MATCH($CK71,$J$6:$J$105,0))-1)/12+1),(MOD(CZ$5-1,12)+1)/((1+MOD(INT(INDEX($P$6:$P$105,MATCH($CK71,$J$6:$J$105,0)))-1,12)+1)*(MOD(INT(INDEX($P$6:$P$105,MATCH($CK71,$J$6:$J$105,0)))-1,12)+1)/2)*$CR$2,(MOD(CZ$5-1,12)+1)/(12*13/2)*$CR$2*(4-INT((INDEX($P$6:$P$105,MATCH($CK71,$J$6:$J$105,0))-1)/12)+INT((CZ$5-1)/12))/4)),1),1))</f>
        <v>5.7692307692307696E-2</v>
      </c>
      <c r="DA71" s="54">
        <f t="shared" ref="DA71:DA105" si="379">IF(AND(MIN(IFERROR(IF(INDEX($P$6:$P$105,MATCH($CK71,$J$6:$J$105,0))&lt;DA$5,BB71,IF(INT((DA$5-1)/12)+1=INT((INDEX($P$6:$P$105,MATCH($CK71,$J$6:$J$105,0))-1)/12+1),(MOD(DA$5-1,12)+1)/((1+MOD(INT(INDEX($P$6:$P$105,MATCH($CK71,$J$6:$J$105,0)))-1,12)+1)*(MOD(INT(INDEX($P$6:$P$105,MATCH($CK71,$J$6:$J$105,0)))-1,12)+1)/2)*$CR$2,(MOD(DA$5-1,12)+1)/(12*13/2)*$CR$2*(4-INT((INDEX($P$6:$P$105,MATCH($CK71,$J$6:$J$105,0))-1)/12)+INT((DA$5-1)/12))/4)),1),1)=1,DA$5&lt;&gt;1),CZ71+0.05,MIN(IFERROR(IF(INDEX($P$6:$P$105,MATCH($CK71,$J$6:$J$105,0))&lt;DA$5,BB71,IF(INT((DA$5-1)/12)+1=INT((INDEX($P$6:$P$105,MATCH($CK71,$J$6:$J$105,0))-1)/12+1),(MOD(DA$5-1,12)+1)/((1+MOD(INT(INDEX($P$6:$P$105,MATCH($CK71,$J$6:$J$105,0)))-1,12)+1)*(MOD(INT(INDEX($P$6:$P$105,MATCH($CK71,$J$6:$J$105,0)))-1,12)+1)/2)*$CR$2,(MOD(DA$5-1,12)+1)/(12*13/2)*$CR$2*(4-INT((INDEX($P$6:$P$105,MATCH($CK71,$J$6:$J$105,0))-1)/12)+INT((DA$5-1)/12))/4)),1),1))</f>
        <v>7.6923076923076927E-2</v>
      </c>
      <c r="DB71" s="54">
        <f t="shared" ref="DB71:DB105" si="380">IF(AND(MIN(IFERROR(IF(INDEX($P$6:$P$105,MATCH($CK71,$J$6:$J$105,0))&lt;DB$5,BC71,IF(INT((DB$5-1)/12)+1=INT((INDEX($P$6:$P$105,MATCH($CK71,$J$6:$J$105,0))-1)/12+1),(MOD(DB$5-1,12)+1)/((1+MOD(INT(INDEX($P$6:$P$105,MATCH($CK71,$J$6:$J$105,0)))-1,12)+1)*(MOD(INT(INDEX($P$6:$P$105,MATCH($CK71,$J$6:$J$105,0)))-1,12)+1)/2)*$CR$2,(MOD(DB$5-1,12)+1)/(12*13/2)*$CR$2*(4-INT((INDEX($P$6:$P$105,MATCH($CK71,$J$6:$J$105,0))-1)/12)+INT((DB$5-1)/12))/4)),1),1)=1,DB$5&lt;&gt;1),DA71+0.05,MIN(IFERROR(IF(INDEX($P$6:$P$105,MATCH($CK71,$J$6:$J$105,0))&lt;DB$5,BC71,IF(INT((DB$5-1)/12)+1=INT((INDEX($P$6:$P$105,MATCH($CK71,$J$6:$J$105,0))-1)/12+1),(MOD(DB$5-1,12)+1)/((1+MOD(INT(INDEX($P$6:$P$105,MATCH($CK71,$J$6:$J$105,0)))-1,12)+1)*(MOD(INT(INDEX($P$6:$P$105,MATCH($CK71,$J$6:$J$105,0)))-1,12)+1)/2)*$CR$2,(MOD(DB$5-1,12)+1)/(12*13/2)*$CR$2*(4-INT((INDEX($P$6:$P$105,MATCH($CK71,$J$6:$J$105,0))-1)/12)+INT((DB$5-1)/12))/4)),1),1))</f>
        <v>9.6153846153846145E-2</v>
      </c>
      <c r="DC71" s="54">
        <f t="shared" ref="DC71:DC105" si="381">IF(AND(MIN(IFERROR(IF(INDEX($P$6:$P$105,MATCH($CK71,$J$6:$J$105,0))&lt;DC$5,BD71,IF(INT((DC$5-1)/12)+1=INT((INDEX($P$6:$P$105,MATCH($CK71,$J$6:$J$105,0))-1)/12+1),(MOD(DC$5-1,12)+1)/((1+MOD(INT(INDEX($P$6:$P$105,MATCH($CK71,$J$6:$J$105,0)))-1,12)+1)*(MOD(INT(INDEX($P$6:$P$105,MATCH($CK71,$J$6:$J$105,0)))-1,12)+1)/2)*$CR$2,(MOD(DC$5-1,12)+1)/(12*13/2)*$CR$2*(4-INT((INDEX($P$6:$P$105,MATCH($CK71,$J$6:$J$105,0))-1)/12)+INT((DC$5-1)/12))/4)),1),1)=1,DC$5&lt;&gt;1),DB71+0.05,MIN(IFERROR(IF(INDEX($P$6:$P$105,MATCH($CK71,$J$6:$J$105,0))&lt;DC$5,BD71,IF(INT((DC$5-1)/12)+1=INT((INDEX($P$6:$P$105,MATCH($CK71,$J$6:$J$105,0))-1)/12+1),(MOD(DC$5-1,12)+1)/((1+MOD(INT(INDEX($P$6:$P$105,MATCH($CK71,$J$6:$J$105,0)))-1,12)+1)*(MOD(INT(INDEX($P$6:$P$105,MATCH($CK71,$J$6:$J$105,0)))-1,12)+1)/2)*$CR$2,(MOD(DC$5-1,12)+1)/(12*13/2)*$CR$2*(4-INT((INDEX($P$6:$P$105,MATCH($CK71,$J$6:$J$105,0))-1)/12)+INT((DC$5-1)/12))/4)),1),1))</f>
        <v>0.11538461538461539</v>
      </c>
      <c r="DD71" s="54">
        <f t="shared" ref="DD71:DD105" si="382">IF(AND(MIN(IFERROR(IF(INDEX($P$6:$P$105,MATCH($CK71,$J$6:$J$105,0))&lt;DD$5,BE71,IF(INT((DD$5-1)/12)+1=INT((INDEX($P$6:$P$105,MATCH($CK71,$J$6:$J$105,0))-1)/12+1),(MOD(DD$5-1,12)+1)/((1+MOD(INT(INDEX($P$6:$P$105,MATCH($CK71,$J$6:$J$105,0)))-1,12)+1)*(MOD(INT(INDEX($P$6:$P$105,MATCH($CK71,$J$6:$J$105,0)))-1,12)+1)/2)*$CR$2,(MOD(DD$5-1,12)+1)/(12*13/2)*$CR$2*(4-INT((INDEX($P$6:$P$105,MATCH($CK71,$J$6:$J$105,0))-1)/12)+INT((DD$5-1)/12))/4)),1),1)=1,DD$5&lt;&gt;1),DC71+0.05,MIN(IFERROR(IF(INDEX($P$6:$P$105,MATCH($CK71,$J$6:$J$105,0))&lt;DD$5,BE71,IF(INT((DD$5-1)/12)+1=INT((INDEX($P$6:$P$105,MATCH($CK71,$J$6:$J$105,0))-1)/12+1),(MOD(DD$5-1,12)+1)/((1+MOD(INT(INDEX($P$6:$P$105,MATCH($CK71,$J$6:$J$105,0)))-1,12)+1)*(MOD(INT(INDEX($P$6:$P$105,MATCH($CK71,$J$6:$J$105,0)))-1,12)+1)/2)*$CR$2,(MOD(DD$5-1,12)+1)/(12*13/2)*$CR$2*(4-INT((INDEX($P$6:$P$105,MATCH($CK71,$J$6:$J$105,0))-1)/12)+INT((DD$5-1)/12))/4)),1),1))</f>
        <v>0.13461538461538461</v>
      </c>
      <c r="DE71" s="54">
        <f t="shared" ref="DE71:DE105" si="383">IF(AND(MIN(IFERROR(IF(INDEX($P$6:$P$105,MATCH($CK71,$J$6:$J$105,0))&lt;DE$5,BF71,IF(INT((DE$5-1)/12)+1=INT((INDEX($P$6:$P$105,MATCH($CK71,$J$6:$J$105,0))-1)/12+1),(MOD(DE$5-1,12)+1)/((1+MOD(INT(INDEX($P$6:$P$105,MATCH($CK71,$J$6:$J$105,0)))-1,12)+1)*(MOD(INT(INDEX($P$6:$P$105,MATCH($CK71,$J$6:$J$105,0)))-1,12)+1)/2)*$CR$2,(MOD(DE$5-1,12)+1)/(12*13/2)*$CR$2*(4-INT((INDEX($P$6:$P$105,MATCH($CK71,$J$6:$J$105,0))-1)/12)+INT((DE$5-1)/12))/4)),1),1)=1,DE$5&lt;&gt;1),DD71+0.05,MIN(IFERROR(IF(INDEX($P$6:$P$105,MATCH($CK71,$J$6:$J$105,0))&lt;DE$5,BF71,IF(INT((DE$5-1)/12)+1=INT((INDEX($P$6:$P$105,MATCH($CK71,$J$6:$J$105,0))-1)/12+1),(MOD(DE$5-1,12)+1)/((1+MOD(INT(INDEX($P$6:$P$105,MATCH($CK71,$J$6:$J$105,0)))-1,12)+1)*(MOD(INT(INDEX($P$6:$P$105,MATCH($CK71,$J$6:$J$105,0)))-1,12)+1)/2)*$CR$2,(MOD(DE$5-1,12)+1)/(12*13/2)*$CR$2*(4-INT((INDEX($P$6:$P$105,MATCH($CK71,$J$6:$J$105,0))-1)/12)+INT((DE$5-1)/12))/4)),1),1))</f>
        <v>0.15384615384615385</v>
      </c>
      <c r="DF71" s="54">
        <f t="shared" ref="DF71:DF105" si="384">IF(AND(MIN(IFERROR(IF(INDEX($P$6:$P$105,MATCH($CK71,$J$6:$J$105,0))&lt;DF$5,BG71,IF(INT((DF$5-1)/12)+1=INT((INDEX($P$6:$P$105,MATCH($CK71,$J$6:$J$105,0))-1)/12+1),(MOD(DF$5-1,12)+1)/((1+MOD(INT(INDEX($P$6:$P$105,MATCH($CK71,$J$6:$J$105,0)))-1,12)+1)*(MOD(INT(INDEX($P$6:$P$105,MATCH($CK71,$J$6:$J$105,0)))-1,12)+1)/2)*$CR$2,(MOD(DF$5-1,12)+1)/(12*13/2)*$CR$2*(4-INT((INDEX($P$6:$P$105,MATCH($CK71,$J$6:$J$105,0))-1)/12)+INT((DF$5-1)/12))/4)),1),1)=1,DF$5&lt;&gt;1),DE71+0.05,MIN(IFERROR(IF(INDEX($P$6:$P$105,MATCH($CK71,$J$6:$J$105,0))&lt;DF$5,BG71,IF(INT((DF$5-1)/12)+1=INT((INDEX($P$6:$P$105,MATCH($CK71,$J$6:$J$105,0))-1)/12+1),(MOD(DF$5-1,12)+1)/((1+MOD(INT(INDEX($P$6:$P$105,MATCH($CK71,$J$6:$J$105,0)))-1,12)+1)*(MOD(INT(INDEX($P$6:$P$105,MATCH($CK71,$J$6:$J$105,0)))-1,12)+1)/2)*$CR$2,(MOD(DF$5-1,12)+1)/(12*13/2)*$CR$2*(4-INT((INDEX($P$6:$P$105,MATCH($CK71,$J$6:$J$105,0))-1)/12)+INT((DF$5-1)/12))/4)),1),1))</f>
        <v>0.17307692307692307</v>
      </c>
      <c r="DG71" s="54">
        <f t="shared" ref="DG71:DG105" si="385">IF(AND(MIN(IFERROR(IF(INDEX($P$6:$P$105,MATCH($CK71,$J$6:$J$105,0))&lt;DG$5,BH71,IF(INT((DG$5-1)/12)+1=INT((INDEX($P$6:$P$105,MATCH($CK71,$J$6:$J$105,0))-1)/12+1),(MOD(DG$5-1,12)+1)/((1+MOD(INT(INDEX($P$6:$P$105,MATCH($CK71,$J$6:$J$105,0)))-1,12)+1)*(MOD(INT(INDEX($P$6:$P$105,MATCH($CK71,$J$6:$J$105,0)))-1,12)+1)/2)*$CR$2,(MOD(DG$5-1,12)+1)/(12*13/2)*$CR$2*(4-INT((INDEX($P$6:$P$105,MATCH($CK71,$J$6:$J$105,0))-1)/12)+INT((DG$5-1)/12))/4)),1),1)=1,DG$5&lt;&gt;1),DF71+0.05,MIN(IFERROR(IF(INDEX($P$6:$P$105,MATCH($CK71,$J$6:$J$105,0))&lt;DG$5,BH71,IF(INT((DG$5-1)/12)+1=INT((INDEX($P$6:$P$105,MATCH($CK71,$J$6:$J$105,0))-1)/12+1),(MOD(DG$5-1,12)+1)/((1+MOD(INT(INDEX($P$6:$P$105,MATCH($CK71,$J$6:$J$105,0)))-1,12)+1)*(MOD(INT(INDEX($P$6:$P$105,MATCH($CK71,$J$6:$J$105,0)))-1,12)+1)/2)*$CR$2,(MOD(DG$5-1,12)+1)/(12*13/2)*$CR$2*(4-INT((INDEX($P$6:$P$105,MATCH($CK71,$J$6:$J$105,0))-1)/12)+INT((DG$5-1)/12))/4)),1),1))</f>
        <v>0.19230769230769229</v>
      </c>
      <c r="DH71" s="54">
        <f t="shared" ref="DH71:DH105" si="386">IF(AND(MIN(IFERROR(IF(INDEX($P$6:$P$105,MATCH($CK71,$J$6:$J$105,0))&lt;DH$5,BI71,IF(INT((DH$5-1)/12)+1=INT((INDEX($P$6:$P$105,MATCH($CK71,$J$6:$J$105,0))-1)/12+1),(MOD(DH$5-1,12)+1)/((1+MOD(INT(INDEX($P$6:$P$105,MATCH($CK71,$J$6:$J$105,0)))-1,12)+1)*(MOD(INT(INDEX($P$6:$P$105,MATCH($CK71,$J$6:$J$105,0)))-1,12)+1)/2)*$CR$2,(MOD(DH$5-1,12)+1)/(12*13/2)*$CR$2*(4-INT((INDEX($P$6:$P$105,MATCH($CK71,$J$6:$J$105,0))-1)/12)+INT((DH$5-1)/12))/4)),1),1)=1,DH$5&lt;&gt;1),DG71+0.05,MIN(IFERROR(IF(INDEX($P$6:$P$105,MATCH($CK71,$J$6:$J$105,0))&lt;DH$5,BI71,IF(INT((DH$5-1)/12)+1=INT((INDEX($P$6:$P$105,MATCH($CK71,$J$6:$J$105,0))-1)/12+1),(MOD(DH$5-1,12)+1)/((1+MOD(INT(INDEX($P$6:$P$105,MATCH($CK71,$J$6:$J$105,0)))-1,12)+1)*(MOD(INT(INDEX($P$6:$P$105,MATCH($CK71,$J$6:$J$105,0)))-1,12)+1)/2)*$CR$2,(MOD(DH$5-1,12)+1)/(12*13/2)*$CR$2*(4-INT((INDEX($P$6:$P$105,MATCH($CK71,$J$6:$J$105,0))-1)/12)+INT((DH$5-1)/12))/4)),1),1))</f>
        <v>0.21153846153846154</v>
      </c>
      <c r="DI71" s="54">
        <f t="shared" ref="DI71:DI105" si="387">IF(AND(MIN(IFERROR(IF(INDEX($P$6:$P$105,MATCH($CK71,$J$6:$J$105,0))&lt;DI$5,BJ71,IF(INT((DI$5-1)/12)+1=INT((INDEX($P$6:$P$105,MATCH($CK71,$J$6:$J$105,0))-1)/12+1),(MOD(DI$5-1,12)+1)/((1+MOD(INT(INDEX($P$6:$P$105,MATCH($CK71,$J$6:$J$105,0)))-1,12)+1)*(MOD(INT(INDEX($P$6:$P$105,MATCH($CK71,$J$6:$J$105,0)))-1,12)+1)/2)*$CR$2,(MOD(DI$5-1,12)+1)/(12*13/2)*$CR$2*(4-INT((INDEX($P$6:$P$105,MATCH($CK71,$J$6:$J$105,0))-1)/12)+INT((DI$5-1)/12))/4)),1),1)=1,DI$5&lt;&gt;1),DH71+0.05,MIN(IFERROR(IF(INDEX($P$6:$P$105,MATCH($CK71,$J$6:$J$105,0))&lt;DI$5,BJ71,IF(INT((DI$5-1)/12)+1=INT((INDEX($P$6:$P$105,MATCH($CK71,$J$6:$J$105,0))-1)/12+1),(MOD(DI$5-1,12)+1)/((1+MOD(INT(INDEX($P$6:$P$105,MATCH($CK71,$J$6:$J$105,0)))-1,12)+1)*(MOD(INT(INDEX($P$6:$P$105,MATCH($CK71,$J$6:$J$105,0)))-1,12)+1)/2)*$CR$2,(MOD(DI$5-1,12)+1)/(12*13/2)*$CR$2*(4-INT((INDEX($P$6:$P$105,MATCH($CK71,$J$6:$J$105,0))-1)/12)+INT((DI$5-1)/12))/4)),1),1))</f>
        <v>0.23076923076923078</v>
      </c>
      <c r="DJ71" s="54">
        <f t="shared" ref="DJ71:DJ105" si="388">IF(AND(MIN(IFERROR(IF(INDEX($P$6:$P$105,MATCH($CK71,$J$6:$J$105,0))&lt;DJ$5,BK71,IF(INT((DJ$5-1)/12)+1=INT((INDEX($P$6:$P$105,MATCH($CK71,$J$6:$J$105,0))-1)/12+1),(MOD(DJ$5-1,12)+1)/((1+MOD(INT(INDEX($P$6:$P$105,MATCH($CK71,$J$6:$J$105,0)))-1,12)+1)*(MOD(INT(INDEX($P$6:$P$105,MATCH($CK71,$J$6:$J$105,0)))-1,12)+1)/2)*$CR$2,(MOD(DJ$5-1,12)+1)/(12*13/2)*$CR$2*(4-INT((INDEX($P$6:$P$105,MATCH($CK71,$J$6:$J$105,0))-1)/12)+INT((DJ$5-1)/12))/4)),1),1)=1,DJ$5&lt;&gt;1),DI71+0.05,MIN(IFERROR(IF(INDEX($P$6:$P$105,MATCH($CK71,$J$6:$J$105,0))&lt;DJ$5,BK71,IF(INT((DJ$5-1)/12)+1=INT((INDEX($P$6:$P$105,MATCH($CK71,$J$6:$J$105,0))-1)/12+1),(MOD(DJ$5-1,12)+1)/((1+MOD(INT(INDEX($P$6:$P$105,MATCH($CK71,$J$6:$J$105,0)))-1,12)+1)*(MOD(INT(INDEX($P$6:$P$105,MATCH($CK71,$J$6:$J$105,0)))-1,12)+1)/2)*$CR$2,(MOD(DJ$5-1,12)+1)/(12*13/2)*$CR$2*(4-INT((INDEX($P$6:$P$105,MATCH($CK71,$J$6:$J$105,0))-1)/12)+INT((DJ$5-1)/12))/4)),1),1))</f>
        <v>2.8846153846153848E-2</v>
      </c>
      <c r="DK71" s="54">
        <f t="shared" ref="DK71:DK105" si="389">IF(AND(MIN(IFERROR(IF(INDEX($P$6:$P$105,MATCH($CK71,$J$6:$J$105,0))&lt;DK$5,BL71,IF(INT((DK$5-1)/12)+1=INT((INDEX($P$6:$P$105,MATCH($CK71,$J$6:$J$105,0))-1)/12+1),(MOD(DK$5-1,12)+1)/((1+MOD(INT(INDEX($P$6:$P$105,MATCH($CK71,$J$6:$J$105,0)))-1,12)+1)*(MOD(INT(INDEX($P$6:$P$105,MATCH($CK71,$J$6:$J$105,0)))-1,12)+1)/2)*$CR$2,(MOD(DK$5-1,12)+1)/(12*13/2)*$CR$2*(4-INT((INDEX($P$6:$P$105,MATCH($CK71,$J$6:$J$105,0))-1)/12)+INT((DK$5-1)/12))/4)),1),1)=1,DK$5&lt;&gt;1),DJ71+0.05,MIN(IFERROR(IF(INDEX($P$6:$P$105,MATCH($CK71,$J$6:$J$105,0))&lt;DK$5,BL71,IF(INT((DK$5-1)/12)+1=INT((INDEX($P$6:$P$105,MATCH($CK71,$J$6:$J$105,0))-1)/12+1),(MOD(DK$5-1,12)+1)/((1+MOD(INT(INDEX($P$6:$P$105,MATCH($CK71,$J$6:$J$105,0)))-1,12)+1)*(MOD(INT(INDEX($P$6:$P$105,MATCH($CK71,$J$6:$J$105,0)))-1,12)+1)/2)*$CR$2,(MOD(DK$5-1,12)+1)/(12*13/2)*$CR$2*(4-INT((INDEX($P$6:$P$105,MATCH($CK71,$J$6:$J$105,0))-1)/12)+INT((DK$5-1)/12))/4)),1),1))</f>
        <v>5.7692307692307696E-2</v>
      </c>
      <c r="DL71" s="54">
        <f t="shared" ref="DL71:DL105" si="390">IF(AND(MIN(IFERROR(IF(INDEX($P$6:$P$105,MATCH($CK71,$J$6:$J$105,0))&lt;DL$5,BM71,IF(INT((DL$5-1)/12)+1=INT((INDEX($P$6:$P$105,MATCH($CK71,$J$6:$J$105,0))-1)/12+1),(MOD(DL$5-1,12)+1)/((1+MOD(INT(INDEX($P$6:$P$105,MATCH($CK71,$J$6:$J$105,0)))-1,12)+1)*(MOD(INT(INDEX($P$6:$P$105,MATCH($CK71,$J$6:$J$105,0)))-1,12)+1)/2)*$CR$2,(MOD(DL$5-1,12)+1)/(12*13/2)*$CR$2*(4-INT((INDEX($P$6:$P$105,MATCH($CK71,$J$6:$J$105,0))-1)/12)+INT((DL$5-1)/12))/4)),1),1)=1,DL$5&lt;&gt;1),DK71+0.05,MIN(IFERROR(IF(INDEX($P$6:$P$105,MATCH($CK71,$J$6:$J$105,0))&lt;DL$5,BM71,IF(INT((DL$5-1)/12)+1=INT((INDEX($P$6:$P$105,MATCH($CK71,$J$6:$J$105,0))-1)/12+1),(MOD(DL$5-1,12)+1)/((1+MOD(INT(INDEX($P$6:$P$105,MATCH($CK71,$J$6:$J$105,0)))-1,12)+1)*(MOD(INT(INDEX($P$6:$P$105,MATCH($CK71,$J$6:$J$105,0)))-1,12)+1)/2)*$CR$2,(MOD(DL$5-1,12)+1)/(12*13/2)*$CR$2*(4-INT((INDEX($P$6:$P$105,MATCH($CK71,$J$6:$J$105,0))-1)/12)+INT((DL$5-1)/12))/4)),1),1))</f>
        <v>8.6538461538461536E-2</v>
      </c>
      <c r="DM71" s="54">
        <f t="shared" ref="DM71:DM105" si="391">IF(AND(MIN(IFERROR(IF(INDEX($P$6:$P$105,MATCH($CK71,$J$6:$J$105,0))&lt;DM$5,BN71,IF(INT((DM$5-1)/12)+1=INT((INDEX($P$6:$P$105,MATCH($CK71,$J$6:$J$105,0))-1)/12+1),(MOD(DM$5-1,12)+1)/((1+MOD(INT(INDEX($P$6:$P$105,MATCH($CK71,$J$6:$J$105,0)))-1,12)+1)*(MOD(INT(INDEX($P$6:$P$105,MATCH($CK71,$J$6:$J$105,0)))-1,12)+1)/2)*$CR$2,(MOD(DM$5-1,12)+1)/(12*13/2)*$CR$2*(4-INT((INDEX($P$6:$P$105,MATCH($CK71,$J$6:$J$105,0))-1)/12)+INT((DM$5-1)/12))/4)),1),1)=1,DM$5&lt;&gt;1),DL71+0.05,MIN(IFERROR(IF(INDEX($P$6:$P$105,MATCH($CK71,$J$6:$J$105,0))&lt;DM$5,BN71,IF(INT((DM$5-1)/12)+1=INT((INDEX($P$6:$P$105,MATCH($CK71,$J$6:$J$105,0))-1)/12+1),(MOD(DM$5-1,12)+1)/((1+MOD(INT(INDEX($P$6:$P$105,MATCH($CK71,$J$6:$J$105,0)))-1,12)+1)*(MOD(INT(INDEX($P$6:$P$105,MATCH($CK71,$J$6:$J$105,0)))-1,12)+1)/2)*$CR$2,(MOD(DM$5-1,12)+1)/(12*13/2)*$CR$2*(4-INT((INDEX($P$6:$P$105,MATCH($CK71,$J$6:$J$105,0))-1)/12)+INT((DM$5-1)/12))/4)),1),1))</f>
        <v>0.11538461538461539</v>
      </c>
      <c r="DN71" s="54">
        <f t="shared" ref="DN71:DN105" si="392">IF(AND(MIN(IFERROR(IF(INDEX($P$6:$P$105,MATCH($CK71,$J$6:$J$105,0))&lt;DN$5,BO71,IF(INT((DN$5-1)/12)+1=INT((INDEX($P$6:$P$105,MATCH($CK71,$J$6:$J$105,0))-1)/12+1),(MOD(DN$5-1,12)+1)/((1+MOD(INT(INDEX($P$6:$P$105,MATCH($CK71,$J$6:$J$105,0)))-1,12)+1)*(MOD(INT(INDEX($P$6:$P$105,MATCH($CK71,$J$6:$J$105,0)))-1,12)+1)/2)*$CR$2,(MOD(DN$5-1,12)+1)/(12*13/2)*$CR$2*(4-INT((INDEX($P$6:$P$105,MATCH($CK71,$J$6:$J$105,0))-1)/12)+INT((DN$5-1)/12))/4)),1),1)=1,DN$5&lt;&gt;1),DM71+0.05,MIN(IFERROR(IF(INDEX($P$6:$P$105,MATCH($CK71,$J$6:$J$105,0))&lt;DN$5,BO71,IF(INT((DN$5-1)/12)+1=INT((INDEX($P$6:$P$105,MATCH($CK71,$J$6:$J$105,0))-1)/12+1),(MOD(DN$5-1,12)+1)/((1+MOD(INT(INDEX($P$6:$P$105,MATCH($CK71,$J$6:$J$105,0)))-1,12)+1)*(MOD(INT(INDEX($P$6:$P$105,MATCH($CK71,$J$6:$J$105,0)))-1,12)+1)/2)*$CR$2,(MOD(DN$5-1,12)+1)/(12*13/2)*$CR$2*(4-INT((INDEX($P$6:$P$105,MATCH($CK71,$J$6:$J$105,0))-1)/12)+INT((DN$5-1)/12))/4)),1),1))</f>
        <v>0.14423076923076922</v>
      </c>
      <c r="DO71" s="54">
        <f t="shared" ref="DO71:DO105" si="393">IF(AND(MIN(IFERROR(IF(INDEX($P$6:$P$105,MATCH($CK71,$J$6:$J$105,0))&lt;DO$5,BP71,IF(INT((DO$5-1)/12)+1=INT((INDEX($P$6:$P$105,MATCH($CK71,$J$6:$J$105,0))-1)/12+1),(MOD(DO$5-1,12)+1)/((1+MOD(INT(INDEX($P$6:$P$105,MATCH($CK71,$J$6:$J$105,0)))-1,12)+1)*(MOD(INT(INDEX($P$6:$P$105,MATCH($CK71,$J$6:$J$105,0)))-1,12)+1)/2)*$CR$2,(MOD(DO$5-1,12)+1)/(12*13/2)*$CR$2*(4-INT((INDEX($P$6:$P$105,MATCH($CK71,$J$6:$J$105,0))-1)/12)+INT((DO$5-1)/12))/4)),1),1)=1,DO$5&lt;&gt;1),DN71+0.05,MIN(IFERROR(IF(INDEX($P$6:$P$105,MATCH($CK71,$J$6:$J$105,0))&lt;DO$5,BP71,IF(INT((DO$5-1)/12)+1=INT((INDEX($P$6:$P$105,MATCH($CK71,$J$6:$J$105,0))-1)/12+1),(MOD(DO$5-1,12)+1)/((1+MOD(INT(INDEX($P$6:$P$105,MATCH($CK71,$J$6:$J$105,0)))-1,12)+1)*(MOD(INT(INDEX($P$6:$P$105,MATCH($CK71,$J$6:$J$105,0)))-1,12)+1)/2)*$CR$2,(MOD(DO$5-1,12)+1)/(12*13/2)*$CR$2*(4-INT((INDEX($P$6:$P$105,MATCH($CK71,$J$6:$J$105,0))-1)/12)+INT((DO$5-1)/12))/4)),1),1))</f>
        <v>0.17307692307692307</v>
      </c>
      <c r="DP71" s="54">
        <f t="shared" ref="DP71:DP105" si="394">IF(AND(MIN(IFERROR(IF(INDEX($P$6:$P$105,MATCH($CK71,$J$6:$J$105,0))&lt;DP$5,BQ71,IF(INT((DP$5-1)/12)+1=INT((INDEX($P$6:$P$105,MATCH($CK71,$J$6:$J$105,0))-1)/12+1),(MOD(DP$5-1,12)+1)/((1+MOD(INT(INDEX($P$6:$P$105,MATCH($CK71,$J$6:$J$105,0)))-1,12)+1)*(MOD(INT(INDEX($P$6:$P$105,MATCH($CK71,$J$6:$J$105,0)))-1,12)+1)/2)*$CR$2,(MOD(DP$5-1,12)+1)/(12*13/2)*$CR$2*(4-INT((INDEX($P$6:$P$105,MATCH($CK71,$J$6:$J$105,0))-1)/12)+INT((DP$5-1)/12))/4)),1),1)=1,DP$5&lt;&gt;1),DO71+0.05,MIN(IFERROR(IF(INDEX($P$6:$P$105,MATCH($CK71,$J$6:$J$105,0))&lt;DP$5,BQ71,IF(INT((DP$5-1)/12)+1=INT((INDEX($P$6:$P$105,MATCH($CK71,$J$6:$J$105,0))-1)/12+1),(MOD(DP$5-1,12)+1)/((1+MOD(INT(INDEX($P$6:$P$105,MATCH($CK71,$J$6:$J$105,0)))-1,12)+1)*(MOD(INT(INDEX($P$6:$P$105,MATCH($CK71,$J$6:$J$105,0)))-1,12)+1)/2)*$CR$2,(MOD(DP$5-1,12)+1)/(12*13/2)*$CR$2*(4-INT((INDEX($P$6:$P$105,MATCH($CK71,$J$6:$J$105,0))-1)/12)+INT((DP$5-1)/12))/4)),1),1))</f>
        <v>0.20192307692307693</v>
      </c>
      <c r="DQ71" s="54">
        <f t="shared" ref="DQ71:DQ105" si="395">IF(AND(MIN(IFERROR(IF(INDEX($P$6:$P$105,MATCH($CK71,$J$6:$J$105,0))&lt;DQ$5,BR71,IF(INT((DQ$5-1)/12)+1=INT((INDEX($P$6:$P$105,MATCH($CK71,$J$6:$J$105,0))-1)/12+1),(MOD(DQ$5-1,12)+1)/((1+MOD(INT(INDEX($P$6:$P$105,MATCH($CK71,$J$6:$J$105,0)))-1,12)+1)*(MOD(INT(INDEX($P$6:$P$105,MATCH($CK71,$J$6:$J$105,0)))-1,12)+1)/2)*$CR$2,(MOD(DQ$5-1,12)+1)/(12*13/2)*$CR$2*(4-INT((INDEX($P$6:$P$105,MATCH($CK71,$J$6:$J$105,0))-1)/12)+INT((DQ$5-1)/12))/4)),1),1)=1,DQ$5&lt;&gt;1),DP71+0.05,MIN(IFERROR(IF(INDEX($P$6:$P$105,MATCH($CK71,$J$6:$J$105,0))&lt;DQ$5,BR71,IF(INT((DQ$5-1)/12)+1=INT((INDEX($P$6:$P$105,MATCH($CK71,$J$6:$J$105,0))-1)/12+1),(MOD(DQ$5-1,12)+1)/((1+MOD(INT(INDEX($P$6:$P$105,MATCH($CK71,$J$6:$J$105,0)))-1,12)+1)*(MOD(INT(INDEX($P$6:$P$105,MATCH($CK71,$J$6:$J$105,0)))-1,12)+1)/2)*$CR$2,(MOD(DQ$5-1,12)+1)/(12*13/2)*$CR$2*(4-INT((INDEX($P$6:$P$105,MATCH($CK71,$J$6:$J$105,0))-1)/12)+INT((DQ$5-1)/12))/4)),1),1))</f>
        <v>0.23076923076923078</v>
      </c>
      <c r="DR71" s="54">
        <f t="shared" ref="DR71:DR105" si="396">IF(AND(MIN(IFERROR(IF(INDEX($P$6:$P$105,MATCH($CK71,$J$6:$J$105,0))&lt;DR$5,BS71,IF(INT((DR$5-1)/12)+1=INT((INDEX($P$6:$P$105,MATCH($CK71,$J$6:$J$105,0))-1)/12+1),(MOD(DR$5-1,12)+1)/((1+MOD(INT(INDEX($P$6:$P$105,MATCH($CK71,$J$6:$J$105,0)))-1,12)+1)*(MOD(INT(INDEX($P$6:$P$105,MATCH($CK71,$J$6:$J$105,0)))-1,12)+1)/2)*$CR$2,(MOD(DR$5-1,12)+1)/(12*13/2)*$CR$2*(4-INT((INDEX($P$6:$P$105,MATCH($CK71,$J$6:$J$105,0))-1)/12)+INT((DR$5-1)/12))/4)),1),1)=1,DR$5&lt;&gt;1),DQ71+0.05,MIN(IFERROR(IF(INDEX($P$6:$P$105,MATCH($CK71,$J$6:$J$105,0))&lt;DR$5,BS71,IF(INT((DR$5-1)/12)+1=INT((INDEX($P$6:$P$105,MATCH($CK71,$J$6:$J$105,0))-1)/12+1),(MOD(DR$5-1,12)+1)/((1+MOD(INT(INDEX($P$6:$P$105,MATCH($CK71,$J$6:$J$105,0)))-1,12)+1)*(MOD(INT(INDEX($P$6:$P$105,MATCH($CK71,$J$6:$J$105,0)))-1,12)+1)/2)*$CR$2,(MOD(DR$5-1,12)+1)/(12*13/2)*$CR$2*(4-INT((INDEX($P$6:$P$105,MATCH($CK71,$J$6:$J$105,0))-1)/12)+INT((DR$5-1)/12))/4)),1),1))</f>
        <v>0.25961538461538458</v>
      </c>
      <c r="DS71" s="54">
        <f t="shared" ref="DS71:DS105" si="397">IF(AND(MIN(IFERROR(IF(INDEX($P$6:$P$105,MATCH($CK71,$J$6:$J$105,0))&lt;DS$5,BT71,IF(INT((DS$5-1)/12)+1=INT((INDEX($P$6:$P$105,MATCH($CK71,$J$6:$J$105,0))-1)/12+1),(MOD(DS$5-1,12)+1)/((1+MOD(INT(INDEX($P$6:$P$105,MATCH($CK71,$J$6:$J$105,0)))-1,12)+1)*(MOD(INT(INDEX($P$6:$P$105,MATCH($CK71,$J$6:$J$105,0)))-1,12)+1)/2)*$CR$2,(MOD(DS$5-1,12)+1)/(12*13/2)*$CR$2*(4-INT((INDEX($P$6:$P$105,MATCH($CK71,$J$6:$J$105,0))-1)/12)+INT((DS$5-1)/12))/4)),1),1)=1,DS$5&lt;&gt;1),DR71+0.05,MIN(IFERROR(IF(INDEX($P$6:$P$105,MATCH($CK71,$J$6:$J$105,0))&lt;DS$5,BT71,IF(INT((DS$5-1)/12)+1=INT((INDEX($P$6:$P$105,MATCH($CK71,$J$6:$J$105,0))-1)/12+1),(MOD(DS$5-1,12)+1)/((1+MOD(INT(INDEX($P$6:$P$105,MATCH($CK71,$J$6:$J$105,0)))-1,12)+1)*(MOD(INT(INDEX($P$6:$P$105,MATCH($CK71,$J$6:$J$105,0)))-1,12)+1)/2)*$CR$2,(MOD(DS$5-1,12)+1)/(12*13/2)*$CR$2*(4-INT((INDEX($P$6:$P$105,MATCH($CK71,$J$6:$J$105,0))-1)/12)+INT((DS$5-1)/12))/4)),1),1))</f>
        <v>0.28846153846153844</v>
      </c>
      <c r="DT71" s="54">
        <f t="shared" ref="DT71:DT105" si="398">IF(AND(MIN(IFERROR(IF(INDEX($P$6:$P$105,MATCH($CK71,$J$6:$J$105,0))&lt;DT$5,BU71,IF(INT((DT$5-1)/12)+1=INT((INDEX($P$6:$P$105,MATCH($CK71,$J$6:$J$105,0))-1)/12+1),(MOD(DT$5-1,12)+1)/((1+MOD(INT(INDEX($P$6:$P$105,MATCH($CK71,$J$6:$J$105,0)))-1,12)+1)*(MOD(INT(INDEX($P$6:$P$105,MATCH($CK71,$J$6:$J$105,0)))-1,12)+1)/2)*$CR$2,(MOD(DT$5-1,12)+1)/(12*13/2)*$CR$2*(4-INT((INDEX($P$6:$P$105,MATCH($CK71,$J$6:$J$105,0))-1)/12)+INT((DT$5-1)/12))/4)),1),1)=1,DT$5&lt;&gt;1),DS71+0.05,MIN(IFERROR(IF(INDEX($P$6:$P$105,MATCH($CK71,$J$6:$J$105,0))&lt;DT$5,BU71,IF(INT((DT$5-1)/12)+1=INT((INDEX($P$6:$P$105,MATCH($CK71,$J$6:$J$105,0))-1)/12+1),(MOD(DT$5-1,12)+1)/((1+MOD(INT(INDEX($P$6:$P$105,MATCH($CK71,$J$6:$J$105,0)))-1,12)+1)*(MOD(INT(INDEX($P$6:$P$105,MATCH($CK71,$J$6:$J$105,0)))-1,12)+1)/2)*$CR$2,(MOD(DT$5-1,12)+1)/(12*13/2)*$CR$2*(4-INT((INDEX($P$6:$P$105,MATCH($CK71,$J$6:$J$105,0))-1)/12)+INT((DT$5-1)/12))/4)),1),1))</f>
        <v>0.31730769230769229</v>
      </c>
      <c r="DU71" s="54">
        <f t="shared" ref="DU71:DU105" si="399">IF(AND(MIN(IFERROR(IF(INDEX($P$6:$P$105,MATCH($CK71,$J$6:$J$105,0))&lt;DU$5,BV71,IF(INT((DU$5-1)/12)+1=INT((INDEX($P$6:$P$105,MATCH($CK71,$J$6:$J$105,0))-1)/12+1),(MOD(DU$5-1,12)+1)/((1+MOD(INT(INDEX($P$6:$P$105,MATCH($CK71,$J$6:$J$105,0)))-1,12)+1)*(MOD(INT(INDEX($P$6:$P$105,MATCH($CK71,$J$6:$J$105,0)))-1,12)+1)/2)*$CR$2,(MOD(DU$5-1,12)+1)/(12*13/2)*$CR$2*(4-INT((INDEX($P$6:$P$105,MATCH($CK71,$J$6:$J$105,0))-1)/12)+INT((DU$5-1)/12))/4)),1),1)=1,DU$5&lt;&gt;1),DT71+0.05,MIN(IFERROR(IF(INDEX($P$6:$P$105,MATCH($CK71,$J$6:$J$105,0))&lt;DU$5,BV71,IF(INT((DU$5-1)/12)+1=INT((INDEX($P$6:$P$105,MATCH($CK71,$J$6:$J$105,0))-1)/12+1),(MOD(DU$5-1,12)+1)/((1+MOD(INT(INDEX($P$6:$P$105,MATCH($CK71,$J$6:$J$105,0)))-1,12)+1)*(MOD(INT(INDEX($P$6:$P$105,MATCH($CK71,$J$6:$J$105,0)))-1,12)+1)/2)*$CR$2,(MOD(DU$5-1,12)+1)/(12*13/2)*$CR$2*(4-INT((INDEX($P$6:$P$105,MATCH($CK71,$J$6:$J$105,0))-1)/12)+INT((DU$5-1)/12))/4)),1),1))</f>
        <v>0.34615384615384615</v>
      </c>
      <c r="DV71" s="54">
        <f t="shared" ref="DV71:DV105" si="400">IF(AND(MIN(IFERROR(IF(INDEX($P$6:$P$105,MATCH($CK71,$J$6:$J$105,0))&lt;DV$5,BW71,IF(INT((DV$5-1)/12)+1=INT((INDEX($P$6:$P$105,MATCH($CK71,$J$6:$J$105,0))-1)/12+1),(MOD(DV$5-1,12)+1)/((1+MOD(INT(INDEX($P$6:$P$105,MATCH($CK71,$J$6:$J$105,0)))-1,12)+1)*(MOD(INT(INDEX($P$6:$P$105,MATCH($CK71,$J$6:$J$105,0)))-1,12)+1)/2)*$CR$2,(MOD(DV$5-1,12)+1)/(12*13/2)*$CR$2*(4-INT((INDEX($P$6:$P$105,MATCH($CK71,$J$6:$J$105,0))-1)/12)+INT((DV$5-1)/12))/4)),1),1)=1,DV$5&lt;&gt;1),DU71+0.05,MIN(IFERROR(IF(INDEX($P$6:$P$105,MATCH($CK71,$J$6:$J$105,0))&lt;DV$5,BW71,IF(INT((DV$5-1)/12)+1=INT((INDEX($P$6:$P$105,MATCH($CK71,$J$6:$J$105,0))-1)/12+1),(MOD(DV$5-1,12)+1)/((1+MOD(INT(INDEX($P$6:$P$105,MATCH($CK71,$J$6:$J$105,0)))-1,12)+1)*(MOD(INT(INDEX($P$6:$P$105,MATCH($CK71,$J$6:$J$105,0)))-1,12)+1)/2)*$CR$2,(MOD(DV$5-1,12)+1)/(12*13/2)*$CR$2*(4-INT((INDEX($P$6:$P$105,MATCH($CK71,$J$6:$J$105,0))-1)/12)+INT((DV$5-1)/12))/4)),1),1))</f>
        <v>4.5454545454545456E-2</v>
      </c>
      <c r="DW71" s="54">
        <f t="shared" ref="DW71:DW105" si="401">IF(AND(MIN(IFERROR(IF(INDEX($P$6:$P$105,MATCH($CK71,$J$6:$J$105,0))&lt;DW$5,BX71,IF(INT((DW$5-1)/12)+1=INT((INDEX($P$6:$P$105,MATCH($CK71,$J$6:$J$105,0))-1)/12+1),(MOD(DW$5-1,12)+1)/((1+MOD(INT(INDEX($P$6:$P$105,MATCH($CK71,$J$6:$J$105,0)))-1,12)+1)*(MOD(INT(INDEX($P$6:$P$105,MATCH($CK71,$J$6:$J$105,0)))-1,12)+1)/2)*$CR$2,(MOD(DW$5-1,12)+1)/(12*13/2)*$CR$2*(4-INT((INDEX($P$6:$P$105,MATCH($CK71,$J$6:$J$105,0))-1)/12)+INT((DW$5-1)/12))/4)),1),1)=1,DW$5&lt;&gt;1),DV71+0.05,MIN(IFERROR(IF(INDEX($P$6:$P$105,MATCH($CK71,$J$6:$J$105,0))&lt;DW$5,BX71,IF(INT((DW$5-1)/12)+1=INT((INDEX($P$6:$P$105,MATCH($CK71,$J$6:$J$105,0))-1)/12+1),(MOD(DW$5-1,12)+1)/((1+MOD(INT(INDEX($P$6:$P$105,MATCH($CK71,$J$6:$J$105,0)))-1,12)+1)*(MOD(INT(INDEX($P$6:$P$105,MATCH($CK71,$J$6:$J$105,0)))-1,12)+1)/2)*$CR$2,(MOD(DW$5-1,12)+1)/(12*13/2)*$CR$2*(4-INT((INDEX($P$6:$P$105,MATCH($CK71,$J$6:$J$105,0))-1)/12)+INT((DW$5-1)/12))/4)),1),1))</f>
        <v>9.0909090909090912E-2</v>
      </c>
      <c r="DX71" s="54">
        <f t="shared" ref="DX71:DX105" si="402">IF(AND(MIN(IFERROR(IF(INDEX($P$6:$P$105,MATCH($CK71,$J$6:$J$105,0))&lt;DX$5,BY71,IF(INT((DX$5-1)/12)+1=INT((INDEX($P$6:$P$105,MATCH($CK71,$J$6:$J$105,0))-1)/12+1),(MOD(DX$5-1,12)+1)/((1+MOD(INT(INDEX($P$6:$P$105,MATCH($CK71,$J$6:$J$105,0)))-1,12)+1)*(MOD(INT(INDEX($P$6:$P$105,MATCH($CK71,$J$6:$J$105,0)))-1,12)+1)/2)*$CR$2,(MOD(DX$5-1,12)+1)/(12*13/2)*$CR$2*(4-INT((INDEX($P$6:$P$105,MATCH($CK71,$J$6:$J$105,0))-1)/12)+INT((DX$5-1)/12))/4)),1),1)=1,DX$5&lt;&gt;1),DW71+0.05,MIN(IFERROR(IF(INDEX($P$6:$P$105,MATCH($CK71,$J$6:$J$105,0))&lt;DX$5,BY71,IF(INT((DX$5-1)/12)+1=INT((INDEX($P$6:$P$105,MATCH($CK71,$J$6:$J$105,0))-1)/12+1),(MOD(DX$5-1,12)+1)/((1+MOD(INT(INDEX($P$6:$P$105,MATCH($CK71,$J$6:$J$105,0)))-1,12)+1)*(MOD(INT(INDEX($P$6:$P$105,MATCH($CK71,$J$6:$J$105,0)))-1,12)+1)/2)*$CR$2,(MOD(DX$5-1,12)+1)/(12*13/2)*$CR$2*(4-INT((INDEX($P$6:$P$105,MATCH($CK71,$J$6:$J$105,0))-1)/12)+INT((DX$5-1)/12))/4)),1),1))</f>
        <v>0.13636363636363635</v>
      </c>
      <c r="DY71" s="54">
        <f t="shared" ref="DY71:DY105" si="403">IF(AND(MIN(IFERROR(IF(INDEX($P$6:$P$105,MATCH($CK71,$J$6:$J$105,0))&lt;DY$5,BZ71,IF(INT((DY$5-1)/12)+1=INT((INDEX($P$6:$P$105,MATCH($CK71,$J$6:$J$105,0))-1)/12+1),(MOD(DY$5-1,12)+1)/((1+MOD(INT(INDEX($P$6:$P$105,MATCH($CK71,$J$6:$J$105,0)))-1,12)+1)*(MOD(INT(INDEX($P$6:$P$105,MATCH($CK71,$J$6:$J$105,0)))-1,12)+1)/2)*$CR$2,(MOD(DY$5-1,12)+1)/(12*13/2)*$CR$2*(4-INT((INDEX($P$6:$P$105,MATCH($CK71,$J$6:$J$105,0))-1)/12)+INT((DY$5-1)/12))/4)),1),1)=1,DY$5&lt;&gt;1),DX71+0.05,MIN(IFERROR(IF(INDEX($P$6:$P$105,MATCH($CK71,$J$6:$J$105,0))&lt;DY$5,BZ71,IF(INT((DY$5-1)/12)+1=INT((INDEX($P$6:$P$105,MATCH($CK71,$J$6:$J$105,0))-1)/12+1),(MOD(DY$5-1,12)+1)/((1+MOD(INT(INDEX($P$6:$P$105,MATCH($CK71,$J$6:$J$105,0)))-1,12)+1)*(MOD(INT(INDEX($P$6:$P$105,MATCH($CK71,$J$6:$J$105,0)))-1,12)+1)/2)*$CR$2,(MOD(DY$5-1,12)+1)/(12*13/2)*$CR$2*(4-INT((INDEX($P$6:$P$105,MATCH($CK71,$J$6:$J$105,0))-1)/12)+INT((DY$5-1)/12))/4)),1),1))</f>
        <v>0.18181818181818182</v>
      </c>
      <c r="DZ71" s="54">
        <f t="shared" ref="DZ71:DZ105" si="404">IF(AND(MIN(IFERROR(IF(INDEX($P$6:$P$105,MATCH($CK71,$J$6:$J$105,0))&lt;DZ$5,CA71,IF(INT((DZ$5-1)/12)+1=INT((INDEX($P$6:$P$105,MATCH($CK71,$J$6:$J$105,0))-1)/12+1),(MOD(DZ$5-1,12)+1)/((1+MOD(INT(INDEX($P$6:$P$105,MATCH($CK71,$J$6:$J$105,0)))-1,12)+1)*(MOD(INT(INDEX($P$6:$P$105,MATCH($CK71,$J$6:$J$105,0)))-1,12)+1)/2)*$CR$2,(MOD(DZ$5-1,12)+1)/(12*13/2)*$CR$2*(4-INT((INDEX($P$6:$P$105,MATCH($CK71,$J$6:$J$105,0))-1)/12)+INT((DZ$5-1)/12))/4)),1),1)=1,DZ$5&lt;&gt;1),DY71+0.05,MIN(IFERROR(IF(INDEX($P$6:$P$105,MATCH($CK71,$J$6:$J$105,0))&lt;DZ$5,CA71,IF(INT((DZ$5-1)/12)+1=INT((INDEX($P$6:$P$105,MATCH($CK71,$J$6:$J$105,0))-1)/12+1),(MOD(DZ$5-1,12)+1)/((1+MOD(INT(INDEX($P$6:$P$105,MATCH($CK71,$J$6:$J$105,0)))-1,12)+1)*(MOD(INT(INDEX($P$6:$P$105,MATCH($CK71,$J$6:$J$105,0)))-1,12)+1)/2)*$CR$2,(MOD(DZ$5-1,12)+1)/(12*13/2)*$CR$2*(4-INT((INDEX($P$6:$P$105,MATCH($CK71,$J$6:$J$105,0))-1)/12)+INT((DZ$5-1)/12))/4)),1),1))</f>
        <v>0.22727272727272729</v>
      </c>
      <c r="EA71" s="54">
        <f t="shared" ref="EA71:EA105" si="405">IF(AND(MIN(IFERROR(IF(INDEX($P$6:$P$105,MATCH($CK71,$J$6:$J$105,0))&lt;EA$5,CB71,IF(INT((EA$5-1)/12)+1=INT((INDEX($P$6:$P$105,MATCH($CK71,$J$6:$J$105,0))-1)/12+1),(MOD(EA$5-1,12)+1)/((1+MOD(INT(INDEX($P$6:$P$105,MATCH($CK71,$J$6:$J$105,0)))-1,12)+1)*(MOD(INT(INDEX($P$6:$P$105,MATCH($CK71,$J$6:$J$105,0)))-1,12)+1)/2)*$CR$2,(MOD(EA$5-1,12)+1)/(12*13/2)*$CR$2*(4-INT((INDEX($P$6:$P$105,MATCH($CK71,$J$6:$J$105,0))-1)/12)+INT((EA$5-1)/12))/4)),1),1)=1,EA$5&lt;&gt;1),DZ71+0.05,MIN(IFERROR(IF(INDEX($P$6:$P$105,MATCH($CK71,$J$6:$J$105,0))&lt;EA$5,CB71,IF(INT((EA$5-1)/12)+1=INT((INDEX($P$6:$P$105,MATCH($CK71,$J$6:$J$105,0))-1)/12+1),(MOD(EA$5-1,12)+1)/((1+MOD(INT(INDEX($P$6:$P$105,MATCH($CK71,$J$6:$J$105,0)))-1,12)+1)*(MOD(INT(INDEX($P$6:$P$105,MATCH($CK71,$J$6:$J$105,0)))-1,12)+1)/2)*$CR$2,(MOD(EA$5-1,12)+1)/(12*13/2)*$CR$2*(4-INT((INDEX($P$6:$P$105,MATCH($CK71,$J$6:$J$105,0))-1)/12)+INT((EA$5-1)/12))/4)),1),1))</f>
        <v>0.27272727272727271</v>
      </c>
      <c r="EB71" s="54">
        <f t="shared" ref="EB71:EB105" si="406">IF(AND(MIN(IFERROR(IF(INDEX($P$6:$P$105,MATCH($CK71,$J$6:$J$105,0))&lt;EB$5,CC71,IF(INT((EB$5-1)/12)+1=INT((INDEX($P$6:$P$105,MATCH($CK71,$J$6:$J$105,0))-1)/12+1),(MOD(EB$5-1,12)+1)/((1+MOD(INT(INDEX($P$6:$P$105,MATCH($CK71,$J$6:$J$105,0)))-1,12)+1)*(MOD(INT(INDEX($P$6:$P$105,MATCH($CK71,$J$6:$J$105,0)))-1,12)+1)/2)*$CR$2,(MOD(EB$5-1,12)+1)/(12*13/2)*$CR$2*(4-INT((INDEX($P$6:$P$105,MATCH($CK71,$J$6:$J$105,0))-1)/12)+INT((EB$5-1)/12))/4)),1),1)=1,EB$5&lt;&gt;1),EA71+0.05,MIN(IFERROR(IF(INDEX($P$6:$P$105,MATCH($CK71,$J$6:$J$105,0))&lt;EB$5,CC71,IF(INT((EB$5-1)/12)+1=INT((INDEX($P$6:$P$105,MATCH($CK71,$J$6:$J$105,0))-1)/12+1),(MOD(EB$5-1,12)+1)/((1+MOD(INT(INDEX($P$6:$P$105,MATCH($CK71,$J$6:$J$105,0)))-1,12)+1)*(MOD(INT(INDEX($P$6:$P$105,MATCH($CK71,$J$6:$J$105,0)))-1,12)+1)/2)*$CR$2,(MOD(EB$5-1,12)+1)/(12*13/2)*$CR$2*(4-INT((INDEX($P$6:$P$105,MATCH($CK71,$J$6:$J$105,0))-1)/12)+INT((EB$5-1)/12))/4)),1),1))</f>
        <v>0.31818181818181818</v>
      </c>
      <c r="EC71" s="54">
        <f t="shared" ref="EC71:EC105" si="407">IF(AND(MIN(IFERROR(IF(INDEX($P$6:$P$105,MATCH($CK71,$J$6:$J$105,0))&lt;EC$5,CD71,IF(INT((EC$5-1)/12)+1=INT((INDEX($P$6:$P$105,MATCH($CK71,$J$6:$J$105,0))-1)/12+1),(MOD(EC$5-1,12)+1)/((1+MOD(INT(INDEX($P$6:$P$105,MATCH($CK71,$J$6:$J$105,0)))-1,12)+1)*(MOD(INT(INDEX($P$6:$P$105,MATCH($CK71,$J$6:$J$105,0)))-1,12)+1)/2)*$CR$2,(MOD(EC$5-1,12)+1)/(12*13/2)*$CR$2*(4-INT((INDEX($P$6:$P$105,MATCH($CK71,$J$6:$J$105,0))-1)/12)+INT((EC$5-1)/12))/4)),1),1)=1,EC$5&lt;&gt;1),EB71+0.05,MIN(IFERROR(IF(INDEX($P$6:$P$105,MATCH($CK71,$J$6:$J$105,0))&lt;EC$5,CD71,IF(INT((EC$5-1)/12)+1=INT((INDEX($P$6:$P$105,MATCH($CK71,$J$6:$J$105,0))-1)/12+1),(MOD(EC$5-1,12)+1)/((1+MOD(INT(INDEX($P$6:$P$105,MATCH($CK71,$J$6:$J$105,0)))-1,12)+1)*(MOD(INT(INDEX($P$6:$P$105,MATCH($CK71,$J$6:$J$105,0)))-1,12)+1)/2)*$CR$2,(MOD(EC$5-1,12)+1)/(12*13/2)*$CR$2*(4-INT((INDEX($P$6:$P$105,MATCH($CK71,$J$6:$J$105,0))-1)/12)+INT((EC$5-1)/12))/4)),1),1))</f>
        <v>0.36363636363636365</v>
      </c>
      <c r="ED71" s="54">
        <f t="shared" ref="ED71:ED105" si="408">IF(AND(MIN(IFERROR(IF(INDEX($P$6:$P$105,MATCH($CK71,$J$6:$J$105,0))&lt;ED$5,CE71,IF(INT((ED$5-1)/12)+1=INT((INDEX($P$6:$P$105,MATCH($CK71,$J$6:$J$105,0))-1)/12+1),(MOD(ED$5-1,12)+1)/((1+MOD(INT(INDEX($P$6:$P$105,MATCH($CK71,$J$6:$J$105,0)))-1,12)+1)*(MOD(INT(INDEX($P$6:$P$105,MATCH($CK71,$J$6:$J$105,0)))-1,12)+1)/2)*$CR$2,(MOD(ED$5-1,12)+1)/(12*13/2)*$CR$2*(4-INT((INDEX($P$6:$P$105,MATCH($CK71,$J$6:$J$105,0))-1)/12)+INT((ED$5-1)/12))/4)),1),1)=1,ED$5&lt;&gt;1),EC71+0.05,MIN(IFERROR(IF(INDEX($P$6:$P$105,MATCH($CK71,$J$6:$J$105,0))&lt;ED$5,CE71,IF(INT((ED$5-1)/12)+1=INT((INDEX($P$6:$P$105,MATCH($CK71,$J$6:$J$105,0))-1)/12+1),(MOD(ED$5-1,12)+1)/((1+MOD(INT(INDEX($P$6:$P$105,MATCH($CK71,$J$6:$J$105,0)))-1,12)+1)*(MOD(INT(INDEX($P$6:$P$105,MATCH($CK71,$J$6:$J$105,0)))-1,12)+1)/2)*$CR$2,(MOD(ED$5-1,12)+1)/(12*13/2)*$CR$2*(4-INT((INDEX($P$6:$P$105,MATCH($CK71,$J$6:$J$105,0))-1)/12)+INT((ED$5-1)/12))/4)),1),1))</f>
        <v>0.40909090909090906</v>
      </c>
      <c r="EE71" s="54">
        <f t="shared" ref="EE71:EE105" si="409">IF(AND(MIN(IFERROR(IF(INDEX($P$6:$P$105,MATCH($CK71,$J$6:$J$105,0))&lt;EE$5,CF71,IF(INT((EE$5-1)/12)+1=INT((INDEX($P$6:$P$105,MATCH($CK71,$J$6:$J$105,0))-1)/12+1),(MOD(EE$5-1,12)+1)/((1+MOD(INT(INDEX($P$6:$P$105,MATCH($CK71,$J$6:$J$105,0)))-1,12)+1)*(MOD(INT(INDEX($P$6:$P$105,MATCH($CK71,$J$6:$J$105,0)))-1,12)+1)/2)*$CR$2,(MOD(EE$5-1,12)+1)/(12*13/2)*$CR$2*(4-INT((INDEX($P$6:$P$105,MATCH($CK71,$J$6:$J$105,0))-1)/12)+INT((EE$5-1)/12))/4)),1),1)=1,EE$5&lt;&gt;1),ED71+0.05,MIN(IFERROR(IF(INDEX($P$6:$P$105,MATCH($CK71,$J$6:$J$105,0))&lt;EE$5,CF71,IF(INT((EE$5-1)/12)+1=INT((INDEX($P$6:$P$105,MATCH($CK71,$J$6:$J$105,0))-1)/12+1),(MOD(EE$5-1,12)+1)/((1+MOD(INT(INDEX($P$6:$P$105,MATCH($CK71,$J$6:$J$105,0)))-1,12)+1)*(MOD(INT(INDEX($P$6:$P$105,MATCH($CK71,$J$6:$J$105,0)))-1,12)+1)/2)*$CR$2,(MOD(EE$5-1,12)+1)/(12*13/2)*$CR$2*(4-INT((INDEX($P$6:$P$105,MATCH($CK71,$J$6:$J$105,0))-1)/12)+INT((EE$5-1)/12))/4)),1),1))</f>
        <v>0.45454545454545459</v>
      </c>
      <c r="EF71" s="54">
        <f t="shared" ref="EF71:EF105" si="410">IF(AND(MIN(IFERROR(IF(INDEX($P$6:$P$105,MATCH($CK71,$J$6:$J$105,0))&lt;EF$5,CG71,IF(INT((EF$5-1)/12)+1=INT((INDEX($P$6:$P$105,MATCH($CK71,$J$6:$J$105,0))-1)/12+1),(MOD(EF$5-1,12)+1)/((1+MOD(INT(INDEX($P$6:$P$105,MATCH($CK71,$J$6:$J$105,0)))-1,12)+1)*(MOD(INT(INDEX($P$6:$P$105,MATCH($CK71,$J$6:$J$105,0)))-1,12)+1)/2)*$CR$2,(MOD(EF$5-1,12)+1)/(12*13/2)*$CR$2*(4-INT((INDEX($P$6:$P$105,MATCH($CK71,$J$6:$J$105,0))-1)/12)+INT((EF$5-1)/12))/4)),1),1)=1,EF$5&lt;&gt;1),EE71+0.05,MIN(IFERROR(IF(INDEX($P$6:$P$105,MATCH($CK71,$J$6:$J$105,0))&lt;EF$5,CG71,IF(INT((EF$5-1)/12)+1=INT((INDEX($P$6:$P$105,MATCH($CK71,$J$6:$J$105,0))-1)/12+1),(MOD(EF$5-1,12)+1)/((1+MOD(INT(INDEX($P$6:$P$105,MATCH($CK71,$J$6:$J$105,0)))-1,12)+1)*(MOD(INT(INDEX($P$6:$P$105,MATCH($CK71,$J$6:$J$105,0)))-1,12)+1)/2)*$CR$2,(MOD(EF$5-1,12)+1)/(12*13/2)*$CR$2*(4-INT((INDEX($P$6:$P$105,MATCH($CK71,$J$6:$J$105,0))-1)/12)+INT((EF$5-1)/12))/4)),1),1))</f>
        <v>0.5</v>
      </c>
      <c r="EG71" s="54">
        <f t="shared" ref="EG71:EG105" si="411">IF(AND(MIN(IFERROR(IF(INDEX($P$6:$P$105,MATCH($CK71,$J$6:$J$105,0))&lt;EG$5,CH71,IF(INT((EG$5-1)/12)+1=INT((INDEX($P$6:$P$105,MATCH($CK71,$J$6:$J$105,0))-1)/12+1),(MOD(EG$5-1,12)+1)/((1+MOD(INT(INDEX($P$6:$P$105,MATCH($CK71,$J$6:$J$105,0)))-1,12)+1)*(MOD(INT(INDEX($P$6:$P$105,MATCH($CK71,$J$6:$J$105,0)))-1,12)+1)/2)*$CR$2,(MOD(EG$5-1,12)+1)/(12*13/2)*$CR$2*(4-INT((INDEX($P$6:$P$105,MATCH($CK71,$J$6:$J$105,0))-1)/12)+INT((EG$5-1)/12))/4)),1),1)=1,EG$5&lt;&gt;1),EF71+0.05,MIN(IFERROR(IF(INDEX($P$6:$P$105,MATCH($CK71,$J$6:$J$105,0))&lt;EG$5,CH71,IF(INT((EG$5-1)/12)+1=INT((INDEX($P$6:$P$105,MATCH($CK71,$J$6:$J$105,0))-1)/12+1),(MOD(EG$5-1,12)+1)/((1+MOD(INT(INDEX($P$6:$P$105,MATCH($CK71,$J$6:$J$105,0)))-1,12)+1)*(MOD(INT(INDEX($P$6:$P$105,MATCH($CK71,$J$6:$J$105,0)))-1,12)+1)/2)*$CR$2,(MOD(EG$5-1,12)+1)/(12*13/2)*$CR$2*(4-INT((INDEX($P$6:$P$105,MATCH($CK71,$J$6:$J$105,0))-1)/12)+INT((EG$5-1)/12))/4)),1),1))</f>
        <v>0.55000000000000004</v>
      </c>
      <c r="EH71" s="66">
        <f t="shared" ref="EH71:ES71" si="412">EG71+EH$2</f>
        <v>0.63</v>
      </c>
      <c r="EI71" s="66">
        <f t="shared" si="412"/>
        <v>0.72</v>
      </c>
      <c r="EJ71" s="66">
        <f t="shared" si="412"/>
        <v>0.82</v>
      </c>
      <c r="EK71" s="66">
        <f t="shared" si="412"/>
        <v>0.94</v>
      </c>
      <c r="EL71" s="66">
        <f t="shared" si="412"/>
        <v>1.08</v>
      </c>
      <c r="EM71" s="66">
        <f t="shared" si="412"/>
        <v>1.24</v>
      </c>
      <c r="EN71" s="66">
        <f t="shared" si="412"/>
        <v>1.42</v>
      </c>
      <c r="EO71" s="66">
        <f t="shared" si="412"/>
        <v>1.6199999999999999</v>
      </c>
      <c r="EP71" s="66">
        <f t="shared" si="412"/>
        <v>1.8399999999999999</v>
      </c>
      <c r="EQ71" s="66">
        <f t="shared" si="412"/>
        <v>2.08</v>
      </c>
      <c r="ER71" s="66">
        <f t="shared" si="412"/>
        <v>2.34</v>
      </c>
      <c r="ES71" s="66">
        <f t="shared" si="412"/>
        <v>2.62</v>
      </c>
      <c r="EW71" s="23">
        <v>66</v>
      </c>
      <c r="EX71" s="23">
        <f>INT([2]攻城值!$AC70)</f>
        <v>228</v>
      </c>
      <c r="EY71" s="23">
        <f>INT([2]攻城值!$AJ70)</f>
        <v>1241</v>
      </c>
      <c r="EZ71" s="23">
        <f t="shared" ref="EZ71:EZ105" si="413">EY71*$EX$2</f>
        <v>992.80000000000007</v>
      </c>
      <c r="FA71" s="23">
        <f>[3]其他调用!AS70+[3]其他调用!$AZ70*[3]攻城基础信息!$D$28*[3]攻城基础信息!$D$29</f>
        <v>1221.915726281567</v>
      </c>
      <c r="FB71" s="61">
        <f>[3]攻城基础信息!$X70*EZ71/FA71*$EX$1*6</f>
        <v>584720.00356192084</v>
      </c>
      <c r="FC71" s="26">
        <f t="shared" ref="FC71:FC105" si="414">ROUND(FB71*$EX$3/500,0)*500</f>
        <v>58500</v>
      </c>
      <c r="FJ71" s="46">
        <v>66</v>
      </c>
      <c r="FK71" s="46">
        <f t="shared" ref="FK71:HE71" si="415">IF(FK$5&lt;$P71,FL71*0.99,IF(FK$5&lt;=$T71,1,FJ71*1.05))</f>
        <v>0.62352539489119996</v>
      </c>
      <c r="FL71" s="46">
        <f t="shared" si="415"/>
        <v>0.62982363120323226</v>
      </c>
      <c r="FM71" s="46">
        <f t="shared" si="415"/>
        <v>0.63618548606387093</v>
      </c>
      <c r="FN71" s="46">
        <f t="shared" si="415"/>
        <v>0.64261160208471813</v>
      </c>
      <c r="FO71" s="46">
        <f t="shared" si="415"/>
        <v>0.64910262836840216</v>
      </c>
      <c r="FP71" s="46">
        <f t="shared" si="415"/>
        <v>0.65565922057414361</v>
      </c>
      <c r="FQ71" s="46">
        <f t="shared" si="415"/>
        <v>0.66228204098398347</v>
      </c>
      <c r="FR71" s="46">
        <f t="shared" si="415"/>
        <v>0.66897175856968027</v>
      </c>
      <c r="FS71" s="46">
        <f t="shared" si="415"/>
        <v>0.67572904906028308</v>
      </c>
      <c r="FT71" s="46">
        <f t="shared" si="415"/>
        <v>0.68255459501038696</v>
      </c>
      <c r="FU71" s="46">
        <f t="shared" si="415"/>
        <v>0.68944908586907772</v>
      </c>
      <c r="FV71" s="46">
        <f t="shared" si="415"/>
        <v>0.69641321804957346</v>
      </c>
      <c r="FW71" s="46">
        <f t="shared" si="415"/>
        <v>0.70344769499956916</v>
      </c>
      <c r="FX71" s="46">
        <f t="shared" si="415"/>
        <v>0.71055322727229209</v>
      </c>
      <c r="FY71" s="46">
        <f t="shared" si="415"/>
        <v>0.7177305325982748</v>
      </c>
      <c r="FZ71" s="46">
        <f t="shared" si="415"/>
        <v>0.72498033595785338</v>
      </c>
      <c r="GA71" s="46">
        <f t="shared" si="415"/>
        <v>0.73230336965439735</v>
      </c>
      <c r="GB71" s="46">
        <f t="shared" si="415"/>
        <v>0.73970037338828021</v>
      </c>
      <c r="GC71" s="46">
        <f t="shared" si="415"/>
        <v>0.74717209433159615</v>
      </c>
      <c r="GD71" s="46">
        <f t="shared" si="415"/>
        <v>0.75471928720363246</v>
      </c>
      <c r="GE71" s="46">
        <f t="shared" si="415"/>
        <v>0.76234271434710354</v>
      </c>
      <c r="GF71" s="46">
        <f t="shared" si="415"/>
        <v>0.77004314580515509</v>
      </c>
      <c r="GG71" s="46">
        <f t="shared" si="415"/>
        <v>0.77782135939914654</v>
      </c>
      <c r="GH71" s="46">
        <f t="shared" si="415"/>
        <v>0.78567814080721876</v>
      </c>
      <c r="GI71" s="46">
        <f t="shared" si="415"/>
        <v>0.79361428364365527</v>
      </c>
      <c r="GJ71" s="46">
        <f t="shared" si="415"/>
        <v>0.80163058953904576</v>
      </c>
      <c r="GK71" s="46">
        <f t="shared" si="415"/>
        <v>0.80972786822125831</v>
      </c>
      <c r="GL71" s="46">
        <f t="shared" si="415"/>
        <v>0.81790693759723065</v>
      </c>
      <c r="GM71" s="46">
        <f t="shared" si="415"/>
        <v>0.82616862383558654</v>
      </c>
      <c r="GN71" s="46">
        <f t="shared" si="415"/>
        <v>0.83451376145008738</v>
      </c>
      <c r="GO71" s="46">
        <f t="shared" si="415"/>
        <v>0.84294319338392665</v>
      </c>
      <c r="GP71" s="46">
        <f t="shared" si="415"/>
        <v>0.85145777109487542</v>
      </c>
      <c r="GQ71" s="46">
        <f t="shared" si="415"/>
        <v>0.86005835464128833</v>
      </c>
      <c r="GR71" s="46">
        <f t="shared" si="415"/>
        <v>0.86874581276897811</v>
      </c>
      <c r="GS71" s="46">
        <f t="shared" si="415"/>
        <v>0.87752102299896784</v>
      </c>
      <c r="GT71" s="46">
        <f t="shared" si="415"/>
        <v>0.88638487171612912</v>
      </c>
      <c r="GU71" s="46">
        <f t="shared" si="415"/>
        <v>0.89533825425871627</v>
      </c>
      <c r="GV71" s="46">
        <f t="shared" si="415"/>
        <v>0.9043820750088043</v>
      </c>
      <c r="GW71" s="46">
        <f t="shared" si="415"/>
        <v>0.91351724748364072</v>
      </c>
      <c r="GX71" s="46">
        <f t="shared" si="415"/>
        <v>0.92274469442791995</v>
      </c>
      <c r="GY71" s="46">
        <f t="shared" si="415"/>
        <v>0.93206534790698992</v>
      </c>
      <c r="GZ71" s="46">
        <f t="shared" si="415"/>
        <v>0.94148014940099989</v>
      </c>
      <c r="HA71" s="46">
        <f t="shared" si="415"/>
        <v>0.95099004989999991</v>
      </c>
      <c r="HB71" s="46">
        <f t="shared" si="415"/>
        <v>0.96059600999999994</v>
      </c>
      <c r="HC71" s="46">
        <f t="shared" si="415"/>
        <v>0.97029899999999991</v>
      </c>
      <c r="HD71" s="46">
        <f t="shared" si="415"/>
        <v>0.98009999999999997</v>
      </c>
      <c r="HE71" s="46">
        <f t="shared" si="415"/>
        <v>0.99</v>
      </c>
      <c r="HF71" s="67">
        <f t="shared" si="354"/>
        <v>1</v>
      </c>
      <c r="HG71" s="66">
        <f t="shared" ref="HG71:HR71" si="416">IF(HG$5&lt;$P71,HH71*0.99,IF(HG$5&lt;=$T71,1,HF71*HG$2))</f>
        <v>1</v>
      </c>
      <c r="HH71" s="66">
        <f t="shared" si="416"/>
        <v>1</v>
      </c>
      <c r="HI71" s="66">
        <f t="shared" si="416"/>
        <v>1</v>
      </c>
      <c r="HJ71" s="66">
        <f t="shared" si="416"/>
        <v>1</v>
      </c>
      <c r="HK71" s="66">
        <f t="shared" si="416"/>
        <v>1</v>
      </c>
      <c r="HL71" s="66">
        <f t="shared" si="416"/>
        <v>1</v>
      </c>
      <c r="HM71" s="66">
        <f t="shared" si="416"/>
        <v>1.17</v>
      </c>
      <c r="HN71" s="66">
        <f t="shared" si="416"/>
        <v>1.3922999999999999</v>
      </c>
      <c r="HO71" s="66">
        <f t="shared" si="416"/>
        <v>1.6846829999999997</v>
      </c>
      <c r="HP71" s="66">
        <f t="shared" si="416"/>
        <v>2.0721600899999997</v>
      </c>
      <c r="HQ71" s="66">
        <f t="shared" si="416"/>
        <v>2.5902001124999998</v>
      </c>
      <c r="HR71" s="66">
        <f t="shared" si="416"/>
        <v>3.2895541428749997</v>
      </c>
    </row>
    <row r="72" spans="5:226" x14ac:dyDescent="0.15">
      <c r="E72" s="9"/>
      <c r="F72" s="9"/>
      <c r="G72" s="9"/>
      <c r="H72" s="15"/>
      <c r="I72" s="7">
        <v>67</v>
      </c>
      <c r="J72" s="15">
        <f>ROUNDUP(求节点(节奏总纲!P$4:P$113,节奏总纲!$O$4:$O$113,节奏总纲!P70+1),0)</f>
        <v>68</v>
      </c>
      <c r="K72" s="15">
        <f>ROUNDUP(求节点(节奏总纲!Q$4:Q$113,节奏总纲!$O$4:$O$113,节奏总纲!Q70+1),0)</f>
        <v>68</v>
      </c>
      <c r="L72" s="15">
        <f>ROUNDUP(求节点(节奏总纲!R$4:R$113,节奏总纲!$O$4:$O$113,节奏总纲!R70+1),0)</f>
        <v>68</v>
      </c>
      <c r="M72" s="15">
        <f>ROUNDUP(求节点(节奏总纲!S$4:S$113,节奏总纲!$O$4:$O$113,节奏总纲!S70+1),0)</f>
        <v>68</v>
      </c>
      <c r="N72" s="15">
        <f>ROUNDUP(求节点(节奏总纲!T$4:T$113,节奏总纲!$O$4:$O$113,节奏总纲!T70+1),0)</f>
        <v>68</v>
      </c>
      <c r="O72" s="15">
        <f t="shared" si="356"/>
        <v>24</v>
      </c>
      <c r="P72" s="7">
        <v>48</v>
      </c>
      <c r="Q72" s="23">
        <f t="shared" ref="Q72:T72" si="417">P72+1.5</f>
        <v>49.5</v>
      </c>
      <c r="R72" s="23">
        <f t="shared" si="417"/>
        <v>51</v>
      </c>
      <c r="S72" s="23">
        <f t="shared" si="417"/>
        <v>52.5</v>
      </c>
      <c r="T72" s="23">
        <f t="shared" si="417"/>
        <v>54</v>
      </c>
      <c r="U72" s="15">
        <f>其他调用!AG71</f>
        <v>9592661339.3176861</v>
      </c>
      <c r="V72" s="54">
        <f>IFERROR(部队战力(INDEX(其他调用!D$5:D$104,J72,1),INDEX(其他调用!N$5:N$104,J72,1),INDEX(其他调用!I$5:I$104,J72,1),INDEX(其他调用!S$5:S$104,J72,1)),V71)</f>
        <v>10344179609.177971</v>
      </c>
      <c r="W72" s="54">
        <f>IFERROR(部队战力(INDEX(其他调用!E$5:E$104,K72,1),INDEX(其他调用!O$5:O$104,K72,1),INDEX(其他调用!J$5:J$104,K72,1),INDEX(其他调用!T$5:T$104,K72,1)),W71)</f>
        <v>11493136755.114462</v>
      </c>
      <c r="X72" s="54">
        <f>IFERROR(部队战力(INDEX(其他调用!F$5:F$104,L72,1),INDEX(其他调用!P$5:P$104,L72,1),INDEX(其他调用!K$5:K$104,L72,1),INDEX(其他调用!U$5:U$104,L72,1)),X71)</f>
        <v>13500666420.820326</v>
      </c>
      <c r="Y72" s="54">
        <f>IFERROR(部队战力(INDEX(其他调用!G$5:G$104,M72,1),INDEX(其他调用!Q$5:Q$104,M72,1),INDEX(其他调用!L$5:L$104,M72,1),INDEX(其他调用!V$5:V$104,M72,1)),Y71)</f>
        <v>17306654054.600201</v>
      </c>
      <c r="Z72" s="54">
        <f>IFERROR(部队战力(INDEX(其他调用!H$5:H$104,N72,1),INDEX(其他调用!R$5:R$104,N72,1),INDEX(其他调用!M$5:M$104,N72,1),INDEX(其他调用!W$5:W$104,N72,1)),Z71)</f>
        <v>18138097114.543621</v>
      </c>
      <c r="AA72" s="15">
        <f t="shared" si="358"/>
        <v>1</v>
      </c>
      <c r="AB72" s="15">
        <f t="shared" si="359"/>
        <v>1.0783430419648006</v>
      </c>
      <c r="AC72" s="15">
        <f t="shared" si="360"/>
        <v>1.1981176389504389</v>
      </c>
      <c r="AD72" s="15">
        <f t="shared" si="361"/>
        <v>1.4073952934713538</v>
      </c>
      <c r="AE72" s="15">
        <f t="shared" si="362"/>
        <v>1.8041556396518426</v>
      </c>
      <c r="AF72" s="15">
        <f t="shared" si="363"/>
        <v>1.8908305498288092</v>
      </c>
      <c r="AK72" s="23"/>
      <c r="AL72" s="19">
        <v>67</v>
      </c>
      <c r="AM72" s="26">
        <f t="shared" si="332"/>
        <v>0.31259221482495197</v>
      </c>
      <c r="AN72" s="26">
        <f t="shared" si="332"/>
        <v>0.3295011258945002</v>
      </c>
      <c r="AO72" s="26">
        <f t="shared" si="332"/>
        <v>0.34732468313883558</v>
      </c>
      <c r="AP72" s="26">
        <f t="shared" si="332"/>
        <v>0.3661123621050002</v>
      </c>
      <c r="AQ72" s="26">
        <f t="shared" si="332"/>
        <v>0.40429328196054931</v>
      </c>
      <c r="AR72" s="26">
        <f t="shared" si="332"/>
        <v>0.42616253790000019</v>
      </c>
      <c r="AS72" s="26">
        <f t="shared" si="332"/>
        <v>0.44921475773394365</v>
      </c>
      <c r="AT72" s="26">
        <f t="shared" si="332"/>
        <v>0.47351393100000022</v>
      </c>
      <c r="AU72" s="26">
        <f t="shared" si="332"/>
        <v>0.52181512262023744</v>
      </c>
      <c r="AV72" s="26">
        <f t="shared" si="332"/>
        <v>0.55004143500000013</v>
      </c>
      <c r="AW72" s="26">
        <f t="shared" si="333"/>
        <v>0.57979458068915268</v>
      </c>
      <c r="AX72" s="26">
        <f t="shared" si="333"/>
        <v>0.61115715000000015</v>
      </c>
      <c r="AY72" s="26">
        <f t="shared" si="333"/>
        <v>0.5881974006991405</v>
      </c>
      <c r="AZ72" s="26">
        <f t="shared" si="333"/>
        <v>0.62001450000000025</v>
      </c>
      <c r="BA72" s="26">
        <f t="shared" si="333"/>
        <v>0.65355266744348939</v>
      </c>
      <c r="BB72" s="26">
        <f t="shared" si="333"/>
        <v>0.68890500000000021</v>
      </c>
      <c r="BC72" s="26">
        <f t="shared" si="333"/>
        <v>0.76074913670670707</v>
      </c>
      <c r="BD72" s="26">
        <f t="shared" si="333"/>
        <v>0.80190000000000017</v>
      </c>
      <c r="BE72" s="26">
        <f t="shared" si="333"/>
        <v>0.84527681856300807</v>
      </c>
      <c r="BF72" s="26">
        <f t="shared" si="333"/>
        <v>0.89100000000000013</v>
      </c>
      <c r="BG72" s="26">
        <f t="shared" si="334"/>
        <v>0.9818872134822817</v>
      </c>
      <c r="BH72" s="26">
        <f t="shared" si="334"/>
        <v>1.0349999999999999</v>
      </c>
      <c r="BI72" s="26">
        <f t="shared" si="334"/>
        <v>1.0909857927580908</v>
      </c>
      <c r="BJ72" s="26">
        <f t="shared" si="334"/>
        <v>1.1499999999999999</v>
      </c>
      <c r="BK72" s="26">
        <f t="shared" si="334"/>
        <v>1.0517123577719616</v>
      </c>
      <c r="BL72" s="26">
        <f t="shared" si="334"/>
        <v>1.0534219320768465</v>
      </c>
      <c r="BM72" s="26">
        <f t="shared" si="334"/>
        <v>1.0551287364444086</v>
      </c>
      <c r="BN72" s="26">
        <f t="shared" si="334"/>
        <v>1.0568327842951468</v>
      </c>
      <c r="BO72" s="26">
        <f t="shared" si="334"/>
        <v>1.1089404741292295</v>
      </c>
      <c r="BP72" s="26">
        <f t="shared" si="334"/>
        <v>1.1107199332839726</v>
      </c>
      <c r="BQ72" s="26">
        <f t="shared" si="335"/>
        <v>1.1124965461639622</v>
      </c>
      <c r="BR72" s="26">
        <f t="shared" si="335"/>
        <v>1.1142703263836549</v>
      </c>
      <c r="BS72" s="26">
        <f t="shared" si="335"/>
        <v>1.166770436878831</v>
      </c>
      <c r="BT72" s="26">
        <f t="shared" si="335"/>
        <v>1.1686189628856876</v>
      </c>
      <c r="BU72" s="26">
        <f t="shared" si="335"/>
        <v>1.1704645695011968</v>
      </c>
      <c r="BV72" s="26">
        <f t="shared" si="335"/>
        <v>1.1723072705136757</v>
      </c>
      <c r="BW72" s="26">
        <f t="shared" si="335"/>
        <v>1.0581090192313483</v>
      </c>
      <c r="BX72" s="26">
        <f t="shared" si="335"/>
        <v>1.0610809312614553</v>
      </c>
      <c r="BY72" s="26">
        <f t="shared" si="335"/>
        <v>1.0640445426741443</v>
      </c>
      <c r="BZ72" s="26">
        <f t="shared" si="335"/>
        <v>1.0669999226347584</v>
      </c>
      <c r="CA72" s="26">
        <f t="shared" si="336"/>
        <v>1.1208970031321372</v>
      </c>
      <c r="CB72" s="26">
        <f t="shared" si="336"/>
        <v>1.1239760820129994</v>
      </c>
      <c r="CC72" s="26">
        <f t="shared" si="336"/>
        <v>1.1270467489168223</v>
      </c>
      <c r="CD72" s="26">
        <f t="shared" si="336"/>
        <v>1.1301090724132183</v>
      </c>
      <c r="CE72" s="26">
        <f t="shared" si="336"/>
        <v>1.1846705346973216</v>
      </c>
      <c r="CF72" s="26">
        <f t="shared" si="336"/>
        <v>1.1878548206127049</v>
      </c>
      <c r="CG72" s="26">
        <f t="shared" si="336"/>
        <v>1.191030593194669</v>
      </c>
      <c r="CH72" s="26" t="e">
        <f t="shared" si="336"/>
        <v>#VALUE!</v>
      </c>
      <c r="CK72" s="49">
        <v>67</v>
      </c>
      <c r="CL72" s="54">
        <f t="shared" si="364"/>
        <v>9.6153846153846159E-3</v>
      </c>
      <c r="CM72" s="54">
        <f t="shared" si="365"/>
        <v>1.9230769230769232E-2</v>
      </c>
      <c r="CN72" s="54">
        <f t="shared" si="366"/>
        <v>2.8846153846153848E-2</v>
      </c>
      <c r="CO72" s="54">
        <f t="shared" si="367"/>
        <v>3.8461538461538464E-2</v>
      </c>
      <c r="CP72" s="54">
        <f t="shared" si="368"/>
        <v>4.8076923076923073E-2</v>
      </c>
      <c r="CQ72" s="54">
        <f t="shared" si="369"/>
        <v>5.7692307692307696E-2</v>
      </c>
      <c r="CR72" s="54">
        <f t="shared" si="370"/>
        <v>6.7307692307692304E-2</v>
      </c>
      <c r="CS72" s="54">
        <f t="shared" si="371"/>
        <v>7.6923076923076927E-2</v>
      </c>
      <c r="CT72" s="54">
        <f t="shared" si="372"/>
        <v>8.6538461538461536E-2</v>
      </c>
      <c r="CU72" s="54">
        <f t="shared" si="373"/>
        <v>9.6153846153846145E-2</v>
      </c>
      <c r="CV72" s="54">
        <f t="shared" si="374"/>
        <v>0.10576923076923077</v>
      </c>
      <c r="CW72" s="54">
        <f t="shared" si="375"/>
        <v>0.11538461538461539</v>
      </c>
      <c r="CX72" s="54">
        <f t="shared" si="376"/>
        <v>1.9230769230769232E-2</v>
      </c>
      <c r="CY72" s="54">
        <f t="shared" si="377"/>
        <v>3.8461538461538464E-2</v>
      </c>
      <c r="CZ72" s="54">
        <f t="shared" si="378"/>
        <v>5.7692307692307696E-2</v>
      </c>
      <c r="DA72" s="54">
        <f t="shared" si="379"/>
        <v>7.6923076923076927E-2</v>
      </c>
      <c r="DB72" s="54">
        <f t="shared" si="380"/>
        <v>9.6153846153846145E-2</v>
      </c>
      <c r="DC72" s="54">
        <f t="shared" si="381"/>
        <v>0.11538461538461539</v>
      </c>
      <c r="DD72" s="54">
        <f t="shared" si="382"/>
        <v>0.13461538461538461</v>
      </c>
      <c r="DE72" s="54">
        <f t="shared" si="383"/>
        <v>0.15384615384615385</v>
      </c>
      <c r="DF72" s="54">
        <f t="shared" si="384"/>
        <v>0.17307692307692307</v>
      </c>
      <c r="DG72" s="54">
        <f t="shared" si="385"/>
        <v>0.19230769230769229</v>
      </c>
      <c r="DH72" s="54">
        <f t="shared" si="386"/>
        <v>0.21153846153846154</v>
      </c>
      <c r="DI72" s="54">
        <f t="shared" si="387"/>
        <v>0.23076923076923078</v>
      </c>
      <c r="DJ72" s="54">
        <f t="shared" si="388"/>
        <v>2.8846153846153848E-2</v>
      </c>
      <c r="DK72" s="54">
        <f t="shared" si="389"/>
        <v>5.7692307692307696E-2</v>
      </c>
      <c r="DL72" s="54">
        <f t="shared" si="390"/>
        <v>8.6538461538461536E-2</v>
      </c>
      <c r="DM72" s="54">
        <f t="shared" si="391"/>
        <v>0.11538461538461539</v>
      </c>
      <c r="DN72" s="54">
        <f t="shared" si="392"/>
        <v>0.14423076923076922</v>
      </c>
      <c r="DO72" s="54">
        <f t="shared" si="393"/>
        <v>0.17307692307692307</v>
      </c>
      <c r="DP72" s="54">
        <f t="shared" si="394"/>
        <v>0.20192307692307693</v>
      </c>
      <c r="DQ72" s="54">
        <f t="shared" si="395"/>
        <v>0.23076923076923078</v>
      </c>
      <c r="DR72" s="54">
        <f t="shared" si="396"/>
        <v>0.25961538461538458</v>
      </c>
      <c r="DS72" s="54">
        <f t="shared" si="397"/>
        <v>0.28846153846153844</v>
      </c>
      <c r="DT72" s="54">
        <f t="shared" si="398"/>
        <v>0.31730769230769229</v>
      </c>
      <c r="DU72" s="54">
        <f t="shared" si="399"/>
        <v>0.34615384615384615</v>
      </c>
      <c r="DV72" s="54">
        <f t="shared" si="400"/>
        <v>3.8461538461538464E-2</v>
      </c>
      <c r="DW72" s="54">
        <f t="shared" si="401"/>
        <v>7.6923076923076927E-2</v>
      </c>
      <c r="DX72" s="54">
        <f t="shared" si="402"/>
        <v>0.11538461538461539</v>
      </c>
      <c r="DY72" s="54">
        <f t="shared" si="403"/>
        <v>0.15384615384615385</v>
      </c>
      <c r="DZ72" s="54">
        <f t="shared" si="404"/>
        <v>0.19230769230769229</v>
      </c>
      <c r="EA72" s="54">
        <f t="shared" si="405"/>
        <v>0.23076923076923078</v>
      </c>
      <c r="EB72" s="54">
        <f t="shared" si="406"/>
        <v>0.26923076923076922</v>
      </c>
      <c r="EC72" s="54">
        <f t="shared" si="407"/>
        <v>0.30769230769230771</v>
      </c>
      <c r="ED72" s="54">
        <f t="shared" si="408"/>
        <v>0.34615384615384615</v>
      </c>
      <c r="EE72" s="54">
        <f t="shared" si="409"/>
        <v>0.38461538461538458</v>
      </c>
      <c r="EF72" s="54">
        <f t="shared" si="410"/>
        <v>0.42307692307692307</v>
      </c>
      <c r="EG72" s="54">
        <f t="shared" si="411"/>
        <v>0.46153846153846156</v>
      </c>
      <c r="EH72" s="66">
        <f t="shared" ref="EH72:ES72" si="418">EG72+EH$2</f>
        <v>0.54153846153846152</v>
      </c>
      <c r="EI72" s="66">
        <f t="shared" si="418"/>
        <v>0.63153846153846149</v>
      </c>
      <c r="EJ72" s="66">
        <f t="shared" si="418"/>
        <v>0.73153846153846147</v>
      </c>
      <c r="EK72" s="66">
        <f t="shared" si="418"/>
        <v>0.85153846153846147</v>
      </c>
      <c r="EL72" s="66">
        <f t="shared" si="418"/>
        <v>0.99153846153846148</v>
      </c>
      <c r="EM72" s="66">
        <f t="shared" si="418"/>
        <v>1.1515384615384614</v>
      </c>
      <c r="EN72" s="66">
        <f t="shared" si="418"/>
        <v>1.3315384615384613</v>
      </c>
      <c r="EO72" s="66">
        <f t="shared" si="418"/>
        <v>1.5315384615384613</v>
      </c>
      <c r="EP72" s="66">
        <f t="shared" si="418"/>
        <v>1.7515384615384613</v>
      </c>
      <c r="EQ72" s="66">
        <f t="shared" si="418"/>
        <v>1.9915384615384613</v>
      </c>
      <c r="ER72" s="66">
        <f t="shared" si="418"/>
        <v>2.2515384615384613</v>
      </c>
      <c r="ES72" s="66">
        <f t="shared" si="418"/>
        <v>2.5315384615384611</v>
      </c>
      <c r="EW72" s="23">
        <v>67</v>
      </c>
      <c r="EX72" s="23">
        <f>INT([2]攻城值!$AC71)</f>
        <v>243</v>
      </c>
      <c r="EY72" s="23">
        <f>INT([2]攻城值!$AJ71)</f>
        <v>1317</v>
      </c>
      <c r="EZ72" s="23">
        <f t="shared" si="413"/>
        <v>1053.6000000000001</v>
      </c>
      <c r="FA72" s="23">
        <f>[3]其他调用!AS71+[3]其他调用!$AZ71*[3]攻城基础信息!$D$28*[3]攻城基础信息!$D$29</f>
        <v>1297.6049786530598</v>
      </c>
      <c r="FB72" s="61">
        <f>[3]攻城基础信息!$X71*EZ72/FA72*$EX$1*6</f>
        <v>624325.33413085283</v>
      </c>
      <c r="FC72" s="26">
        <f t="shared" si="414"/>
        <v>62500</v>
      </c>
      <c r="FJ72" s="46">
        <v>67</v>
      </c>
      <c r="FK72" s="46">
        <f t="shared" ref="FK72:HE72" si="419">IF(FK$5&lt;$P72,FL72*0.99,IF(FK$5&lt;=$T72,1,FJ72*1.05))</f>
        <v>0.62352539489119996</v>
      </c>
      <c r="FL72" s="46">
        <f t="shared" si="419"/>
        <v>0.62982363120323226</v>
      </c>
      <c r="FM72" s="46">
        <f t="shared" si="419"/>
        <v>0.63618548606387093</v>
      </c>
      <c r="FN72" s="46">
        <f t="shared" si="419"/>
        <v>0.64261160208471813</v>
      </c>
      <c r="FO72" s="46">
        <f t="shared" si="419"/>
        <v>0.64910262836840216</v>
      </c>
      <c r="FP72" s="46">
        <f t="shared" si="419"/>
        <v>0.65565922057414361</v>
      </c>
      <c r="FQ72" s="46">
        <f t="shared" si="419"/>
        <v>0.66228204098398347</v>
      </c>
      <c r="FR72" s="46">
        <f t="shared" si="419"/>
        <v>0.66897175856968027</v>
      </c>
      <c r="FS72" s="46">
        <f t="shared" si="419"/>
        <v>0.67572904906028308</v>
      </c>
      <c r="FT72" s="46">
        <f t="shared" si="419"/>
        <v>0.68255459501038696</v>
      </c>
      <c r="FU72" s="46">
        <f t="shared" si="419"/>
        <v>0.68944908586907772</v>
      </c>
      <c r="FV72" s="46">
        <f t="shared" si="419"/>
        <v>0.69641321804957346</v>
      </c>
      <c r="FW72" s="46">
        <f t="shared" si="419"/>
        <v>0.70344769499956916</v>
      </c>
      <c r="FX72" s="46">
        <f t="shared" si="419"/>
        <v>0.71055322727229209</v>
      </c>
      <c r="FY72" s="46">
        <f t="shared" si="419"/>
        <v>0.7177305325982748</v>
      </c>
      <c r="FZ72" s="46">
        <f t="shared" si="419"/>
        <v>0.72498033595785338</v>
      </c>
      <c r="GA72" s="46">
        <f t="shared" si="419"/>
        <v>0.73230336965439735</v>
      </c>
      <c r="GB72" s="46">
        <f t="shared" si="419"/>
        <v>0.73970037338828021</v>
      </c>
      <c r="GC72" s="46">
        <f t="shared" si="419"/>
        <v>0.74717209433159615</v>
      </c>
      <c r="GD72" s="46">
        <f t="shared" si="419"/>
        <v>0.75471928720363246</v>
      </c>
      <c r="GE72" s="46">
        <f t="shared" si="419"/>
        <v>0.76234271434710354</v>
      </c>
      <c r="GF72" s="46">
        <f t="shared" si="419"/>
        <v>0.77004314580515509</v>
      </c>
      <c r="GG72" s="46">
        <f t="shared" si="419"/>
        <v>0.77782135939914654</v>
      </c>
      <c r="GH72" s="46">
        <f t="shared" si="419"/>
        <v>0.78567814080721876</v>
      </c>
      <c r="GI72" s="46">
        <f t="shared" si="419"/>
        <v>0.79361428364365527</v>
      </c>
      <c r="GJ72" s="46">
        <f t="shared" si="419"/>
        <v>0.80163058953904576</v>
      </c>
      <c r="GK72" s="46">
        <f t="shared" si="419"/>
        <v>0.80972786822125831</v>
      </c>
      <c r="GL72" s="46">
        <f t="shared" si="419"/>
        <v>0.81790693759723065</v>
      </c>
      <c r="GM72" s="46">
        <f t="shared" si="419"/>
        <v>0.82616862383558654</v>
      </c>
      <c r="GN72" s="46">
        <f t="shared" si="419"/>
        <v>0.83451376145008738</v>
      </c>
      <c r="GO72" s="46">
        <f t="shared" si="419"/>
        <v>0.84294319338392665</v>
      </c>
      <c r="GP72" s="46">
        <f t="shared" si="419"/>
        <v>0.85145777109487542</v>
      </c>
      <c r="GQ72" s="46">
        <f t="shared" si="419"/>
        <v>0.86005835464128833</v>
      </c>
      <c r="GR72" s="46">
        <f t="shared" si="419"/>
        <v>0.86874581276897811</v>
      </c>
      <c r="GS72" s="46">
        <f t="shared" si="419"/>
        <v>0.87752102299896784</v>
      </c>
      <c r="GT72" s="46">
        <f t="shared" si="419"/>
        <v>0.88638487171612912</v>
      </c>
      <c r="GU72" s="46">
        <f t="shared" si="419"/>
        <v>0.89533825425871627</v>
      </c>
      <c r="GV72" s="46">
        <f t="shared" si="419"/>
        <v>0.9043820750088043</v>
      </c>
      <c r="GW72" s="46">
        <f t="shared" si="419"/>
        <v>0.91351724748364072</v>
      </c>
      <c r="GX72" s="46">
        <f t="shared" si="419"/>
        <v>0.92274469442791995</v>
      </c>
      <c r="GY72" s="46">
        <f t="shared" si="419"/>
        <v>0.93206534790698992</v>
      </c>
      <c r="GZ72" s="46">
        <f t="shared" si="419"/>
        <v>0.94148014940099989</v>
      </c>
      <c r="HA72" s="46">
        <f t="shared" si="419"/>
        <v>0.95099004989999991</v>
      </c>
      <c r="HB72" s="46">
        <f t="shared" si="419"/>
        <v>0.96059600999999994</v>
      </c>
      <c r="HC72" s="46">
        <f t="shared" si="419"/>
        <v>0.97029899999999991</v>
      </c>
      <c r="HD72" s="46">
        <f t="shared" si="419"/>
        <v>0.98009999999999997</v>
      </c>
      <c r="HE72" s="46">
        <f t="shared" si="419"/>
        <v>0.99</v>
      </c>
      <c r="HF72" s="67">
        <f t="shared" si="354"/>
        <v>1</v>
      </c>
      <c r="HG72" s="66">
        <f t="shared" ref="HG72:HR72" si="420">IF(HG$5&lt;$P72,HH72*0.99,IF(HG$5&lt;=$T72,1,HF72*HG$2))</f>
        <v>1</v>
      </c>
      <c r="HH72" s="66">
        <f t="shared" si="420"/>
        <v>1</v>
      </c>
      <c r="HI72" s="66">
        <f t="shared" si="420"/>
        <v>1</v>
      </c>
      <c r="HJ72" s="66">
        <f t="shared" si="420"/>
        <v>1</v>
      </c>
      <c r="HK72" s="66">
        <f t="shared" si="420"/>
        <v>1</v>
      </c>
      <c r="HL72" s="66">
        <f t="shared" si="420"/>
        <v>1</v>
      </c>
      <c r="HM72" s="66">
        <f t="shared" si="420"/>
        <v>1.17</v>
      </c>
      <c r="HN72" s="66">
        <f t="shared" si="420"/>
        <v>1.3922999999999999</v>
      </c>
      <c r="HO72" s="66">
        <f t="shared" si="420"/>
        <v>1.6846829999999997</v>
      </c>
      <c r="HP72" s="66">
        <f t="shared" si="420"/>
        <v>2.0721600899999997</v>
      </c>
      <c r="HQ72" s="66">
        <f t="shared" si="420"/>
        <v>2.5902001124999998</v>
      </c>
      <c r="HR72" s="66">
        <f t="shared" si="420"/>
        <v>3.2895541428749997</v>
      </c>
    </row>
    <row r="73" spans="5:226" x14ac:dyDescent="0.15">
      <c r="E73" s="9"/>
      <c r="F73" s="9"/>
      <c r="G73" s="9"/>
      <c r="H73" s="15"/>
      <c r="I73" s="7">
        <v>68</v>
      </c>
      <c r="J73" s="15">
        <f>ROUNDUP(求节点(节奏总纲!P$4:P$113,节奏总纲!$O$4:$O$113,节奏总纲!P71+1),0)</f>
        <v>69</v>
      </c>
      <c r="K73" s="15">
        <f>ROUNDUP(求节点(节奏总纲!Q$4:Q$113,节奏总纲!$O$4:$O$113,节奏总纲!Q71+1),0)</f>
        <v>69</v>
      </c>
      <c r="L73" s="15">
        <f>ROUNDUP(求节点(节奏总纲!R$4:R$113,节奏总纲!$O$4:$O$113,节奏总纲!R71+1),0)</f>
        <v>69</v>
      </c>
      <c r="M73" s="15">
        <f>ROUNDUP(求节点(节奏总纲!S$4:S$113,节奏总纲!$O$4:$O$113,节奏总纲!S71+1),0)</f>
        <v>69</v>
      </c>
      <c r="N73" s="15">
        <f>ROUNDUP(求节点(节奏总纲!T$4:T$113,节奏总纲!$O$4:$O$113,节奏总纲!T71+1),0)</f>
        <v>69</v>
      </c>
      <c r="O73" s="15">
        <f t="shared" si="356"/>
        <v>24</v>
      </c>
      <c r="P73" s="7">
        <v>48</v>
      </c>
      <c r="Q73" s="23">
        <f t="shared" ref="Q73:T73" si="421">P73+1.5</f>
        <v>49.5</v>
      </c>
      <c r="R73" s="23">
        <f t="shared" si="421"/>
        <v>51</v>
      </c>
      <c r="S73" s="23">
        <f t="shared" si="421"/>
        <v>52.5</v>
      </c>
      <c r="T73" s="23">
        <f t="shared" si="421"/>
        <v>54</v>
      </c>
      <c r="U73" s="15">
        <f>其他调用!AG72</f>
        <v>10344179609.177971</v>
      </c>
      <c r="V73" s="54">
        <f>IFERROR(部队战力(INDEX(其他调用!D$5:D$104,J73,1),INDEX(其他调用!N$5:N$104,J73,1),INDEX(其他调用!I$5:I$104,J73,1),INDEX(其他调用!S$5:S$104,J73,1)),V72)</f>
        <v>11134926685.605669</v>
      </c>
      <c r="W73" s="54">
        <f>IFERROR(部队战力(INDEX(其他调用!E$5:E$104,K73,1),INDEX(其他调用!O$5:O$104,K73,1),INDEX(其他调用!J$5:J$104,K73,1),INDEX(其他调用!T$5:T$104,K73,1)),W72)</f>
        <v>12443360886.930923</v>
      </c>
      <c r="X73" s="54">
        <f>IFERROR(部队战力(INDEX(其他调用!F$5:F$104,L73,1),INDEX(其他调用!P$5:P$104,L73,1),INDEX(其他调用!K$5:K$104,L73,1),INDEX(其他调用!U$5:U$104,L73,1)),X72)</f>
        <v>14663281517.675676</v>
      </c>
      <c r="Y73" s="54">
        <f>IFERROR(部队战力(INDEX(其他调用!G$5:G$104,M73,1),INDEX(其他调用!Q$5:Q$104,M73,1),INDEX(其他调用!L$5:L$104,M73,1),INDEX(其他调用!V$5:V$104,M73,1)),Y72)</f>
        <v>18620651093.549507</v>
      </c>
      <c r="Z73" s="54">
        <f>IFERROR(部队战力(INDEX(其他调用!H$5:H$104,N73,1),INDEX(其他调用!R$5:R$104,N73,1),INDEX(其他调用!M$5:M$104,N73,1),INDEX(其他调用!W$5:W$104,N73,1)),Z72)</f>
        <v>19471685052.727299</v>
      </c>
      <c r="AA73" s="15">
        <f t="shared" si="358"/>
        <v>1</v>
      </c>
      <c r="AB73" s="15">
        <f t="shared" si="359"/>
        <v>1.0764436723165653</v>
      </c>
      <c r="AC73" s="15">
        <f t="shared" si="360"/>
        <v>1.2029335681575399</v>
      </c>
      <c r="AD73" s="15">
        <f t="shared" si="361"/>
        <v>1.4175393382250963</v>
      </c>
      <c r="AE73" s="15">
        <f t="shared" si="362"/>
        <v>1.8001090272087077</v>
      </c>
      <c r="AF73" s="15">
        <f t="shared" si="363"/>
        <v>1.8823807965835069</v>
      </c>
      <c r="AK73" s="23"/>
      <c r="AL73" s="19">
        <v>68</v>
      </c>
      <c r="AM73" s="26">
        <f t="shared" si="332"/>
        <v>0.31259221482495197</v>
      </c>
      <c r="AN73" s="26">
        <f t="shared" si="332"/>
        <v>0.3295011258945002</v>
      </c>
      <c r="AO73" s="26">
        <f t="shared" si="332"/>
        <v>0.34732468313883558</v>
      </c>
      <c r="AP73" s="26">
        <f t="shared" si="332"/>
        <v>0.3661123621050002</v>
      </c>
      <c r="AQ73" s="26">
        <f t="shared" si="332"/>
        <v>0.40429328196054931</v>
      </c>
      <c r="AR73" s="26">
        <f t="shared" si="332"/>
        <v>0.42616253790000019</v>
      </c>
      <c r="AS73" s="26">
        <f t="shared" si="332"/>
        <v>0.44921475773394365</v>
      </c>
      <c r="AT73" s="26">
        <f t="shared" si="332"/>
        <v>0.47351393100000022</v>
      </c>
      <c r="AU73" s="26">
        <f t="shared" si="332"/>
        <v>0.52181512262023744</v>
      </c>
      <c r="AV73" s="26">
        <f t="shared" si="332"/>
        <v>0.55004143500000013</v>
      </c>
      <c r="AW73" s="26">
        <f t="shared" si="333"/>
        <v>0.57979458068915268</v>
      </c>
      <c r="AX73" s="26">
        <f t="shared" si="333"/>
        <v>0.61115715000000015</v>
      </c>
      <c r="AY73" s="26">
        <f t="shared" si="333"/>
        <v>0.5881974006991405</v>
      </c>
      <c r="AZ73" s="26">
        <f t="shared" si="333"/>
        <v>0.62001450000000025</v>
      </c>
      <c r="BA73" s="26">
        <f t="shared" si="333"/>
        <v>0.65355266744348939</v>
      </c>
      <c r="BB73" s="26">
        <f t="shared" si="333"/>
        <v>0.68890500000000021</v>
      </c>
      <c r="BC73" s="26">
        <f t="shared" si="333"/>
        <v>0.76074913670670707</v>
      </c>
      <c r="BD73" s="26">
        <f t="shared" si="333"/>
        <v>0.80190000000000017</v>
      </c>
      <c r="BE73" s="26">
        <f t="shared" si="333"/>
        <v>0.84527681856300807</v>
      </c>
      <c r="BF73" s="26">
        <f t="shared" si="333"/>
        <v>0.89100000000000013</v>
      </c>
      <c r="BG73" s="26">
        <f t="shared" si="334"/>
        <v>0.9818872134822817</v>
      </c>
      <c r="BH73" s="26">
        <f t="shared" si="334"/>
        <v>1.0349999999999999</v>
      </c>
      <c r="BI73" s="26">
        <f t="shared" si="334"/>
        <v>1.0909857927580908</v>
      </c>
      <c r="BJ73" s="26">
        <f t="shared" si="334"/>
        <v>1.1499999999999999</v>
      </c>
      <c r="BK73" s="26">
        <f t="shared" si="334"/>
        <v>1.0516708758908571</v>
      </c>
      <c r="BL73" s="26">
        <f t="shared" si="334"/>
        <v>1.0533391013316105</v>
      </c>
      <c r="BM73" s="26">
        <f t="shared" si="334"/>
        <v>1.0550046888953273</v>
      </c>
      <c r="BN73" s="26">
        <f t="shared" si="334"/>
        <v>1.0566676510559831</v>
      </c>
      <c r="BO73" s="26">
        <f t="shared" si="334"/>
        <v>1.1087245716271474</v>
      </c>
      <c r="BP73" s="26">
        <f t="shared" si="334"/>
        <v>1.1104612604119792</v>
      </c>
      <c r="BQ73" s="26">
        <f t="shared" si="335"/>
        <v>1.1121952373669477</v>
      </c>
      <c r="BR73" s="26">
        <f t="shared" si="335"/>
        <v>1.1139265151560409</v>
      </c>
      <c r="BS73" s="26">
        <f t="shared" si="335"/>
        <v>1.1663667020879396</v>
      </c>
      <c r="BT73" s="26">
        <f t="shared" si="335"/>
        <v>1.1681710699206005</v>
      </c>
      <c r="BU73" s="26">
        <f t="shared" si="335"/>
        <v>1.1699726550049725</v>
      </c>
      <c r="BV73" s="26">
        <f t="shared" si="335"/>
        <v>1.1717714701763859</v>
      </c>
      <c r="BW73" s="26">
        <f t="shared" si="335"/>
        <v>1.057913157204291</v>
      </c>
      <c r="BX73" s="26">
        <f t="shared" si="335"/>
        <v>1.0608136512982733</v>
      </c>
      <c r="BY73" s="26">
        <f t="shared" si="335"/>
        <v>1.0637062364090937</v>
      </c>
      <c r="BZ73" s="26">
        <f t="shared" si="335"/>
        <v>1.0665909768840267</v>
      </c>
      <c r="CA73" s="26">
        <f t="shared" si="336"/>
        <v>1.1203949807835771</v>
      </c>
      <c r="CB73" s="26">
        <f t="shared" si="336"/>
        <v>1.1234008520872958</v>
      </c>
      <c r="CC73" s="26">
        <f t="shared" si="336"/>
        <v>1.1263987020482102</v>
      </c>
      <c r="CD73" s="26">
        <f t="shared" si="336"/>
        <v>1.1293885945418978</v>
      </c>
      <c r="CE73" s="26">
        <f t="shared" si="336"/>
        <v>1.1838419831734095</v>
      </c>
      <c r="CF73" s="26">
        <f t="shared" si="336"/>
        <v>1.1869513383575812</v>
      </c>
      <c r="CG73" s="26">
        <f t="shared" si="336"/>
        <v>1.1900525694832793</v>
      </c>
      <c r="CH73" s="26" t="e">
        <f t="shared" si="336"/>
        <v>#VALUE!</v>
      </c>
      <c r="CK73" s="49">
        <v>68</v>
      </c>
      <c r="CL73" s="54">
        <f t="shared" si="364"/>
        <v>9.6153846153846159E-3</v>
      </c>
      <c r="CM73" s="54">
        <f t="shared" si="365"/>
        <v>1.9230769230769232E-2</v>
      </c>
      <c r="CN73" s="54">
        <f t="shared" si="366"/>
        <v>2.8846153846153848E-2</v>
      </c>
      <c r="CO73" s="54">
        <f t="shared" si="367"/>
        <v>3.8461538461538464E-2</v>
      </c>
      <c r="CP73" s="54">
        <f t="shared" si="368"/>
        <v>4.8076923076923073E-2</v>
      </c>
      <c r="CQ73" s="54">
        <f t="shared" si="369"/>
        <v>5.7692307692307696E-2</v>
      </c>
      <c r="CR73" s="54">
        <f t="shared" si="370"/>
        <v>6.7307692307692304E-2</v>
      </c>
      <c r="CS73" s="54">
        <f t="shared" si="371"/>
        <v>7.6923076923076927E-2</v>
      </c>
      <c r="CT73" s="54">
        <f t="shared" si="372"/>
        <v>8.6538461538461536E-2</v>
      </c>
      <c r="CU73" s="54">
        <f t="shared" si="373"/>
        <v>9.6153846153846145E-2</v>
      </c>
      <c r="CV73" s="54">
        <f t="shared" si="374"/>
        <v>0.10576923076923077</v>
      </c>
      <c r="CW73" s="54">
        <f t="shared" si="375"/>
        <v>0.11538461538461539</v>
      </c>
      <c r="CX73" s="54">
        <f t="shared" si="376"/>
        <v>1.9230769230769232E-2</v>
      </c>
      <c r="CY73" s="54">
        <f t="shared" si="377"/>
        <v>3.8461538461538464E-2</v>
      </c>
      <c r="CZ73" s="54">
        <f t="shared" si="378"/>
        <v>5.7692307692307696E-2</v>
      </c>
      <c r="DA73" s="54">
        <f t="shared" si="379"/>
        <v>7.6923076923076927E-2</v>
      </c>
      <c r="DB73" s="54">
        <f t="shared" si="380"/>
        <v>9.6153846153846145E-2</v>
      </c>
      <c r="DC73" s="54">
        <f t="shared" si="381"/>
        <v>0.11538461538461539</v>
      </c>
      <c r="DD73" s="54">
        <f t="shared" si="382"/>
        <v>0.13461538461538461</v>
      </c>
      <c r="DE73" s="54">
        <f t="shared" si="383"/>
        <v>0.15384615384615385</v>
      </c>
      <c r="DF73" s="54">
        <f t="shared" si="384"/>
        <v>0.17307692307692307</v>
      </c>
      <c r="DG73" s="54">
        <f t="shared" si="385"/>
        <v>0.19230769230769229</v>
      </c>
      <c r="DH73" s="54">
        <f t="shared" si="386"/>
        <v>0.21153846153846154</v>
      </c>
      <c r="DI73" s="54">
        <f t="shared" si="387"/>
        <v>0.23076923076923078</v>
      </c>
      <c r="DJ73" s="54">
        <f t="shared" si="388"/>
        <v>2.8846153846153848E-2</v>
      </c>
      <c r="DK73" s="54">
        <f t="shared" si="389"/>
        <v>5.7692307692307696E-2</v>
      </c>
      <c r="DL73" s="54">
        <f t="shared" si="390"/>
        <v>8.6538461538461536E-2</v>
      </c>
      <c r="DM73" s="54">
        <f t="shared" si="391"/>
        <v>0.11538461538461539</v>
      </c>
      <c r="DN73" s="54">
        <f t="shared" si="392"/>
        <v>0.14423076923076922</v>
      </c>
      <c r="DO73" s="54">
        <f t="shared" si="393"/>
        <v>0.17307692307692307</v>
      </c>
      <c r="DP73" s="54">
        <f t="shared" si="394"/>
        <v>0.20192307692307693</v>
      </c>
      <c r="DQ73" s="54">
        <f t="shared" si="395"/>
        <v>0.23076923076923078</v>
      </c>
      <c r="DR73" s="54">
        <f t="shared" si="396"/>
        <v>0.25961538461538458</v>
      </c>
      <c r="DS73" s="54">
        <f t="shared" si="397"/>
        <v>0.28846153846153844</v>
      </c>
      <c r="DT73" s="54">
        <f t="shared" si="398"/>
        <v>0.31730769230769229</v>
      </c>
      <c r="DU73" s="54">
        <f t="shared" si="399"/>
        <v>0.34615384615384615</v>
      </c>
      <c r="DV73" s="54">
        <f t="shared" si="400"/>
        <v>3.8461538461538464E-2</v>
      </c>
      <c r="DW73" s="54">
        <f t="shared" si="401"/>
        <v>7.6923076923076927E-2</v>
      </c>
      <c r="DX73" s="54">
        <f t="shared" si="402"/>
        <v>0.11538461538461539</v>
      </c>
      <c r="DY73" s="54">
        <f t="shared" si="403"/>
        <v>0.15384615384615385</v>
      </c>
      <c r="DZ73" s="54">
        <f t="shared" si="404"/>
        <v>0.19230769230769229</v>
      </c>
      <c r="EA73" s="54">
        <f t="shared" si="405"/>
        <v>0.23076923076923078</v>
      </c>
      <c r="EB73" s="54">
        <f t="shared" si="406"/>
        <v>0.26923076923076922</v>
      </c>
      <c r="EC73" s="54">
        <f t="shared" si="407"/>
        <v>0.30769230769230771</v>
      </c>
      <c r="ED73" s="54">
        <f t="shared" si="408"/>
        <v>0.34615384615384615</v>
      </c>
      <c r="EE73" s="54">
        <f t="shared" si="409"/>
        <v>0.38461538461538458</v>
      </c>
      <c r="EF73" s="54">
        <f t="shared" si="410"/>
        <v>0.42307692307692307</v>
      </c>
      <c r="EG73" s="54">
        <f t="shared" si="411"/>
        <v>0.46153846153846156</v>
      </c>
      <c r="EH73" s="66">
        <f t="shared" ref="EH73:ES73" si="422">EG73+EH$2</f>
        <v>0.54153846153846152</v>
      </c>
      <c r="EI73" s="66">
        <f t="shared" si="422"/>
        <v>0.63153846153846149</v>
      </c>
      <c r="EJ73" s="66">
        <f t="shared" si="422"/>
        <v>0.73153846153846147</v>
      </c>
      <c r="EK73" s="66">
        <f t="shared" si="422"/>
        <v>0.85153846153846147</v>
      </c>
      <c r="EL73" s="66">
        <f t="shared" si="422"/>
        <v>0.99153846153846148</v>
      </c>
      <c r="EM73" s="66">
        <f t="shared" si="422"/>
        <v>1.1515384615384614</v>
      </c>
      <c r="EN73" s="66">
        <f t="shared" si="422"/>
        <v>1.3315384615384613</v>
      </c>
      <c r="EO73" s="66">
        <f t="shared" si="422"/>
        <v>1.5315384615384613</v>
      </c>
      <c r="EP73" s="66">
        <f t="shared" si="422"/>
        <v>1.7515384615384613</v>
      </c>
      <c r="EQ73" s="66">
        <f t="shared" si="422"/>
        <v>1.9915384615384613</v>
      </c>
      <c r="ER73" s="66">
        <f t="shared" si="422"/>
        <v>2.2515384615384613</v>
      </c>
      <c r="ES73" s="66">
        <f t="shared" si="422"/>
        <v>2.5315384615384611</v>
      </c>
      <c r="EW73" s="23">
        <v>68</v>
      </c>
      <c r="EX73" s="23">
        <f>INT([2]攻城值!$AC72)</f>
        <v>247</v>
      </c>
      <c r="EY73" s="23">
        <f>INT([2]攻城值!$AJ72)</f>
        <v>1330</v>
      </c>
      <c r="EZ73" s="23">
        <f t="shared" si="413"/>
        <v>1064</v>
      </c>
      <c r="FA73" s="23">
        <f>[3]其他调用!AS72+[3]其他调用!$AZ72*[3]攻城基础信息!$D$28*[3]攻城基础信息!$D$29</f>
        <v>1311.4812510867025</v>
      </c>
      <c r="FB73" s="61">
        <f>[3]攻城基础信息!$X72*EZ73/FA73*$EX$1*6</f>
        <v>634322.00502503151</v>
      </c>
      <c r="FC73" s="26">
        <f t="shared" si="414"/>
        <v>63500</v>
      </c>
      <c r="FJ73" s="46">
        <v>68</v>
      </c>
      <c r="FK73" s="46">
        <f t="shared" ref="FK73:HE73" si="423">IF(FK$5&lt;$P73,FL73*0.99,IF(FK$5&lt;=$T73,1,FJ73*1.05))</f>
        <v>0.62352539489119996</v>
      </c>
      <c r="FL73" s="46">
        <f t="shared" si="423"/>
        <v>0.62982363120323226</v>
      </c>
      <c r="FM73" s="46">
        <f t="shared" si="423"/>
        <v>0.63618548606387093</v>
      </c>
      <c r="FN73" s="46">
        <f t="shared" si="423"/>
        <v>0.64261160208471813</v>
      </c>
      <c r="FO73" s="46">
        <f t="shared" si="423"/>
        <v>0.64910262836840216</v>
      </c>
      <c r="FP73" s="46">
        <f t="shared" si="423"/>
        <v>0.65565922057414361</v>
      </c>
      <c r="FQ73" s="46">
        <f t="shared" si="423"/>
        <v>0.66228204098398347</v>
      </c>
      <c r="FR73" s="46">
        <f t="shared" si="423"/>
        <v>0.66897175856968027</v>
      </c>
      <c r="FS73" s="46">
        <f t="shared" si="423"/>
        <v>0.67572904906028308</v>
      </c>
      <c r="FT73" s="46">
        <f t="shared" si="423"/>
        <v>0.68255459501038696</v>
      </c>
      <c r="FU73" s="46">
        <f t="shared" si="423"/>
        <v>0.68944908586907772</v>
      </c>
      <c r="FV73" s="46">
        <f t="shared" si="423"/>
        <v>0.69641321804957346</v>
      </c>
      <c r="FW73" s="46">
        <f t="shared" si="423"/>
        <v>0.70344769499956916</v>
      </c>
      <c r="FX73" s="46">
        <f t="shared" si="423"/>
        <v>0.71055322727229209</v>
      </c>
      <c r="FY73" s="46">
        <f t="shared" si="423"/>
        <v>0.7177305325982748</v>
      </c>
      <c r="FZ73" s="46">
        <f t="shared" si="423"/>
        <v>0.72498033595785338</v>
      </c>
      <c r="GA73" s="46">
        <f t="shared" si="423"/>
        <v>0.73230336965439735</v>
      </c>
      <c r="GB73" s="46">
        <f t="shared" si="423"/>
        <v>0.73970037338828021</v>
      </c>
      <c r="GC73" s="46">
        <f t="shared" si="423"/>
        <v>0.74717209433159615</v>
      </c>
      <c r="GD73" s="46">
        <f t="shared" si="423"/>
        <v>0.75471928720363246</v>
      </c>
      <c r="GE73" s="46">
        <f t="shared" si="423"/>
        <v>0.76234271434710354</v>
      </c>
      <c r="GF73" s="46">
        <f t="shared" si="423"/>
        <v>0.77004314580515509</v>
      </c>
      <c r="GG73" s="46">
        <f t="shared" si="423"/>
        <v>0.77782135939914654</v>
      </c>
      <c r="GH73" s="46">
        <f t="shared" si="423"/>
        <v>0.78567814080721876</v>
      </c>
      <c r="GI73" s="46">
        <f t="shared" si="423"/>
        <v>0.79361428364365527</v>
      </c>
      <c r="GJ73" s="46">
        <f t="shared" si="423"/>
        <v>0.80163058953904576</v>
      </c>
      <c r="GK73" s="46">
        <f t="shared" si="423"/>
        <v>0.80972786822125831</v>
      </c>
      <c r="GL73" s="46">
        <f t="shared" si="423"/>
        <v>0.81790693759723065</v>
      </c>
      <c r="GM73" s="46">
        <f t="shared" si="423"/>
        <v>0.82616862383558654</v>
      </c>
      <c r="GN73" s="46">
        <f t="shared" si="423"/>
        <v>0.83451376145008738</v>
      </c>
      <c r="GO73" s="46">
        <f t="shared" si="423"/>
        <v>0.84294319338392665</v>
      </c>
      <c r="GP73" s="46">
        <f t="shared" si="423"/>
        <v>0.85145777109487542</v>
      </c>
      <c r="GQ73" s="46">
        <f t="shared" si="423"/>
        <v>0.86005835464128833</v>
      </c>
      <c r="GR73" s="46">
        <f t="shared" si="423"/>
        <v>0.86874581276897811</v>
      </c>
      <c r="GS73" s="46">
        <f t="shared" si="423"/>
        <v>0.87752102299896784</v>
      </c>
      <c r="GT73" s="46">
        <f t="shared" si="423"/>
        <v>0.88638487171612912</v>
      </c>
      <c r="GU73" s="46">
        <f t="shared" si="423"/>
        <v>0.89533825425871627</v>
      </c>
      <c r="GV73" s="46">
        <f t="shared" si="423"/>
        <v>0.9043820750088043</v>
      </c>
      <c r="GW73" s="46">
        <f t="shared" si="423"/>
        <v>0.91351724748364072</v>
      </c>
      <c r="GX73" s="46">
        <f t="shared" si="423"/>
        <v>0.92274469442791995</v>
      </c>
      <c r="GY73" s="46">
        <f t="shared" si="423"/>
        <v>0.93206534790698992</v>
      </c>
      <c r="GZ73" s="46">
        <f t="shared" si="423"/>
        <v>0.94148014940099989</v>
      </c>
      <c r="HA73" s="46">
        <f t="shared" si="423"/>
        <v>0.95099004989999991</v>
      </c>
      <c r="HB73" s="46">
        <f t="shared" si="423"/>
        <v>0.96059600999999994</v>
      </c>
      <c r="HC73" s="46">
        <f t="shared" si="423"/>
        <v>0.97029899999999991</v>
      </c>
      <c r="HD73" s="46">
        <f t="shared" si="423"/>
        <v>0.98009999999999997</v>
      </c>
      <c r="HE73" s="46">
        <f t="shared" si="423"/>
        <v>0.99</v>
      </c>
      <c r="HF73" s="67">
        <f t="shared" si="354"/>
        <v>1</v>
      </c>
      <c r="HG73" s="66">
        <f t="shared" ref="HG73:HR73" si="424">IF(HG$5&lt;$P73,HH73*0.99,IF(HG$5&lt;=$T73,1,HF73*HG$2))</f>
        <v>1</v>
      </c>
      <c r="HH73" s="66">
        <f t="shared" si="424"/>
        <v>1</v>
      </c>
      <c r="HI73" s="66">
        <f t="shared" si="424"/>
        <v>1</v>
      </c>
      <c r="HJ73" s="66">
        <f t="shared" si="424"/>
        <v>1</v>
      </c>
      <c r="HK73" s="66">
        <f t="shared" si="424"/>
        <v>1</v>
      </c>
      <c r="HL73" s="66">
        <f t="shared" si="424"/>
        <v>1</v>
      </c>
      <c r="HM73" s="66">
        <f t="shared" si="424"/>
        <v>1.17</v>
      </c>
      <c r="HN73" s="66">
        <f t="shared" si="424"/>
        <v>1.3922999999999999</v>
      </c>
      <c r="HO73" s="66">
        <f t="shared" si="424"/>
        <v>1.6846829999999997</v>
      </c>
      <c r="HP73" s="66">
        <f t="shared" si="424"/>
        <v>2.0721600899999997</v>
      </c>
      <c r="HQ73" s="66">
        <f t="shared" si="424"/>
        <v>2.5902001124999998</v>
      </c>
      <c r="HR73" s="66">
        <f t="shared" si="424"/>
        <v>3.2895541428749997</v>
      </c>
    </row>
    <row r="74" spans="5:226" x14ac:dyDescent="0.15">
      <c r="E74" s="9"/>
      <c r="F74" s="9"/>
      <c r="G74" s="9"/>
      <c r="H74" s="15"/>
      <c r="I74" s="7">
        <v>69</v>
      </c>
      <c r="J74" s="15">
        <f>ROUNDUP(求节点(节奏总纲!P$4:P$113,节奏总纲!$O$4:$O$113,节奏总纲!P72+1),0)</f>
        <v>70</v>
      </c>
      <c r="K74" s="15">
        <f>ROUNDUP(求节点(节奏总纲!Q$4:Q$113,节奏总纲!$O$4:$O$113,节奏总纲!Q72+1),0)</f>
        <v>70</v>
      </c>
      <c r="L74" s="15">
        <f>ROUNDUP(求节点(节奏总纲!R$4:R$113,节奏总纲!$O$4:$O$113,节奏总纲!R72+1),0)</f>
        <v>70</v>
      </c>
      <c r="M74" s="15">
        <f>ROUNDUP(求节点(节奏总纲!S$4:S$113,节奏总纲!$O$4:$O$113,节奏总纲!S72+1),0)</f>
        <v>70</v>
      </c>
      <c r="N74" s="15">
        <f>ROUNDUP(求节点(节奏总纲!T$4:T$113,节奏总纲!$O$4:$O$113,节奏总纲!T72+1),0)</f>
        <v>70</v>
      </c>
      <c r="O74" s="15">
        <f t="shared" si="356"/>
        <v>24</v>
      </c>
      <c r="P74" s="7">
        <v>48</v>
      </c>
      <c r="Q74" s="23">
        <f t="shared" ref="Q74:T74" si="425">P74+1.5</f>
        <v>49.5</v>
      </c>
      <c r="R74" s="23">
        <f t="shared" si="425"/>
        <v>51</v>
      </c>
      <c r="S74" s="23">
        <f t="shared" si="425"/>
        <v>52.5</v>
      </c>
      <c r="T74" s="23">
        <f t="shared" si="425"/>
        <v>54</v>
      </c>
      <c r="U74" s="15">
        <f>其他调用!AG73</f>
        <v>11134926685.605669</v>
      </c>
      <c r="V74" s="54">
        <f>IFERROR(部队战力(INDEX(其他调用!D$5:D$104,J74,1),INDEX(其他调用!N$5:N$104,J74,1),INDEX(其他调用!I$5:I$104,J74,1),INDEX(其他调用!S$5:S$104,J74,1)),V73)</f>
        <v>11997989799.805796</v>
      </c>
      <c r="W74" s="54">
        <f>IFERROR(部队战力(INDEX(其他调用!E$5:E$104,K74,1),INDEX(其他调用!O$5:O$104,K74,1),INDEX(其他调用!J$5:J$104,K74,1),INDEX(其他调用!T$5:T$104,K74,1)),W73)</f>
        <v>13460455350.970655</v>
      </c>
      <c r="X74" s="54">
        <f>IFERROR(部队战力(INDEX(其他调用!F$5:F$104,L74,1),INDEX(其他调用!P$5:P$104,L74,1),INDEX(其他调用!K$5:K$104,L74,1),INDEX(其他调用!U$5:U$104,L74,1)),X73)</f>
        <v>15903079411.648338</v>
      </c>
      <c r="Y74" s="54">
        <f>IFERROR(部队战力(INDEX(其他调用!G$5:G$104,M74,1),INDEX(其他调用!Q$5:Q$104,M74,1),INDEX(其他调用!L$5:L$104,M74,1),INDEX(其他调用!V$5:V$104,M74,1)),Y73)</f>
        <v>19963193859.116322</v>
      </c>
      <c r="Z74" s="54">
        <f>IFERROR(部队战力(INDEX(其他调用!H$5:H$104,N74,1),INDEX(其他调用!R$5:R$104,N74,1),INDEX(其他调用!M$5:M$104,N74,1),INDEX(其他调用!W$5:W$104,N74,1)),Z73)</f>
        <v>20977055721.962029</v>
      </c>
      <c r="AA74" s="15">
        <f t="shared" si="358"/>
        <v>1</v>
      </c>
      <c r="AB74" s="15">
        <f t="shared" si="359"/>
        <v>1.0775095461846036</v>
      </c>
      <c r="AC74" s="15">
        <f t="shared" si="360"/>
        <v>1.2088499305856446</v>
      </c>
      <c r="AD74" s="15">
        <f t="shared" si="361"/>
        <v>1.4282159066396505</v>
      </c>
      <c r="AE74" s="15">
        <f t="shared" si="362"/>
        <v>1.7928446610181206</v>
      </c>
      <c r="AF74" s="15">
        <f t="shared" si="363"/>
        <v>1.8838970667924977</v>
      </c>
      <c r="AK74" s="23"/>
      <c r="AL74" s="19">
        <v>69</v>
      </c>
      <c r="AM74" s="26">
        <f t="shared" si="332"/>
        <v>0.31259221482495197</v>
      </c>
      <c r="AN74" s="26">
        <f t="shared" si="332"/>
        <v>0.3295011258945002</v>
      </c>
      <c r="AO74" s="26">
        <f t="shared" si="332"/>
        <v>0.34732468313883558</v>
      </c>
      <c r="AP74" s="26">
        <f t="shared" si="332"/>
        <v>0.3661123621050002</v>
      </c>
      <c r="AQ74" s="26">
        <f t="shared" si="332"/>
        <v>0.40429328196054931</v>
      </c>
      <c r="AR74" s="26">
        <f t="shared" si="332"/>
        <v>0.42616253790000019</v>
      </c>
      <c r="AS74" s="26">
        <f t="shared" si="332"/>
        <v>0.44921475773394365</v>
      </c>
      <c r="AT74" s="26">
        <f t="shared" si="332"/>
        <v>0.47351393100000022</v>
      </c>
      <c r="AU74" s="26">
        <f t="shared" si="332"/>
        <v>0.52181512262023744</v>
      </c>
      <c r="AV74" s="26">
        <f t="shared" si="332"/>
        <v>0.55004143500000013</v>
      </c>
      <c r="AW74" s="26">
        <f t="shared" si="333"/>
        <v>0.57979458068915268</v>
      </c>
      <c r="AX74" s="26">
        <f t="shared" si="333"/>
        <v>0.61115715000000015</v>
      </c>
      <c r="AY74" s="26">
        <f t="shared" si="333"/>
        <v>0.5881974006991405</v>
      </c>
      <c r="AZ74" s="26">
        <f t="shared" si="333"/>
        <v>0.62001450000000025</v>
      </c>
      <c r="BA74" s="26">
        <f t="shared" si="333"/>
        <v>0.65355266744348939</v>
      </c>
      <c r="BB74" s="26">
        <f t="shared" si="333"/>
        <v>0.68890500000000021</v>
      </c>
      <c r="BC74" s="26">
        <f t="shared" si="333"/>
        <v>0.76074913670670707</v>
      </c>
      <c r="BD74" s="26">
        <f t="shared" si="333"/>
        <v>0.80190000000000017</v>
      </c>
      <c r="BE74" s="26">
        <f t="shared" si="333"/>
        <v>0.84527681856300807</v>
      </c>
      <c r="BF74" s="26">
        <f t="shared" si="333"/>
        <v>0.89100000000000013</v>
      </c>
      <c r="BG74" s="26">
        <f t="shared" si="334"/>
        <v>0.9818872134822817</v>
      </c>
      <c r="BH74" s="26">
        <f t="shared" si="334"/>
        <v>1.0349999999999999</v>
      </c>
      <c r="BI74" s="26">
        <f t="shared" si="334"/>
        <v>1.0909857927580908</v>
      </c>
      <c r="BJ74" s="26">
        <f t="shared" si="334"/>
        <v>1.1499999999999999</v>
      </c>
      <c r="BK74" s="26">
        <f t="shared" si="334"/>
        <v>1.0516941545800544</v>
      </c>
      <c r="BL74" s="26">
        <f t="shared" si="334"/>
        <v>1.0533855844635955</v>
      </c>
      <c r="BM74" s="26">
        <f t="shared" si="334"/>
        <v>1.0550743027548184</v>
      </c>
      <c r="BN74" s="26">
        <f t="shared" si="334"/>
        <v>1.0567603224532141</v>
      </c>
      <c r="BO74" s="26">
        <f t="shared" si="334"/>
        <v>1.1088457353335355</v>
      </c>
      <c r="BP74" s="26">
        <f t="shared" si="334"/>
        <v>1.110606427912626</v>
      </c>
      <c r="BQ74" s="26">
        <f t="shared" si="335"/>
        <v>1.1123643336040205</v>
      </c>
      <c r="BR74" s="26">
        <f t="shared" si="335"/>
        <v>1.1141194655995337</v>
      </c>
      <c r="BS74" s="26">
        <f t="shared" si="335"/>
        <v>1.1665932841230169</v>
      </c>
      <c r="BT74" s="26">
        <f t="shared" si="335"/>
        <v>1.1684224362413367</v>
      </c>
      <c r="BU74" s="26">
        <f t="shared" si="335"/>
        <v>1.1702487293149926</v>
      </c>
      <c r="BV74" s="26">
        <f t="shared" si="335"/>
        <v>1.1720721767086566</v>
      </c>
      <c r="BW74" s="26">
        <f t="shared" si="335"/>
        <v>1.0580230740370518</v>
      </c>
      <c r="BX74" s="26">
        <f t="shared" si="335"/>
        <v>1.0609636497336083</v>
      </c>
      <c r="BY74" s="26">
        <f t="shared" si="335"/>
        <v>1.0638960978015222</v>
      </c>
      <c r="BZ74" s="26">
        <f t="shared" si="335"/>
        <v>1.0668204852638292</v>
      </c>
      <c r="CA74" s="26">
        <f t="shared" si="336"/>
        <v>1.1206767295716089</v>
      </c>
      <c r="CB74" s="26">
        <f t="shared" si="336"/>
        <v>1.1237236915149098</v>
      </c>
      <c r="CC74" s="26">
        <f t="shared" si="336"/>
        <v>1.126762413972207</v>
      </c>
      <c r="CD74" s="26">
        <f t="shared" si="336"/>
        <v>1.1297929634269519</v>
      </c>
      <c r="CE74" s="26">
        <f t="shared" si="336"/>
        <v>1.1843070148129935</v>
      </c>
      <c r="CF74" s="26">
        <f t="shared" si="336"/>
        <v>1.1874584323250599</v>
      </c>
      <c r="CG74" s="26">
        <f t="shared" si="336"/>
        <v>1.1906015083412727</v>
      </c>
      <c r="CH74" s="26" t="e">
        <f t="shared" si="336"/>
        <v>#VALUE!</v>
      </c>
      <c r="CK74" s="49">
        <v>69</v>
      </c>
      <c r="CL74" s="54">
        <f t="shared" si="364"/>
        <v>9.6153846153846159E-3</v>
      </c>
      <c r="CM74" s="54">
        <f t="shared" si="365"/>
        <v>1.9230769230769232E-2</v>
      </c>
      <c r="CN74" s="54">
        <f t="shared" si="366"/>
        <v>2.8846153846153848E-2</v>
      </c>
      <c r="CO74" s="54">
        <f t="shared" si="367"/>
        <v>3.8461538461538464E-2</v>
      </c>
      <c r="CP74" s="54">
        <f t="shared" si="368"/>
        <v>4.8076923076923073E-2</v>
      </c>
      <c r="CQ74" s="54">
        <f t="shared" si="369"/>
        <v>5.7692307692307696E-2</v>
      </c>
      <c r="CR74" s="54">
        <f t="shared" si="370"/>
        <v>6.7307692307692304E-2</v>
      </c>
      <c r="CS74" s="54">
        <f t="shared" si="371"/>
        <v>7.6923076923076927E-2</v>
      </c>
      <c r="CT74" s="54">
        <f t="shared" si="372"/>
        <v>8.6538461538461536E-2</v>
      </c>
      <c r="CU74" s="54">
        <f t="shared" si="373"/>
        <v>9.6153846153846145E-2</v>
      </c>
      <c r="CV74" s="54">
        <f t="shared" si="374"/>
        <v>0.10576923076923077</v>
      </c>
      <c r="CW74" s="54">
        <f t="shared" si="375"/>
        <v>0.11538461538461539</v>
      </c>
      <c r="CX74" s="54">
        <f t="shared" si="376"/>
        <v>1.9230769230769232E-2</v>
      </c>
      <c r="CY74" s="54">
        <f t="shared" si="377"/>
        <v>3.8461538461538464E-2</v>
      </c>
      <c r="CZ74" s="54">
        <f t="shared" si="378"/>
        <v>5.7692307692307696E-2</v>
      </c>
      <c r="DA74" s="54">
        <f t="shared" si="379"/>
        <v>7.6923076923076927E-2</v>
      </c>
      <c r="DB74" s="54">
        <f t="shared" si="380"/>
        <v>9.6153846153846145E-2</v>
      </c>
      <c r="DC74" s="54">
        <f t="shared" si="381"/>
        <v>0.11538461538461539</v>
      </c>
      <c r="DD74" s="54">
        <f t="shared" si="382"/>
        <v>0.13461538461538461</v>
      </c>
      <c r="DE74" s="54">
        <f t="shared" si="383"/>
        <v>0.15384615384615385</v>
      </c>
      <c r="DF74" s="54">
        <f t="shared" si="384"/>
        <v>0.17307692307692307</v>
      </c>
      <c r="DG74" s="54">
        <f t="shared" si="385"/>
        <v>0.19230769230769229</v>
      </c>
      <c r="DH74" s="54">
        <f t="shared" si="386"/>
        <v>0.21153846153846154</v>
      </c>
      <c r="DI74" s="54">
        <f t="shared" si="387"/>
        <v>0.23076923076923078</v>
      </c>
      <c r="DJ74" s="54">
        <f t="shared" si="388"/>
        <v>2.8846153846153848E-2</v>
      </c>
      <c r="DK74" s="54">
        <f t="shared" si="389"/>
        <v>5.7692307692307696E-2</v>
      </c>
      <c r="DL74" s="54">
        <f t="shared" si="390"/>
        <v>8.6538461538461536E-2</v>
      </c>
      <c r="DM74" s="54">
        <f t="shared" si="391"/>
        <v>0.11538461538461539</v>
      </c>
      <c r="DN74" s="54">
        <f t="shared" si="392"/>
        <v>0.14423076923076922</v>
      </c>
      <c r="DO74" s="54">
        <f t="shared" si="393"/>
        <v>0.17307692307692307</v>
      </c>
      <c r="DP74" s="54">
        <f t="shared" si="394"/>
        <v>0.20192307692307693</v>
      </c>
      <c r="DQ74" s="54">
        <f t="shared" si="395"/>
        <v>0.23076923076923078</v>
      </c>
      <c r="DR74" s="54">
        <f t="shared" si="396"/>
        <v>0.25961538461538458</v>
      </c>
      <c r="DS74" s="54">
        <f t="shared" si="397"/>
        <v>0.28846153846153844</v>
      </c>
      <c r="DT74" s="54">
        <f t="shared" si="398"/>
        <v>0.31730769230769229</v>
      </c>
      <c r="DU74" s="54">
        <f t="shared" si="399"/>
        <v>0.34615384615384615</v>
      </c>
      <c r="DV74" s="54">
        <f t="shared" si="400"/>
        <v>3.8461538461538464E-2</v>
      </c>
      <c r="DW74" s="54">
        <f t="shared" si="401"/>
        <v>7.6923076923076927E-2</v>
      </c>
      <c r="DX74" s="54">
        <f t="shared" si="402"/>
        <v>0.11538461538461539</v>
      </c>
      <c r="DY74" s="54">
        <f t="shared" si="403"/>
        <v>0.15384615384615385</v>
      </c>
      <c r="DZ74" s="54">
        <f t="shared" si="404"/>
        <v>0.19230769230769229</v>
      </c>
      <c r="EA74" s="54">
        <f t="shared" si="405"/>
        <v>0.23076923076923078</v>
      </c>
      <c r="EB74" s="54">
        <f t="shared" si="406"/>
        <v>0.26923076923076922</v>
      </c>
      <c r="EC74" s="54">
        <f t="shared" si="407"/>
        <v>0.30769230769230771</v>
      </c>
      <c r="ED74" s="54">
        <f t="shared" si="408"/>
        <v>0.34615384615384615</v>
      </c>
      <c r="EE74" s="54">
        <f t="shared" si="409"/>
        <v>0.38461538461538458</v>
      </c>
      <c r="EF74" s="54">
        <f t="shared" si="410"/>
        <v>0.42307692307692307</v>
      </c>
      <c r="EG74" s="54">
        <f t="shared" si="411"/>
        <v>0.46153846153846156</v>
      </c>
      <c r="EH74" s="66">
        <f t="shared" ref="EH74:ES74" si="426">EG74+EH$2</f>
        <v>0.54153846153846152</v>
      </c>
      <c r="EI74" s="66">
        <f t="shared" si="426"/>
        <v>0.63153846153846149</v>
      </c>
      <c r="EJ74" s="66">
        <f t="shared" si="426"/>
        <v>0.73153846153846147</v>
      </c>
      <c r="EK74" s="66">
        <f t="shared" si="426"/>
        <v>0.85153846153846147</v>
      </c>
      <c r="EL74" s="66">
        <f t="shared" si="426"/>
        <v>0.99153846153846148</v>
      </c>
      <c r="EM74" s="66">
        <f t="shared" si="426"/>
        <v>1.1515384615384614</v>
      </c>
      <c r="EN74" s="66">
        <f t="shared" si="426"/>
        <v>1.3315384615384613</v>
      </c>
      <c r="EO74" s="66">
        <f t="shared" si="426"/>
        <v>1.5315384615384613</v>
      </c>
      <c r="EP74" s="66">
        <f t="shared" si="426"/>
        <v>1.7515384615384613</v>
      </c>
      <c r="EQ74" s="66">
        <f t="shared" si="426"/>
        <v>1.9915384615384613</v>
      </c>
      <c r="ER74" s="66">
        <f t="shared" si="426"/>
        <v>2.2515384615384613</v>
      </c>
      <c r="ES74" s="66">
        <f t="shared" si="426"/>
        <v>2.5315384615384611</v>
      </c>
      <c r="EW74" s="23">
        <v>69</v>
      </c>
      <c r="EX74" s="23">
        <f>INT([2]攻城值!$AC73)</f>
        <v>250</v>
      </c>
      <c r="EY74" s="23">
        <f>INT([2]攻城值!$AJ73)</f>
        <v>1343</v>
      </c>
      <c r="EZ74" s="23">
        <f t="shared" si="413"/>
        <v>1074.4000000000001</v>
      </c>
      <c r="FA74" s="23">
        <f>[3]其他调用!AS73+[3]其他调用!$AZ73*[3]攻城基础信息!$D$28*[3]攻城基础信息!$D$29</f>
        <v>1325.3359571528488</v>
      </c>
      <c r="FB74" s="61">
        <f>[3]攻城基础信息!$X73*EZ74/FA74*$EX$1*6</f>
        <v>644393.62641722208</v>
      </c>
      <c r="FC74" s="26">
        <f t="shared" si="414"/>
        <v>64500</v>
      </c>
      <c r="FJ74" s="46">
        <v>69</v>
      </c>
      <c r="FK74" s="46">
        <f t="shared" ref="FK74:HE74" si="427">IF(FK$5&lt;$P74,FL74*0.99,IF(FK$5&lt;=$T74,1,FJ74*1.05))</f>
        <v>0.62352539489119996</v>
      </c>
      <c r="FL74" s="46">
        <f t="shared" si="427"/>
        <v>0.62982363120323226</v>
      </c>
      <c r="FM74" s="46">
        <f t="shared" si="427"/>
        <v>0.63618548606387093</v>
      </c>
      <c r="FN74" s="46">
        <f t="shared" si="427"/>
        <v>0.64261160208471813</v>
      </c>
      <c r="FO74" s="46">
        <f t="shared" si="427"/>
        <v>0.64910262836840216</v>
      </c>
      <c r="FP74" s="46">
        <f t="shared" si="427"/>
        <v>0.65565922057414361</v>
      </c>
      <c r="FQ74" s="46">
        <f t="shared" si="427"/>
        <v>0.66228204098398347</v>
      </c>
      <c r="FR74" s="46">
        <f t="shared" si="427"/>
        <v>0.66897175856968027</v>
      </c>
      <c r="FS74" s="46">
        <f t="shared" si="427"/>
        <v>0.67572904906028308</v>
      </c>
      <c r="FT74" s="46">
        <f t="shared" si="427"/>
        <v>0.68255459501038696</v>
      </c>
      <c r="FU74" s="46">
        <f t="shared" si="427"/>
        <v>0.68944908586907772</v>
      </c>
      <c r="FV74" s="46">
        <f t="shared" si="427"/>
        <v>0.69641321804957346</v>
      </c>
      <c r="FW74" s="46">
        <f t="shared" si="427"/>
        <v>0.70344769499956916</v>
      </c>
      <c r="FX74" s="46">
        <f t="shared" si="427"/>
        <v>0.71055322727229209</v>
      </c>
      <c r="FY74" s="46">
        <f t="shared" si="427"/>
        <v>0.7177305325982748</v>
      </c>
      <c r="FZ74" s="46">
        <f t="shared" si="427"/>
        <v>0.72498033595785338</v>
      </c>
      <c r="GA74" s="46">
        <f t="shared" si="427"/>
        <v>0.73230336965439735</v>
      </c>
      <c r="GB74" s="46">
        <f t="shared" si="427"/>
        <v>0.73970037338828021</v>
      </c>
      <c r="GC74" s="46">
        <f t="shared" si="427"/>
        <v>0.74717209433159615</v>
      </c>
      <c r="GD74" s="46">
        <f t="shared" si="427"/>
        <v>0.75471928720363246</v>
      </c>
      <c r="GE74" s="46">
        <f t="shared" si="427"/>
        <v>0.76234271434710354</v>
      </c>
      <c r="GF74" s="46">
        <f t="shared" si="427"/>
        <v>0.77004314580515509</v>
      </c>
      <c r="GG74" s="46">
        <f t="shared" si="427"/>
        <v>0.77782135939914654</v>
      </c>
      <c r="GH74" s="46">
        <f t="shared" si="427"/>
        <v>0.78567814080721876</v>
      </c>
      <c r="GI74" s="46">
        <f t="shared" si="427"/>
        <v>0.79361428364365527</v>
      </c>
      <c r="GJ74" s="46">
        <f t="shared" si="427"/>
        <v>0.80163058953904576</v>
      </c>
      <c r="GK74" s="46">
        <f t="shared" si="427"/>
        <v>0.80972786822125831</v>
      </c>
      <c r="GL74" s="46">
        <f t="shared" si="427"/>
        <v>0.81790693759723065</v>
      </c>
      <c r="GM74" s="46">
        <f t="shared" si="427"/>
        <v>0.82616862383558654</v>
      </c>
      <c r="GN74" s="46">
        <f t="shared" si="427"/>
        <v>0.83451376145008738</v>
      </c>
      <c r="GO74" s="46">
        <f t="shared" si="427"/>
        <v>0.84294319338392665</v>
      </c>
      <c r="GP74" s="46">
        <f t="shared" si="427"/>
        <v>0.85145777109487542</v>
      </c>
      <c r="GQ74" s="46">
        <f t="shared" si="427"/>
        <v>0.86005835464128833</v>
      </c>
      <c r="GR74" s="46">
        <f t="shared" si="427"/>
        <v>0.86874581276897811</v>
      </c>
      <c r="GS74" s="46">
        <f t="shared" si="427"/>
        <v>0.87752102299896784</v>
      </c>
      <c r="GT74" s="46">
        <f t="shared" si="427"/>
        <v>0.88638487171612912</v>
      </c>
      <c r="GU74" s="46">
        <f t="shared" si="427"/>
        <v>0.89533825425871627</v>
      </c>
      <c r="GV74" s="46">
        <f t="shared" si="427"/>
        <v>0.9043820750088043</v>
      </c>
      <c r="GW74" s="46">
        <f t="shared" si="427"/>
        <v>0.91351724748364072</v>
      </c>
      <c r="GX74" s="46">
        <f t="shared" si="427"/>
        <v>0.92274469442791995</v>
      </c>
      <c r="GY74" s="46">
        <f t="shared" si="427"/>
        <v>0.93206534790698992</v>
      </c>
      <c r="GZ74" s="46">
        <f t="shared" si="427"/>
        <v>0.94148014940099989</v>
      </c>
      <c r="HA74" s="46">
        <f t="shared" si="427"/>
        <v>0.95099004989999991</v>
      </c>
      <c r="HB74" s="46">
        <f t="shared" si="427"/>
        <v>0.96059600999999994</v>
      </c>
      <c r="HC74" s="46">
        <f t="shared" si="427"/>
        <v>0.97029899999999991</v>
      </c>
      <c r="HD74" s="46">
        <f t="shared" si="427"/>
        <v>0.98009999999999997</v>
      </c>
      <c r="HE74" s="46">
        <f t="shared" si="427"/>
        <v>0.99</v>
      </c>
      <c r="HF74" s="67">
        <f t="shared" si="354"/>
        <v>1</v>
      </c>
      <c r="HG74" s="66">
        <f t="shared" ref="HG74:HR74" si="428">IF(HG$5&lt;$P74,HH74*0.99,IF(HG$5&lt;=$T74,1,HF74*HG$2))</f>
        <v>1</v>
      </c>
      <c r="HH74" s="66">
        <f t="shared" si="428"/>
        <v>1</v>
      </c>
      <c r="HI74" s="66">
        <f t="shared" si="428"/>
        <v>1</v>
      </c>
      <c r="HJ74" s="66">
        <f t="shared" si="428"/>
        <v>1</v>
      </c>
      <c r="HK74" s="66">
        <f t="shared" si="428"/>
        <v>1</v>
      </c>
      <c r="HL74" s="66">
        <f t="shared" si="428"/>
        <v>1</v>
      </c>
      <c r="HM74" s="66">
        <f t="shared" si="428"/>
        <v>1.17</v>
      </c>
      <c r="HN74" s="66">
        <f t="shared" si="428"/>
        <v>1.3922999999999999</v>
      </c>
      <c r="HO74" s="66">
        <f t="shared" si="428"/>
        <v>1.6846829999999997</v>
      </c>
      <c r="HP74" s="66">
        <f t="shared" si="428"/>
        <v>2.0721600899999997</v>
      </c>
      <c r="HQ74" s="66">
        <f t="shared" si="428"/>
        <v>2.5902001124999998</v>
      </c>
      <c r="HR74" s="66">
        <f t="shared" si="428"/>
        <v>3.2895541428749997</v>
      </c>
    </row>
    <row r="75" spans="5:226" x14ac:dyDescent="0.15">
      <c r="E75" s="9"/>
      <c r="F75" s="9"/>
      <c r="G75" s="9"/>
      <c r="H75" s="15"/>
      <c r="I75" s="7">
        <v>70</v>
      </c>
      <c r="J75" s="15">
        <f>ROUNDUP(求节点(节奏总纲!P$4:P$113,节奏总纲!$O$4:$O$113,节奏总纲!P73+1),0)</f>
        <v>71</v>
      </c>
      <c r="K75" s="15">
        <f>ROUNDUP(求节点(节奏总纲!Q$4:Q$113,节奏总纲!$O$4:$O$113,节奏总纲!Q73+1),0)</f>
        <v>71</v>
      </c>
      <c r="L75" s="15">
        <f>ROUNDUP(求节点(节奏总纲!R$4:R$113,节奏总纲!$O$4:$O$113,节奏总纲!R73+1),0)</f>
        <v>71</v>
      </c>
      <c r="M75" s="15">
        <f>ROUNDUP(求节点(节奏总纲!S$4:S$113,节奏总纲!$O$4:$O$113,节奏总纲!S73+1),0)</f>
        <v>71</v>
      </c>
      <c r="N75" s="15">
        <f>ROUNDUP(求节点(节奏总纲!T$4:T$113,节奏总纲!$O$4:$O$113,节奏总纲!T73+1),0)</f>
        <v>71</v>
      </c>
      <c r="O75" s="15">
        <f t="shared" si="356"/>
        <v>24</v>
      </c>
      <c r="P75" s="7">
        <v>48</v>
      </c>
      <c r="Q75" s="23">
        <f t="shared" ref="Q75:T75" si="429">P75+1.5</f>
        <v>49.5</v>
      </c>
      <c r="R75" s="23">
        <f t="shared" si="429"/>
        <v>51</v>
      </c>
      <c r="S75" s="23">
        <f t="shared" si="429"/>
        <v>52.5</v>
      </c>
      <c r="T75" s="23">
        <f t="shared" si="429"/>
        <v>54</v>
      </c>
      <c r="U75" s="15">
        <f>其他调用!AG74</f>
        <v>11997989799.805796</v>
      </c>
      <c r="V75" s="54">
        <f>IFERROR(部队战力(INDEX(其他调用!D$5:D$104,J75,1),INDEX(其他调用!N$5:N$104,J75,1),INDEX(其他调用!I$5:I$104,J75,1),INDEX(其他调用!S$5:S$104,J75,1)),V74)</f>
        <v>13005355127.834364</v>
      </c>
      <c r="W75" s="54">
        <f>IFERROR(部队战力(INDEX(其他调用!E$5:E$104,K75,1),INDEX(其他调用!O$5:O$104,K75,1),INDEX(其他调用!J$5:J$104,K75,1),INDEX(其他调用!T$5:T$104,K75,1)),W74)</f>
        <v>14641625327.247053</v>
      </c>
      <c r="X75" s="54">
        <f>IFERROR(部队战力(INDEX(其他调用!F$5:F$104,L75,1),INDEX(其他调用!P$5:P$104,L75,1),INDEX(其他调用!K$5:K$104,L75,1),INDEX(其他调用!U$5:U$104,L75,1)),X74)</f>
        <v>17296675773.70715</v>
      </c>
      <c r="Y75" s="54">
        <f>IFERROR(部队战力(INDEX(其他调用!G$5:G$104,M75,1),INDEX(其他调用!Q$5:Q$104,M75,1),INDEX(其他调用!L$5:L$104,M75,1),INDEX(其他调用!V$5:V$104,M75,1)),Y74)</f>
        <v>21478454164.954079</v>
      </c>
      <c r="Z75" s="54">
        <f>IFERROR(部队战力(INDEX(其他调用!H$5:H$104,N75,1),INDEX(其他调用!R$5:R$104,N75,1),INDEX(其他调用!M$5:M$104,N75,1),INDEX(其他调用!W$5:W$104,N75,1)),Z74)</f>
        <v>22665539695.990513</v>
      </c>
      <c r="AA75" s="15">
        <f t="shared" si="358"/>
        <v>1</v>
      </c>
      <c r="AB75" s="15">
        <f t="shared" si="359"/>
        <v>1.0839611755666665</v>
      </c>
      <c r="AC75" s="15">
        <f t="shared" si="360"/>
        <v>1.220339871224432</v>
      </c>
      <c r="AD75" s="15">
        <f t="shared" si="361"/>
        <v>1.441631145076246</v>
      </c>
      <c r="AE75" s="15">
        <f t="shared" si="362"/>
        <v>1.7901710639312043</v>
      </c>
      <c r="AF75" s="15">
        <f t="shared" si="363"/>
        <v>1.8891114323465574</v>
      </c>
      <c r="AK75" s="23"/>
      <c r="AL75" s="19">
        <v>70</v>
      </c>
      <c r="AM75" s="26">
        <f t="shared" si="332"/>
        <v>0.31259221482495197</v>
      </c>
      <c r="AN75" s="26">
        <f t="shared" si="332"/>
        <v>0.3295011258945002</v>
      </c>
      <c r="AO75" s="26">
        <f t="shared" si="332"/>
        <v>0.34732468313883558</v>
      </c>
      <c r="AP75" s="26">
        <f t="shared" si="332"/>
        <v>0.3661123621050002</v>
      </c>
      <c r="AQ75" s="26">
        <f t="shared" si="332"/>
        <v>0.40429328196054931</v>
      </c>
      <c r="AR75" s="26">
        <f t="shared" si="332"/>
        <v>0.42616253790000019</v>
      </c>
      <c r="AS75" s="26">
        <f t="shared" si="332"/>
        <v>0.44921475773394365</v>
      </c>
      <c r="AT75" s="26">
        <f t="shared" si="332"/>
        <v>0.47351393100000022</v>
      </c>
      <c r="AU75" s="26">
        <f t="shared" si="332"/>
        <v>0.52181512262023744</v>
      </c>
      <c r="AV75" s="26">
        <f t="shared" si="332"/>
        <v>0.55004143500000013</v>
      </c>
      <c r="AW75" s="26">
        <f t="shared" si="333"/>
        <v>0.57979458068915268</v>
      </c>
      <c r="AX75" s="26">
        <f t="shared" si="333"/>
        <v>0.61115715000000015</v>
      </c>
      <c r="AY75" s="26">
        <f t="shared" si="333"/>
        <v>0.5881974006991405</v>
      </c>
      <c r="AZ75" s="26">
        <f t="shared" si="333"/>
        <v>0.62001450000000025</v>
      </c>
      <c r="BA75" s="26">
        <f t="shared" si="333"/>
        <v>0.65355266744348939</v>
      </c>
      <c r="BB75" s="26">
        <f t="shared" si="333"/>
        <v>0.68890500000000021</v>
      </c>
      <c r="BC75" s="26">
        <f t="shared" si="333"/>
        <v>0.76074913670670707</v>
      </c>
      <c r="BD75" s="26">
        <f t="shared" si="333"/>
        <v>0.80190000000000017</v>
      </c>
      <c r="BE75" s="26">
        <f t="shared" si="333"/>
        <v>0.84527681856300807</v>
      </c>
      <c r="BF75" s="26">
        <f t="shared" si="333"/>
        <v>0.89100000000000013</v>
      </c>
      <c r="BG75" s="26">
        <f t="shared" si="334"/>
        <v>0.9818872134822817</v>
      </c>
      <c r="BH75" s="26">
        <f t="shared" si="334"/>
        <v>1.0349999999999999</v>
      </c>
      <c r="BI75" s="26">
        <f t="shared" si="334"/>
        <v>1.0909857927580908</v>
      </c>
      <c r="BJ75" s="26">
        <f t="shared" si="334"/>
        <v>1.1499999999999999</v>
      </c>
      <c r="BK75" s="26">
        <f t="shared" si="334"/>
        <v>1.051835047192569</v>
      </c>
      <c r="BL75" s="26">
        <f t="shared" si="334"/>
        <v>1.0536668985050197</v>
      </c>
      <c r="BM75" s="26">
        <f t="shared" si="334"/>
        <v>1.0554955705770543</v>
      </c>
      <c r="BN75" s="26">
        <f t="shared" si="334"/>
        <v>1.0573210799044797</v>
      </c>
      <c r="BO75" s="26">
        <f t="shared" si="334"/>
        <v>1.1095788448809893</v>
      </c>
      <c r="BP75" s="26">
        <f t="shared" si="334"/>
        <v>1.1114847077710592</v>
      </c>
      <c r="BQ75" s="26">
        <f t="shared" si="335"/>
        <v>1.113387308267165</v>
      </c>
      <c r="BR75" s="26">
        <f t="shared" si="335"/>
        <v>1.1152866630655498</v>
      </c>
      <c r="BS75" s="26">
        <f t="shared" si="335"/>
        <v>1.1679638245714603</v>
      </c>
      <c r="BT75" s="26">
        <f t="shared" si="335"/>
        <v>1.16994277899372</v>
      </c>
      <c r="BU75" s="26">
        <f t="shared" si="335"/>
        <v>1.1719183916687641</v>
      </c>
      <c r="BV75" s="26">
        <f t="shared" si="335"/>
        <v>1.1738906794686881</v>
      </c>
      <c r="BW75" s="26">
        <f t="shared" si="335"/>
        <v>1.0586881461919371</v>
      </c>
      <c r="BX75" s="26">
        <f t="shared" si="335"/>
        <v>1.0618711231909734</v>
      </c>
      <c r="BY75" s="26">
        <f t="shared" si="335"/>
        <v>1.0650445876330241</v>
      </c>
      <c r="BZ75" s="26">
        <f t="shared" si="335"/>
        <v>1.068208624298614</v>
      </c>
      <c r="CA75" s="26">
        <f t="shared" si="336"/>
        <v>1.1223806175123756</v>
      </c>
      <c r="CB75" s="26">
        <f t="shared" si="336"/>
        <v>1.1256758303881551</v>
      </c>
      <c r="CC75" s="26">
        <f t="shared" si="336"/>
        <v>1.1289614252367808</v>
      </c>
      <c r="CD75" s="26">
        <f t="shared" si="336"/>
        <v>1.1322374857887652</v>
      </c>
      <c r="CE75" s="26">
        <f t="shared" si="336"/>
        <v>1.1871179170470612</v>
      </c>
      <c r="CF75" s="26">
        <f t="shared" si="336"/>
        <v>1.1905232116784092</v>
      </c>
      <c r="CG75" s="26">
        <f t="shared" si="336"/>
        <v>1.1939187937694906</v>
      </c>
      <c r="CH75" s="26" t="e">
        <f t="shared" si="336"/>
        <v>#VALUE!</v>
      </c>
      <c r="CK75" s="49">
        <v>70</v>
      </c>
      <c r="CL75" s="54">
        <f t="shared" si="364"/>
        <v>9.6153846153846159E-3</v>
      </c>
      <c r="CM75" s="54">
        <f t="shared" si="365"/>
        <v>1.9230769230769232E-2</v>
      </c>
      <c r="CN75" s="54">
        <f t="shared" si="366"/>
        <v>2.8846153846153848E-2</v>
      </c>
      <c r="CO75" s="54">
        <f t="shared" si="367"/>
        <v>3.8461538461538464E-2</v>
      </c>
      <c r="CP75" s="54">
        <f t="shared" si="368"/>
        <v>4.8076923076923073E-2</v>
      </c>
      <c r="CQ75" s="54">
        <f t="shared" si="369"/>
        <v>5.7692307692307696E-2</v>
      </c>
      <c r="CR75" s="54">
        <f t="shared" si="370"/>
        <v>6.7307692307692304E-2</v>
      </c>
      <c r="CS75" s="54">
        <f t="shared" si="371"/>
        <v>7.6923076923076927E-2</v>
      </c>
      <c r="CT75" s="54">
        <f t="shared" si="372"/>
        <v>8.6538461538461536E-2</v>
      </c>
      <c r="CU75" s="54">
        <f t="shared" si="373"/>
        <v>9.6153846153846145E-2</v>
      </c>
      <c r="CV75" s="54">
        <f t="shared" si="374"/>
        <v>0.10576923076923077</v>
      </c>
      <c r="CW75" s="54">
        <f t="shared" si="375"/>
        <v>0.11538461538461539</v>
      </c>
      <c r="CX75" s="54">
        <f t="shared" si="376"/>
        <v>1.9230769230769232E-2</v>
      </c>
      <c r="CY75" s="54">
        <f t="shared" si="377"/>
        <v>3.8461538461538464E-2</v>
      </c>
      <c r="CZ75" s="54">
        <f t="shared" si="378"/>
        <v>5.7692307692307696E-2</v>
      </c>
      <c r="DA75" s="54">
        <f t="shared" si="379"/>
        <v>7.6923076923076927E-2</v>
      </c>
      <c r="DB75" s="54">
        <f t="shared" si="380"/>
        <v>9.6153846153846145E-2</v>
      </c>
      <c r="DC75" s="54">
        <f t="shared" si="381"/>
        <v>0.11538461538461539</v>
      </c>
      <c r="DD75" s="54">
        <f t="shared" si="382"/>
        <v>0.13461538461538461</v>
      </c>
      <c r="DE75" s="54">
        <f t="shared" si="383"/>
        <v>0.15384615384615385</v>
      </c>
      <c r="DF75" s="54">
        <f t="shared" si="384"/>
        <v>0.17307692307692307</v>
      </c>
      <c r="DG75" s="54">
        <f t="shared" si="385"/>
        <v>0.19230769230769229</v>
      </c>
      <c r="DH75" s="54">
        <f t="shared" si="386"/>
        <v>0.21153846153846154</v>
      </c>
      <c r="DI75" s="54">
        <f t="shared" si="387"/>
        <v>0.23076923076923078</v>
      </c>
      <c r="DJ75" s="54">
        <f t="shared" si="388"/>
        <v>2.8846153846153848E-2</v>
      </c>
      <c r="DK75" s="54">
        <f t="shared" si="389"/>
        <v>5.7692307692307696E-2</v>
      </c>
      <c r="DL75" s="54">
        <f t="shared" si="390"/>
        <v>8.6538461538461536E-2</v>
      </c>
      <c r="DM75" s="54">
        <f t="shared" si="391"/>
        <v>0.11538461538461539</v>
      </c>
      <c r="DN75" s="54">
        <f t="shared" si="392"/>
        <v>0.14423076923076922</v>
      </c>
      <c r="DO75" s="54">
        <f t="shared" si="393"/>
        <v>0.17307692307692307</v>
      </c>
      <c r="DP75" s="54">
        <f t="shared" si="394"/>
        <v>0.20192307692307693</v>
      </c>
      <c r="DQ75" s="54">
        <f t="shared" si="395"/>
        <v>0.23076923076923078</v>
      </c>
      <c r="DR75" s="54">
        <f t="shared" si="396"/>
        <v>0.25961538461538458</v>
      </c>
      <c r="DS75" s="54">
        <f t="shared" si="397"/>
        <v>0.28846153846153844</v>
      </c>
      <c r="DT75" s="54">
        <f t="shared" si="398"/>
        <v>0.31730769230769229</v>
      </c>
      <c r="DU75" s="54">
        <f t="shared" si="399"/>
        <v>0.34615384615384615</v>
      </c>
      <c r="DV75" s="54">
        <f t="shared" si="400"/>
        <v>3.8461538461538464E-2</v>
      </c>
      <c r="DW75" s="54">
        <f t="shared" si="401"/>
        <v>7.6923076923076927E-2</v>
      </c>
      <c r="DX75" s="54">
        <f t="shared" si="402"/>
        <v>0.11538461538461539</v>
      </c>
      <c r="DY75" s="54">
        <f t="shared" si="403"/>
        <v>0.15384615384615385</v>
      </c>
      <c r="DZ75" s="54">
        <f t="shared" si="404"/>
        <v>0.19230769230769229</v>
      </c>
      <c r="EA75" s="54">
        <f t="shared" si="405"/>
        <v>0.23076923076923078</v>
      </c>
      <c r="EB75" s="54">
        <f t="shared" si="406"/>
        <v>0.26923076923076922</v>
      </c>
      <c r="EC75" s="54">
        <f t="shared" si="407"/>
        <v>0.30769230769230771</v>
      </c>
      <c r="ED75" s="54">
        <f t="shared" si="408"/>
        <v>0.34615384615384615</v>
      </c>
      <c r="EE75" s="54">
        <f t="shared" si="409"/>
        <v>0.38461538461538458</v>
      </c>
      <c r="EF75" s="54">
        <f t="shared" si="410"/>
        <v>0.42307692307692307</v>
      </c>
      <c r="EG75" s="54">
        <f t="shared" si="411"/>
        <v>0.46153846153846156</v>
      </c>
      <c r="EH75" s="66">
        <f t="shared" ref="EH75:ES75" si="430">EG75+EH$2</f>
        <v>0.54153846153846152</v>
      </c>
      <c r="EI75" s="66">
        <f t="shared" si="430"/>
        <v>0.63153846153846149</v>
      </c>
      <c r="EJ75" s="66">
        <f t="shared" si="430"/>
        <v>0.73153846153846147</v>
      </c>
      <c r="EK75" s="66">
        <f t="shared" si="430"/>
        <v>0.85153846153846147</v>
      </c>
      <c r="EL75" s="66">
        <f t="shared" si="430"/>
        <v>0.99153846153846148</v>
      </c>
      <c r="EM75" s="66">
        <f t="shared" si="430"/>
        <v>1.1515384615384614</v>
      </c>
      <c r="EN75" s="66">
        <f t="shared" si="430"/>
        <v>1.3315384615384613</v>
      </c>
      <c r="EO75" s="66">
        <f t="shared" si="430"/>
        <v>1.5315384615384613</v>
      </c>
      <c r="EP75" s="66">
        <f t="shared" si="430"/>
        <v>1.7515384615384613</v>
      </c>
      <c r="EQ75" s="66">
        <f t="shared" si="430"/>
        <v>1.9915384615384613</v>
      </c>
      <c r="ER75" s="66">
        <f t="shared" si="430"/>
        <v>2.2515384615384613</v>
      </c>
      <c r="ES75" s="66">
        <f t="shared" si="430"/>
        <v>2.5315384615384611</v>
      </c>
      <c r="EW75" s="23">
        <v>70</v>
      </c>
      <c r="EX75" s="23">
        <f>INT([2]攻城值!$AC74)</f>
        <v>253</v>
      </c>
      <c r="EY75" s="23">
        <f>INT([2]攻城值!$AJ74)</f>
        <v>1356</v>
      </c>
      <c r="EZ75" s="23">
        <f t="shared" si="413"/>
        <v>1084.8</v>
      </c>
      <c r="FA75" s="23">
        <f>[3]其他调用!AS74+[3]其他调用!$AZ74*[3]攻城基础信息!$D$28*[3]攻城基础信息!$D$29</f>
        <v>1339.2378960531619</v>
      </c>
      <c r="FB75" s="61">
        <f>[3]攻城基础信息!$X74*EZ75/FA75*$EX$1*6</f>
        <v>654636.82323064341</v>
      </c>
      <c r="FC75" s="26">
        <f t="shared" si="414"/>
        <v>65500</v>
      </c>
      <c r="FJ75" s="46">
        <v>70</v>
      </c>
      <c r="FK75" s="46">
        <f t="shared" ref="FK75:HE75" si="431">IF(FK$5&lt;$P75,FL75*0.99,IF(FK$5&lt;=$T75,1,FJ75*1.05))</f>
        <v>0.62352539489119996</v>
      </c>
      <c r="FL75" s="46">
        <f t="shared" si="431"/>
        <v>0.62982363120323226</v>
      </c>
      <c r="FM75" s="46">
        <f t="shared" si="431"/>
        <v>0.63618548606387093</v>
      </c>
      <c r="FN75" s="46">
        <f t="shared" si="431"/>
        <v>0.64261160208471813</v>
      </c>
      <c r="FO75" s="46">
        <f t="shared" si="431"/>
        <v>0.64910262836840216</v>
      </c>
      <c r="FP75" s="46">
        <f t="shared" si="431"/>
        <v>0.65565922057414361</v>
      </c>
      <c r="FQ75" s="46">
        <f t="shared" si="431"/>
        <v>0.66228204098398347</v>
      </c>
      <c r="FR75" s="46">
        <f t="shared" si="431"/>
        <v>0.66897175856968027</v>
      </c>
      <c r="FS75" s="46">
        <f t="shared" si="431"/>
        <v>0.67572904906028308</v>
      </c>
      <c r="FT75" s="46">
        <f t="shared" si="431"/>
        <v>0.68255459501038696</v>
      </c>
      <c r="FU75" s="46">
        <f t="shared" si="431"/>
        <v>0.68944908586907772</v>
      </c>
      <c r="FV75" s="46">
        <f t="shared" si="431"/>
        <v>0.69641321804957346</v>
      </c>
      <c r="FW75" s="46">
        <f t="shared" si="431"/>
        <v>0.70344769499956916</v>
      </c>
      <c r="FX75" s="46">
        <f t="shared" si="431"/>
        <v>0.71055322727229209</v>
      </c>
      <c r="FY75" s="46">
        <f t="shared" si="431"/>
        <v>0.7177305325982748</v>
      </c>
      <c r="FZ75" s="46">
        <f t="shared" si="431"/>
        <v>0.72498033595785338</v>
      </c>
      <c r="GA75" s="46">
        <f t="shared" si="431"/>
        <v>0.73230336965439735</v>
      </c>
      <c r="GB75" s="46">
        <f t="shared" si="431"/>
        <v>0.73970037338828021</v>
      </c>
      <c r="GC75" s="46">
        <f t="shared" si="431"/>
        <v>0.74717209433159615</v>
      </c>
      <c r="GD75" s="46">
        <f t="shared" si="431"/>
        <v>0.75471928720363246</v>
      </c>
      <c r="GE75" s="46">
        <f t="shared" si="431"/>
        <v>0.76234271434710354</v>
      </c>
      <c r="GF75" s="46">
        <f t="shared" si="431"/>
        <v>0.77004314580515509</v>
      </c>
      <c r="GG75" s="46">
        <f t="shared" si="431"/>
        <v>0.77782135939914654</v>
      </c>
      <c r="GH75" s="46">
        <f t="shared" si="431"/>
        <v>0.78567814080721876</v>
      </c>
      <c r="GI75" s="46">
        <f t="shared" si="431"/>
        <v>0.79361428364365527</v>
      </c>
      <c r="GJ75" s="46">
        <f t="shared" si="431"/>
        <v>0.80163058953904576</v>
      </c>
      <c r="GK75" s="46">
        <f t="shared" si="431"/>
        <v>0.80972786822125831</v>
      </c>
      <c r="GL75" s="46">
        <f t="shared" si="431"/>
        <v>0.81790693759723065</v>
      </c>
      <c r="GM75" s="46">
        <f t="shared" si="431"/>
        <v>0.82616862383558654</v>
      </c>
      <c r="GN75" s="46">
        <f t="shared" si="431"/>
        <v>0.83451376145008738</v>
      </c>
      <c r="GO75" s="46">
        <f t="shared" si="431"/>
        <v>0.84294319338392665</v>
      </c>
      <c r="GP75" s="46">
        <f t="shared" si="431"/>
        <v>0.85145777109487542</v>
      </c>
      <c r="GQ75" s="46">
        <f t="shared" si="431"/>
        <v>0.86005835464128833</v>
      </c>
      <c r="GR75" s="46">
        <f t="shared" si="431"/>
        <v>0.86874581276897811</v>
      </c>
      <c r="GS75" s="46">
        <f t="shared" si="431"/>
        <v>0.87752102299896784</v>
      </c>
      <c r="GT75" s="46">
        <f t="shared" si="431"/>
        <v>0.88638487171612912</v>
      </c>
      <c r="GU75" s="46">
        <f t="shared" si="431"/>
        <v>0.89533825425871627</v>
      </c>
      <c r="GV75" s="46">
        <f t="shared" si="431"/>
        <v>0.9043820750088043</v>
      </c>
      <c r="GW75" s="46">
        <f t="shared" si="431"/>
        <v>0.91351724748364072</v>
      </c>
      <c r="GX75" s="46">
        <f t="shared" si="431"/>
        <v>0.92274469442791995</v>
      </c>
      <c r="GY75" s="46">
        <f t="shared" si="431"/>
        <v>0.93206534790698992</v>
      </c>
      <c r="GZ75" s="46">
        <f t="shared" si="431"/>
        <v>0.94148014940099989</v>
      </c>
      <c r="HA75" s="46">
        <f t="shared" si="431"/>
        <v>0.95099004989999991</v>
      </c>
      <c r="HB75" s="46">
        <f t="shared" si="431"/>
        <v>0.96059600999999994</v>
      </c>
      <c r="HC75" s="46">
        <f t="shared" si="431"/>
        <v>0.97029899999999991</v>
      </c>
      <c r="HD75" s="46">
        <f t="shared" si="431"/>
        <v>0.98009999999999997</v>
      </c>
      <c r="HE75" s="46">
        <f t="shared" si="431"/>
        <v>0.99</v>
      </c>
      <c r="HF75" s="67">
        <f t="shared" si="354"/>
        <v>1</v>
      </c>
      <c r="HG75" s="66">
        <f t="shared" ref="HG75:HR75" si="432">IF(HG$5&lt;$P75,HH75*0.99,IF(HG$5&lt;=$T75,1,HF75*HG$2))</f>
        <v>1</v>
      </c>
      <c r="HH75" s="66">
        <f t="shared" si="432"/>
        <v>1</v>
      </c>
      <c r="HI75" s="66">
        <f t="shared" si="432"/>
        <v>1</v>
      </c>
      <c r="HJ75" s="66">
        <f t="shared" si="432"/>
        <v>1</v>
      </c>
      <c r="HK75" s="66">
        <f t="shared" si="432"/>
        <v>1</v>
      </c>
      <c r="HL75" s="66">
        <f t="shared" si="432"/>
        <v>1</v>
      </c>
      <c r="HM75" s="66">
        <f t="shared" si="432"/>
        <v>1.17</v>
      </c>
      <c r="HN75" s="66">
        <f t="shared" si="432"/>
        <v>1.3922999999999999</v>
      </c>
      <c r="HO75" s="66">
        <f t="shared" si="432"/>
        <v>1.6846829999999997</v>
      </c>
      <c r="HP75" s="66">
        <f t="shared" si="432"/>
        <v>2.0721600899999997</v>
      </c>
      <c r="HQ75" s="66">
        <f t="shared" si="432"/>
        <v>2.5902001124999998</v>
      </c>
      <c r="HR75" s="66">
        <f t="shared" si="432"/>
        <v>3.2895541428749997</v>
      </c>
    </row>
    <row r="76" spans="5:226" x14ac:dyDescent="0.15">
      <c r="E76" s="9"/>
      <c r="F76" s="9"/>
      <c r="G76" s="9"/>
      <c r="H76" s="15"/>
      <c r="I76" s="7">
        <v>71</v>
      </c>
      <c r="J76" s="15">
        <f>ROUNDUP(求节点(节奏总纲!P$4:P$113,节奏总纲!$O$4:$O$113,节奏总纲!P74+1),0)</f>
        <v>72</v>
      </c>
      <c r="K76" s="15">
        <f>ROUNDUP(求节点(节奏总纲!Q$4:Q$113,节奏总纲!$O$4:$O$113,节奏总纲!Q74+1),0)</f>
        <v>72</v>
      </c>
      <c r="L76" s="15">
        <f>ROUNDUP(求节点(节奏总纲!R$4:R$113,节奏总纲!$O$4:$O$113,节奏总纲!R74+1),0)</f>
        <v>72</v>
      </c>
      <c r="M76" s="15">
        <f>ROUNDUP(求节点(节奏总纲!S$4:S$113,节奏总纲!$O$4:$O$113,节奏总纲!S74+1),0)</f>
        <v>72</v>
      </c>
      <c r="N76" s="15">
        <f>ROUNDUP(求节点(节奏总纲!T$4:T$113,节奏总纲!$O$4:$O$113,节奏总纲!T74+1),0)</f>
        <v>72</v>
      </c>
      <c r="O76" s="15">
        <f t="shared" si="356"/>
        <v>24</v>
      </c>
      <c r="P76" s="7">
        <v>48</v>
      </c>
      <c r="Q76" s="23">
        <f t="shared" ref="Q76:T76" si="433">P76+1.5</f>
        <v>49.5</v>
      </c>
      <c r="R76" s="23">
        <f t="shared" si="433"/>
        <v>51</v>
      </c>
      <c r="S76" s="23">
        <f t="shared" si="433"/>
        <v>52.5</v>
      </c>
      <c r="T76" s="23">
        <f t="shared" si="433"/>
        <v>54</v>
      </c>
      <c r="U76" s="15">
        <f>其他调用!AG75</f>
        <v>13005355127.834364</v>
      </c>
      <c r="V76" s="54">
        <f>IFERROR(部队战力(INDEX(其他调用!D$5:D$104,J76,1),INDEX(其他调用!N$5:N$104,J76,1),INDEX(其他调用!I$5:I$104,J76,1),INDEX(其他调用!S$5:S$104,J76,1)),V75)</f>
        <v>14124021198.001064</v>
      </c>
      <c r="W76" s="54">
        <f>IFERROR(部队战力(INDEX(其他调用!E$5:E$104,K76,1),INDEX(其他调用!O$5:O$104,K76,1),INDEX(其他调用!J$5:J$104,K76,1),INDEX(其他调用!T$5:T$104,K76,1)),W75)</f>
        <v>15875292605.630529</v>
      </c>
      <c r="X76" s="54">
        <f>IFERROR(部队战力(INDEX(其他调用!F$5:F$104,L76,1),INDEX(其他调用!P$5:P$104,L76,1),INDEX(其他调用!K$5:K$104,L76,1),INDEX(其他调用!U$5:U$104,L76,1)),X75)</f>
        <v>18787548892.893188</v>
      </c>
      <c r="Y76" s="54">
        <f>IFERROR(部队战力(INDEX(其他调用!G$5:G$104,M76,1),INDEX(其他调用!Q$5:Q$104,M76,1),INDEX(其他调用!L$5:L$104,M76,1),INDEX(其他调用!V$5:V$104,M76,1)),Y75)</f>
        <v>23115657713.878952</v>
      </c>
      <c r="Z76" s="54">
        <f>IFERROR(部队战力(INDEX(其他调用!H$5:H$104,N76,1),INDEX(其他调用!R$5:R$104,N76,1),INDEX(其他调用!M$5:M$104,N76,1),INDEX(其他调用!W$5:W$104,N76,1)),Z75)</f>
        <v>24556377545.655235</v>
      </c>
      <c r="AA76" s="15">
        <f t="shared" si="358"/>
        <v>1</v>
      </c>
      <c r="AB76" s="15">
        <f t="shared" si="359"/>
        <v>1.0860158034264289</v>
      </c>
      <c r="AC76" s="15">
        <f t="shared" si="360"/>
        <v>1.2206735186841502</v>
      </c>
      <c r="AD76" s="15">
        <f t="shared" si="361"/>
        <v>1.4446009899940093</v>
      </c>
      <c r="AE76" s="15">
        <f t="shared" si="362"/>
        <v>1.7773953488133734</v>
      </c>
      <c r="AF76" s="15">
        <f t="shared" si="363"/>
        <v>1.8881743177546229</v>
      </c>
      <c r="AK76" s="23"/>
      <c r="AL76" s="19">
        <v>71</v>
      </c>
      <c r="AM76" s="26">
        <f t="shared" ref="AM76:AV91" si="434">(IF(AM$5&lt;$O76,0.9^($O76-AM$5),IF(AM$5&gt;$T76,1.1^(AM$5-$T76),1))*横向求跳跃节点($O76:$T76,$AA76:$AF76,AM$5,$O$2:$S$2))^0.5*(1+INDEX($D$8:$D$55,AM$5,1))</f>
        <v>0.31259221482495197</v>
      </c>
      <c r="AN76" s="26">
        <f t="shared" si="434"/>
        <v>0.3295011258945002</v>
      </c>
      <c r="AO76" s="26">
        <f t="shared" si="434"/>
        <v>0.34732468313883558</v>
      </c>
      <c r="AP76" s="26">
        <f t="shared" si="434"/>
        <v>0.3661123621050002</v>
      </c>
      <c r="AQ76" s="26">
        <f t="shared" si="434"/>
        <v>0.40429328196054931</v>
      </c>
      <c r="AR76" s="26">
        <f t="shared" si="434"/>
        <v>0.42616253790000019</v>
      </c>
      <c r="AS76" s="26">
        <f t="shared" si="434"/>
        <v>0.44921475773394365</v>
      </c>
      <c r="AT76" s="26">
        <f t="shared" si="434"/>
        <v>0.47351393100000022</v>
      </c>
      <c r="AU76" s="26">
        <f t="shared" si="434"/>
        <v>0.52181512262023744</v>
      </c>
      <c r="AV76" s="26">
        <f t="shared" si="434"/>
        <v>0.55004143500000013</v>
      </c>
      <c r="AW76" s="26">
        <f t="shared" ref="AW76:BF91" si="435">(IF(AW$5&lt;$O76,0.9^($O76-AW$5),IF(AW$5&gt;$T76,1.1^(AW$5-$T76),1))*横向求跳跃节点($O76:$T76,$AA76:$AF76,AW$5,$O$2:$S$2))^0.5*(1+INDEX($D$8:$D$55,AW$5,1))</f>
        <v>0.57979458068915268</v>
      </c>
      <c r="AX76" s="26">
        <f t="shared" si="435"/>
        <v>0.61115715000000015</v>
      </c>
      <c r="AY76" s="26">
        <f t="shared" si="435"/>
        <v>0.5881974006991405</v>
      </c>
      <c r="AZ76" s="26">
        <f t="shared" si="435"/>
        <v>0.62001450000000025</v>
      </c>
      <c r="BA76" s="26">
        <f t="shared" si="435"/>
        <v>0.65355266744348939</v>
      </c>
      <c r="BB76" s="26">
        <f t="shared" si="435"/>
        <v>0.68890500000000021</v>
      </c>
      <c r="BC76" s="26">
        <f t="shared" si="435"/>
        <v>0.76074913670670707</v>
      </c>
      <c r="BD76" s="26">
        <f t="shared" si="435"/>
        <v>0.80190000000000017</v>
      </c>
      <c r="BE76" s="26">
        <f t="shared" si="435"/>
        <v>0.84527681856300807</v>
      </c>
      <c r="BF76" s="26">
        <f t="shared" si="435"/>
        <v>0.89100000000000013</v>
      </c>
      <c r="BG76" s="26">
        <f t="shared" ref="BG76:BP91" si="436">(IF(BG$5&lt;$O76,0.9^($O76-BG$5),IF(BG$5&gt;$T76,1.1^(BG$5-$T76),1))*横向求跳跃节点($O76:$T76,$AA76:$AF76,BG$5,$O$2:$S$2))^0.5*(1+INDEX($D$8:$D$55,BG$5,1))</f>
        <v>0.9818872134822817</v>
      </c>
      <c r="BH76" s="26">
        <f t="shared" si="436"/>
        <v>1.0349999999999999</v>
      </c>
      <c r="BI76" s="26">
        <f t="shared" si="436"/>
        <v>1.0909857927580908</v>
      </c>
      <c r="BJ76" s="26">
        <f t="shared" si="436"/>
        <v>1.1499999999999999</v>
      </c>
      <c r="BK76" s="26">
        <f t="shared" si="436"/>
        <v>1.0518799128084448</v>
      </c>
      <c r="BL76" s="26">
        <f t="shared" si="436"/>
        <v>1.0537564718376837</v>
      </c>
      <c r="BM76" s="26">
        <f t="shared" si="436"/>
        <v>1.0556296949734338</v>
      </c>
      <c r="BN76" s="26">
        <f t="shared" si="436"/>
        <v>1.0574995999430008</v>
      </c>
      <c r="BO76" s="26">
        <f t="shared" si="436"/>
        <v>1.1098122140466284</v>
      </c>
      <c r="BP76" s="26">
        <f t="shared" si="436"/>
        <v>1.1117642648225816</v>
      </c>
      <c r="BQ76" s="26">
        <f t="shared" ref="BQ76:BZ91" si="437">(IF(BQ$5&lt;$O76,0.9^($O76-BQ$5),IF(BQ$5&gt;$T76,1.1^(BQ$5-$T76),1))*横向求跳跃节点($O76:$T76,$AA76:$AF76,BQ$5,$O$2:$S$2))^0.5*(1+INDEX($D$8:$D$55,BQ$5,1))</f>
        <v>1.1137128941634422</v>
      </c>
      <c r="BR76" s="26">
        <f t="shared" si="437"/>
        <v>1.1156581199970386</v>
      </c>
      <c r="BS76" s="26">
        <f t="shared" si="437"/>
        <v>1.1683999582813216</v>
      </c>
      <c r="BT76" s="26">
        <f t="shared" si="437"/>
        <v>1.1704265426244278</v>
      </c>
      <c r="BU76" s="26">
        <f t="shared" si="437"/>
        <v>1.1724496240127968</v>
      </c>
      <c r="BV76" s="26">
        <f t="shared" si="437"/>
        <v>1.1744692205484679</v>
      </c>
      <c r="BW76" s="26">
        <f t="shared" si="437"/>
        <v>1.0588998616994114</v>
      </c>
      <c r="BX76" s="26">
        <f t="shared" si="437"/>
        <v>1.062159960318765</v>
      </c>
      <c r="BY76" s="26">
        <f t="shared" si="437"/>
        <v>1.0654100832551232</v>
      </c>
      <c r="BZ76" s="26">
        <f t="shared" si="437"/>
        <v>1.0686503215266516</v>
      </c>
      <c r="CA76" s="26">
        <f t="shared" ref="CA76:CH91" si="438">(IF(CA$5&lt;$O76,0.9^($O76-CA$5),IF(CA$5&gt;$T76,1.1^(CA$5-$T76),1))*横向求跳跃节点($O76:$T76,$AA76:$AF76,CA$5,$O$2:$S$2))^0.5*(1+INDEX($D$8:$D$55,CA$5,1))</f>
        <v>1.1229227059555948</v>
      </c>
      <c r="CB76" s="26">
        <f t="shared" si="438"/>
        <v>1.1262968108838423</v>
      </c>
      <c r="CC76" s="26">
        <f t="shared" si="438"/>
        <v>1.1296608379790771</v>
      </c>
      <c r="CD76" s="26">
        <f t="shared" si="438"/>
        <v>1.1330148770073891</v>
      </c>
      <c r="CE76" s="26">
        <f t="shared" si="438"/>
        <v>1.1880116989742027</v>
      </c>
      <c r="CF76" s="26">
        <f t="shared" si="438"/>
        <v>1.1914975862096959</v>
      </c>
      <c r="CG76" s="26">
        <f t="shared" si="438"/>
        <v>1.1949733047175122</v>
      </c>
      <c r="CH76" s="26" t="e">
        <f t="shared" si="438"/>
        <v>#VALUE!</v>
      </c>
      <c r="CK76" s="49">
        <v>71</v>
      </c>
      <c r="CL76" s="54">
        <f t="shared" si="364"/>
        <v>9.6153846153846159E-3</v>
      </c>
      <c r="CM76" s="54">
        <f t="shared" si="365"/>
        <v>1.9230769230769232E-2</v>
      </c>
      <c r="CN76" s="54">
        <f t="shared" si="366"/>
        <v>2.8846153846153848E-2</v>
      </c>
      <c r="CO76" s="54">
        <f t="shared" si="367"/>
        <v>3.8461538461538464E-2</v>
      </c>
      <c r="CP76" s="54">
        <f t="shared" si="368"/>
        <v>4.8076923076923073E-2</v>
      </c>
      <c r="CQ76" s="54">
        <f t="shared" si="369"/>
        <v>5.7692307692307696E-2</v>
      </c>
      <c r="CR76" s="54">
        <f t="shared" si="370"/>
        <v>6.7307692307692304E-2</v>
      </c>
      <c r="CS76" s="54">
        <f t="shared" si="371"/>
        <v>7.6923076923076927E-2</v>
      </c>
      <c r="CT76" s="54">
        <f t="shared" si="372"/>
        <v>8.6538461538461536E-2</v>
      </c>
      <c r="CU76" s="54">
        <f t="shared" si="373"/>
        <v>9.6153846153846145E-2</v>
      </c>
      <c r="CV76" s="54">
        <f t="shared" si="374"/>
        <v>0.10576923076923077</v>
      </c>
      <c r="CW76" s="54">
        <f t="shared" si="375"/>
        <v>0.11538461538461539</v>
      </c>
      <c r="CX76" s="54">
        <f t="shared" si="376"/>
        <v>1.9230769230769232E-2</v>
      </c>
      <c r="CY76" s="54">
        <f t="shared" si="377"/>
        <v>3.8461538461538464E-2</v>
      </c>
      <c r="CZ76" s="54">
        <f t="shared" si="378"/>
        <v>5.7692307692307696E-2</v>
      </c>
      <c r="DA76" s="54">
        <f t="shared" si="379"/>
        <v>7.6923076923076927E-2</v>
      </c>
      <c r="DB76" s="54">
        <f t="shared" si="380"/>
        <v>9.6153846153846145E-2</v>
      </c>
      <c r="DC76" s="54">
        <f t="shared" si="381"/>
        <v>0.11538461538461539</v>
      </c>
      <c r="DD76" s="54">
        <f t="shared" si="382"/>
        <v>0.13461538461538461</v>
      </c>
      <c r="DE76" s="54">
        <f t="shared" si="383"/>
        <v>0.15384615384615385</v>
      </c>
      <c r="DF76" s="54">
        <f t="shared" si="384"/>
        <v>0.17307692307692307</v>
      </c>
      <c r="DG76" s="54">
        <f t="shared" si="385"/>
        <v>0.19230769230769229</v>
      </c>
      <c r="DH76" s="54">
        <f t="shared" si="386"/>
        <v>0.21153846153846154</v>
      </c>
      <c r="DI76" s="54">
        <f t="shared" si="387"/>
        <v>0.23076923076923078</v>
      </c>
      <c r="DJ76" s="54">
        <f t="shared" si="388"/>
        <v>2.8846153846153848E-2</v>
      </c>
      <c r="DK76" s="54">
        <f t="shared" si="389"/>
        <v>5.7692307692307696E-2</v>
      </c>
      <c r="DL76" s="54">
        <f t="shared" si="390"/>
        <v>8.6538461538461536E-2</v>
      </c>
      <c r="DM76" s="54">
        <f t="shared" si="391"/>
        <v>0.11538461538461539</v>
      </c>
      <c r="DN76" s="54">
        <f t="shared" si="392"/>
        <v>0.14423076923076922</v>
      </c>
      <c r="DO76" s="54">
        <f t="shared" si="393"/>
        <v>0.17307692307692307</v>
      </c>
      <c r="DP76" s="54">
        <f t="shared" si="394"/>
        <v>0.20192307692307693</v>
      </c>
      <c r="DQ76" s="54">
        <f t="shared" si="395"/>
        <v>0.23076923076923078</v>
      </c>
      <c r="DR76" s="54">
        <f t="shared" si="396"/>
        <v>0.25961538461538458</v>
      </c>
      <c r="DS76" s="54">
        <f t="shared" si="397"/>
        <v>0.28846153846153844</v>
      </c>
      <c r="DT76" s="54">
        <f t="shared" si="398"/>
        <v>0.31730769230769229</v>
      </c>
      <c r="DU76" s="54">
        <f t="shared" si="399"/>
        <v>0.34615384615384615</v>
      </c>
      <c r="DV76" s="54">
        <f t="shared" si="400"/>
        <v>3.8461538461538464E-2</v>
      </c>
      <c r="DW76" s="54">
        <f t="shared" si="401"/>
        <v>7.6923076923076927E-2</v>
      </c>
      <c r="DX76" s="54">
        <f t="shared" si="402"/>
        <v>0.11538461538461539</v>
      </c>
      <c r="DY76" s="54">
        <f t="shared" si="403"/>
        <v>0.15384615384615385</v>
      </c>
      <c r="DZ76" s="54">
        <f t="shared" si="404"/>
        <v>0.19230769230769229</v>
      </c>
      <c r="EA76" s="54">
        <f t="shared" si="405"/>
        <v>0.23076923076923078</v>
      </c>
      <c r="EB76" s="54">
        <f t="shared" si="406"/>
        <v>0.26923076923076922</v>
      </c>
      <c r="EC76" s="54">
        <f t="shared" si="407"/>
        <v>0.30769230769230771</v>
      </c>
      <c r="ED76" s="54">
        <f t="shared" si="408"/>
        <v>0.34615384615384615</v>
      </c>
      <c r="EE76" s="54">
        <f t="shared" si="409"/>
        <v>0.38461538461538458</v>
      </c>
      <c r="EF76" s="54">
        <f t="shared" si="410"/>
        <v>0.42307692307692307</v>
      </c>
      <c r="EG76" s="54">
        <f t="shared" si="411"/>
        <v>0.46153846153846156</v>
      </c>
      <c r="EH76" s="66">
        <f t="shared" ref="EH76:ES76" si="439">EG76+EH$2</f>
        <v>0.54153846153846152</v>
      </c>
      <c r="EI76" s="66">
        <f t="shared" si="439"/>
        <v>0.63153846153846149</v>
      </c>
      <c r="EJ76" s="66">
        <f t="shared" si="439"/>
        <v>0.73153846153846147</v>
      </c>
      <c r="EK76" s="66">
        <f t="shared" si="439"/>
        <v>0.85153846153846147</v>
      </c>
      <c r="EL76" s="66">
        <f t="shared" si="439"/>
        <v>0.99153846153846148</v>
      </c>
      <c r="EM76" s="66">
        <f t="shared" si="439"/>
        <v>1.1515384615384614</v>
      </c>
      <c r="EN76" s="66">
        <f t="shared" si="439"/>
        <v>1.3315384615384613</v>
      </c>
      <c r="EO76" s="66">
        <f t="shared" si="439"/>
        <v>1.5315384615384613</v>
      </c>
      <c r="EP76" s="66">
        <f t="shared" si="439"/>
        <v>1.7515384615384613</v>
      </c>
      <c r="EQ76" s="66">
        <f t="shared" si="439"/>
        <v>1.9915384615384613</v>
      </c>
      <c r="ER76" s="66">
        <f t="shared" si="439"/>
        <v>2.2515384615384613</v>
      </c>
      <c r="ES76" s="66">
        <f t="shared" si="439"/>
        <v>2.5315384615384611</v>
      </c>
      <c r="EW76" s="23">
        <v>71</v>
      </c>
      <c r="EX76" s="23">
        <f>INT([2]攻城值!$AC75)</f>
        <v>257</v>
      </c>
      <c r="EY76" s="23">
        <f>INT([2]攻城值!$AJ75)</f>
        <v>1372</v>
      </c>
      <c r="EZ76" s="23">
        <f t="shared" si="413"/>
        <v>1097.6000000000001</v>
      </c>
      <c r="FA76" s="23">
        <f>[3]其他调用!AS75+[3]其他调用!$AZ75*[3]攻城基础信息!$D$28*[3]攻城基础信息!$D$29</f>
        <v>1354.8444979524993</v>
      </c>
      <c r="FB76" s="61">
        <f>[3]攻城基础信息!$X75*EZ76/FA76*$EX$1*6</f>
        <v>666435.94881591946</v>
      </c>
      <c r="FC76" s="26">
        <f t="shared" si="414"/>
        <v>66500</v>
      </c>
      <c r="FJ76" s="46">
        <v>71</v>
      </c>
      <c r="FK76" s="46">
        <f t="shared" ref="FK76:HE76" si="440">IF(FK$5&lt;$P76,FL76*0.99,IF(FK$5&lt;=$T76,1,FJ76*1.05))</f>
        <v>0.62352539489119996</v>
      </c>
      <c r="FL76" s="46">
        <f t="shared" si="440"/>
        <v>0.62982363120323226</v>
      </c>
      <c r="FM76" s="46">
        <f t="shared" si="440"/>
        <v>0.63618548606387093</v>
      </c>
      <c r="FN76" s="46">
        <f t="shared" si="440"/>
        <v>0.64261160208471813</v>
      </c>
      <c r="FO76" s="46">
        <f t="shared" si="440"/>
        <v>0.64910262836840216</v>
      </c>
      <c r="FP76" s="46">
        <f t="shared" si="440"/>
        <v>0.65565922057414361</v>
      </c>
      <c r="FQ76" s="46">
        <f t="shared" si="440"/>
        <v>0.66228204098398347</v>
      </c>
      <c r="FR76" s="46">
        <f t="shared" si="440"/>
        <v>0.66897175856968027</v>
      </c>
      <c r="FS76" s="46">
        <f t="shared" si="440"/>
        <v>0.67572904906028308</v>
      </c>
      <c r="FT76" s="46">
        <f t="shared" si="440"/>
        <v>0.68255459501038696</v>
      </c>
      <c r="FU76" s="46">
        <f t="shared" si="440"/>
        <v>0.68944908586907772</v>
      </c>
      <c r="FV76" s="46">
        <f t="shared" si="440"/>
        <v>0.69641321804957346</v>
      </c>
      <c r="FW76" s="46">
        <f t="shared" si="440"/>
        <v>0.70344769499956916</v>
      </c>
      <c r="FX76" s="46">
        <f t="shared" si="440"/>
        <v>0.71055322727229209</v>
      </c>
      <c r="FY76" s="46">
        <f t="shared" si="440"/>
        <v>0.7177305325982748</v>
      </c>
      <c r="FZ76" s="46">
        <f t="shared" si="440"/>
        <v>0.72498033595785338</v>
      </c>
      <c r="GA76" s="46">
        <f t="shared" si="440"/>
        <v>0.73230336965439735</v>
      </c>
      <c r="GB76" s="46">
        <f t="shared" si="440"/>
        <v>0.73970037338828021</v>
      </c>
      <c r="GC76" s="46">
        <f t="shared" si="440"/>
        <v>0.74717209433159615</v>
      </c>
      <c r="GD76" s="46">
        <f t="shared" si="440"/>
        <v>0.75471928720363246</v>
      </c>
      <c r="GE76" s="46">
        <f t="shared" si="440"/>
        <v>0.76234271434710354</v>
      </c>
      <c r="GF76" s="46">
        <f t="shared" si="440"/>
        <v>0.77004314580515509</v>
      </c>
      <c r="GG76" s="46">
        <f t="shared" si="440"/>
        <v>0.77782135939914654</v>
      </c>
      <c r="GH76" s="46">
        <f t="shared" si="440"/>
        <v>0.78567814080721876</v>
      </c>
      <c r="GI76" s="46">
        <f t="shared" si="440"/>
        <v>0.79361428364365527</v>
      </c>
      <c r="GJ76" s="46">
        <f t="shared" si="440"/>
        <v>0.80163058953904576</v>
      </c>
      <c r="GK76" s="46">
        <f t="shared" si="440"/>
        <v>0.80972786822125831</v>
      </c>
      <c r="GL76" s="46">
        <f t="shared" si="440"/>
        <v>0.81790693759723065</v>
      </c>
      <c r="GM76" s="46">
        <f t="shared" si="440"/>
        <v>0.82616862383558654</v>
      </c>
      <c r="GN76" s="46">
        <f t="shared" si="440"/>
        <v>0.83451376145008738</v>
      </c>
      <c r="GO76" s="46">
        <f t="shared" si="440"/>
        <v>0.84294319338392665</v>
      </c>
      <c r="GP76" s="46">
        <f t="shared" si="440"/>
        <v>0.85145777109487542</v>
      </c>
      <c r="GQ76" s="46">
        <f t="shared" si="440"/>
        <v>0.86005835464128833</v>
      </c>
      <c r="GR76" s="46">
        <f t="shared" si="440"/>
        <v>0.86874581276897811</v>
      </c>
      <c r="GS76" s="46">
        <f t="shared" si="440"/>
        <v>0.87752102299896784</v>
      </c>
      <c r="GT76" s="46">
        <f t="shared" si="440"/>
        <v>0.88638487171612912</v>
      </c>
      <c r="GU76" s="46">
        <f t="shared" si="440"/>
        <v>0.89533825425871627</v>
      </c>
      <c r="GV76" s="46">
        <f t="shared" si="440"/>
        <v>0.9043820750088043</v>
      </c>
      <c r="GW76" s="46">
        <f t="shared" si="440"/>
        <v>0.91351724748364072</v>
      </c>
      <c r="GX76" s="46">
        <f t="shared" si="440"/>
        <v>0.92274469442791995</v>
      </c>
      <c r="GY76" s="46">
        <f t="shared" si="440"/>
        <v>0.93206534790698992</v>
      </c>
      <c r="GZ76" s="46">
        <f t="shared" si="440"/>
        <v>0.94148014940099989</v>
      </c>
      <c r="HA76" s="46">
        <f t="shared" si="440"/>
        <v>0.95099004989999991</v>
      </c>
      <c r="HB76" s="46">
        <f t="shared" si="440"/>
        <v>0.96059600999999994</v>
      </c>
      <c r="HC76" s="46">
        <f t="shared" si="440"/>
        <v>0.97029899999999991</v>
      </c>
      <c r="HD76" s="46">
        <f t="shared" si="440"/>
        <v>0.98009999999999997</v>
      </c>
      <c r="HE76" s="46">
        <f t="shared" si="440"/>
        <v>0.99</v>
      </c>
      <c r="HF76" s="67">
        <f t="shared" si="354"/>
        <v>1</v>
      </c>
      <c r="HG76" s="66">
        <f t="shared" ref="HG76:HR76" si="441">IF(HG$5&lt;$P76,HH76*0.99,IF(HG$5&lt;=$T76,1,HF76*HG$2))</f>
        <v>1</v>
      </c>
      <c r="HH76" s="66">
        <f t="shared" si="441"/>
        <v>1</v>
      </c>
      <c r="HI76" s="66">
        <f t="shared" si="441"/>
        <v>1</v>
      </c>
      <c r="HJ76" s="66">
        <f t="shared" si="441"/>
        <v>1</v>
      </c>
      <c r="HK76" s="66">
        <f t="shared" si="441"/>
        <v>1</v>
      </c>
      <c r="HL76" s="66">
        <f t="shared" si="441"/>
        <v>1</v>
      </c>
      <c r="HM76" s="66">
        <f t="shared" si="441"/>
        <v>1.17</v>
      </c>
      <c r="HN76" s="66">
        <f t="shared" si="441"/>
        <v>1.3922999999999999</v>
      </c>
      <c r="HO76" s="66">
        <f t="shared" si="441"/>
        <v>1.6846829999999997</v>
      </c>
      <c r="HP76" s="66">
        <f t="shared" si="441"/>
        <v>2.0721600899999997</v>
      </c>
      <c r="HQ76" s="66">
        <f t="shared" si="441"/>
        <v>2.5902001124999998</v>
      </c>
      <c r="HR76" s="66">
        <f t="shared" si="441"/>
        <v>3.2895541428749997</v>
      </c>
    </row>
    <row r="77" spans="5:226" x14ac:dyDescent="0.15">
      <c r="E77" s="9"/>
      <c r="F77" s="9"/>
      <c r="G77" s="9"/>
      <c r="H77" s="15"/>
      <c r="I77" s="7">
        <v>72</v>
      </c>
      <c r="J77" s="15">
        <f>ROUNDUP(求节点(节奏总纲!P$4:P$113,节奏总纲!$O$4:$O$113,节奏总纲!P75+1),0)</f>
        <v>73</v>
      </c>
      <c r="K77" s="15">
        <f>ROUNDUP(求节点(节奏总纲!Q$4:Q$113,节奏总纲!$O$4:$O$113,节奏总纲!Q75+1),0)</f>
        <v>73</v>
      </c>
      <c r="L77" s="15">
        <f>ROUNDUP(求节点(节奏总纲!R$4:R$113,节奏总纲!$O$4:$O$113,节奏总纲!R75+1),0)</f>
        <v>73</v>
      </c>
      <c r="M77" s="15">
        <f>ROUNDUP(求节点(节奏总纲!S$4:S$113,节奏总纲!$O$4:$O$113,节奏总纲!S75+1),0)</f>
        <v>73</v>
      </c>
      <c r="N77" s="15">
        <f>ROUNDUP(求节点(节奏总纲!T$4:T$113,节奏总纲!$O$4:$O$113,节奏总纲!T75+1),0)</f>
        <v>73</v>
      </c>
      <c r="O77" s="15">
        <f t="shared" si="356"/>
        <v>24</v>
      </c>
      <c r="P77" s="7">
        <v>48</v>
      </c>
      <c r="Q77" s="23">
        <f t="shared" ref="Q77:T77" si="442">P77+1.5</f>
        <v>49.5</v>
      </c>
      <c r="R77" s="23">
        <f t="shared" si="442"/>
        <v>51</v>
      </c>
      <c r="S77" s="23">
        <f t="shared" si="442"/>
        <v>52.5</v>
      </c>
      <c r="T77" s="23">
        <f t="shared" si="442"/>
        <v>54</v>
      </c>
      <c r="U77" s="15">
        <f>其他调用!AG76</f>
        <v>14124021198.001064</v>
      </c>
      <c r="V77" s="54">
        <f>IFERROR(部队战力(INDEX(其他调用!D$5:D$104,J77,1),INDEX(其他调用!N$5:N$104,J77,1),INDEX(其他调用!I$5:I$104,J77,1),INDEX(其他调用!S$5:S$104,J77,1)),V76)</f>
        <v>15349384853.978479</v>
      </c>
      <c r="W77" s="54">
        <f>IFERROR(部队战力(INDEX(其他调用!E$5:E$104,K77,1),INDEX(其他调用!O$5:O$104,K77,1),INDEX(其他调用!J$5:J$104,K77,1),INDEX(其他调用!T$5:T$104,K77,1)),W76)</f>
        <v>17221128110.215275</v>
      </c>
      <c r="X77" s="54">
        <f>IFERROR(部队战力(INDEX(其他调用!F$5:F$104,L77,1),INDEX(其他调用!P$5:P$104,L77,1),INDEX(其他调用!K$5:K$104,L77,1),INDEX(其他调用!U$5:U$104,L77,1)),X76)</f>
        <v>20406258319.896118</v>
      </c>
      <c r="Y77" s="54">
        <f>IFERROR(部队战力(INDEX(其他调用!G$5:G$104,M77,1),INDEX(其他调用!Q$5:Q$104,M77,1),INDEX(其他调用!L$5:L$104,M77,1),INDEX(其他调用!V$5:V$104,M77,1)),Y76)</f>
        <v>25275923930.936668</v>
      </c>
      <c r="Z77" s="54">
        <f>IFERROR(部队战力(INDEX(其他调用!H$5:H$104,N77,1),INDEX(其他调用!R$5:R$104,N77,1),INDEX(其他调用!M$5:M$104,N77,1),INDEX(其他调用!W$5:W$104,N77,1)),Z76)</f>
        <v>26819440517.403534</v>
      </c>
      <c r="AA77" s="15">
        <f t="shared" si="358"/>
        <v>1</v>
      </c>
      <c r="AB77" s="15">
        <f t="shared" si="359"/>
        <v>1.0867574211904212</v>
      </c>
      <c r="AC77" s="15">
        <f t="shared" si="360"/>
        <v>1.2192794012977364</v>
      </c>
      <c r="AD77" s="15">
        <f t="shared" si="361"/>
        <v>1.4447909723318855</v>
      </c>
      <c r="AE77" s="15">
        <f t="shared" si="362"/>
        <v>1.789569951545662</v>
      </c>
      <c r="AF77" s="15">
        <f t="shared" si="363"/>
        <v>1.8988530349415802</v>
      </c>
      <c r="AK77" s="23"/>
      <c r="AL77" s="19">
        <v>72</v>
      </c>
      <c r="AM77" s="26">
        <f t="shared" si="434"/>
        <v>0.31259221482495197</v>
      </c>
      <c r="AN77" s="26">
        <f t="shared" si="434"/>
        <v>0.3295011258945002</v>
      </c>
      <c r="AO77" s="26">
        <f t="shared" si="434"/>
        <v>0.34732468313883558</v>
      </c>
      <c r="AP77" s="26">
        <f t="shared" si="434"/>
        <v>0.3661123621050002</v>
      </c>
      <c r="AQ77" s="26">
        <f t="shared" si="434"/>
        <v>0.40429328196054931</v>
      </c>
      <c r="AR77" s="26">
        <f t="shared" si="434"/>
        <v>0.42616253790000019</v>
      </c>
      <c r="AS77" s="26">
        <f t="shared" si="434"/>
        <v>0.44921475773394365</v>
      </c>
      <c r="AT77" s="26">
        <f t="shared" si="434"/>
        <v>0.47351393100000022</v>
      </c>
      <c r="AU77" s="26">
        <f t="shared" si="434"/>
        <v>0.52181512262023744</v>
      </c>
      <c r="AV77" s="26">
        <f t="shared" si="434"/>
        <v>0.55004143500000013</v>
      </c>
      <c r="AW77" s="26">
        <f t="shared" si="435"/>
        <v>0.57979458068915268</v>
      </c>
      <c r="AX77" s="26">
        <f t="shared" si="435"/>
        <v>0.61115715000000015</v>
      </c>
      <c r="AY77" s="26">
        <f t="shared" si="435"/>
        <v>0.5881974006991405</v>
      </c>
      <c r="AZ77" s="26">
        <f t="shared" si="435"/>
        <v>0.62001450000000025</v>
      </c>
      <c r="BA77" s="26">
        <f t="shared" si="435"/>
        <v>0.65355266744348939</v>
      </c>
      <c r="BB77" s="26">
        <f t="shared" si="435"/>
        <v>0.68890500000000021</v>
      </c>
      <c r="BC77" s="26">
        <f t="shared" si="435"/>
        <v>0.76074913670670707</v>
      </c>
      <c r="BD77" s="26">
        <f t="shared" si="435"/>
        <v>0.80190000000000017</v>
      </c>
      <c r="BE77" s="26">
        <f t="shared" si="435"/>
        <v>0.84527681856300807</v>
      </c>
      <c r="BF77" s="26">
        <f t="shared" si="435"/>
        <v>0.89100000000000013</v>
      </c>
      <c r="BG77" s="26">
        <f t="shared" si="436"/>
        <v>0.9818872134822817</v>
      </c>
      <c r="BH77" s="26">
        <f t="shared" si="436"/>
        <v>1.0349999999999999</v>
      </c>
      <c r="BI77" s="26">
        <f t="shared" si="436"/>
        <v>1.0909857927580908</v>
      </c>
      <c r="BJ77" s="26">
        <f t="shared" si="436"/>
        <v>1.1499999999999999</v>
      </c>
      <c r="BK77" s="26">
        <f t="shared" si="436"/>
        <v>1.0518961065789412</v>
      </c>
      <c r="BL77" s="26">
        <f t="shared" si="436"/>
        <v>1.0537888014549548</v>
      </c>
      <c r="BM77" s="26">
        <f t="shared" si="436"/>
        <v>1.0556781029782729</v>
      </c>
      <c r="BN77" s="26">
        <f t="shared" si="436"/>
        <v>1.0575640293352171</v>
      </c>
      <c r="BO77" s="26">
        <f t="shared" si="436"/>
        <v>1.1098964365764428</v>
      </c>
      <c r="BP77" s="26">
        <f t="shared" si="436"/>
        <v>1.1118651536540314</v>
      </c>
      <c r="BQ77" s="26">
        <f t="shared" si="437"/>
        <v>1.1138303909909799</v>
      </c>
      <c r="BR77" s="26">
        <f t="shared" si="437"/>
        <v>1.1157921669738216</v>
      </c>
      <c r="BS77" s="26">
        <f t="shared" si="437"/>
        <v>1.1685573407289966</v>
      </c>
      <c r="BT77" s="26">
        <f t="shared" si="437"/>
        <v>1.1706011079648231</v>
      </c>
      <c r="BU77" s="26">
        <f t="shared" si="437"/>
        <v>1.172641313175226</v>
      </c>
      <c r="BV77" s="26">
        <f t="shared" si="437"/>
        <v>1.1746779749200058</v>
      </c>
      <c r="BW77" s="26">
        <f t="shared" si="437"/>
        <v>1.0589762699988567</v>
      </c>
      <c r="BX77" s="26">
        <f t="shared" si="437"/>
        <v>1.0622641967672533</v>
      </c>
      <c r="BY77" s="26">
        <f t="shared" si="437"/>
        <v>1.0655419780780406</v>
      </c>
      <c r="BZ77" s="26">
        <f t="shared" si="437"/>
        <v>1.0688097072722298</v>
      </c>
      <c r="CA77" s="26">
        <f t="shared" si="438"/>
        <v>1.1231183084715302</v>
      </c>
      <c r="CB77" s="26">
        <f t="shared" si="438"/>
        <v>1.1265208696680817</v>
      </c>
      <c r="CC77" s="26">
        <f t="shared" si="438"/>
        <v>1.1299131846170796</v>
      </c>
      <c r="CD77" s="26">
        <f t="shared" si="438"/>
        <v>1.1332953453294028</v>
      </c>
      <c r="CE77" s="26">
        <f t="shared" si="438"/>
        <v>1.1883341443764392</v>
      </c>
      <c r="CF77" s="26">
        <f t="shared" si="438"/>
        <v>1.1918490909655328</v>
      </c>
      <c r="CG77" s="26">
        <f t="shared" si="438"/>
        <v>1.1953537018723159</v>
      </c>
      <c r="CH77" s="26" t="e">
        <f t="shared" si="438"/>
        <v>#VALUE!</v>
      </c>
      <c r="CK77" s="49">
        <v>72</v>
      </c>
      <c r="CL77" s="54">
        <f t="shared" si="364"/>
        <v>9.6153846153846159E-3</v>
      </c>
      <c r="CM77" s="54">
        <f t="shared" si="365"/>
        <v>1.9230769230769232E-2</v>
      </c>
      <c r="CN77" s="54">
        <f t="shared" si="366"/>
        <v>2.8846153846153848E-2</v>
      </c>
      <c r="CO77" s="54">
        <f t="shared" si="367"/>
        <v>3.8461538461538464E-2</v>
      </c>
      <c r="CP77" s="54">
        <f t="shared" si="368"/>
        <v>4.8076923076923073E-2</v>
      </c>
      <c r="CQ77" s="54">
        <f t="shared" si="369"/>
        <v>5.7692307692307696E-2</v>
      </c>
      <c r="CR77" s="54">
        <f t="shared" si="370"/>
        <v>6.7307692307692304E-2</v>
      </c>
      <c r="CS77" s="54">
        <f t="shared" si="371"/>
        <v>7.6923076923076927E-2</v>
      </c>
      <c r="CT77" s="54">
        <f t="shared" si="372"/>
        <v>8.6538461538461536E-2</v>
      </c>
      <c r="CU77" s="54">
        <f t="shared" si="373"/>
        <v>9.6153846153846145E-2</v>
      </c>
      <c r="CV77" s="54">
        <f t="shared" si="374"/>
        <v>0.10576923076923077</v>
      </c>
      <c r="CW77" s="54">
        <f t="shared" si="375"/>
        <v>0.11538461538461539</v>
      </c>
      <c r="CX77" s="54">
        <f t="shared" si="376"/>
        <v>1.9230769230769232E-2</v>
      </c>
      <c r="CY77" s="54">
        <f t="shared" si="377"/>
        <v>3.8461538461538464E-2</v>
      </c>
      <c r="CZ77" s="54">
        <f t="shared" si="378"/>
        <v>5.7692307692307696E-2</v>
      </c>
      <c r="DA77" s="54">
        <f t="shared" si="379"/>
        <v>7.6923076923076927E-2</v>
      </c>
      <c r="DB77" s="54">
        <f t="shared" si="380"/>
        <v>9.6153846153846145E-2</v>
      </c>
      <c r="DC77" s="54">
        <f t="shared" si="381"/>
        <v>0.11538461538461539</v>
      </c>
      <c r="DD77" s="54">
        <f t="shared" si="382"/>
        <v>0.13461538461538461</v>
      </c>
      <c r="DE77" s="54">
        <f t="shared" si="383"/>
        <v>0.15384615384615385</v>
      </c>
      <c r="DF77" s="54">
        <f t="shared" si="384"/>
        <v>0.17307692307692307</v>
      </c>
      <c r="DG77" s="54">
        <f t="shared" si="385"/>
        <v>0.19230769230769229</v>
      </c>
      <c r="DH77" s="54">
        <f t="shared" si="386"/>
        <v>0.21153846153846154</v>
      </c>
      <c r="DI77" s="54">
        <f t="shared" si="387"/>
        <v>0.23076923076923078</v>
      </c>
      <c r="DJ77" s="54">
        <f t="shared" si="388"/>
        <v>2.8846153846153848E-2</v>
      </c>
      <c r="DK77" s="54">
        <f t="shared" si="389"/>
        <v>5.7692307692307696E-2</v>
      </c>
      <c r="DL77" s="54">
        <f t="shared" si="390"/>
        <v>8.6538461538461536E-2</v>
      </c>
      <c r="DM77" s="54">
        <f t="shared" si="391"/>
        <v>0.11538461538461539</v>
      </c>
      <c r="DN77" s="54">
        <f t="shared" si="392"/>
        <v>0.14423076923076922</v>
      </c>
      <c r="DO77" s="54">
        <f t="shared" si="393"/>
        <v>0.17307692307692307</v>
      </c>
      <c r="DP77" s="54">
        <f t="shared" si="394"/>
        <v>0.20192307692307693</v>
      </c>
      <c r="DQ77" s="54">
        <f t="shared" si="395"/>
        <v>0.23076923076923078</v>
      </c>
      <c r="DR77" s="54">
        <f t="shared" si="396"/>
        <v>0.25961538461538458</v>
      </c>
      <c r="DS77" s="54">
        <f t="shared" si="397"/>
        <v>0.28846153846153844</v>
      </c>
      <c r="DT77" s="54">
        <f t="shared" si="398"/>
        <v>0.31730769230769229</v>
      </c>
      <c r="DU77" s="54">
        <f t="shared" si="399"/>
        <v>0.34615384615384615</v>
      </c>
      <c r="DV77" s="54">
        <f t="shared" si="400"/>
        <v>3.8461538461538464E-2</v>
      </c>
      <c r="DW77" s="54">
        <f t="shared" si="401"/>
        <v>7.6923076923076927E-2</v>
      </c>
      <c r="DX77" s="54">
        <f t="shared" si="402"/>
        <v>0.11538461538461539</v>
      </c>
      <c r="DY77" s="54">
        <f t="shared" si="403"/>
        <v>0.15384615384615385</v>
      </c>
      <c r="DZ77" s="54">
        <f t="shared" si="404"/>
        <v>0.19230769230769229</v>
      </c>
      <c r="EA77" s="54">
        <f t="shared" si="405"/>
        <v>0.23076923076923078</v>
      </c>
      <c r="EB77" s="54">
        <f t="shared" si="406"/>
        <v>0.26923076923076922</v>
      </c>
      <c r="EC77" s="54">
        <f t="shared" si="407"/>
        <v>0.30769230769230771</v>
      </c>
      <c r="ED77" s="54">
        <f t="shared" si="408"/>
        <v>0.34615384615384615</v>
      </c>
      <c r="EE77" s="54">
        <f t="shared" si="409"/>
        <v>0.38461538461538458</v>
      </c>
      <c r="EF77" s="54">
        <f t="shared" si="410"/>
        <v>0.42307692307692307</v>
      </c>
      <c r="EG77" s="54">
        <f t="shared" si="411"/>
        <v>0.46153846153846156</v>
      </c>
      <c r="EH77" s="66">
        <f t="shared" ref="EH77:ES77" si="443">EG77+EH$2</f>
        <v>0.54153846153846152</v>
      </c>
      <c r="EI77" s="66">
        <f t="shared" si="443"/>
        <v>0.63153846153846149</v>
      </c>
      <c r="EJ77" s="66">
        <f t="shared" si="443"/>
        <v>0.73153846153846147</v>
      </c>
      <c r="EK77" s="66">
        <f t="shared" si="443"/>
        <v>0.85153846153846147</v>
      </c>
      <c r="EL77" s="66">
        <f t="shared" si="443"/>
        <v>0.99153846153846148</v>
      </c>
      <c r="EM77" s="66">
        <f t="shared" si="443"/>
        <v>1.1515384615384614</v>
      </c>
      <c r="EN77" s="66">
        <f t="shared" si="443"/>
        <v>1.3315384615384613</v>
      </c>
      <c r="EO77" s="66">
        <f t="shared" si="443"/>
        <v>1.5315384615384613</v>
      </c>
      <c r="EP77" s="66">
        <f t="shared" si="443"/>
        <v>1.7515384615384613</v>
      </c>
      <c r="EQ77" s="66">
        <f t="shared" si="443"/>
        <v>1.9915384615384613</v>
      </c>
      <c r="ER77" s="66">
        <f t="shared" si="443"/>
        <v>2.2515384615384613</v>
      </c>
      <c r="ES77" s="66">
        <f t="shared" si="443"/>
        <v>2.5315384615384611</v>
      </c>
      <c r="EW77" s="23">
        <v>72</v>
      </c>
      <c r="EX77" s="23">
        <f>INT([2]攻城值!$AC76)</f>
        <v>260</v>
      </c>
      <c r="EY77" s="23">
        <f>INT([2]攻城值!$AJ76)</f>
        <v>1389</v>
      </c>
      <c r="EZ77" s="23">
        <f t="shared" si="413"/>
        <v>1111.2</v>
      </c>
      <c r="FA77" s="23">
        <f>[3]其他调用!AS76+[3]其他调用!$AZ76*[3]攻城基础信息!$D$28*[3]攻城基础信息!$D$29</f>
        <v>1372.1057932597873</v>
      </c>
      <c r="FB77" s="61">
        <f>[3]攻城基础信息!$X76*EZ77/FA77*$EX$1*6</f>
        <v>678818.82386133075</v>
      </c>
      <c r="FC77" s="26">
        <f t="shared" si="414"/>
        <v>68000</v>
      </c>
      <c r="FJ77" s="46">
        <v>72</v>
      </c>
      <c r="FK77" s="46">
        <f t="shared" ref="FK77:HE77" si="444">IF(FK$5&lt;$P77,FL77*0.99,IF(FK$5&lt;=$T77,1,FJ77*1.05))</f>
        <v>0.62352539489119996</v>
      </c>
      <c r="FL77" s="46">
        <f t="shared" si="444"/>
        <v>0.62982363120323226</v>
      </c>
      <c r="FM77" s="46">
        <f t="shared" si="444"/>
        <v>0.63618548606387093</v>
      </c>
      <c r="FN77" s="46">
        <f t="shared" si="444"/>
        <v>0.64261160208471813</v>
      </c>
      <c r="FO77" s="46">
        <f t="shared" si="444"/>
        <v>0.64910262836840216</v>
      </c>
      <c r="FP77" s="46">
        <f t="shared" si="444"/>
        <v>0.65565922057414361</v>
      </c>
      <c r="FQ77" s="46">
        <f t="shared" si="444"/>
        <v>0.66228204098398347</v>
      </c>
      <c r="FR77" s="46">
        <f t="shared" si="444"/>
        <v>0.66897175856968027</v>
      </c>
      <c r="FS77" s="46">
        <f t="shared" si="444"/>
        <v>0.67572904906028308</v>
      </c>
      <c r="FT77" s="46">
        <f t="shared" si="444"/>
        <v>0.68255459501038696</v>
      </c>
      <c r="FU77" s="46">
        <f t="shared" si="444"/>
        <v>0.68944908586907772</v>
      </c>
      <c r="FV77" s="46">
        <f t="shared" si="444"/>
        <v>0.69641321804957346</v>
      </c>
      <c r="FW77" s="46">
        <f t="shared" si="444"/>
        <v>0.70344769499956916</v>
      </c>
      <c r="FX77" s="46">
        <f t="shared" si="444"/>
        <v>0.71055322727229209</v>
      </c>
      <c r="FY77" s="46">
        <f t="shared" si="444"/>
        <v>0.7177305325982748</v>
      </c>
      <c r="FZ77" s="46">
        <f t="shared" si="444"/>
        <v>0.72498033595785338</v>
      </c>
      <c r="GA77" s="46">
        <f t="shared" si="444"/>
        <v>0.73230336965439735</v>
      </c>
      <c r="GB77" s="46">
        <f t="shared" si="444"/>
        <v>0.73970037338828021</v>
      </c>
      <c r="GC77" s="46">
        <f t="shared" si="444"/>
        <v>0.74717209433159615</v>
      </c>
      <c r="GD77" s="46">
        <f t="shared" si="444"/>
        <v>0.75471928720363246</v>
      </c>
      <c r="GE77" s="46">
        <f t="shared" si="444"/>
        <v>0.76234271434710354</v>
      </c>
      <c r="GF77" s="46">
        <f t="shared" si="444"/>
        <v>0.77004314580515509</v>
      </c>
      <c r="GG77" s="46">
        <f t="shared" si="444"/>
        <v>0.77782135939914654</v>
      </c>
      <c r="GH77" s="46">
        <f t="shared" si="444"/>
        <v>0.78567814080721876</v>
      </c>
      <c r="GI77" s="46">
        <f t="shared" si="444"/>
        <v>0.79361428364365527</v>
      </c>
      <c r="GJ77" s="46">
        <f t="shared" si="444"/>
        <v>0.80163058953904576</v>
      </c>
      <c r="GK77" s="46">
        <f t="shared" si="444"/>
        <v>0.80972786822125831</v>
      </c>
      <c r="GL77" s="46">
        <f t="shared" si="444"/>
        <v>0.81790693759723065</v>
      </c>
      <c r="GM77" s="46">
        <f t="shared" si="444"/>
        <v>0.82616862383558654</v>
      </c>
      <c r="GN77" s="46">
        <f t="shared" si="444"/>
        <v>0.83451376145008738</v>
      </c>
      <c r="GO77" s="46">
        <f t="shared" si="444"/>
        <v>0.84294319338392665</v>
      </c>
      <c r="GP77" s="46">
        <f t="shared" si="444"/>
        <v>0.85145777109487542</v>
      </c>
      <c r="GQ77" s="46">
        <f t="shared" si="444"/>
        <v>0.86005835464128833</v>
      </c>
      <c r="GR77" s="46">
        <f t="shared" si="444"/>
        <v>0.86874581276897811</v>
      </c>
      <c r="GS77" s="46">
        <f t="shared" si="444"/>
        <v>0.87752102299896784</v>
      </c>
      <c r="GT77" s="46">
        <f t="shared" si="444"/>
        <v>0.88638487171612912</v>
      </c>
      <c r="GU77" s="46">
        <f t="shared" si="444"/>
        <v>0.89533825425871627</v>
      </c>
      <c r="GV77" s="46">
        <f t="shared" si="444"/>
        <v>0.9043820750088043</v>
      </c>
      <c r="GW77" s="46">
        <f t="shared" si="444"/>
        <v>0.91351724748364072</v>
      </c>
      <c r="GX77" s="46">
        <f t="shared" si="444"/>
        <v>0.92274469442791995</v>
      </c>
      <c r="GY77" s="46">
        <f t="shared" si="444"/>
        <v>0.93206534790698992</v>
      </c>
      <c r="GZ77" s="46">
        <f t="shared" si="444"/>
        <v>0.94148014940099989</v>
      </c>
      <c r="HA77" s="46">
        <f t="shared" si="444"/>
        <v>0.95099004989999991</v>
      </c>
      <c r="HB77" s="46">
        <f t="shared" si="444"/>
        <v>0.96059600999999994</v>
      </c>
      <c r="HC77" s="46">
        <f t="shared" si="444"/>
        <v>0.97029899999999991</v>
      </c>
      <c r="HD77" s="46">
        <f t="shared" si="444"/>
        <v>0.98009999999999997</v>
      </c>
      <c r="HE77" s="46">
        <f t="shared" si="444"/>
        <v>0.99</v>
      </c>
      <c r="HF77" s="67">
        <f t="shared" si="354"/>
        <v>1</v>
      </c>
      <c r="HG77" s="66">
        <f t="shared" ref="HG77:HR77" si="445">IF(HG$5&lt;$P77,HH77*0.99,IF(HG$5&lt;=$T77,1,HF77*HG$2))</f>
        <v>1</v>
      </c>
      <c r="HH77" s="66">
        <f t="shared" si="445"/>
        <v>1</v>
      </c>
      <c r="HI77" s="66">
        <f t="shared" si="445"/>
        <v>1</v>
      </c>
      <c r="HJ77" s="66">
        <f t="shared" si="445"/>
        <v>1</v>
      </c>
      <c r="HK77" s="66">
        <f t="shared" si="445"/>
        <v>1</v>
      </c>
      <c r="HL77" s="66">
        <f t="shared" si="445"/>
        <v>1</v>
      </c>
      <c r="HM77" s="66">
        <f t="shared" si="445"/>
        <v>1.17</v>
      </c>
      <c r="HN77" s="66">
        <f t="shared" si="445"/>
        <v>1.3922999999999999</v>
      </c>
      <c r="HO77" s="66">
        <f t="shared" si="445"/>
        <v>1.6846829999999997</v>
      </c>
      <c r="HP77" s="66">
        <f t="shared" si="445"/>
        <v>2.0721600899999997</v>
      </c>
      <c r="HQ77" s="66">
        <f t="shared" si="445"/>
        <v>2.5902001124999998</v>
      </c>
      <c r="HR77" s="66">
        <f t="shared" si="445"/>
        <v>3.2895541428749997</v>
      </c>
    </row>
    <row r="78" spans="5:226" x14ac:dyDescent="0.15">
      <c r="E78" s="9"/>
      <c r="F78" s="9"/>
      <c r="G78" s="9"/>
      <c r="H78" s="15"/>
      <c r="I78" s="7">
        <v>73</v>
      </c>
      <c r="J78" s="15">
        <f>ROUNDUP(求节点(节奏总纲!P$4:P$113,节奏总纲!$O$4:$O$113,节奏总纲!P76+1),0)</f>
        <v>74</v>
      </c>
      <c r="K78" s="15">
        <f>ROUNDUP(求节点(节奏总纲!Q$4:Q$113,节奏总纲!$O$4:$O$113,节奏总纲!Q76+1),0)</f>
        <v>74</v>
      </c>
      <c r="L78" s="15">
        <f>ROUNDUP(求节点(节奏总纲!R$4:R$113,节奏总纲!$O$4:$O$113,节奏总纲!R76+1),0)</f>
        <v>74</v>
      </c>
      <c r="M78" s="15">
        <f>ROUNDUP(求节点(节奏总纲!S$4:S$113,节奏总纲!$O$4:$O$113,节奏总纲!S76+1),0)</f>
        <v>74</v>
      </c>
      <c r="N78" s="15">
        <f>ROUNDUP(求节点(节奏总纲!T$4:T$113,节奏总纲!$O$4:$O$113,节奏总纲!T76+1),0)</f>
        <v>74</v>
      </c>
      <c r="O78" s="15">
        <f t="shared" si="356"/>
        <v>24</v>
      </c>
      <c r="P78" s="7">
        <v>48</v>
      </c>
      <c r="Q78" s="23">
        <f t="shared" ref="Q78:T78" si="446">P78+1.5</f>
        <v>49.5</v>
      </c>
      <c r="R78" s="23">
        <f t="shared" si="446"/>
        <v>51</v>
      </c>
      <c r="S78" s="23">
        <f t="shared" si="446"/>
        <v>52.5</v>
      </c>
      <c r="T78" s="23">
        <f t="shared" si="446"/>
        <v>54</v>
      </c>
      <c r="U78" s="15">
        <f>其他调用!AG77</f>
        <v>15349384853.978479</v>
      </c>
      <c r="V78" s="54">
        <f>IFERROR(部队战力(INDEX(其他调用!D$5:D$104,J78,1),INDEX(其他调用!N$5:N$104,J78,1),INDEX(其他调用!I$5:I$104,J78,1),INDEX(其他调用!S$5:S$104,J78,1)),V77)</f>
        <v>16668508220.110949</v>
      </c>
      <c r="W78" s="54">
        <f>IFERROR(部队战力(INDEX(其他调用!E$5:E$104,K78,1),INDEX(其他调用!O$5:O$104,K78,1),INDEX(其他调用!J$5:J$104,K78,1),INDEX(其他调用!T$5:T$104,K78,1)),W77)</f>
        <v>18676216742.268196</v>
      </c>
      <c r="X78" s="54">
        <f>IFERROR(部队战力(INDEX(其他调用!F$5:F$104,L78,1),INDEX(其他调用!P$5:P$104,L78,1),INDEX(其他调用!K$5:K$104,L78,1),INDEX(其他调用!U$5:U$104,L78,1)),X77)</f>
        <v>22135217941.976639</v>
      </c>
      <c r="Y78" s="54">
        <f>IFERROR(部队战力(INDEX(其他调用!G$5:G$104,M78,1),INDEX(其他调用!Q$5:Q$104,M78,1),INDEX(其他调用!L$5:L$104,M78,1),INDEX(其他调用!V$5:V$104,M78,1)),Y77)</f>
        <v>27617648681.591377</v>
      </c>
      <c r="Z78" s="54">
        <f>IFERROR(部队战力(INDEX(其他调用!H$5:H$104,N78,1),INDEX(其他调用!R$5:R$104,N78,1),INDEX(其他调用!M$5:M$104,N78,1),INDEX(其他调用!W$5:W$104,N78,1)),Z77)</f>
        <v>29270082079.854424</v>
      </c>
      <c r="AA78" s="15">
        <f t="shared" si="358"/>
        <v>1</v>
      </c>
      <c r="AB78" s="15">
        <f t="shared" si="359"/>
        <v>1.0859398196528089</v>
      </c>
      <c r="AC78" s="15">
        <f t="shared" si="360"/>
        <v>1.216740404904723</v>
      </c>
      <c r="AD78" s="15">
        <f t="shared" si="361"/>
        <v>1.4420915334753175</v>
      </c>
      <c r="AE78" s="15">
        <f t="shared" si="362"/>
        <v>1.7992674588801536</v>
      </c>
      <c r="AF78" s="15">
        <f t="shared" si="363"/>
        <v>1.9069221573571904</v>
      </c>
      <c r="AK78" s="23"/>
      <c r="AL78" s="19">
        <v>73</v>
      </c>
      <c r="AM78" s="26">
        <f t="shared" si="434"/>
        <v>0.31259221482495197</v>
      </c>
      <c r="AN78" s="26">
        <f t="shared" si="434"/>
        <v>0.3295011258945002</v>
      </c>
      <c r="AO78" s="26">
        <f t="shared" si="434"/>
        <v>0.34732468313883558</v>
      </c>
      <c r="AP78" s="26">
        <f t="shared" si="434"/>
        <v>0.3661123621050002</v>
      </c>
      <c r="AQ78" s="26">
        <f t="shared" si="434"/>
        <v>0.40429328196054931</v>
      </c>
      <c r="AR78" s="26">
        <f t="shared" si="434"/>
        <v>0.42616253790000019</v>
      </c>
      <c r="AS78" s="26">
        <f t="shared" si="434"/>
        <v>0.44921475773394365</v>
      </c>
      <c r="AT78" s="26">
        <f t="shared" si="434"/>
        <v>0.47351393100000022</v>
      </c>
      <c r="AU78" s="26">
        <f t="shared" si="434"/>
        <v>0.52181512262023744</v>
      </c>
      <c r="AV78" s="26">
        <f t="shared" si="434"/>
        <v>0.55004143500000013</v>
      </c>
      <c r="AW78" s="26">
        <f t="shared" si="435"/>
        <v>0.57979458068915268</v>
      </c>
      <c r="AX78" s="26">
        <f t="shared" si="435"/>
        <v>0.61115715000000015</v>
      </c>
      <c r="AY78" s="26">
        <f t="shared" si="435"/>
        <v>0.5881974006991405</v>
      </c>
      <c r="AZ78" s="26">
        <f t="shared" si="435"/>
        <v>0.62001450000000025</v>
      </c>
      <c r="BA78" s="26">
        <f t="shared" si="435"/>
        <v>0.65355266744348939</v>
      </c>
      <c r="BB78" s="26">
        <f t="shared" si="435"/>
        <v>0.68890500000000021</v>
      </c>
      <c r="BC78" s="26">
        <f t="shared" si="435"/>
        <v>0.76074913670670707</v>
      </c>
      <c r="BD78" s="26">
        <f t="shared" si="435"/>
        <v>0.80190000000000017</v>
      </c>
      <c r="BE78" s="26">
        <f t="shared" si="435"/>
        <v>0.84527681856300807</v>
      </c>
      <c r="BF78" s="26">
        <f t="shared" si="435"/>
        <v>0.89100000000000013</v>
      </c>
      <c r="BG78" s="26">
        <f t="shared" si="436"/>
        <v>0.9818872134822817</v>
      </c>
      <c r="BH78" s="26">
        <f t="shared" si="436"/>
        <v>1.0349999999999999</v>
      </c>
      <c r="BI78" s="26">
        <f t="shared" si="436"/>
        <v>1.0909857927580908</v>
      </c>
      <c r="BJ78" s="26">
        <f t="shared" si="436"/>
        <v>1.1499999999999999</v>
      </c>
      <c r="BK78" s="26">
        <f t="shared" si="436"/>
        <v>1.0518782536326632</v>
      </c>
      <c r="BL78" s="26">
        <f t="shared" si="436"/>
        <v>1.0537531593929395</v>
      </c>
      <c r="BM78" s="26">
        <f t="shared" si="436"/>
        <v>1.0556247351193997</v>
      </c>
      <c r="BN78" s="26">
        <f t="shared" si="436"/>
        <v>1.0574929984927577</v>
      </c>
      <c r="BO78" s="26">
        <f t="shared" si="436"/>
        <v>1.1098035845158123</v>
      </c>
      <c r="BP78" s="26">
        <f t="shared" si="436"/>
        <v>1.1117539275599502</v>
      </c>
      <c r="BQ78" s="26">
        <f t="shared" si="437"/>
        <v>1.1137008551158629</v>
      </c>
      <c r="BR78" s="26">
        <f t="shared" si="437"/>
        <v>1.1156443850648077</v>
      </c>
      <c r="BS78" s="26">
        <f t="shared" si="437"/>
        <v>1.1683838321840405</v>
      </c>
      <c r="BT78" s="26">
        <f t="shared" si="437"/>
        <v>1.1704086557499975</v>
      </c>
      <c r="BU78" s="26">
        <f t="shared" si="437"/>
        <v>1.1724299823869944</v>
      </c>
      <c r="BV78" s="26">
        <f t="shared" si="437"/>
        <v>1.1744478301505861</v>
      </c>
      <c r="BW78" s="26">
        <f t="shared" si="437"/>
        <v>1.0588920328391274</v>
      </c>
      <c r="BX78" s="26">
        <f t="shared" si="437"/>
        <v>1.0621492800093855</v>
      </c>
      <c r="BY78" s="26">
        <f t="shared" si="437"/>
        <v>1.0653965688131029</v>
      </c>
      <c r="BZ78" s="26">
        <f t="shared" si="437"/>
        <v>1.0686339900326067</v>
      </c>
      <c r="CA78" s="26">
        <f t="shared" si="438"/>
        <v>1.1229026632258658</v>
      </c>
      <c r="CB78" s="26">
        <f t="shared" si="438"/>
        <v>1.1262738520232074</v>
      </c>
      <c r="CC78" s="26">
        <f t="shared" si="438"/>
        <v>1.1296349801695431</v>
      </c>
      <c r="CD78" s="26">
        <f t="shared" si="438"/>
        <v>1.1329861372029646</v>
      </c>
      <c r="CE78" s="26">
        <f t="shared" si="438"/>
        <v>1.1879786573113249</v>
      </c>
      <c r="CF78" s="26">
        <f t="shared" si="438"/>
        <v>1.1914615663049137</v>
      </c>
      <c r="CG78" s="26">
        <f t="shared" si="438"/>
        <v>1.1949343236079124</v>
      </c>
      <c r="CH78" s="26" t="e">
        <f t="shared" si="438"/>
        <v>#VALUE!</v>
      </c>
      <c r="CK78" s="49">
        <v>73</v>
      </c>
      <c r="CL78" s="54">
        <f t="shared" si="364"/>
        <v>9.6153846153846159E-3</v>
      </c>
      <c r="CM78" s="54">
        <f t="shared" si="365"/>
        <v>1.9230769230769232E-2</v>
      </c>
      <c r="CN78" s="54">
        <f t="shared" si="366"/>
        <v>2.8846153846153848E-2</v>
      </c>
      <c r="CO78" s="54">
        <f t="shared" si="367"/>
        <v>3.8461538461538464E-2</v>
      </c>
      <c r="CP78" s="54">
        <f t="shared" si="368"/>
        <v>4.8076923076923073E-2</v>
      </c>
      <c r="CQ78" s="54">
        <f t="shared" si="369"/>
        <v>5.7692307692307696E-2</v>
      </c>
      <c r="CR78" s="54">
        <f t="shared" si="370"/>
        <v>6.7307692307692304E-2</v>
      </c>
      <c r="CS78" s="54">
        <f t="shared" si="371"/>
        <v>7.6923076923076927E-2</v>
      </c>
      <c r="CT78" s="54">
        <f t="shared" si="372"/>
        <v>8.6538461538461536E-2</v>
      </c>
      <c r="CU78" s="54">
        <f t="shared" si="373"/>
        <v>9.6153846153846145E-2</v>
      </c>
      <c r="CV78" s="54">
        <f t="shared" si="374"/>
        <v>0.10576923076923077</v>
      </c>
      <c r="CW78" s="54">
        <f t="shared" si="375"/>
        <v>0.11538461538461539</v>
      </c>
      <c r="CX78" s="54">
        <f t="shared" si="376"/>
        <v>1.9230769230769232E-2</v>
      </c>
      <c r="CY78" s="54">
        <f t="shared" si="377"/>
        <v>3.8461538461538464E-2</v>
      </c>
      <c r="CZ78" s="54">
        <f t="shared" si="378"/>
        <v>5.7692307692307696E-2</v>
      </c>
      <c r="DA78" s="54">
        <f t="shared" si="379"/>
        <v>7.6923076923076927E-2</v>
      </c>
      <c r="DB78" s="54">
        <f t="shared" si="380"/>
        <v>9.6153846153846145E-2</v>
      </c>
      <c r="DC78" s="54">
        <f t="shared" si="381"/>
        <v>0.11538461538461539</v>
      </c>
      <c r="DD78" s="54">
        <f t="shared" si="382"/>
        <v>0.13461538461538461</v>
      </c>
      <c r="DE78" s="54">
        <f t="shared" si="383"/>
        <v>0.15384615384615385</v>
      </c>
      <c r="DF78" s="54">
        <f t="shared" si="384"/>
        <v>0.17307692307692307</v>
      </c>
      <c r="DG78" s="54">
        <f t="shared" si="385"/>
        <v>0.19230769230769229</v>
      </c>
      <c r="DH78" s="54">
        <f t="shared" si="386"/>
        <v>0.21153846153846154</v>
      </c>
      <c r="DI78" s="54">
        <f t="shared" si="387"/>
        <v>0.23076923076923078</v>
      </c>
      <c r="DJ78" s="54">
        <f t="shared" si="388"/>
        <v>2.8846153846153848E-2</v>
      </c>
      <c r="DK78" s="54">
        <f t="shared" si="389"/>
        <v>5.7692307692307696E-2</v>
      </c>
      <c r="DL78" s="54">
        <f t="shared" si="390"/>
        <v>8.6538461538461536E-2</v>
      </c>
      <c r="DM78" s="54">
        <f t="shared" si="391"/>
        <v>0.11538461538461539</v>
      </c>
      <c r="DN78" s="54">
        <f t="shared" si="392"/>
        <v>0.14423076923076922</v>
      </c>
      <c r="DO78" s="54">
        <f t="shared" si="393"/>
        <v>0.17307692307692307</v>
      </c>
      <c r="DP78" s="54">
        <f t="shared" si="394"/>
        <v>0.20192307692307693</v>
      </c>
      <c r="DQ78" s="54">
        <f t="shared" si="395"/>
        <v>0.23076923076923078</v>
      </c>
      <c r="DR78" s="54">
        <f t="shared" si="396"/>
        <v>0.25961538461538458</v>
      </c>
      <c r="DS78" s="54">
        <f t="shared" si="397"/>
        <v>0.28846153846153844</v>
      </c>
      <c r="DT78" s="54">
        <f t="shared" si="398"/>
        <v>0.31730769230769229</v>
      </c>
      <c r="DU78" s="54">
        <f t="shared" si="399"/>
        <v>0.34615384615384615</v>
      </c>
      <c r="DV78" s="54">
        <f t="shared" si="400"/>
        <v>3.8461538461538464E-2</v>
      </c>
      <c r="DW78" s="54">
        <f t="shared" si="401"/>
        <v>7.6923076923076927E-2</v>
      </c>
      <c r="DX78" s="54">
        <f t="shared" si="402"/>
        <v>0.11538461538461539</v>
      </c>
      <c r="DY78" s="54">
        <f t="shared" si="403"/>
        <v>0.15384615384615385</v>
      </c>
      <c r="DZ78" s="54">
        <f t="shared" si="404"/>
        <v>0.19230769230769229</v>
      </c>
      <c r="EA78" s="54">
        <f t="shared" si="405"/>
        <v>0.23076923076923078</v>
      </c>
      <c r="EB78" s="54">
        <f t="shared" si="406"/>
        <v>0.26923076923076922</v>
      </c>
      <c r="EC78" s="54">
        <f t="shared" si="407"/>
        <v>0.30769230769230771</v>
      </c>
      <c r="ED78" s="54">
        <f t="shared" si="408"/>
        <v>0.34615384615384615</v>
      </c>
      <c r="EE78" s="54">
        <f t="shared" si="409"/>
        <v>0.38461538461538458</v>
      </c>
      <c r="EF78" s="54">
        <f t="shared" si="410"/>
        <v>0.42307692307692307</v>
      </c>
      <c r="EG78" s="54">
        <f t="shared" si="411"/>
        <v>0.46153846153846156</v>
      </c>
      <c r="EH78" s="66">
        <f t="shared" ref="EH78:ES78" si="447">EG78+EH$2</f>
        <v>0.54153846153846152</v>
      </c>
      <c r="EI78" s="66">
        <f t="shared" si="447"/>
        <v>0.63153846153846149</v>
      </c>
      <c r="EJ78" s="66">
        <f t="shared" si="447"/>
        <v>0.73153846153846147</v>
      </c>
      <c r="EK78" s="66">
        <f t="shared" si="447"/>
        <v>0.85153846153846147</v>
      </c>
      <c r="EL78" s="66">
        <f t="shared" si="447"/>
        <v>0.99153846153846148</v>
      </c>
      <c r="EM78" s="66">
        <f t="shared" si="447"/>
        <v>1.1515384615384614</v>
      </c>
      <c r="EN78" s="66">
        <f t="shared" si="447"/>
        <v>1.3315384615384613</v>
      </c>
      <c r="EO78" s="66">
        <f t="shared" si="447"/>
        <v>1.5315384615384613</v>
      </c>
      <c r="EP78" s="66">
        <f t="shared" si="447"/>
        <v>1.7515384615384613</v>
      </c>
      <c r="EQ78" s="66">
        <f t="shared" si="447"/>
        <v>1.9915384615384613</v>
      </c>
      <c r="ER78" s="66">
        <f t="shared" si="447"/>
        <v>2.2515384615384613</v>
      </c>
      <c r="ES78" s="66">
        <f t="shared" si="447"/>
        <v>2.5315384615384611</v>
      </c>
      <c r="EW78" s="23">
        <v>73</v>
      </c>
      <c r="EX78" s="23">
        <f>INT([2]攻城值!$AC77)</f>
        <v>263</v>
      </c>
      <c r="EY78" s="23">
        <f>INT([2]攻城值!$AJ77)</f>
        <v>1407</v>
      </c>
      <c r="EZ78" s="23">
        <f t="shared" si="413"/>
        <v>1125.6000000000001</v>
      </c>
      <c r="FA78" s="23">
        <f>[3]其他调用!AS77+[3]其他调用!$AZ77*[3]攻城基础信息!$D$28*[3]攻城基础信息!$D$29</f>
        <v>1389.3534292001473</v>
      </c>
      <c r="FB78" s="61">
        <f>[3]攻城基础信息!$X77*EZ78/FA78*$EX$1*6</f>
        <v>691455.17923060479</v>
      </c>
      <c r="FC78" s="26">
        <f t="shared" si="414"/>
        <v>69000</v>
      </c>
      <c r="FJ78" s="46">
        <v>73</v>
      </c>
      <c r="FK78" s="46">
        <f t="shared" ref="FK78:HE78" si="448">IF(FK$5&lt;$P78,FL78*0.99,IF(FK$5&lt;=$T78,1,FJ78*1.05))</f>
        <v>0.62352539489119996</v>
      </c>
      <c r="FL78" s="46">
        <f t="shared" si="448"/>
        <v>0.62982363120323226</v>
      </c>
      <c r="FM78" s="46">
        <f t="shared" si="448"/>
        <v>0.63618548606387093</v>
      </c>
      <c r="FN78" s="46">
        <f t="shared" si="448"/>
        <v>0.64261160208471813</v>
      </c>
      <c r="FO78" s="46">
        <f t="shared" si="448"/>
        <v>0.64910262836840216</v>
      </c>
      <c r="FP78" s="46">
        <f t="shared" si="448"/>
        <v>0.65565922057414361</v>
      </c>
      <c r="FQ78" s="46">
        <f t="shared" si="448"/>
        <v>0.66228204098398347</v>
      </c>
      <c r="FR78" s="46">
        <f t="shared" si="448"/>
        <v>0.66897175856968027</v>
      </c>
      <c r="FS78" s="46">
        <f t="shared" si="448"/>
        <v>0.67572904906028308</v>
      </c>
      <c r="FT78" s="46">
        <f t="shared" si="448"/>
        <v>0.68255459501038696</v>
      </c>
      <c r="FU78" s="46">
        <f t="shared" si="448"/>
        <v>0.68944908586907772</v>
      </c>
      <c r="FV78" s="46">
        <f t="shared" si="448"/>
        <v>0.69641321804957346</v>
      </c>
      <c r="FW78" s="46">
        <f t="shared" si="448"/>
        <v>0.70344769499956916</v>
      </c>
      <c r="FX78" s="46">
        <f t="shared" si="448"/>
        <v>0.71055322727229209</v>
      </c>
      <c r="FY78" s="46">
        <f t="shared" si="448"/>
        <v>0.7177305325982748</v>
      </c>
      <c r="FZ78" s="46">
        <f t="shared" si="448"/>
        <v>0.72498033595785338</v>
      </c>
      <c r="GA78" s="46">
        <f t="shared" si="448"/>
        <v>0.73230336965439735</v>
      </c>
      <c r="GB78" s="46">
        <f t="shared" si="448"/>
        <v>0.73970037338828021</v>
      </c>
      <c r="GC78" s="46">
        <f t="shared" si="448"/>
        <v>0.74717209433159615</v>
      </c>
      <c r="GD78" s="46">
        <f t="shared" si="448"/>
        <v>0.75471928720363246</v>
      </c>
      <c r="GE78" s="46">
        <f t="shared" si="448"/>
        <v>0.76234271434710354</v>
      </c>
      <c r="GF78" s="46">
        <f t="shared" si="448"/>
        <v>0.77004314580515509</v>
      </c>
      <c r="GG78" s="46">
        <f t="shared" si="448"/>
        <v>0.77782135939914654</v>
      </c>
      <c r="GH78" s="46">
        <f t="shared" si="448"/>
        <v>0.78567814080721876</v>
      </c>
      <c r="GI78" s="46">
        <f t="shared" si="448"/>
        <v>0.79361428364365527</v>
      </c>
      <c r="GJ78" s="46">
        <f t="shared" si="448"/>
        <v>0.80163058953904576</v>
      </c>
      <c r="GK78" s="46">
        <f t="shared" si="448"/>
        <v>0.80972786822125831</v>
      </c>
      <c r="GL78" s="46">
        <f t="shared" si="448"/>
        <v>0.81790693759723065</v>
      </c>
      <c r="GM78" s="46">
        <f t="shared" si="448"/>
        <v>0.82616862383558654</v>
      </c>
      <c r="GN78" s="46">
        <f t="shared" si="448"/>
        <v>0.83451376145008738</v>
      </c>
      <c r="GO78" s="46">
        <f t="shared" si="448"/>
        <v>0.84294319338392665</v>
      </c>
      <c r="GP78" s="46">
        <f t="shared" si="448"/>
        <v>0.85145777109487542</v>
      </c>
      <c r="GQ78" s="46">
        <f t="shared" si="448"/>
        <v>0.86005835464128833</v>
      </c>
      <c r="GR78" s="46">
        <f t="shared" si="448"/>
        <v>0.86874581276897811</v>
      </c>
      <c r="GS78" s="46">
        <f t="shared" si="448"/>
        <v>0.87752102299896784</v>
      </c>
      <c r="GT78" s="46">
        <f t="shared" si="448"/>
        <v>0.88638487171612912</v>
      </c>
      <c r="GU78" s="46">
        <f t="shared" si="448"/>
        <v>0.89533825425871627</v>
      </c>
      <c r="GV78" s="46">
        <f t="shared" si="448"/>
        <v>0.9043820750088043</v>
      </c>
      <c r="GW78" s="46">
        <f t="shared" si="448"/>
        <v>0.91351724748364072</v>
      </c>
      <c r="GX78" s="46">
        <f t="shared" si="448"/>
        <v>0.92274469442791995</v>
      </c>
      <c r="GY78" s="46">
        <f t="shared" si="448"/>
        <v>0.93206534790698992</v>
      </c>
      <c r="GZ78" s="46">
        <f t="shared" si="448"/>
        <v>0.94148014940099989</v>
      </c>
      <c r="HA78" s="46">
        <f t="shared" si="448"/>
        <v>0.95099004989999991</v>
      </c>
      <c r="HB78" s="46">
        <f t="shared" si="448"/>
        <v>0.96059600999999994</v>
      </c>
      <c r="HC78" s="46">
        <f t="shared" si="448"/>
        <v>0.97029899999999991</v>
      </c>
      <c r="HD78" s="46">
        <f t="shared" si="448"/>
        <v>0.98009999999999997</v>
      </c>
      <c r="HE78" s="46">
        <f t="shared" si="448"/>
        <v>0.99</v>
      </c>
      <c r="HF78" s="67">
        <f t="shared" si="354"/>
        <v>1</v>
      </c>
      <c r="HG78" s="66">
        <f t="shared" ref="HG78:HR78" si="449">IF(HG$5&lt;$P78,HH78*0.99,IF(HG$5&lt;=$T78,1,HF78*HG$2))</f>
        <v>1</v>
      </c>
      <c r="HH78" s="66">
        <f t="shared" si="449"/>
        <v>1</v>
      </c>
      <c r="HI78" s="66">
        <f t="shared" si="449"/>
        <v>1</v>
      </c>
      <c r="HJ78" s="66">
        <f t="shared" si="449"/>
        <v>1</v>
      </c>
      <c r="HK78" s="66">
        <f t="shared" si="449"/>
        <v>1</v>
      </c>
      <c r="HL78" s="66">
        <f t="shared" si="449"/>
        <v>1</v>
      </c>
      <c r="HM78" s="66">
        <f t="shared" si="449"/>
        <v>1.17</v>
      </c>
      <c r="HN78" s="66">
        <f t="shared" si="449"/>
        <v>1.3922999999999999</v>
      </c>
      <c r="HO78" s="66">
        <f t="shared" si="449"/>
        <v>1.6846829999999997</v>
      </c>
      <c r="HP78" s="66">
        <f t="shared" si="449"/>
        <v>2.0721600899999997</v>
      </c>
      <c r="HQ78" s="66">
        <f t="shared" si="449"/>
        <v>2.5902001124999998</v>
      </c>
      <c r="HR78" s="66">
        <f t="shared" si="449"/>
        <v>3.2895541428749997</v>
      </c>
    </row>
    <row r="79" spans="5:226" x14ac:dyDescent="0.15">
      <c r="E79" s="9"/>
      <c r="F79" s="9"/>
      <c r="G79" s="9"/>
      <c r="H79" s="15"/>
      <c r="I79" s="7">
        <v>74</v>
      </c>
      <c r="J79" s="15">
        <f>ROUNDUP(求节点(节奏总纲!P$4:P$113,节奏总纲!$O$4:$O$113,节奏总纲!P77+1),0)</f>
        <v>75</v>
      </c>
      <c r="K79" s="15">
        <f>ROUNDUP(求节点(节奏总纲!Q$4:Q$113,节奏总纲!$O$4:$O$113,节奏总纲!Q77+1),0)</f>
        <v>75</v>
      </c>
      <c r="L79" s="15">
        <f>ROUNDUP(求节点(节奏总纲!R$4:R$113,节奏总纲!$O$4:$O$113,节奏总纲!R77+1),0)</f>
        <v>75</v>
      </c>
      <c r="M79" s="15">
        <f>ROUNDUP(求节点(节奏总纲!S$4:S$113,节奏总纲!$O$4:$O$113,节奏总纲!S77+1),0)</f>
        <v>75</v>
      </c>
      <c r="N79" s="15">
        <f>ROUNDUP(求节点(节奏总纲!T$4:T$113,节奏总纲!$O$4:$O$113,节奏总纲!T77+1),0)</f>
        <v>75</v>
      </c>
      <c r="O79" s="15">
        <f t="shared" si="356"/>
        <v>24</v>
      </c>
      <c r="P79" s="7">
        <v>48</v>
      </c>
      <c r="Q79" s="23">
        <f t="shared" ref="Q79:T79" si="450">P79+1.5</f>
        <v>49.5</v>
      </c>
      <c r="R79" s="23">
        <f t="shared" si="450"/>
        <v>51</v>
      </c>
      <c r="S79" s="23">
        <f t="shared" si="450"/>
        <v>52.5</v>
      </c>
      <c r="T79" s="23">
        <f t="shared" si="450"/>
        <v>54</v>
      </c>
      <c r="U79" s="15">
        <f>其他调用!AG78</f>
        <v>16668508220.110949</v>
      </c>
      <c r="V79" s="54">
        <f>IFERROR(部队战力(INDEX(其他调用!D$5:D$104,J79,1),INDEX(其他调用!N$5:N$104,J79,1),INDEX(其他调用!I$5:I$104,J79,1),INDEX(其他调用!S$5:S$104,J79,1)),V78)</f>
        <v>18090786562.674206</v>
      </c>
      <c r="W79" s="54">
        <f>IFERROR(部队战力(INDEX(其他调用!E$5:E$104,K79,1),INDEX(其他调用!O$5:O$104,K79,1),INDEX(其他调用!J$5:J$104,K79,1),INDEX(其他调用!T$5:T$104,K79,1)),W78)</f>
        <v>20235227304.287037</v>
      </c>
      <c r="X79" s="54">
        <f>IFERROR(部队战力(INDEX(其他调用!F$5:F$104,L79,1),INDEX(其他调用!P$5:P$104,L79,1),INDEX(其他调用!K$5:K$104,L79,1),INDEX(其他调用!U$5:U$104,L79,1)),X78)</f>
        <v>23956678117.056175</v>
      </c>
      <c r="Y79" s="54">
        <f>IFERROR(部队战力(INDEX(其他调用!G$5:G$104,M79,1),INDEX(其他调用!Q$5:Q$104,M79,1),INDEX(其他调用!L$5:L$104,M79,1),INDEX(其他调用!V$5:V$104,M79,1)),Y78)</f>
        <v>30082445567.876663</v>
      </c>
      <c r="Z79" s="54">
        <f>IFERROR(部队战力(INDEX(其他调用!H$5:H$104,N79,1),INDEX(其他调用!R$5:R$104,N79,1),INDEX(其他调用!M$5:M$104,N79,1),INDEX(其他调用!W$5:W$104,N79,1)),Z78)</f>
        <v>31928967023.032085</v>
      </c>
      <c r="AA79" s="15">
        <f t="shared" si="358"/>
        <v>1</v>
      </c>
      <c r="AB79" s="15">
        <f t="shared" si="359"/>
        <v>1.0853272724698451</v>
      </c>
      <c r="AC79" s="15">
        <f t="shared" si="360"/>
        <v>1.2139795017692561</v>
      </c>
      <c r="AD79" s="15">
        <f t="shared" si="361"/>
        <v>1.4372418815591355</v>
      </c>
      <c r="AE79" s="15">
        <f t="shared" si="362"/>
        <v>1.8047473217538137</v>
      </c>
      <c r="AF79" s="15">
        <f t="shared" si="363"/>
        <v>1.9155263687310082</v>
      </c>
      <c r="AK79" s="23"/>
      <c r="AL79" s="19">
        <v>74</v>
      </c>
      <c r="AM79" s="26">
        <f t="shared" si="434"/>
        <v>0.31259221482495197</v>
      </c>
      <c r="AN79" s="26">
        <f t="shared" si="434"/>
        <v>0.3295011258945002</v>
      </c>
      <c r="AO79" s="26">
        <f t="shared" si="434"/>
        <v>0.34732468313883558</v>
      </c>
      <c r="AP79" s="26">
        <f t="shared" si="434"/>
        <v>0.3661123621050002</v>
      </c>
      <c r="AQ79" s="26">
        <f t="shared" si="434"/>
        <v>0.40429328196054931</v>
      </c>
      <c r="AR79" s="26">
        <f t="shared" si="434"/>
        <v>0.42616253790000019</v>
      </c>
      <c r="AS79" s="26">
        <f t="shared" si="434"/>
        <v>0.44921475773394365</v>
      </c>
      <c r="AT79" s="26">
        <f t="shared" si="434"/>
        <v>0.47351393100000022</v>
      </c>
      <c r="AU79" s="26">
        <f t="shared" si="434"/>
        <v>0.52181512262023744</v>
      </c>
      <c r="AV79" s="26">
        <f t="shared" si="434"/>
        <v>0.55004143500000013</v>
      </c>
      <c r="AW79" s="26">
        <f t="shared" si="435"/>
        <v>0.57979458068915268</v>
      </c>
      <c r="AX79" s="26">
        <f t="shared" si="435"/>
        <v>0.61115715000000015</v>
      </c>
      <c r="AY79" s="26">
        <f t="shared" si="435"/>
        <v>0.5881974006991405</v>
      </c>
      <c r="AZ79" s="26">
        <f t="shared" si="435"/>
        <v>0.62001450000000025</v>
      </c>
      <c r="BA79" s="26">
        <f t="shared" si="435"/>
        <v>0.65355266744348939</v>
      </c>
      <c r="BB79" s="26">
        <f t="shared" si="435"/>
        <v>0.68890500000000021</v>
      </c>
      <c r="BC79" s="26">
        <f t="shared" si="435"/>
        <v>0.76074913670670707</v>
      </c>
      <c r="BD79" s="26">
        <f t="shared" si="435"/>
        <v>0.80190000000000017</v>
      </c>
      <c r="BE79" s="26">
        <f t="shared" si="435"/>
        <v>0.84527681856300807</v>
      </c>
      <c r="BF79" s="26">
        <f t="shared" si="435"/>
        <v>0.89100000000000013</v>
      </c>
      <c r="BG79" s="26">
        <f t="shared" si="436"/>
        <v>0.9818872134822817</v>
      </c>
      <c r="BH79" s="26">
        <f t="shared" si="436"/>
        <v>1.0349999999999999</v>
      </c>
      <c r="BI79" s="26">
        <f t="shared" si="436"/>
        <v>1.0909857927580908</v>
      </c>
      <c r="BJ79" s="26">
        <f t="shared" si="436"/>
        <v>1.1499999999999999</v>
      </c>
      <c r="BK79" s="26">
        <f t="shared" si="436"/>
        <v>1.0518648780043394</v>
      </c>
      <c r="BL79" s="26">
        <f t="shared" si="436"/>
        <v>1.0537264555652797</v>
      </c>
      <c r="BM79" s="26">
        <f t="shared" si="436"/>
        <v>1.0555847501443221</v>
      </c>
      <c r="BN79" s="26">
        <f t="shared" si="436"/>
        <v>1.0574397790495373</v>
      </c>
      <c r="BO79" s="26">
        <f t="shared" si="436"/>
        <v>1.1097340146487538</v>
      </c>
      <c r="BP79" s="26">
        <f t="shared" si="436"/>
        <v>1.1116705896632009</v>
      </c>
      <c r="BQ79" s="26">
        <f t="shared" si="437"/>
        <v>1.1136037969474677</v>
      </c>
      <c r="BR79" s="26">
        <f t="shared" si="437"/>
        <v>1.11553365401027</v>
      </c>
      <c r="BS79" s="26">
        <f t="shared" si="437"/>
        <v>1.1682538226731867</v>
      </c>
      <c r="BT79" s="26">
        <f t="shared" si="437"/>
        <v>1.1702644497864165</v>
      </c>
      <c r="BU79" s="26">
        <f t="shared" si="437"/>
        <v>1.1722716283683123</v>
      </c>
      <c r="BV79" s="26">
        <f t="shared" si="437"/>
        <v>1.1742753761025073</v>
      </c>
      <c r="BW79" s="26">
        <f t="shared" si="437"/>
        <v>1.058828917956365</v>
      </c>
      <c r="BX79" s="26">
        <f t="shared" si="437"/>
        <v>1.0620631762113037</v>
      </c>
      <c r="BY79" s="26">
        <f t="shared" si="437"/>
        <v>1.0652876151666455</v>
      </c>
      <c r="BZ79" s="26">
        <f t="shared" si="437"/>
        <v>1.0685023237180324</v>
      </c>
      <c r="CA79" s="26">
        <f t="shared" si="438"/>
        <v>1.1227410746386874</v>
      </c>
      <c r="CB79" s="26">
        <f t="shared" si="438"/>
        <v>1.1260887508650412</v>
      </c>
      <c r="CC79" s="26">
        <f t="shared" si="438"/>
        <v>1.129426504456462</v>
      </c>
      <c r="CD79" s="26">
        <f t="shared" si="438"/>
        <v>1.1327544231265207</v>
      </c>
      <c r="CE79" s="26">
        <f t="shared" si="438"/>
        <v>1.1877122566360803</v>
      </c>
      <c r="CF79" s="26">
        <f t="shared" si="438"/>
        <v>1.1911711501667188</v>
      </c>
      <c r="CG79" s="26">
        <f t="shared" si="438"/>
        <v>1.194620028885937</v>
      </c>
      <c r="CH79" s="26" t="e">
        <f t="shared" si="438"/>
        <v>#VALUE!</v>
      </c>
      <c r="CK79" s="49">
        <v>74</v>
      </c>
      <c r="CL79" s="54">
        <f t="shared" si="364"/>
        <v>9.6153846153846159E-3</v>
      </c>
      <c r="CM79" s="54">
        <f t="shared" si="365"/>
        <v>1.9230769230769232E-2</v>
      </c>
      <c r="CN79" s="54">
        <f t="shared" si="366"/>
        <v>2.8846153846153848E-2</v>
      </c>
      <c r="CO79" s="54">
        <f t="shared" si="367"/>
        <v>3.8461538461538464E-2</v>
      </c>
      <c r="CP79" s="54">
        <f t="shared" si="368"/>
        <v>4.8076923076923073E-2</v>
      </c>
      <c r="CQ79" s="54">
        <f t="shared" si="369"/>
        <v>5.7692307692307696E-2</v>
      </c>
      <c r="CR79" s="54">
        <f t="shared" si="370"/>
        <v>6.7307692307692304E-2</v>
      </c>
      <c r="CS79" s="54">
        <f t="shared" si="371"/>
        <v>7.6923076923076927E-2</v>
      </c>
      <c r="CT79" s="54">
        <f t="shared" si="372"/>
        <v>8.6538461538461536E-2</v>
      </c>
      <c r="CU79" s="54">
        <f t="shared" si="373"/>
        <v>9.6153846153846145E-2</v>
      </c>
      <c r="CV79" s="54">
        <f t="shared" si="374"/>
        <v>0.10576923076923077</v>
      </c>
      <c r="CW79" s="54">
        <f t="shared" si="375"/>
        <v>0.11538461538461539</v>
      </c>
      <c r="CX79" s="54">
        <f t="shared" si="376"/>
        <v>1.9230769230769232E-2</v>
      </c>
      <c r="CY79" s="54">
        <f t="shared" si="377"/>
        <v>3.8461538461538464E-2</v>
      </c>
      <c r="CZ79" s="54">
        <f t="shared" si="378"/>
        <v>5.7692307692307696E-2</v>
      </c>
      <c r="DA79" s="54">
        <f t="shared" si="379"/>
        <v>7.6923076923076927E-2</v>
      </c>
      <c r="DB79" s="54">
        <f t="shared" si="380"/>
        <v>9.6153846153846145E-2</v>
      </c>
      <c r="DC79" s="54">
        <f t="shared" si="381"/>
        <v>0.11538461538461539</v>
      </c>
      <c r="DD79" s="54">
        <f t="shared" si="382"/>
        <v>0.13461538461538461</v>
      </c>
      <c r="DE79" s="54">
        <f t="shared" si="383"/>
        <v>0.15384615384615385</v>
      </c>
      <c r="DF79" s="54">
        <f t="shared" si="384"/>
        <v>0.17307692307692307</v>
      </c>
      <c r="DG79" s="54">
        <f t="shared" si="385"/>
        <v>0.19230769230769229</v>
      </c>
      <c r="DH79" s="54">
        <f t="shared" si="386"/>
        <v>0.21153846153846154</v>
      </c>
      <c r="DI79" s="54">
        <f t="shared" si="387"/>
        <v>0.23076923076923078</v>
      </c>
      <c r="DJ79" s="54">
        <f t="shared" si="388"/>
        <v>2.8846153846153848E-2</v>
      </c>
      <c r="DK79" s="54">
        <f t="shared" si="389"/>
        <v>5.7692307692307696E-2</v>
      </c>
      <c r="DL79" s="54">
        <f t="shared" si="390"/>
        <v>8.6538461538461536E-2</v>
      </c>
      <c r="DM79" s="54">
        <f t="shared" si="391"/>
        <v>0.11538461538461539</v>
      </c>
      <c r="DN79" s="54">
        <f t="shared" si="392"/>
        <v>0.14423076923076922</v>
      </c>
      <c r="DO79" s="54">
        <f t="shared" si="393"/>
        <v>0.17307692307692307</v>
      </c>
      <c r="DP79" s="54">
        <f t="shared" si="394"/>
        <v>0.20192307692307693</v>
      </c>
      <c r="DQ79" s="54">
        <f t="shared" si="395"/>
        <v>0.23076923076923078</v>
      </c>
      <c r="DR79" s="54">
        <f t="shared" si="396"/>
        <v>0.25961538461538458</v>
      </c>
      <c r="DS79" s="54">
        <f t="shared" si="397"/>
        <v>0.28846153846153844</v>
      </c>
      <c r="DT79" s="54">
        <f t="shared" si="398"/>
        <v>0.31730769230769229</v>
      </c>
      <c r="DU79" s="54">
        <f t="shared" si="399"/>
        <v>0.34615384615384615</v>
      </c>
      <c r="DV79" s="54">
        <f t="shared" si="400"/>
        <v>3.8461538461538464E-2</v>
      </c>
      <c r="DW79" s="54">
        <f t="shared" si="401"/>
        <v>7.6923076923076927E-2</v>
      </c>
      <c r="DX79" s="54">
        <f t="shared" si="402"/>
        <v>0.11538461538461539</v>
      </c>
      <c r="DY79" s="54">
        <f t="shared" si="403"/>
        <v>0.15384615384615385</v>
      </c>
      <c r="DZ79" s="54">
        <f t="shared" si="404"/>
        <v>0.19230769230769229</v>
      </c>
      <c r="EA79" s="54">
        <f t="shared" si="405"/>
        <v>0.23076923076923078</v>
      </c>
      <c r="EB79" s="54">
        <f t="shared" si="406"/>
        <v>0.26923076923076922</v>
      </c>
      <c r="EC79" s="54">
        <f t="shared" si="407"/>
        <v>0.30769230769230771</v>
      </c>
      <c r="ED79" s="54">
        <f t="shared" si="408"/>
        <v>0.34615384615384615</v>
      </c>
      <c r="EE79" s="54">
        <f t="shared" si="409"/>
        <v>0.38461538461538458</v>
      </c>
      <c r="EF79" s="54">
        <f t="shared" si="410"/>
        <v>0.42307692307692307</v>
      </c>
      <c r="EG79" s="54">
        <f t="shared" si="411"/>
        <v>0.46153846153846156</v>
      </c>
      <c r="EH79" s="66">
        <f t="shared" ref="EH79:ES79" si="451">EG79+EH$2</f>
        <v>0.54153846153846152</v>
      </c>
      <c r="EI79" s="66">
        <f t="shared" si="451"/>
        <v>0.63153846153846149</v>
      </c>
      <c r="EJ79" s="66">
        <f t="shared" si="451"/>
        <v>0.73153846153846147</v>
      </c>
      <c r="EK79" s="66">
        <f t="shared" si="451"/>
        <v>0.85153846153846147</v>
      </c>
      <c r="EL79" s="66">
        <f t="shared" si="451"/>
        <v>0.99153846153846148</v>
      </c>
      <c r="EM79" s="66">
        <f t="shared" si="451"/>
        <v>1.1515384615384614</v>
      </c>
      <c r="EN79" s="66">
        <f t="shared" si="451"/>
        <v>1.3315384615384613</v>
      </c>
      <c r="EO79" s="66">
        <f t="shared" si="451"/>
        <v>1.5315384615384613</v>
      </c>
      <c r="EP79" s="66">
        <f t="shared" si="451"/>
        <v>1.7515384615384613</v>
      </c>
      <c r="EQ79" s="66">
        <f t="shared" si="451"/>
        <v>1.9915384615384613</v>
      </c>
      <c r="ER79" s="66">
        <f t="shared" si="451"/>
        <v>2.2515384615384613</v>
      </c>
      <c r="ES79" s="66">
        <f t="shared" si="451"/>
        <v>2.5315384615384611</v>
      </c>
      <c r="EW79" s="23">
        <v>74</v>
      </c>
      <c r="EX79" s="23">
        <f>INT([2]攻城值!$AC78)</f>
        <v>266</v>
      </c>
      <c r="EY79" s="23">
        <f>INT([2]攻城值!$AJ78)</f>
        <v>1424</v>
      </c>
      <c r="EZ79" s="23">
        <f t="shared" si="413"/>
        <v>1139.2</v>
      </c>
      <c r="FA79" s="23">
        <f>[3]其他调用!AS78+[3]其他调用!$AZ78*[3]攻城基础信息!$D$28*[3]攻城基础信息!$D$29</f>
        <v>1406.6434848060203</v>
      </c>
      <c r="FB79" s="61">
        <f>[3]攻城基础信息!$X78*EZ79/FA79*$EX$1*6</f>
        <v>703488.87340483733</v>
      </c>
      <c r="FC79" s="26">
        <f t="shared" si="414"/>
        <v>70500</v>
      </c>
      <c r="FJ79" s="46">
        <v>74</v>
      </c>
      <c r="FK79" s="46">
        <f t="shared" ref="FK79:HE79" si="452">IF(FK$5&lt;$P79,FL79*0.99,IF(FK$5&lt;=$T79,1,FJ79*1.05))</f>
        <v>0.62352539489119996</v>
      </c>
      <c r="FL79" s="46">
        <f t="shared" si="452"/>
        <v>0.62982363120323226</v>
      </c>
      <c r="FM79" s="46">
        <f t="shared" si="452"/>
        <v>0.63618548606387093</v>
      </c>
      <c r="FN79" s="46">
        <f t="shared" si="452"/>
        <v>0.64261160208471813</v>
      </c>
      <c r="FO79" s="46">
        <f t="shared" si="452"/>
        <v>0.64910262836840216</v>
      </c>
      <c r="FP79" s="46">
        <f t="shared" si="452"/>
        <v>0.65565922057414361</v>
      </c>
      <c r="FQ79" s="46">
        <f t="shared" si="452"/>
        <v>0.66228204098398347</v>
      </c>
      <c r="FR79" s="46">
        <f t="shared" si="452"/>
        <v>0.66897175856968027</v>
      </c>
      <c r="FS79" s="46">
        <f t="shared" si="452"/>
        <v>0.67572904906028308</v>
      </c>
      <c r="FT79" s="46">
        <f t="shared" si="452"/>
        <v>0.68255459501038696</v>
      </c>
      <c r="FU79" s="46">
        <f t="shared" si="452"/>
        <v>0.68944908586907772</v>
      </c>
      <c r="FV79" s="46">
        <f t="shared" si="452"/>
        <v>0.69641321804957346</v>
      </c>
      <c r="FW79" s="46">
        <f t="shared" si="452"/>
        <v>0.70344769499956916</v>
      </c>
      <c r="FX79" s="46">
        <f t="shared" si="452"/>
        <v>0.71055322727229209</v>
      </c>
      <c r="FY79" s="46">
        <f t="shared" si="452"/>
        <v>0.7177305325982748</v>
      </c>
      <c r="FZ79" s="46">
        <f t="shared" si="452"/>
        <v>0.72498033595785338</v>
      </c>
      <c r="GA79" s="46">
        <f t="shared" si="452"/>
        <v>0.73230336965439735</v>
      </c>
      <c r="GB79" s="46">
        <f t="shared" si="452"/>
        <v>0.73970037338828021</v>
      </c>
      <c r="GC79" s="46">
        <f t="shared" si="452"/>
        <v>0.74717209433159615</v>
      </c>
      <c r="GD79" s="46">
        <f t="shared" si="452"/>
        <v>0.75471928720363246</v>
      </c>
      <c r="GE79" s="46">
        <f t="shared" si="452"/>
        <v>0.76234271434710354</v>
      </c>
      <c r="GF79" s="46">
        <f t="shared" si="452"/>
        <v>0.77004314580515509</v>
      </c>
      <c r="GG79" s="46">
        <f t="shared" si="452"/>
        <v>0.77782135939914654</v>
      </c>
      <c r="GH79" s="46">
        <f t="shared" si="452"/>
        <v>0.78567814080721876</v>
      </c>
      <c r="GI79" s="46">
        <f t="shared" si="452"/>
        <v>0.79361428364365527</v>
      </c>
      <c r="GJ79" s="46">
        <f t="shared" si="452"/>
        <v>0.80163058953904576</v>
      </c>
      <c r="GK79" s="46">
        <f t="shared" si="452"/>
        <v>0.80972786822125831</v>
      </c>
      <c r="GL79" s="46">
        <f t="shared" si="452"/>
        <v>0.81790693759723065</v>
      </c>
      <c r="GM79" s="46">
        <f t="shared" si="452"/>
        <v>0.82616862383558654</v>
      </c>
      <c r="GN79" s="46">
        <f t="shared" si="452"/>
        <v>0.83451376145008738</v>
      </c>
      <c r="GO79" s="46">
        <f t="shared" si="452"/>
        <v>0.84294319338392665</v>
      </c>
      <c r="GP79" s="46">
        <f t="shared" si="452"/>
        <v>0.85145777109487542</v>
      </c>
      <c r="GQ79" s="46">
        <f t="shared" si="452"/>
        <v>0.86005835464128833</v>
      </c>
      <c r="GR79" s="46">
        <f t="shared" si="452"/>
        <v>0.86874581276897811</v>
      </c>
      <c r="GS79" s="46">
        <f t="shared" si="452"/>
        <v>0.87752102299896784</v>
      </c>
      <c r="GT79" s="46">
        <f t="shared" si="452"/>
        <v>0.88638487171612912</v>
      </c>
      <c r="GU79" s="46">
        <f t="shared" si="452"/>
        <v>0.89533825425871627</v>
      </c>
      <c r="GV79" s="46">
        <f t="shared" si="452"/>
        <v>0.9043820750088043</v>
      </c>
      <c r="GW79" s="46">
        <f t="shared" si="452"/>
        <v>0.91351724748364072</v>
      </c>
      <c r="GX79" s="46">
        <f t="shared" si="452"/>
        <v>0.92274469442791995</v>
      </c>
      <c r="GY79" s="46">
        <f t="shared" si="452"/>
        <v>0.93206534790698992</v>
      </c>
      <c r="GZ79" s="46">
        <f t="shared" si="452"/>
        <v>0.94148014940099989</v>
      </c>
      <c r="HA79" s="46">
        <f t="shared" si="452"/>
        <v>0.95099004989999991</v>
      </c>
      <c r="HB79" s="46">
        <f t="shared" si="452"/>
        <v>0.96059600999999994</v>
      </c>
      <c r="HC79" s="46">
        <f t="shared" si="452"/>
        <v>0.97029899999999991</v>
      </c>
      <c r="HD79" s="46">
        <f t="shared" si="452"/>
        <v>0.98009999999999997</v>
      </c>
      <c r="HE79" s="46">
        <f t="shared" si="452"/>
        <v>0.99</v>
      </c>
      <c r="HF79" s="67">
        <f t="shared" si="354"/>
        <v>1</v>
      </c>
      <c r="HG79" s="66">
        <f t="shared" ref="HG79:HR79" si="453">IF(HG$5&lt;$P79,HH79*0.99,IF(HG$5&lt;=$T79,1,HF79*HG$2))</f>
        <v>1</v>
      </c>
      <c r="HH79" s="66">
        <f t="shared" si="453"/>
        <v>1</v>
      </c>
      <c r="HI79" s="66">
        <f t="shared" si="453"/>
        <v>1</v>
      </c>
      <c r="HJ79" s="66">
        <f t="shared" si="453"/>
        <v>1</v>
      </c>
      <c r="HK79" s="66">
        <f t="shared" si="453"/>
        <v>1</v>
      </c>
      <c r="HL79" s="66">
        <f t="shared" si="453"/>
        <v>1</v>
      </c>
      <c r="HM79" s="66">
        <f t="shared" si="453"/>
        <v>1.17</v>
      </c>
      <c r="HN79" s="66">
        <f t="shared" si="453"/>
        <v>1.3922999999999999</v>
      </c>
      <c r="HO79" s="66">
        <f t="shared" si="453"/>
        <v>1.6846829999999997</v>
      </c>
      <c r="HP79" s="66">
        <f t="shared" si="453"/>
        <v>2.0721600899999997</v>
      </c>
      <c r="HQ79" s="66">
        <f t="shared" si="453"/>
        <v>2.5902001124999998</v>
      </c>
      <c r="HR79" s="66">
        <f t="shared" si="453"/>
        <v>3.2895541428749997</v>
      </c>
    </row>
    <row r="80" spans="5:226" x14ac:dyDescent="0.15">
      <c r="E80" s="9"/>
      <c r="F80" s="9"/>
      <c r="G80" s="9"/>
      <c r="H80" s="15"/>
      <c r="I80" s="7">
        <v>75</v>
      </c>
      <c r="J80" s="15">
        <f>ROUNDUP(求节点(节奏总纲!P$4:P$113,节奏总纲!$O$4:$O$113,节奏总纲!P78+1),0)</f>
        <v>76</v>
      </c>
      <c r="K80" s="15">
        <f>ROUNDUP(求节点(节奏总纲!Q$4:Q$113,节奏总纲!$O$4:$O$113,节奏总纲!Q78+1),0)</f>
        <v>76</v>
      </c>
      <c r="L80" s="15">
        <f>ROUNDUP(求节点(节奏总纲!R$4:R$113,节奏总纲!$O$4:$O$113,节奏总纲!R78+1),0)</f>
        <v>76</v>
      </c>
      <c r="M80" s="15">
        <f>ROUNDUP(求节点(节奏总纲!S$4:S$113,节奏总纲!$O$4:$O$113,节奏总纲!S78+1),0)</f>
        <v>76</v>
      </c>
      <c r="N80" s="15">
        <f>ROUNDUP(求节点(节奏总纲!T$4:T$113,节奏总纲!$O$4:$O$113,节奏总纲!T78+1),0)</f>
        <v>76</v>
      </c>
      <c r="O80" s="15">
        <f t="shared" si="356"/>
        <v>24</v>
      </c>
      <c r="P80" s="7">
        <v>48</v>
      </c>
      <c r="Q80" s="23">
        <f t="shared" ref="Q80:T80" si="454">P80+1.5</f>
        <v>49.5</v>
      </c>
      <c r="R80" s="23">
        <f t="shared" si="454"/>
        <v>51</v>
      </c>
      <c r="S80" s="23">
        <f t="shared" si="454"/>
        <v>52.5</v>
      </c>
      <c r="T80" s="23">
        <f t="shared" si="454"/>
        <v>54</v>
      </c>
      <c r="U80" s="15">
        <f>其他调用!AG79</f>
        <v>18090786562.674206</v>
      </c>
      <c r="V80" s="54">
        <f>IFERROR(部队战力(INDEX(其他调用!D$5:D$104,J80,1),INDEX(其他调用!N$5:N$104,J80,1),INDEX(其他调用!I$5:I$104,J80,1),INDEX(其他调用!S$5:S$104,J80,1)),V79)</f>
        <v>19671967138.192829</v>
      </c>
      <c r="W80" s="54">
        <f>IFERROR(部队战力(INDEX(其他调用!E$5:E$104,K80,1),INDEX(其他调用!O$5:O$104,K80,1),INDEX(其他调用!J$5:J$104,K80,1),INDEX(其他调用!T$5:T$104,K80,1)),W79)</f>
        <v>21940640922.322994</v>
      </c>
      <c r="X80" s="54">
        <f>IFERROR(部队战力(INDEX(其他调用!F$5:F$104,L80,1),INDEX(其他调用!P$5:P$104,L80,1),INDEX(其他调用!K$5:K$104,L80,1),INDEX(其他调用!U$5:U$104,L80,1)),X79)</f>
        <v>25984217365.33017</v>
      </c>
      <c r="Y80" s="54">
        <f>IFERROR(部队战力(INDEX(其他调用!G$5:G$104,M80,1),INDEX(其他调用!Q$5:Q$104,M80,1),INDEX(其他调用!L$5:L$104,M80,1),INDEX(其他调用!V$5:V$104,M80,1)),Y79)</f>
        <v>32674243871.722565</v>
      </c>
      <c r="Z80" s="54">
        <f>IFERROR(部队战力(INDEX(其他调用!H$5:H$104,N80,1),INDEX(其他调用!R$5:R$104,N80,1),INDEX(其他调用!M$5:M$104,N80,1),INDEX(其他调用!W$5:W$104,N80,1)),Z79)</f>
        <v>34838815696.666885</v>
      </c>
      <c r="AA80" s="15">
        <f t="shared" si="358"/>
        <v>1</v>
      </c>
      <c r="AB80" s="15">
        <f t="shared" si="359"/>
        <v>1.087402533330474</v>
      </c>
      <c r="AC80" s="15">
        <f t="shared" si="360"/>
        <v>1.2128074612074633</v>
      </c>
      <c r="AD80" s="15">
        <f t="shared" si="361"/>
        <v>1.4363232508055828</v>
      </c>
      <c r="AE80" s="15">
        <f t="shared" si="362"/>
        <v>1.8061262156029003</v>
      </c>
      <c r="AF80" s="15">
        <f t="shared" si="363"/>
        <v>1.925776724852198</v>
      </c>
      <c r="AK80" s="23"/>
      <c r="AL80" s="19">
        <v>75</v>
      </c>
      <c r="AM80" s="26">
        <f t="shared" si="434"/>
        <v>0.31259221482495197</v>
      </c>
      <c r="AN80" s="26">
        <f t="shared" si="434"/>
        <v>0.3295011258945002</v>
      </c>
      <c r="AO80" s="26">
        <f t="shared" si="434"/>
        <v>0.34732468313883558</v>
      </c>
      <c r="AP80" s="26">
        <f t="shared" si="434"/>
        <v>0.3661123621050002</v>
      </c>
      <c r="AQ80" s="26">
        <f t="shared" si="434"/>
        <v>0.40429328196054931</v>
      </c>
      <c r="AR80" s="26">
        <f t="shared" si="434"/>
        <v>0.42616253790000019</v>
      </c>
      <c r="AS80" s="26">
        <f t="shared" si="434"/>
        <v>0.44921475773394365</v>
      </c>
      <c r="AT80" s="26">
        <f t="shared" si="434"/>
        <v>0.47351393100000022</v>
      </c>
      <c r="AU80" s="26">
        <f t="shared" si="434"/>
        <v>0.52181512262023744</v>
      </c>
      <c r="AV80" s="26">
        <f t="shared" si="434"/>
        <v>0.55004143500000013</v>
      </c>
      <c r="AW80" s="26">
        <f t="shared" si="435"/>
        <v>0.57979458068915268</v>
      </c>
      <c r="AX80" s="26">
        <f t="shared" si="435"/>
        <v>0.61115715000000015</v>
      </c>
      <c r="AY80" s="26">
        <f t="shared" si="435"/>
        <v>0.5881974006991405</v>
      </c>
      <c r="AZ80" s="26">
        <f t="shared" si="435"/>
        <v>0.62001450000000025</v>
      </c>
      <c r="BA80" s="26">
        <f t="shared" si="435"/>
        <v>0.65355266744348939</v>
      </c>
      <c r="BB80" s="26">
        <f t="shared" si="435"/>
        <v>0.68890500000000021</v>
      </c>
      <c r="BC80" s="26">
        <f t="shared" si="435"/>
        <v>0.76074913670670707</v>
      </c>
      <c r="BD80" s="26">
        <f t="shared" si="435"/>
        <v>0.80190000000000017</v>
      </c>
      <c r="BE80" s="26">
        <f t="shared" si="435"/>
        <v>0.84527681856300807</v>
      </c>
      <c r="BF80" s="26">
        <f t="shared" si="435"/>
        <v>0.89100000000000013</v>
      </c>
      <c r="BG80" s="26">
        <f t="shared" si="436"/>
        <v>0.9818872134822817</v>
      </c>
      <c r="BH80" s="26">
        <f t="shared" si="436"/>
        <v>1.0349999999999999</v>
      </c>
      <c r="BI80" s="26">
        <f t="shared" si="436"/>
        <v>1.0909857927580908</v>
      </c>
      <c r="BJ80" s="26">
        <f t="shared" si="436"/>
        <v>1.1499999999999999</v>
      </c>
      <c r="BK80" s="26">
        <f t="shared" si="436"/>
        <v>1.051910192875261</v>
      </c>
      <c r="BL80" s="26">
        <f t="shared" si="436"/>
        <v>1.0538169232602679</v>
      </c>
      <c r="BM80" s="26">
        <f t="shared" si="436"/>
        <v>1.0557202099157741</v>
      </c>
      <c r="BN80" s="26">
        <f t="shared" si="436"/>
        <v>1.0576200714337236</v>
      </c>
      <c r="BO80" s="26">
        <f t="shared" si="436"/>
        <v>1.1099696941555315</v>
      </c>
      <c r="BP80" s="26">
        <f t="shared" si="436"/>
        <v>1.1119529065263818</v>
      </c>
      <c r="BQ80" s="26">
        <f t="shared" si="437"/>
        <v>1.1139325880506474</v>
      </c>
      <c r="BR80" s="26">
        <f t="shared" si="437"/>
        <v>1.1159087575200575</v>
      </c>
      <c r="BS80" s="26">
        <f t="shared" si="437"/>
        <v>1.1686942259947988</v>
      </c>
      <c r="BT80" s="26">
        <f t="shared" si="437"/>
        <v>1.1707529362070006</v>
      </c>
      <c r="BU80" s="26">
        <f t="shared" si="437"/>
        <v>1.1728080326298267</v>
      </c>
      <c r="BV80" s="26">
        <f t="shared" si="437"/>
        <v>1.1748595342272945</v>
      </c>
      <c r="BW80" s="26">
        <f t="shared" si="437"/>
        <v>1.0590427309158144</v>
      </c>
      <c r="BX80" s="26">
        <f t="shared" si="437"/>
        <v>1.0623548607629403</v>
      </c>
      <c r="BY80" s="26">
        <f t="shared" si="437"/>
        <v>1.0656566963462792</v>
      </c>
      <c r="BZ80" s="26">
        <f t="shared" si="437"/>
        <v>1.0689483330585658</v>
      </c>
      <c r="CA80" s="26">
        <f t="shared" si="438"/>
        <v>1.12328842982012</v>
      </c>
      <c r="CB80" s="26">
        <f t="shared" si="438"/>
        <v>1.126715735777243</v>
      </c>
      <c r="CC80" s="26">
        <f t="shared" si="438"/>
        <v>1.1301326479349039</v>
      </c>
      <c r="CD80" s="26">
        <f t="shared" si="438"/>
        <v>1.1335392602855274</v>
      </c>
      <c r="CE80" s="26">
        <f t="shared" si="438"/>
        <v>1.1886145592958057</v>
      </c>
      <c r="CF80" s="26">
        <f t="shared" si="438"/>
        <v>1.1921547706386499</v>
      </c>
      <c r="CG80" s="26">
        <f t="shared" si="438"/>
        <v>1.1956845000847931</v>
      </c>
      <c r="CH80" s="26" t="e">
        <f t="shared" si="438"/>
        <v>#VALUE!</v>
      </c>
      <c r="CK80" s="49">
        <v>75</v>
      </c>
      <c r="CL80" s="54">
        <f t="shared" si="364"/>
        <v>9.6153846153846159E-3</v>
      </c>
      <c r="CM80" s="54">
        <f t="shared" si="365"/>
        <v>1.9230769230769232E-2</v>
      </c>
      <c r="CN80" s="54">
        <f t="shared" si="366"/>
        <v>2.8846153846153848E-2</v>
      </c>
      <c r="CO80" s="54">
        <f t="shared" si="367"/>
        <v>3.8461538461538464E-2</v>
      </c>
      <c r="CP80" s="54">
        <f t="shared" si="368"/>
        <v>4.8076923076923073E-2</v>
      </c>
      <c r="CQ80" s="54">
        <f t="shared" si="369"/>
        <v>5.7692307692307696E-2</v>
      </c>
      <c r="CR80" s="54">
        <f t="shared" si="370"/>
        <v>6.7307692307692304E-2</v>
      </c>
      <c r="CS80" s="54">
        <f t="shared" si="371"/>
        <v>7.6923076923076927E-2</v>
      </c>
      <c r="CT80" s="54">
        <f t="shared" si="372"/>
        <v>8.6538461538461536E-2</v>
      </c>
      <c r="CU80" s="54">
        <f t="shared" si="373"/>
        <v>9.6153846153846145E-2</v>
      </c>
      <c r="CV80" s="54">
        <f t="shared" si="374"/>
        <v>0.10576923076923077</v>
      </c>
      <c r="CW80" s="54">
        <f t="shared" si="375"/>
        <v>0.11538461538461539</v>
      </c>
      <c r="CX80" s="54">
        <f t="shared" si="376"/>
        <v>1.9230769230769232E-2</v>
      </c>
      <c r="CY80" s="54">
        <f t="shared" si="377"/>
        <v>3.8461538461538464E-2</v>
      </c>
      <c r="CZ80" s="54">
        <f t="shared" si="378"/>
        <v>5.7692307692307696E-2</v>
      </c>
      <c r="DA80" s="54">
        <f t="shared" si="379"/>
        <v>7.6923076923076927E-2</v>
      </c>
      <c r="DB80" s="54">
        <f t="shared" si="380"/>
        <v>9.6153846153846145E-2</v>
      </c>
      <c r="DC80" s="54">
        <f t="shared" si="381"/>
        <v>0.11538461538461539</v>
      </c>
      <c r="DD80" s="54">
        <f t="shared" si="382"/>
        <v>0.13461538461538461</v>
      </c>
      <c r="DE80" s="54">
        <f t="shared" si="383"/>
        <v>0.15384615384615385</v>
      </c>
      <c r="DF80" s="54">
        <f t="shared" si="384"/>
        <v>0.17307692307692307</v>
      </c>
      <c r="DG80" s="54">
        <f t="shared" si="385"/>
        <v>0.19230769230769229</v>
      </c>
      <c r="DH80" s="54">
        <f t="shared" si="386"/>
        <v>0.21153846153846154</v>
      </c>
      <c r="DI80" s="54">
        <f t="shared" si="387"/>
        <v>0.23076923076923078</v>
      </c>
      <c r="DJ80" s="54">
        <f t="shared" si="388"/>
        <v>2.8846153846153848E-2</v>
      </c>
      <c r="DK80" s="54">
        <f t="shared" si="389"/>
        <v>5.7692307692307696E-2</v>
      </c>
      <c r="DL80" s="54">
        <f t="shared" si="390"/>
        <v>8.6538461538461536E-2</v>
      </c>
      <c r="DM80" s="54">
        <f t="shared" si="391"/>
        <v>0.11538461538461539</v>
      </c>
      <c r="DN80" s="54">
        <f t="shared" si="392"/>
        <v>0.14423076923076922</v>
      </c>
      <c r="DO80" s="54">
        <f t="shared" si="393"/>
        <v>0.17307692307692307</v>
      </c>
      <c r="DP80" s="54">
        <f t="shared" si="394"/>
        <v>0.20192307692307693</v>
      </c>
      <c r="DQ80" s="54">
        <f t="shared" si="395"/>
        <v>0.23076923076923078</v>
      </c>
      <c r="DR80" s="54">
        <f t="shared" si="396"/>
        <v>0.25961538461538458</v>
      </c>
      <c r="DS80" s="54">
        <f t="shared" si="397"/>
        <v>0.28846153846153844</v>
      </c>
      <c r="DT80" s="54">
        <f t="shared" si="398"/>
        <v>0.31730769230769229</v>
      </c>
      <c r="DU80" s="54">
        <f t="shared" si="399"/>
        <v>0.34615384615384615</v>
      </c>
      <c r="DV80" s="54">
        <f t="shared" si="400"/>
        <v>3.8461538461538464E-2</v>
      </c>
      <c r="DW80" s="54">
        <f t="shared" si="401"/>
        <v>7.6923076923076927E-2</v>
      </c>
      <c r="DX80" s="54">
        <f t="shared" si="402"/>
        <v>0.11538461538461539</v>
      </c>
      <c r="DY80" s="54">
        <f t="shared" si="403"/>
        <v>0.15384615384615385</v>
      </c>
      <c r="DZ80" s="54">
        <f t="shared" si="404"/>
        <v>0.19230769230769229</v>
      </c>
      <c r="EA80" s="54">
        <f t="shared" si="405"/>
        <v>0.23076923076923078</v>
      </c>
      <c r="EB80" s="54">
        <f t="shared" si="406"/>
        <v>0.26923076923076922</v>
      </c>
      <c r="EC80" s="54">
        <f t="shared" si="407"/>
        <v>0.30769230769230771</v>
      </c>
      <c r="ED80" s="54">
        <f t="shared" si="408"/>
        <v>0.34615384615384615</v>
      </c>
      <c r="EE80" s="54">
        <f t="shared" si="409"/>
        <v>0.38461538461538458</v>
      </c>
      <c r="EF80" s="54">
        <f t="shared" si="410"/>
        <v>0.42307692307692307</v>
      </c>
      <c r="EG80" s="54">
        <f t="shared" si="411"/>
        <v>0.46153846153846156</v>
      </c>
      <c r="EH80" s="66">
        <f t="shared" ref="EH80:ES80" si="455">EG80+EH$2</f>
        <v>0.54153846153846152</v>
      </c>
      <c r="EI80" s="66">
        <f t="shared" si="455"/>
        <v>0.63153846153846149</v>
      </c>
      <c r="EJ80" s="66">
        <f t="shared" si="455"/>
        <v>0.73153846153846147</v>
      </c>
      <c r="EK80" s="66">
        <f t="shared" si="455"/>
        <v>0.85153846153846147</v>
      </c>
      <c r="EL80" s="66">
        <f t="shared" si="455"/>
        <v>0.99153846153846148</v>
      </c>
      <c r="EM80" s="66">
        <f t="shared" si="455"/>
        <v>1.1515384615384614</v>
      </c>
      <c r="EN80" s="66">
        <f t="shared" si="455"/>
        <v>1.3315384615384613</v>
      </c>
      <c r="EO80" s="66">
        <f t="shared" si="455"/>
        <v>1.5315384615384613</v>
      </c>
      <c r="EP80" s="66">
        <f t="shared" si="455"/>
        <v>1.7515384615384613</v>
      </c>
      <c r="EQ80" s="66">
        <f t="shared" si="455"/>
        <v>1.9915384615384613</v>
      </c>
      <c r="ER80" s="66">
        <f t="shared" si="455"/>
        <v>2.2515384615384613</v>
      </c>
      <c r="ES80" s="66">
        <f t="shared" si="455"/>
        <v>2.5315384615384611</v>
      </c>
      <c r="EW80" s="23">
        <v>75</v>
      </c>
      <c r="EX80" s="23">
        <f>INT([2]攻城值!$AC79)</f>
        <v>270</v>
      </c>
      <c r="EY80" s="23">
        <f>INT([2]攻城值!$AJ79)</f>
        <v>1441</v>
      </c>
      <c r="EZ80" s="23">
        <f t="shared" si="413"/>
        <v>1152.8</v>
      </c>
      <c r="FA80" s="23">
        <f>[3]其他调用!AS79+[3]其他调用!$AZ79*[3]攻城基础信息!$D$28*[3]攻城基础信息!$D$29</f>
        <v>1423.8742424998218</v>
      </c>
      <c r="FB80" s="61">
        <f>[3]攻城基础信息!$X79*EZ80/FA80*$EX$1*6</f>
        <v>715617.79004148091</v>
      </c>
      <c r="FC80" s="26">
        <f t="shared" si="414"/>
        <v>71500</v>
      </c>
      <c r="FJ80" s="46">
        <v>75</v>
      </c>
      <c r="FK80" s="46">
        <f t="shared" ref="FK80:HE80" si="456">IF(FK$5&lt;$P80,FL80*0.99,IF(FK$5&lt;=$T80,1,FJ80*1.05))</f>
        <v>0.62352539489119996</v>
      </c>
      <c r="FL80" s="46">
        <f t="shared" si="456"/>
        <v>0.62982363120323226</v>
      </c>
      <c r="FM80" s="46">
        <f t="shared" si="456"/>
        <v>0.63618548606387093</v>
      </c>
      <c r="FN80" s="46">
        <f t="shared" si="456"/>
        <v>0.64261160208471813</v>
      </c>
      <c r="FO80" s="46">
        <f t="shared" si="456"/>
        <v>0.64910262836840216</v>
      </c>
      <c r="FP80" s="46">
        <f t="shared" si="456"/>
        <v>0.65565922057414361</v>
      </c>
      <c r="FQ80" s="46">
        <f t="shared" si="456"/>
        <v>0.66228204098398347</v>
      </c>
      <c r="FR80" s="46">
        <f t="shared" si="456"/>
        <v>0.66897175856968027</v>
      </c>
      <c r="FS80" s="46">
        <f t="shared" si="456"/>
        <v>0.67572904906028308</v>
      </c>
      <c r="FT80" s="46">
        <f t="shared" si="456"/>
        <v>0.68255459501038696</v>
      </c>
      <c r="FU80" s="46">
        <f t="shared" si="456"/>
        <v>0.68944908586907772</v>
      </c>
      <c r="FV80" s="46">
        <f t="shared" si="456"/>
        <v>0.69641321804957346</v>
      </c>
      <c r="FW80" s="46">
        <f t="shared" si="456"/>
        <v>0.70344769499956916</v>
      </c>
      <c r="FX80" s="46">
        <f t="shared" si="456"/>
        <v>0.71055322727229209</v>
      </c>
      <c r="FY80" s="46">
        <f t="shared" si="456"/>
        <v>0.7177305325982748</v>
      </c>
      <c r="FZ80" s="46">
        <f t="shared" si="456"/>
        <v>0.72498033595785338</v>
      </c>
      <c r="GA80" s="46">
        <f t="shared" si="456"/>
        <v>0.73230336965439735</v>
      </c>
      <c r="GB80" s="46">
        <f t="shared" si="456"/>
        <v>0.73970037338828021</v>
      </c>
      <c r="GC80" s="46">
        <f t="shared" si="456"/>
        <v>0.74717209433159615</v>
      </c>
      <c r="GD80" s="46">
        <f t="shared" si="456"/>
        <v>0.75471928720363246</v>
      </c>
      <c r="GE80" s="46">
        <f t="shared" si="456"/>
        <v>0.76234271434710354</v>
      </c>
      <c r="GF80" s="46">
        <f t="shared" si="456"/>
        <v>0.77004314580515509</v>
      </c>
      <c r="GG80" s="46">
        <f t="shared" si="456"/>
        <v>0.77782135939914654</v>
      </c>
      <c r="GH80" s="46">
        <f t="shared" si="456"/>
        <v>0.78567814080721876</v>
      </c>
      <c r="GI80" s="46">
        <f t="shared" si="456"/>
        <v>0.79361428364365527</v>
      </c>
      <c r="GJ80" s="46">
        <f t="shared" si="456"/>
        <v>0.80163058953904576</v>
      </c>
      <c r="GK80" s="46">
        <f t="shared" si="456"/>
        <v>0.80972786822125831</v>
      </c>
      <c r="GL80" s="46">
        <f t="shared" si="456"/>
        <v>0.81790693759723065</v>
      </c>
      <c r="GM80" s="46">
        <f t="shared" si="456"/>
        <v>0.82616862383558654</v>
      </c>
      <c r="GN80" s="46">
        <f t="shared" si="456"/>
        <v>0.83451376145008738</v>
      </c>
      <c r="GO80" s="46">
        <f t="shared" si="456"/>
        <v>0.84294319338392665</v>
      </c>
      <c r="GP80" s="46">
        <f t="shared" si="456"/>
        <v>0.85145777109487542</v>
      </c>
      <c r="GQ80" s="46">
        <f t="shared" si="456"/>
        <v>0.86005835464128833</v>
      </c>
      <c r="GR80" s="46">
        <f t="shared" si="456"/>
        <v>0.86874581276897811</v>
      </c>
      <c r="GS80" s="46">
        <f t="shared" si="456"/>
        <v>0.87752102299896784</v>
      </c>
      <c r="GT80" s="46">
        <f t="shared" si="456"/>
        <v>0.88638487171612912</v>
      </c>
      <c r="GU80" s="46">
        <f t="shared" si="456"/>
        <v>0.89533825425871627</v>
      </c>
      <c r="GV80" s="46">
        <f t="shared" si="456"/>
        <v>0.9043820750088043</v>
      </c>
      <c r="GW80" s="46">
        <f t="shared" si="456"/>
        <v>0.91351724748364072</v>
      </c>
      <c r="GX80" s="46">
        <f t="shared" si="456"/>
        <v>0.92274469442791995</v>
      </c>
      <c r="GY80" s="46">
        <f t="shared" si="456"/>
        <v>0.93206534790698992</v>
      </c>
      <c r="GZ80" s="46">
        <f t="shared" si="456"/>
        <v>0.94148014940099989</v>
      </c>
      <c r="HA80" s="46">
        <f t="shared" si="456"/>
        <v>0.95099004989999991</v>
      </c>
      <c r="HB80" s="46">
        <f t="shared" si="456"/>
        <v>0.96059600999999994</v>
      </c>
      <c r="HC80" s="46">
        <f t="shared" si="456"/>
        <v>0.97029899999999991</v>
      </c>
      <c r="HD80" s="46">
        <f t="shared" si="456"/>
        <v>0.98009999999999997</v>
      </c>
      <c r="HE80" s="46">
        <f t="shared" si="456"/>
        <v>0.99</v>
      </c>
      <c r="HF80" s="67">
        <f t="shared" si="354"/>
        <v>1</v>
      </c>
      <c r="HG80" s="66">
        <f t="shared" ref="HG80:HR80" si="457">IF(HG$5&lt;$P80,HH80*0.99,IF(HG$5&lt;=$T80,1,HF80*HG$2))</f>
        <v>1</v>
      </c>
      <c r="HH80" s="66">
        <f t="shared" si="457"/>
        <v>1</v>
      </c>
      <c r="HI80" s="66">
        <f t="shared" si="457"/>
        <v>1</v>
      </c>
      <c r="HJ80" s="66">
        <f t="shared" si="457"/>
        <v>1</v>
      </c>
      <c r="HK80" s="66">
        <f t="shared" si="457"/>
        <v>1</v>
      </c>
      <c r="HL80" s="66">
        <f t="shared" si="457"/>
        <v>1</v>
      </c>
      <c r="HM80" s="66">
        <f t="shared" si="457"/>
        <v>1.17</v>
      </c>
      <c r="HN80" s="66">
        <f t="shared" si="457"/>
        <v>1.3922999999999999</v>
      </c>
      <c r="HO80" s="66">
        <f t="shared" si="457"/>
        <v>1.6846829999999997</v>
      </c>
      <c r="HP80" s="66">
        <f t="shared" si="457"/>
        <v>2.0721600899999997</v>
      </c>
      <c r="HQ80" s="66">
        <f t="shared" si="457"/>
        <v>2.5902001124999998</v>
      </c>
      <c r="HR80" s="66">
        <f t="shared" si="457"/>
        <v>3.2895541428749997</v>
      </c>
    </row>
    <row r="81" spans="5:226" x14ac:dyDescent="0.15">
      <c r="E81" s="9"/>
      <c r="F81" s="9"/>
      <c r="G81" s="9"/>
      <c r="H81" s="15"/>
      <c r="I81" s="7">
        <v>76</v>
      </c>
      <c r="J81" s="15">
        <f>ROUNDUP(求节点(节奏总纲!P$4:P$113,节奏总纲!$O$4:$O$113,节奏总纲!P79+1),0)</f>
        <v>77</v>
      </c>
      <c r="K81" s="15">
        <f>ROUNDUP(求节点(节奏总纲!Q$4:Q$113,节奏总纲!$O$4:$O$113,节奏总纲!Q79+1),0)</f>
        <v>77</v>
      </c>
      <c r="L81" s="15">
        <f>ROUNDUP(求节点(节奏总纲!R$4:R$113,节奏总纲!$O$4:$O$113,节奏总纲!R79+1),0)</f>
        <v>77</v>
      </c>
      <c r="M81" s="15">
        <f>ROUNDUP(求节点(节奏总纲!S$4:S$113,节奏总纲!$O$4:$O$113,节奏总纲!S79+1),0)</f>
        <v>77</v>
      </c>
      <c r="N81" s="15">
        <f>ROUNDUP(求节点(节奏总纲!T$4:T$113,节奏总纲!$O$4:$O$113,节奏总纲!T79+1),0)</f>
        <v>77</v>
      </c>
      <c r="O81" s="15">
        <f t="shared" si="356"/>
        <v>24</v>
      </c>
      <c r="P81" s="7">
        <v>48</v>
      </c>
      <c r="Q81" s="23">
        <f t="shared" ref="Q81:T81" si="458">P81+1.5</f>
        <v>49.5</v>
      </c>
      <c r="R81" s="23">
        <f t="shared" si="458"/>
        <v>51</v>
      </c>
      <c r="S81" s="23">
        <f t="shared" si="458"/>
        <v>52.5</v>
      </c>
      <c r="T81" s="23">
        <f t="shared" si="458"/>
        <v>54</v>
      </c>
      <c r="U81" s="15">
        <f>其他调用!AG80</f>
        <v>19671967138.192829</v>
      </c>
      <c r="V81" s="54">
        <f>IFERROR(部队战力(INDEX(其他调用!D$5:D$104,J81,1),INDEX(其他调用!N$5:N$104,J81,1),INDEX(其他调用!I$5:I$104,J81,1),INDEX(其他调用!S$5:S$104,J81,1)),V80)</f>
        <v>21377653638.95792</v>
      </c>
      <c r="W81" s="54">
        <f>IFERROR(部队战力(INDEX(其他调用!E$5:E$104,K81,1),INDEX(其他调用!O$5:O$104,K81,1),INDEX(其他调用!J$5:J$104,K81,1),INDEX(其他调用!T$5:T$104,K81,1)),W80)</f>
        <v>23752705271.714176</v>
      </c>
      <c r="X81" s="54">
        <f>IFERROR(部队战力(INDEX(其他调用!F$5:F$104,L81,1),INDEX(其他调用!P$5:P$104,L81,1),INDEX(其他调用!K$5:K$104,L81,1),INDEX(其他调用!U$5:U$104,L81,1)),X80)</f>
        <v>28171419647.592808</v>
      </c>
      <c r="Y81" s="54">
        <f>IFERROR(部队战力(INDEX(其他调用!G$5:G$104,M81,1),INDEX(其他调用!Q$5:Q$104,M81,1),INDEX(其他调用!L$5:L$104,M81,1),INDEX(其他调用!V$5:V$104,M81,1)),Y80)</f>
        <v>35459907347.351799</v>
      </c>
      <c r="Z81" s="54">
        <f>IFERROR(部队战力(INDEX(其他调用!H$5:H$104,N81,1),INDEX(其他调用!R$5:R$104,N81,1),INDEX(其他调用!M$5:M$104,N81,1),INDEX(其他调用!W$5:W$104,N81,1)),Z80)</f>
        <v>37945846885.570465</v>
      </c>
      <c r="AA81" s="15">
        <f t="shared" si="358"/>
        <v>1</v>
      </c>
      <c r="AB81" s="15">
        <f t="shared" si="359"/>
        <v>1.086706453339561</v>
      </c>
      <c r="AC81" s="15">
        <f t="shared" si="360"/>
        <v>1.2074392512378009</v>
      </c>
      <c r="AD81" s="15">
        <f t="shared" si="361"/>
        <v>1.4320591046992153</v>
      </c>
      <c r="AE81" s="15">
        <f t="shared" si="362"/>
        <v>1.8025603183581433</v>
      </c>
      <c r="AF81" s="15">
        <f t="shared" si="363"/>
        <v>1.9289299651125977</v>
      </c>
      <c r="AK81" s="23"/>
      <c r="AL81" s="19">
        <v>76</v>
      </c>
      <c r="AM81" s="26">
        <f t="shared" si="434"/>
        <v>0.31259221482495197</v>
      </c>
      <c r="AN81" s="26">
        <f t="shared" si="434"/>
        <v>0.3295011258945002</v>
      </c>
      <c r="AO81" s="26">
        <f t="shared" si="434"/>
        <v>0.34732468313883558</v>
      </c>
      <c r="AP81" s="26">
        <f t="shared" si="434"/>
        <v>0.3661123621050002</v>
      </c>
      <c r="AQ81" s="26">
        <f t="shared" si="434"/>
        <v>0.40429328196054931</v>
      </c>
      <c r="AR81" s="26">
        <f t="shared" si="434"/>
        <v>0.42616253790000019</v>
      </c>
      <c r="AS81" s="26">
        <f t="shared" si="434"/>
        <v>0.44921475773394365</v>
      </c>
      <c r="AT81" s="26">
        <f t="shared" si="434"/>
        <v>0.47351393100000022</v>
      </c>
      <c r="AU81" s="26">
        <f t="shared" si="434"/>
        <v>0.52181512262023744</v>
      </c>
      <c r="AV81" s="26">
        <f t="shared" si="434"/>
        <v>0.55004143500000013</v>
      </c>
      <c r="AW81" s="26">
        <f t="shared" si="435"/>
        <v>0.57979458068915268</v>
      </c>
      <c r="AX81" s="26">
        <f t="shared" si="435"/>
        <v>0.61115715000000015</v>
      </c>
      <c r="AY81" s="26">
        <f t="shared" si="435"/>
        <v>0.5881974006991405</v>
      </c>
      <c r="AZ81" s="26">
        <f t="shared" si="435"/>
        <v>0.62001450000000025</v>
      </c>
      <c r="BA81" s="26">
        <f t="shared" si="435"/>
        <v>0.65355266744348939</v>
      </c>
      <c r="BB81" s="26">
        <f t="shared" si="435"/>
        <v>0.68890500000000021</v>
      </c>
      <c r="BC81" s="26">
        <f t="shared" si="435"/>
        <v>0.76074913670670707</v>
      </c>
      <c r="BD81" s="26">
        <f t="shared" si="435"/>
        <v>0.80190000000000017</v>
      </c>
      <c r="BE81" s="26">
        <f t="shared" si="435"/>
        <v>0.84527681856300807</v>
      </c>
      <c r="BF81" s="26">
        <f t="shared" si="435"/>
        <v>0.89100000000000013</v>
      </c>
      <c r="BG81" s="26">
        <f t="shared" si="436"/>
        <v>0.9818872134822817</v>
      </c>
      <c r="BH81" s="26">
        <f t="shared" si="436"/>
        <v>1.0349999999999999</v>
      </c>
      <c r="BI81" s="26">
        <f t="shared" si="436"/>
        <v>1.0909857927580908</v>
      </c>
      <c r="BJ81" s="26">
        <f t="shared" si="436"/>
        <v>1.1499999999999999</v>
      </c>
      <c r="BK81" s="26">
        <f t="shared" si="436"/>
        <v>1.0518949936663289</v>
      </c>
      <c r="BL81" s="26">
        <f t="shared" si="436"/>
        <v>1.0537865796263362</v>
      </c>
      <c r="BM81" s="26">
        <f t="shared" si="436"/>
        <v>1.055674776198076</v>
      </c>
      <c r="BN81" s="26">
        <f t="shared" si="436"/>
        <v>1.0575596015360762</v>
      </c>
      <c r="BO81" s="26">
        <f t="shared" si="436"/>
        <v>1.109890648568294</v>
      </c>
      <c r="BP81" s="26">
        <f t="shared" si="436"/>
        <v>1.1118582203389142</v>
      </c>
      <c r="BQ81" s="26">
        <f t="shared" si="437"/>
        <v>1.1138223163912127</v>
      </c>
      <c r="BR81" s="26">
        <f t="shared" si="437"/>
        <v>1.1157829550799547</v>
      </c>
      <c r="BS81" s="26">
        <f t="shared" si="437"/>
        <v>1.1685465252625111</v>
      </c>
      <c r="BT81" s="26">
        <f t="shared" si="437"/>
        <v>1.1705891117548408</v>
      </c>
      <c r="BU81" s="26">
        <f t="shared" si="437"/>
        <v>1.1726281402963541</v>
      </c>
      <c r="BV81" s="26">
        <f t="shared" si="437"/>
        <v>1.1746636294151549</v>
      </c>
      <c r="BW81" s="26">
        <f t="shared" si="437"/>
        <v>1.0589710189973847</v>
      </c>
      <c r="BX81" s="26">
        <f t="shared" si="437"/>
        <v>1.0622570334207533</v>
      </c>
      <c r="BY81" s="26">
        <f t="shared" si="437"/>
        <v>1.0655329140985559</v>
      </c>
      <c r="BZ81" s="26">
        <f t="shared" si="437"/>
        <v>1.0687987542109416</v>
      </c>
      <c r="CA81" s="26">
        <f t="shared" si="438"/>
        <v>1.1231048667339427</v>
      </c>
      <c r="CB81" s="26">
        <f t="shared" si="438"/>
        <v>1.1265054726028803</v>
      </c>
      <c r="CC81" s="26">
        <f t="shared" si="438"/>
        <v>1.1298958438400464</v>
      </c>
      <c r="CD81" s="26">
        <f t="shared" si="438"/>
        <v>1.1332760723009121</v>
      </c>
      <c r="CE81" s="26">
        <f t="shared" si="438"/>
        <v>1.1883119870421661</v>
      </c>
      <c r="CF81" s="26">
        <f t="shared" si="438"/>
        <v>1.191824937038122</v>
      </c>
      <c r="CG81" s="26">
        <f t="shared" si="438"/>
        <v>1.1953275628645674</v>
      </c>
      <c r="CH81" s="26" t="e">
        <f t="shared" si="438"/>
        <v>#VALUE!</v>
      </c>
      <c r="CK81" s="49">
        <v>76</v>
      </c>
      <c r="CL81" s="54">
        <f t="shared" si="364"/>
        <v>9.6153846153846159E-3</v>
      </c>
      <c r="CM81" s="54">
        <f t="shared" si="365"/>
        <v>1.9230769230769232E-2</v>
      </c>
      <c r="CN81" s="54">
        <f t="shared" si="366"/>
        <v>2.8846153846153848E-2</v>
      </c>
      <c r="CO81" s="54">
        <f t="shared" si="367"/>
        <v>3.8461538461538464E-2</v>
      </c>
      <c r="CP81" s="54">
        <f t="shared" si="368"/>
        <v>4.8076923076923073E-2</v>
      </c>
      <c r="CQ81" s="54">
        <f t="shared" si="369"/>
        <v>5.7692307692307696E-2</v>
      </c>
      <c r="CR81" s="54">
        <f t="shared" si="370"/>
        <v>6.7307692307692304E-2</v>
      </c>
      <c r="CS81" s="54">
        <f t="shared" si="371"/>
        <v>7.6923076923076927E-2</v>
      </c>
      <c r="CT81" s="54">
        <f t="shared" si="372"/>
        <v>8.6538461538461536E-2</v>
      </c>
      <c r="CU81" s="54">
        <f t="shared" si="373"/>
        <v>9.6153846153846145E-2</v>
      </c>
      <c r="CV81" s="54">
        <f t="shared" si="374"/>
        <v>0.10576923076923077</v>
      </c>
      <c r="CW81" s="54">
        <f t="shared" si="375"/>
        <v>0.11538461538461539</v>
      </c>
      <c r="CX81" s="54">
        <f t="shared" si="376"/>
        <v>1.9230769230769232E-2</v>
      </c>
      <c r="CY81" s="54">
        <f t="shared" si="377"/>
        <v>3.8461538461538464E-2</v>
      </c>
      <c r="CZ81" s="54">
        <f t="shared" si="378"/>
        <v>5.7692307692307696E-2</v>
      </c>
      <c r="DA81" s="54">
        <f t="shared" si="379"/>
        <v>7.6923076923076927E-2</v>
      </c>
      <c r="DB81" s="54">
        <f t="shared" si="380"/>
        <v>9.6153846153846145E-2</v>
      </c>
      <c r="DC81" s="54">
        <f t="shared" si="381"/>
        <v>0.11538461538461539</v>
      </c>
      <c r="DD81" s="54">
        <f t="shared" si="382"/>
        <v>0.13461538461538461</v>
      </c>
      <c r="DE81" s="54">
        <f t="shared" si="383"/>
        <v>0.15384615384615385</v>
      </c>
      <c r="DF81" s="54">
        <f t="shared" si="384"/>
        <v>0.17307692307692307</v>
      </c>
      <c r="DG81" s="54">
        <f t="shared" si="385"/>
        <v>0.19230769230769229</v>
      </c>
      <c r="DH81" s="54">
        <f t="shared" si="386"/>
        <v>0.21153846153846154</v>
      </c>
      <c r="DI81" s="54">
        <f t="shared" si="387"/>
        <v>0.23076923076923078</v>
      </c>
      <c r="DJ81" s="54">
        <f t="shared" si="388"/>
        <v>2.8846153846153848E-2</v>
      </c>
      <c r="DK81" s="54">
        <f t="shared" si="389"/>
        <v>5.7692307692307696E-2</v>
      </c>
      <c r="DL81" s="54">
        <f t="shared" si="390"/>
        <v>8.6538461538461536E-2</v>
      </c>
      <c r="DM81" s="54">
        <f t="shared" si="391"/>
        <v>0.11538461538461539</v>
      </c>
      <c r="DN81" s="54">
        <f t="shared" si="392"/>
        <v>0.14423076923076922</v>
      </c>
      <c r="DO81" s="54">
        <f t="shared" si="393"/>
        <v>0.17307692307692307</v>
      </c>
      <c r="DP81" s="54">
        <f t="shared" si="394"/>
        <v>0.20192307692307693</v>
      </c>
      <c r="DQ81" s="54">
        <f t="shared" si="395"/>
        <v>0.23076923076923078</v>
      </c>
      <c r="DR81" s="54">
        <f t="shared" si="396"/>
        <v>0.25961538461538458</v>
      </c>
      <c r="DS81" s="54">
        <f t="shared" si="397"/>
        <v>0.28846153846153844</v>
      </c>
      <c r="DT81" s="54">
        <f t="shared" si="398"/>
        <v>0.31730769230769229</v>
      </c>
      <c r="DU81" s="54">
        <f t="shared" si="399"/>
        <v>0.34615384615384615</v>
      </c>
      <c r="DV81" s="54">
        <f t="shared" si="400"/>
        <v>3.8461538461538464E-2</v>
      </c>
      <c r="DW81" s="54">
        <f t="shared" si="401"/>
        <v>7.6923076923076927E-2</v>
      </c>
      <c r="DX81" s="54">
        <f t="shared" si="402"/>
        <v>0.11538461538461539</v>
      </c>
      <c r="DY81" s="54">
        <f t="shared" si="403"/>
        <v>0.15384615384615385</v>
      </c>
      <c r="DZ81" s="54">
        <f t="shared" si="404"/>
        <v>0.19230769230769229</v>
      </c>
      <c r="EA81" s="54">
        <f t="shared" si="405"/>
        <v>0.23076923076923078</v>
      </c>
      <c r="EB81" s="54">
        <f t="shared" si="406"/>
        <v>0.26923076923076922</v>
      </c>
      <c r="EC81" s="54">
        <f t="shared" si="407"/>
        <v>0.30769230769230771</v>
      </c>
      <c r="ED81" s="54">
        <f t="shared" si="408"/>
        <v>0.34615384615384615</v>
      </c>
      <c r="EE81" s="54">
        <f t="shared" si="409"/>
        <v>0.38461538461538458</v>
      </c>
      <c r="EF81" s="54">
        <f t="shared" si="410"/>
        <v>0.42307692307692307</v>
      </c>
      <c r="EG81" s="54">
        <f t="shared" si="411"/>
        <v>0.46153846153846156</v>
      </c>
      <c r="EH81" s="66">
        <f t="shared" ref="EH81:ES81" si="459">EG81+EH$2</f>
        <v>0.54153846153846152</v>
      </c>
      <c r="EI81" s="66">
        <f t="shared" si="459"/>
        <v>0.63153846153846149</v>
      </c>
      <c r="EJ81" s="66">
        <f t="shared" si="459"/>
        <v>0.73153846153846147</v>
      </c>
      <c r="EK81" s="66">
        <f t="shared" si="459"/>
        <v>0.85153846153846147</v>
      </c>
      <c r="EL81" s="66">
        <f t="shared" si="459"/>
        <v>0.99153846153846148</v>
      </c>
      <c r="EM81" s="66">
        <f t="shared" si="459"/>
        <v>1.1515384615384614</v>
      </c>
      <c r="EN81" s="66">
        <f t="shared" si="459"/>
        <v>1.3315384615384613</v>
      </c>
      <c r="EO81" s="66">
        <f t="shared" si="459"/>
        <v>1.5315384615384613</v>
      </c>
      <c r="EP81" s="66">
        <f t="shared" si="459"/>
        <v>1.7515384615384613</v>
      </c>
      <c r="EQ81" s="66">
        <f t="shared" si="459"/>
        <v>1.9915384615384613</v>
      </c>
      <c r="ER81" s="66">
        <f t="shared" si="459"/>
        <v>2.2515384615384613</v>
      </c>
      <c r="ES81" s="66">
        <f t="shared" si="459"/>
        <v>2.5315384615384611</v>
      </c>
      <c r="EW81" s="23">
        <v>76</v>
      </c>
      <c r="EX81" s="23">
        <f>INT([2]攻城值!$AC80)</f>
        <v>273</v>
      </c>
      <c r="EY81" s="23">
        <f>INT([2]攻城值!$AJ80)</f>
        <v>1459</v>
      </c>
      <c r="EZ81" s="23">
        <f t="shared" si="413"/>
        <v>1167.2</v>
      </c>
      <c r="FA81" s="23">
        <f>[3]其他调用!AS80+[3]其他调用!$AZ80*[3]攻城基础信息!$D$28*[3]攻城基础信息!$D$29</f>
        <v>1440.8323480839354</v>
      </c>
      <c r="FB81" s="61">
        <f>[3]攻城基础信息!$X80*EZ81/FA81*$EX$1*6</f>
        <v>733008.33552218555</v>
      </c>
      <c r="FC81" s="26">
        <f t="shared" si="414"/>
        <v>73500</v>
      </c>
      <c r="FJ81" s="46">
        <v>76</v>
      </c>
      <c r="FK81" s="46">
        <f t="shared" ref="FK81:HE81" si="460">IF(FK$5&lt;$P81,FL81*0.99,IF(FK$5&lt;=$T81,1,FJ81*1.05))</f>
        <v>0.62352539489119996</v>
      </c>
      <c r="FL81" s="46">
        <f t="shared" si="460"/>
        <v>0.62982363120323226</v>
      </c>
      <c r="FM81" s="46">
        <f t="shared" si="460"/>
        <v>0.63618548606387093</v>
      </c>
      <c r="FN81" s="46">
        <f t="shared" si="460"/>
        <v>0.64261160208471813</v>
      </c>
      <c r="FO81" s="46">
        <f t="shared" si="460"/>
        <v>0.64910262836840216</v>
      </c>
      <c r="FP81" s="46">
        <f t="shared" si="460"/>
        <v>0.65565922057414361</v>
      </c>
      <c r="FQ81" s="46">
        <f t="shared" si="460"/>
        <v>0.66228204098398347</v>
      </c>
      <c r="FR81" s="46">
        <f t="shared" si="460"/>
        <v>0.66897175856968027</v>
      </c>
      <c r="FS81" s="46">
        <f t="shared" si="460"/>
        <v>0.67572904906028308</v>
      </c>
      <c r="FT81" s="46">
        <f t="shared" si="460"/>
        <v>0.68255459501038696</v>
      </c>
      <c r="FU81" s="46">
        <f t="shared" si="460"/>
        <v>0.68944908586907772</v>
      </c>
      <c r="FV81" s="46">
        <f t="shared" si="460"/>
        <v>0.69641321804957346</v>
      </c>
      <c r="FW81" s="46">
        <f t="shared" si="460"/>
        <v>0.70344769499956916</v>
      </c>
      <c r="FX81" s="46">
        <f t="shared" si="460"/>
        <v>0.71055322727229209</v>
      </c>
      <c r="FY81" s="46">
        <f t="shared" si="460"/>
        <v>0.7177305325982748</v>
      </c>
      <c r="FZ81" s="46">
        <f t="shared" si="460"/>
        <v>0.72498033595785338</v>
      </c>
      <c r="GA81" s="46">
        <f t="shared" si="460"/>
        <v>0.73230336965439735</v>
      </c>
      <c r="GB81" s="46">
        <f t="shared" si="460"/>
        <v>0.73970037338828021</v>
      </c>
      <c r="GC81" s="46">
        <f t="shared" si="460"/>
        <v>0.74717209433159615</v>
      </c>
      <c r="GD81" s="46">
        <f t="shared" si="460"/>
        <v>0.75471928720363246</v>
      </c>
      <c r="GE81" s="46">
        <f t="shared" si="460"/>
        <v>0.76234271434710354</v>
      </c>
      <c r="GF81" s="46">
        <f t="shared" si="460"/>
        <v>0.77004314580515509</v>
      </c>
      <c r="GG81" s="46">
        <f t="shared" si="460"/>
        <v>0.77782135939914654</v>
      </c>
      <c r="GH81" s="46">
        <f t="shared" si="460"/>
        <v>0.78567814080721876</v>
      </c>
      <c r="GI81" s="46">
        <f t="shared" si="460"/>
        <v>0.79361428364365527</v>
      </c>
      <c r="GJ81" s="46">
        <f t="shared" si="460"/>
        <v>0.80163058953904576</v>
      </c>
      <c r="GK81" s="46">
        <f t="shared" si="460"/>
        <v>0.80972786822125831</v>
      </c>
      <c r="GL81" s="46">
        <f t="shared" si="460"/>
        <v>0.81790693759723065</v>
      </c>
      <c r="GM81" s="46">
        <f t="shared" si="460"/>
        <v>0.82616862383558654</v>
      </c>
      <c r="GN81" s="46">
        <f t="shared" si="460"/>
        <v>0.83451376145008738</v>
      </c>
      <c r="GO81" s="46">
        <f t="shared" si="460"/>
        <v>0.84294319338392665</v>
      </c>
      <c r="GP81" s="46">
        <f t="shared" si="460"/>
        <v>0.85145777109487542</v>
      </c>
      <c r="GQ81" s="46">
        <f t="shared" si="460"/>
        <v>0.86005835464128833</v>
      </c>
      <c r="GR81" s="46">
        <f t="shared" si="460"/>
        <v>0.86874581276897811</v>
      </c>
      <c r="GS81" s="46">
        <f t="shared" si="460"/>
        <v>0.87752102299896784</v>
      </c>
      <c r="GT81" s="46">
        <f t="shared" si="460"/>
        <v>0.88638487171612912</v>
      </c>
      <c r="GU81" s="46">
        <f t="shared" si="460"/>
        <v>0.89533825425871627</v>
      </c>
      <c r="GV81" s="46">
        <f t="shared" si="460"/>
        <v>0.9043820750088043</v>
      </c>
      <c r="GW81" s="46">
        <f t="shared" si="460"/>
        <v>0.91351724748364072</v>
      </c>
      <c r="GX81" s="46">
        <f t="shared" si="460"/>
        <v>0.92274469442791995</v>
      </c>
      <c r="GY81" s="46">
        <f t="shared" si="460"/>
        <v>0.93206534790698992</v>
      </c>
      <c r="GZ81" s="46">
        <f t="shared" si="460"/>
        <v>0.94148014940099989</v>
      </c>
      <c r="HA81" s="46">
        <f t="shared" si="460"/>
        <v>0.95099004989999991</v>
      </c>
      <c r="HB81" s="46">
        <f t="shared" si="460"/>
        <v>0.96059600999999994</v>
      </c>
      <c r="HC81" s="46">
        <f t="shared" si="460"/>
        <v>0.97029899999999991</v>
      </c>
      <c r="HD81" s="46">
        <f t="shared" si="460"/>
        <v>0.98009999999999997</v>
      </c>
      <c r="HE81" s="46">
        <f t="shared" si="460"/>
        <v>0.99</v>
      </c>
      <c r="HF81" s="67">
        <f t="shared" si="354"/>
        <v>1</v>
      </c>
      <c r="HG81" s="66">
        <f t="shared" ref="HG81:HR81" si="461">IF(HG$5&lt;$P81,HH81*0.99,IF(HG$5&lt;=$T81,1,HF81*HG$2))</f>
        <v>1</v>
      </c>
      <c r="HH81" s="66">
        <f t="shared" si="461"/>
        <v>1</v>
      </c>
      <c r="HI81" s="66">
        <f t="shared" si="461"/>
        <v>1</v>
      </c>
      <c r="HJ81" s="66">
        <f t="shared" si="461"/>
        <v>1</v>
      </c>
      <c r="HK81" s="66">
        <f t="shared" si="461"/>
        <v>1</v>
      </c>
      <c r="HL81" s="66">
        <f t="shared" si="461"/>
        <v>1</v>
      </c>
      <c r="HM81" s="66">
        <f t="shared" si="461"/>
        <v>1.17</v>
      </c>
      <c r="HN81" s="66">
        <f t="shared" si="461"/>
        <v>1.3922999999999999</v>
      </c>
      <c r="HO81" s="66">
        <f t="shared" si="461"/>
        <v>1.6846829999999997</v>
      </c>
      <c r="HP81" s="66">
        <f t="shared" si="461"/>
        <v>2.0721600899999997</v>
      </c>
      <c r="HQ81" s="66">
        <f t="shared" si="461"/>
        <v>2.5902001124999998</v>
      </c>
      <c r="HR81" s="66">
        <f t="shared" si="461"/>
        <v>3.2895541428749997</v>
      </c>
    </row>
    <row r="82" spans="5:226" x14ac:dyDescent="0.15">
      <c r="E82" s="9"/>
      <c r="F82" s="9"/>
      <c r="G82" s="9"/>
      <c r="H82" s="15"/>
      <c r="I82" s="7">
        <v>77</v>
      </c>
      <c r="J82" s="15">
        <f>ROUNDUP(求节点(节奏总纲!P$4:P$113,节奏总纲!$O$4:$O$113,节奏总纲!P80+1),0)</f>
        <v>78</v>
      </c>
      <c r="K82" s="15">
        <f>ROUNDUP(求节点(节奏总纲!Q$4:Q$113,节奏总纲!$O$4:$O$113,节奏总纲!Q80+1),0)</f>
        <v>78</v>
      </c>
      <c r="L82" s="15">
        <f>ROUNDUP(求节点(节奏总纲!R$4:R$113,节奏总纲!$O$4:$O$113,节奏总纲!R80+1),0)</f>
        <v>78</v>
      </c>
      <c r="M82" s="15">
        <f>ROUNDUP(求节点(节奏总纲!S$4:S$113,节奏总纲!$O$4:$O$113,节奏总纲!S80+1),0)</f>
        <v>78</v>
      </c>
      <c r="N82" s="15">
        <f>ROUNDUP(求节点(节奏总纲!T$4:T$113,节奏总纲!$O$4:$O$113,节奏总纲!T80+1),0)</f>
        <v>78</v>
      </c>
      <c r="O82" s="15">
        <f t="shared" si="356"/>
        <v>24</v>
      </c>
      <c r="P82" s="7">
        <v>48</v>
      </c>
      <c r="Q82" s="23">
        <f t="shared" ref="Q82:T82" si="462">P82+1.5</f>
        <v>49.5</v>
      </c>
      <c r="R82" s="23">
        <f t="shared" si="462"/>
        <v>51</v>
      </c>
      <c r="S82" s="23">
        <f t="shared" si="462"/>
        <v>52.5</v>
      </c>
      <c r="T82" s="23">
        <f t="shared" si="462"/>
        <v>54</v>
      </c>
      <c r="U82" s="15">
        <f>其他调用!AG81</f>
        <v>21377653638.95792</v>
      </c>
      <c r="V82" s="54">
        <f>IFERROR(部队战力(INDEX(其他调用!D$5:D$104,J82,1),INDEX(其他调用!N$5:N$104,J82,1),INDEX(其他调用!I$5:I$104,J82,1),INDEX(其他调用!S$5:S$104,J82,1)),V81)</f>
        <v>23203299957.090313</v>
      </c>
      <c r="W82" s="54">
        <f>IFERROR(部队战力(INDEX(其他调用!E$5:E$104,K82,1),INDEX(其他调用!O$5:O$104,K82,1),INDEX(其他调用!J$5:J$104,K82,1),INDEX(其他调用!T$5:T$104,K82,1)),W81)</f>
        <v>25805670460.391838</v>
      </c>
      <c r="X82" s="54">
        <f>IFERROR(部队战力(INDEX(其他调用!F$5:F$104,L82,1),INDEX(其他调用!P$5:P$104,L82,1),INDEX(其他调用!K$5:K$104,L82,1),INDEX(其他调用!U$5:U$104,L82,1)),X81)</f>
        <v>30515851985.749645</v>
      </c>
      <c r="Y82" s="54">
        <f>IFERROR(部队战力(INDEX(其他调用!G$5:G$104,M82,1),INDEX(其他调用!Q$5:Q$104,M82,1),INDEX(其他调用!L$5:L$104,M82,1),INDEX(其他调用!V$5:V$104,M82,1)),Y81)</f>
        <v>38555988926.240623</v>
      </c>
      <c r="Z82" s="54">
        <f>IFERROR(部队战力(INDEX(其他调用!H$5:H$104,N82,1),INDEX(其他调用!R$5:R$104,N82,1),INDEX(其他调用!M$5:M$104,N82,1),INDEX(其他调用!W$5:W$104,N82,1)),Z81)</f>
        <v>41196063795.511398</v>
      </c>
      <c r="AA82" s="15">
        <f t="shared" si="358"/>
        <v>1</v>
      </c>
      <c r="AB82" s="15">
        <f t="shared" si="359"/>
        <v>1.085399751954321</v>
      </c>
      <c r="AC82" s="15">
        <f t="shared" si="360"/>
        <v>1.207132966798772</v>
      </c>
      <c r="AD82" s="15">
        <f t="shared" si="361"/>
        <v>1.4274649828800003</v>
      </c>
      <c r="AE82" s="15">
        <f t="shared" si="362"/>
        <v>1.8035650486907262</v>
      </c>
      <c r="AF82" s="15">
        <f t="shared" si="363"/>
        <v>1.9270619915198304</v>
      </c>
      <c r="AK82" s="23"/>
      <c r="AL82" s="19">
        <v>77</v>
      </c>
      <c r="AM82" s="26">
        <f t="shared" si="434"/>
        <v>0.31259221482495197</v>
      </c>
      <c r="AN82" s="26">
        <f t="shared" si="434"/>
        <v>0.3295011258945002</v>
      </c>
      <c r="AO82" s="26">
        <f t="shared" si="434"/>
        <v>0.34732468313883558</v>
      </c>
      <c r="AP82" s="26">
        <f t="shared" si="434"/>
        <v>0.3661123621050002</v>
      </c>
      <c r="AQ82" s="26">
        <f t="shared" si="434"/>
        <v>0.40429328196054931</v>
      </c>
      <c r="AR82" s="26">
        <f t="shared" si="434"/>
        <v>0.42616253790000019</v>
      </c>
      <c r="AS82" s="26">
        <f t="shared" si="434"/>
        <v>0.44921475773394365</v>
      </c>
      <c r="AT82" s="26">
        <f t="shared" si="434"/>
        <v>0.47351393100000022</v>
      </c>
      <c r="AU82" s="26">
        <f t="shared" si="434"/>
        <v>0.52181512262023744</v>
      </c>
      <c r="AV82" s="26">
        <f t="shared" si="434"/>
        <v>0.55004143500000013</v>
      </c>
      <c r="AW82" s="26">
        <f t="shared" si="435"/>
        <v>0.57979458068915268</v>
      </c>
      <c r="AX82" s="26">
        <f t="shared" si="435"/>
        <v>0.61115715000000015</v>
      </c>
      <c r="AY82" s="26">
        <f t="shared" si="435"/>
        <v>0.5881974006991405</v>
      </c>
      <c r="AZ82" s="26">
        <f t="shared" si="435"/>
        <v>0.62001450000000025</v>
      </c>
      <c r="BA82" s="26">
        <f t="shared" si="435"/>
        <v>0.65355266744348939</v>
      </c>
      <c r="BB82" s="26">
        <f t="shared" si="435"/>
        <v>0.68890500000000021</v>
      </c>
      <c r="BC82" s="26">
        <f t="shared" si="435"/>
        <v>0.76074913670670707</v>
      </c>
      <c r="BD82" s="26">
        <f t="shared" si="435"/>
        <v>0.80190000000000017</v>
      </c>
      <c r="BE82" s="26">
        <f t="shared" si="435"/>
        <v>0.84527681856300807</v>
      </c>
      <c r="BF82" s="26">
        <f t="shared" si="435"/>
        <v>0.89100000000000013</v>
      </c>
      <c r="BG82" s="26">
        <f t="shared" si="436"/>
        <v>0.9818872134822817</v>
      </c>
      <c r="BH82" s="26">
        <f t="shared" si="436"/>
        <v>1.0349999999999999</v>
      </c>
      <c r="BI82" s="26">
        <f t="shared" si="436"/>
        <v>1.0909857927580908</v>
      </c>
      <c r="BJ82" s="26">
        <f t="shared" si="436"/>
        <v>1.1499999999999999</v>
      </c>
      <c r="BK82" s="26">
        <f t="shared" si="436"/>
        <v>1.0518664606809183</v>
      </c>
      <c r="BL82" s="26">
        <f t="shared" si="436"/>
        <v>1.0537296153239708</v>
      </c>
      <c r="BM82" s="26">
        <f t="shared" si="436"/>
        <v>1.0555894814349964</v>
      </c>
      <c r="BN82" s="26">
        <f t="shared" si="436"/>
        <v>1.0574460763658857</v>
      </c>
      <c r="BO82" s="26">
        <f t="shared" si="436"/>
        <v>1.10974224671249</v>
      </c>
      <c r="BP82" s="26">
        <f t="shared" si="436"/>
        <v>1.1116804509238176</v>
      </c>
      <c r="BQ82" s="26">
        <f t="shared" si="437"/>
        <v>1.113615281770989</v>
      </c>
      <c r="BR82" s="26">
        <f t="shared" si="437"/>
        <v>1.115546756806534</v>
      </c>
      <c r="BS82" s="26">
        <f t="shared" si="437"/>
        <v>1.1682692067690759</v>
      </c>
      <c r="BT82" s="26">
        <f t="shared" si="437"/>
        <v>1.1702815138460614</v>
      </c>
      <c r="BU82" s="26">
        <f t="shared" si="437"/>
        <v>1.1722903666817415</v>
      </c>
      <c r="BV82" s="26">
        <f t="shared" si="437"/>
        <v>1.1742957830034964</v>
      </c>
      <c r="BW82" s="26">
        <f t="shared" si="437"/>
        <v>1.0588363862045249</v>
      </c>
      <c r="BX82" s="26">
        <f t="shared" si="437"/>
        <v>1.0620733647847074</v>
      </c>
      <c r="BY82" s="26">
        <f t="shared" si="437"/>
        <v>1.0653005076594881</v>
      </c>
      <c r="BZ82" s="26">
        <f t="shared" si="437"/>
        <v>1.0685179039464039</v>
      </c>
      <c r="CA82" s="26">
        <f t="shared" si="438"/>
        <v>1.1227601957788849</v>
      </c>
      <c r="CB82" s="26">
        <f t="shared" si="438"/>
        <v>1.1261106544979982</v>
      </c>
      <c r="CC82" s="26">
        <f t="shared" si="438"/>
        <v>1.1294511742976674</v>
      </c>
      <c r="CD82" s="26">
        <f t="shared" si="438"/>
        <v>1.1327818431060983</v>
      </c>
      <c r="CE82" s="26">
        <f t="shared" si="438"/>
        <v>1.1877437815427321</v>
      </c>
      <c r="CF82" s="26">
        <f t="shared" si="438"/>
        <v>1.1912055172732157</v>
      </c>
      <c r="CG82" s="26">
        <f t="shared" si="438"/>
        <v>1.1946572220393887</v>
      </c>
      <c r="CH82" s="26" t="e">
        <f t="shared" si="438"/>
        <v>#VALUE!</v>
      </c>
      <c r="CK82" s="49">
        <v>77</v>
      </c>
      <c r="CL82" s="54">
        <f t="shared" si="364"/>
        <v>9.6153846153846159E-3</v>
      </c>
      <c r="CM82" s="54">
        <f t="shared" si="365"/>
        <v>1.9230769230769232E-2</v>
      </c>
      <c r="CN82" s="54">
        <f t="shared" si="366"/>
        <v>2.8846153846153848E-2</v>
      </c>
      <c r="CO82" s="54">
        <f t="shared" si="367"/>
        <v>3.8461538461538464E-2</v>
      </c>
      <c r="CP82" s="54">
        <f t="shared" si="368"/>
        <v>4.8076923076923073E-2</v>
      </c>
      <c r="CQ82" s="54">
        <f t="shared" si="369"/>
        <v>5.7692307692307696E-2</v>
      </c>
      <c r="CR82" s="54">
        <f t="shared" si="370"/>
        <v>6.7307692307692304E-2</v>
      </c>
      <c r="CS82" s="54">
        <f t="shared" si="371"/>
        <v>7.6923076923076927E-2</v>
      </c>
      <c r="CT82" s="54">
        <f t="shared" si="372"/>
        <v>8.6538461538461536E-2</v>
      </c>
      <c r="CU82" s="54">
        <f t="shared" si="373"/>
        <v>9.6153846153846145E-2</v>
      </c>
      <c r="CV82" s="54">
        <f t="shared" si="374"/>
        <v>0.10576923076923077</v>
      </c>
      <c r="CW82" s="54">
        <f t="shared" si="375"/>
        <v>0.11538461538461539</v>
      </c>
      <c r="CX82" s="54">
        <f t="shared" si="376"/>
        <v>1.9230769230769232E-2</v>
      </c>
      <c r="CY82" s="54">
        <f t="shared" si="377"/>
        <v>3.8461538461538464E-2</v>
      </c>
      <c r="CZ82" s="54">
        <f t="shared" si="378"/>
        <v>5.7692307692307696E-2</v>
      </c>
      <c r="DA82" s="54">
        <f t="shared" si="379"/>
        <v>7.6923076923076927E-2</v>
      </c>
      <c r="DB82" s="54">
        <f t="shared" si="380"/>
        <v>9.6153846153846145E-2</v>
      </c>
      <c r="DC82" s="54">
        <f t="shared" si="381"/>
        <v>0.11538461538461539</v>
      </c>
      <c r="DD82" s="54">
        <f t="shared" si="382"/>
        <v>0.13461538461538461</v>
      </c>
      <c r="DE82" s="54">
        <f t="shared" si="383"/>
        <v>0.15384615384615385</v>
      </c>
      <c r="DF82" s="54">
        <f t="shared" si="384"/>
        <v>0.17307692307692307</v>
      </c>
      <c r="DG82" s="54">
        <f t="shared" si="385"/>
        <v>0.19230769230769229</v>
      </c>
      <c r="DH82" s="54">
        <f t="shared" si="386"/>
        <v>0.21153846153846154</v>
      </c>
      <c r="DI82" s="54">
        <f t="shared" si="387"/>
        <v>0.23076923076923078</v>
      </c>
      <c r="DJ82" s="54">
        <f t="shared" si="388"/>
        <v>2.8846153846153848E-2</v>
      </c>
      <c r="DK82" s="54">
        <f t="shared" si="389"/>
        <v>5.7692307692307696E-2</v>
      </c>
      <c r="DL82" s="54">
        <f t="shared" si="390"/>
        <v>8.6538461538461536E-2</v>
      </c>
      <c r="DM82" s="54">
        <f t="shared" si="391"/>
        <v>0.11538461538461539</v>
      </c>
      <c r="DN82" s="54">
        <f t="shared" si="392"/>
        <v>0.14423076923076922</v>
      </c>
      <c r="DO82" s="54">
        <f t="shared" si="393"/>
        <v>0.17307692307692307</v>
      </c>
      <c r="DP82" s="54">
        <f t="shared" si="394"/>
        <v>0.20192307692307693</v>
      </c>
      <c r="DQ82" s="54">
        <f t="shared" si="395"/>
        <v>0.23076923076923078</v>
      </c>
      <c r="DR82" s="54">
        <f t="shared" si="396"/>
        <v>0.25961538461538458</v>
      </c>
      <c r="DS82" s="54">
        <f t="shared" si="397"/>
        <v>0.28846153846153844</v>
      </c>
      <c r="DT82" s="54">
        <f t="shared" si="398"/>
        <v>0.31730769230769229</v>
      </c>
      <c r="DU82" s="54">
        <f t="shared" si="399"/>
        <v>0.34615384615384615</v>
      </c>
      <c r="DV82" s="54">
        <f t="shared" si="400"/>
        <v>3.8461538461538464E-2</v>
      </c>
      <c r="DW82" s="54">
        <f t="shared" si="401"/>
        <v>7.6923076923076927E-2</v>
      </c>
      <c r="DX82" s="54">
        <f t="shared" si="402"/>
        <v>0.11538461538461539</v>
      </c>
      <c r="DY82" s="54">
        <f t="shared" si="403"/>
        <v>0.15384615384615385</v>
      </c>
      <c r="DZ82" s="54">
        <f t="shared" si="404"/>
        <v>0.19230769230769229</v>
      </c>
      <c r="EA82" s="54">
        <f t="shared" si="405"/>
        <v>0.23076923076923078</v>
      </c>
      <c r="EB82" s="54">
        <f t="shared" si="406"/>
        <v>0.26923076923076922</v>
      </c>
      <c r="EC82" s="54">
        <f t="shared" si="407"/>
        <v>0.30769230769230771</v>
      </c>
      <c r="ED82" s="54">
        <f t="shared" si="408"/>
        <v>0.34615384615384615</v>
      </c>
      <c r="EE82" s="54">
        <f t="shared" si="409"/>
        <v>0.38461538461538458</v>
      </c>
      <c r="EF82" s="54">
        <f t="shared" si="410"/>
        <v>0.42307692307692307</v>
      </c>
      <c r="EG82" s="54">
        <f t="shared" si="411"/>
        <v>0.46153846153846156</v>
      </c>
      <c r="EH82" s="66">
        <f t="shared" ref="EH82:ES82" si="463">EG82+EH$2</f>
        <v>0.54153846153846152</v>
      </c>
      <c r="EI82" s="66">
        <f t="shared" si="463"/>
        <v>0.63153846153846149</v>
      </c>
      <c r="EJ82" s="66">
        <f t="shared" si="463"/>
        <v>0.73153846153846147</v>
      </c>
      <c r="EK82" s="66">
        <f t="shared" si="463"/>
        <v>0.85153846153846147</v>
      </c>
      <c r="EL82" s="66">
        <f t="shared" si="463"/>
        <v>0.99153846153846148</v>
      </c>
      <c r="EM82" s="66">
        <f t="shared" si="463"/>
        <v>1.1515384615384614</v>
      </c>
      <c r="EN82" s="66">
        <f t="shared" si="463"/>
        <v>1.3315384615384613</v>
      </c>
      <c r="EO82" s="66">
        <f t="shared" si="463"/>
        <v>1.5315384615384613</v>
      </c>
      <c r="EP82" s="66">
        <f t="shared" si="463"/>
        <v>1.7515384615384613</v>
      </c>
      <c r="EQ82" s="66">
        <f t="shared" si="463"/>
        <v>1.9915384615384613</v>
      </c>
      <c r="ER82" s="66">
        <f t="shared" si="463"/>
        <v>2.2515384615384613</v>
      </c>
      <c r="ES82" s="66">
        <f t="shared" si="463"/>
        <v>2.5315384615384611</v>
      </c>
      <c r="EW82" s="23">
        <v>77</v>
      </c>
      <c r="EX82" s="23">
        <f>INT([2]攻城值!$AC81)</f>
        <v>276</v>
      </c>
      <c r="EY82" s="23">
        <f>INT([2]攻城值!$AJ81)</f>
        <v>1476</v>
      </c>
      <c r="EZ82" s="23">
        <f t="shared" si="413"/>
        <v>1180.8</v>
      </c>
      <c r="FA82" s="23">
        <f>[3]其他调用!AS81+[3]其他调用!$AZ81*[3]攻城基础信息!$D$28*[3]攻城基础信息!$D$29</f>
        <v>1457.7325662095345</v>
      </c>
      <c r="FB82" s="61">
        <f>[3]攻城基础信息!$X81*EZ82/FA82*$EX$1*6</f>
        <v>750099.22044146364</v>
      </c>
      <c r="FC82" s="26">
        <f t="shared" si="414"/>
        <v>75000</v>
      </c>
      <c r="FJ82" s="46">
        <v>77</v>
      </c>
      <c r="FK82" s="46">
        <f t="shared" ref="FK82:HE82" si="464">IF(FK$5&lt;$P82,FL82*0.99,IF(FK$5&lt;=$T82,1,FJ82*1.05))</f>
        <v>0.62352539489119996</v>
      </c>
      <c r="FL82" s="46">
        <f t="shared" si="464"/>
        <v>0.62982363120323226</v>
      </c>
      <c r="FM82" s="46">
        <f t="shared" si="464"/>
        <v>0.63618548606387093</v>
      </c>
      <c r="FN82" s="46">
        <f t="shared" si="464"/>
        <v>0.64261160208471813</v>
      </c>
      <c r="FO82" s="46">
        <f t="shared" si="464"/>
        <v>0.64910262836840216</v>
      </c>
      <c r="FP82" s="46">
        <f t="shared" si="464"/>
        <v>0.65565922057414361</v>
      </c>
      <c r="FQ82" s="46">
        <f t="shared" si="464"/>
        <v>0.66228204098398347</v>
      </c>
      <c r="FR82" s="46">
        <f t="shared" si="464"/>
        <v>0.66897175856968027</v>
      </c>
      <c r="FS82" s="46">
        <f t="shared" si="464"/>
        <v>0.67572904906028308</v>
      </c>
      <c r="FT82" s="46">
        <f t="shared" si="464"/>
        <v>0.68255459501038696</v>
      </c>
      <c r="FU82" s="46">
        <f t="shared" si="464"/>
        <v>0.68944908586907772</v>
      </c>
      <c r="FV82" s="46">
        <f t="shared" si="464"/>
        <v>0.69641321804957346</v>
      </c>
      <c r="FW82" s="46">
        <f t="shared" si="464"/>
        <v>0.70344769499956916</v>
      </c>
      <c r="FX82" s="46">
        <f t="shared" si="464"/>
        <v>0.71055322727229209</v>
      </c>
      <c r="FY82" s="46">
        <f t="shared" si="464"/>
        <v>0.7177305325982748</v>
      </c>
      <c r="FZ82" s="46">
        <f t="shared" si="464"/>
        <v>0.72498033595785338</v>
      </c>
      <c r="GA82" s="46">
        <f t="shared" si="464"/>
        <v>0.73230336965439735</v>
      </c>
      <c r="GB82" s="46">
        <f t="shared" si="464"/>
        <v>0.73970037338828021</v>
      </c>
      <c r="GC82" s="46">
        <f t="shared" si="464"/>
        <v>0.74717209433159615</v>
      </c>
      <c r="GD82" s="46">
        <f t="shared" si="464"/>
        <v>0.75471928720363246</v>
      </c>
      <c r="GE82" s="46">
        <f t="shared" si="464"/>
        <v>0.76234271434710354</v>
      </c>
      <c r="GF82" s="46">
        <f t="shared" si="464"/>
        <v>0.77004314580515509</v>
      </c>
      <c r="GG82" s="46">
        <f t="shared" si="464"/>
        <v>0.77782135939914654</v>
      </c>
      <c r="GH82" s="46">
        <f t="shared" si="464"/>
        <v>0.78567814080721876</v>
      </c>
      <c r="GI82" s="46">
        <f t="shared" si="464"/>
        <v>0.79361428364365527</v>
      </c>
      <c r="GJ82" s="46">
        <f t="shared" si="464"/>
        <v>0.80163058953904576</v>
      </c>
      <c r="GK82" s="46">
        <f t="shared" si="464"/>
        <v>0.80972786822125831</v>
      </c>
      <c r="GL82" s="46">
        <f t="shared" si="464"/>
        <v>0.81790693759723065</v>
      </c>
      <c r="GM82" s="46">
        <f t="shared" si="464"/>
        <v>0.82616862383558654</v>
      </c>
      <c r="GN82" s="46">
        <f t="shared" si="464"/>
        <v>0.83451376145008738</v>
      </c>
      <c r="GO82" s="46">
        <f t="shared" si="464"/>
        <v>0.84294319338392665</v>
      </c>
      <c r="GP82" s="46">
        <f t="shared" si="464"/>
        <v>0.85145777109487542</v>
      </c>
      <c r="GQ82" s="46">
        <f t="shared" si="464"/>
        <v>0.86005835464128833</v>
      </c>
      <c r="GR82" s="46">
        <f t="shared" si="464"/>
        <v>0.86874581276897811</v>
      </c>
      <c r="GS82" s="46">
        <f t="shared" si="464"/>
        <v>0.87752102299896784</v>
      </c>
      <c r="GT82" s="46">
        <f t="shared" si="464"/>
        <v>0.88638487171612912</v>
      </c>
      <c r="GU82" s="46">
        <f t="shared" si="464"/>
        <v>0.89533825425871627</v>
      </c>
      <c r="GV82" s="46">
        <f t="shared" si="464"/>
        <v>0.9043820750088043</v>
      </c>
      <c r="GW82" s="46">
        <f t="shared" si="464"/>
        <v>0.91351724748364072</v>
      </c>
      <c r="GX82" s="46">
        <f t="shared" si="464"/>
        <v>0.92274469442791995</v>
      </c>
      <c r="GY82" s="46">
        <f t="shared" si="464"/>
        <v>0.93206534790698992</v>
      </c>
      <c r="GZ82" s="46">
        <f t="shared" si="464"/>
        <v>0.94148014940099989</v>
      </c>
      <c r="HA82" s="46">
        <f t="shared" si="464"/>
        <v>0.95099004989999991</v>
      </c>
      <c r="HB82" s="46">
        <f t="shared" si="464"/>
        <v>0.96059600999999994</v>
      </c>
      <c r="HC82" s="46">
        <f t="shared" si="464"/>
        <v>0.97029899999999991</v>
      </c>
      <c r="HD82" s="46">
        <f t="shared" si="464"/>
        <v>0.98009999999999997</v>
      </c>
      <c r="HE82" s="46">
        <f t="shared" si="464"/>
        <v>0.99</v>
      </c>
      <c r="HF82" s="67">
        <f t="shared" si="354"/>
        <v>1</v>
      </c>
      <c r="HG82" s="66">
        <f t="shared" ref="HG82:HR82" si="465">IF(HG$5&lt;$P82,HH82*0.99,IF(HG$5&lt;=$T82,1,HF82*HG$2))</f>
        <v>1</v>
      </c>
      <c r="HH82" s="66">
        <f t="shared" si="465"/>
        <v>1</v>
      </c>
      <c r="HI82" s="66">
        <f t="shared" si="465"/>
        <v>1</v>
      </c>
      <c r="HJ82" s="66">
        <f t="shared" si="465"/>
        <v>1</v>
      </c>
      <c r="HK82" s="66">
        <f t="shared" si="465"/>
        <v>1</v>
      </c>
      <c r="HL82" s="66">
        <f t="shared" si="465"/>
        <v>1</v>
      </c>
      <c r="HM82" s="66">
        <f t="shared" si="465"/>
        <v>1.17</v>
      </c>
      <c r="HN82" s="66">
        <f t="shared" si="465"/>
        <v>1.3922999999999999</v>
      </c>
      <c r="HO82" s="66">
        <f t="shared" si="465"/>
        <v>1.6846829999999997</v>
      </c>
      <c r="HP82" s="66">
        <f t="shared" si="465"/>
        <v>2.0721600899999997</v>
      </c>
      <c r="HQ82" s="66">
        <f t="shared" si="465"/>
        <v>2.5902001124999998</v>
      </c>
      <c r="HR82" s="66">
        <f t="shared" si="465"/>
        <v>3.2895541428749997</v>
      </c>
    </row>
    <row r="83" spans="5:226" x14ac:dyDescent="0.15">
      <c r="E83" s="9"/>
      <c r="F83" s="9"/>
      <c r="G83" s="9"/>
      <c r="H83" s="15"/>
      <c r="I83" s="7">
        <v>78</v>
      </c>
      <c r="J83" s="15">
        <f>ROUNDUP(求节点(节奏总纲!P$4:P$113,节奏总纲!$O$4:$O$113,节奏总纲!P81+1),0)</f>
        <v>79</v>
      </c>
      <c r="K83" s="15">
        <f>ROUNDUP(求节点(节奏总纲!Q$4:Q$113,节奏总纲!$O$4:$O$113,节奏总纲!Q81+1),0)</f>
        <v>79</v>
      </c>
      <c r="L83" s="15">
        <f>ROUNDUP(求节点(节奏总纲!R$4:R$113,节奏总纲!$O$4:$O$113,节奏总纲!R81+1),0)</f>
        <v>79</v>
      </c>
      <c r="M83" s="15">
        <f>ROUNDUP(求节点(节奏总纲!S$4:S$113,节奏总纲!$O$4:$O$113,节奏总纲!S81+1),0)</f>
        <v>79</v>
      </c>
      <c r="N83" s="15">
        <f>ROUNDUP(求节点(节奏总纲!T$4:T$113,节奏总纲!$O$4:$O$113,节奏总纲!T81+1),0)</f>
        <v>79</v>
      </c>
      <c r="O83" s="15">
        <f t="shared" si="356"/>
        <v>24</v>
      </c>
      <c r="P83" s="7">
        <v>48</v>
      </c>
      <c r="Q83" s="23">
        <f t="shared" ref="Q83:T83" si="466">P83+1.5</f>
        <v>49.5</v>
      </c>
      <c r="R83" s="23">
        <f t="shared" si="466"/>
        <v>51</v>
      </c>
      <c r="S83" s="23">
        <f t="shared" si="466"/>
        <v>52.5</v>
      </c>
      <c r="T83" s="23">
        <f t="shared" si="466"/>
        <v>54</v>
      </c>
      <c r="U83" s="15">
        <f>其他调用!AG82</f>
        <v>23203299957.090313</v>
      </c>
      <c r="V83" s="54">
        <f>IFERROR(部队战力(INDEX(其他调用!D$5:D$104,J83,1),INDEX(其他调用!N$5:N$104,J83,1),INDEX(其他调用!I$5:I$104,J83,1),INDEX(其他调用!S$5:S$104,J83,1)),V82)</f>
        <v>25223012357.405411</v>
      </c>
      <c r="W83" s="54">
        <f>IFERROR(部队战力(INDEX(其他调用!E$5:E$104,K83,1),INDEX(其他调用!O$5:O$104,K83,1),INDEX(其他调用!J$5:J$104,K83,1),INDEX(其他调用!T$5:T$104,K83,1)),W82)</f>
        <v>28177298868.21347</v>
      </c>
      <c r="X83" s="54">
        <f>IFERROR(部队战力(INDEX(其他调用!F$5:F$104,L83,1),INDEX(其他调用!P$5:P$104,L83,1),INDEX(其他调用!K$5:K$104,L83,1),INDEX(其他调用!U$5:U$104,L83,1)),X82)</f>
        <v>33075475960.140205</v>
      </c>
      <c r="Y83" s="54">
        <f>IFERROR(部队战力(INDEX(其他调用!G$5:G$104,M83,1),INDEX(其他调用!Q$5:Q$104,M83,1),INDEX(其他调用!L$5:L$104,M83,1),INDEX(其他调用!V$5:V$104,M83,1)),Y82)</f>
        <v>41829448263.488472</v>
      </c>
      <c r="Z83" s="54">
        <f>IFERROR(部队战力(INDEX(其他调用!H$5:H$104,N83,1),INDEX(其他调用!R$5:R$104,N83,1),INDEX(其他调用!M$5:M$104,N83,1),INDEX(其他调用!W$5:W$104,N83,1)),Z82)</f>
        <v>44654411939.014565</v>
      </c>
      <c r="AA83" s="15">
        <f t="shared" si="358"/>
        <v>1</v>
      </c>
      <c r="AB83" s="15">
        <f t="shared" si="359"/>
        <v>1.0870441878547508</v>
      </c>
      <c r="AC83" s="15">
        <f t="shared" si="360"/>
        <v>1.2143660134688401</v>
      </c>
      <c r="AD83" s="15">
        <f t="shared" si="361"/>
        <v>1.4254643098743038</v>
      </c>
      <c r="AE83" s="15">
        <f t="shared" si="362"/>
        <v>1.8027370391644013</v>
      </c>
      <c r="AF83" s="15">
        <f t="shared" si="363"/>
        <v>1.9244853974044049</v>
      </c>
      <c r="AK83" s="23"/>
      <c r="AL83" s="19">
        <v>78</v>
      </c>
      <c r="AM83" s="26">
        <f t="shared" si="434"/>
        <v>0.31259221482495197</v>
      </c>
      <c r="AN83" s="26">
        <f t="shared" si="434"/>
        <v>0.3295011258945002</v>
      </c>
      <c r="AO83" s="26">
        <f t="shared" si="434"/>
        <v>0.34732468313883558</v>
      </c>
      <c r="AP83" s="26">
        <f t="shared" si="434"/>
        <v>0.3661123621050002</v>
      </c>
      <c r="AQ83" s="26">
        <f t="shared" si="434"/>
        <v>0.40429328196054931</v>
      </c>
      <c r="AR83" s="26">
        <f t="shared" si="434"/>
        <v>0.42616253790000019</v>
      </c>
      <c r="AS83" s="26">
        <f t="shared" si="434"/>
        <v>0.44921475773394365</v>
      </c>
      <c r="AT83" s="26">
        <f t="shared" si="434"/>
        <v>0.47351393100000022</v>
      </c>
      <c r="AU83" s="26">
        <f t="shared" si="434"/>
        <v>0.52181512262023744</v>
      </c>
      <c r="AV83" s="26">
        <f t="shared" si="434"/>
        <v>0.55004143500000013</v>
      </c>
      <c r="AW83" s="26">
        <f t="shared" si="435"/>
        <v>0.57979458068915268</v>
      </c>
      <c r="AX83" s="26">
        <f t="shared" si="435"/>
        <v>0.61115715000000015</v>
      </c>
      <c r="AY83" s="26">
        <f t="shared" si="435"/>
        <v>0.5881974006991405</v>
      </c>
      <c r="AZ83" s="26">
        <f t="shared" si="435"/>
        <v>0.62001450000000025</v>
      </c>
      <c r="BA83" s="26">
        <f t="shared" si="435"/>
        <v>0.65355266744348939</v>
      </c>
      <c r="BB83" s="26">
        <f t="shared" si="435"/>
        <v>0.68890500000000021</v>
      </c>
      <c r="BC83" s="26">
        <f t="shared" si="435"/>
        <v>0.76074913670670707</v>
      </c>
      <c r="BD83" s="26">
        <f t="shared" si="435"/>
        <v>0.80190000000000017</v>
      </c>
      <c r="BE83" s="26">
        <f t="shared" si="435"/>
        <v>0.84527681856300807</v>
      </c>
      <c r="BF83" s="26">
        <f t="shared" si="435"/>
        <v>0.89100000000000013</v>
      </c>
      <c r="BG83" s="26">
        <f t="shared" si="436"/>
        <v>0.9818872134822817</v>
      </c>
      <c r="BH83" s="26">
        <f t="shared" si="436"/>
        <v>1.0349999999999999</v>
      </c>
      <c r="BI83" s="26">
        <f t="shared" si="436"/>
        <v>1.0909857927580908</v>
      </c>
      <c r="BJ83" s="26">
        <f t="shared" si="436"/>
        <v>1.1499999999999999</v>
      </c>
      <c r="BK83" s="26">
        <f t="shared" si="436"/>
        <v>1.0519023682735853</v>
      </c>
      <c r="BL83" s="26">
        <f t="shared" si="436"/>
        <v>1.0538013023142245</v>
      </c>
      <c r="BM83" s="26">
        <f t="shared" si="436"/>
        <v>1.0556968206538906</v>
      </c>
      <c r="BN83" s="26">
        <f t="shared" si="436"/>
        <v>1.0575889416584834</v>
      </c>
      <c r="BO83" s="26">
        <f t="shared" si="436"/>
        <v>1.1099290017932313</v>
      </c>
      <c r="BP83" s="26">
        <f t="shared" si="436"/>
        <v>1.1119041626084787</v>
      </c>
      <c r="BQ83" s="26">
        <f t="shared" si="437"/>
        <v>1.1138758210098674</v>
      </c>
      <c r="BR83" s="26">
        <f t="shared" si="437"/>
        <v>1.1158439955633357</v>
      </c>
      <c r="BS83" s="26">
        <f t="shared" si="437"/>
        <v>1.1686181912473446</v>
      </c>
      <c r="BT83" s="26">
        <f t="shared" si="437"/>
        <v>1.1706686014193461</v>
      </c>
      <c r="BU83" s="26">
        <f t="shared" si="437"/>
        <v>1.1727154265993269</v>
      </c>
      <c r="BV83" s="26">
        <f t="shared" si="437"/>
        <v>1.1747586855260761</v>
      </c>
      <c r="BW83" s="26">
        <f t="shared" si="437"/>
        <v>1.0590058138664744</v>
      </c>
      <c r="BX83" s="26">
        <f t="shared" si="437"/>
        <v>1.0623044998809215</v>
      </c>
      <c r="BY83" s="26">
        <f t="shared" si="437"/>
        <v>1.0655929744191801</v>
      </c>
      <c r="BZ83" s="26">
        <f t="shared" si="437"/>
        <v>1.0688713317307075</v>
      </c>
      <c r="CA83" s="26">
        <f t="shared" si="438"/>
        <v>1.1231939343679875</v>
      </c>
      <c r="CB83" s="26">
        <f t="shared" si="438"/>
        <v>1.1266074961399113</v>
      </c>
      <c r="CC83" s="26">
        <f t="shared" si="438"/>
        <v>1.1300107461950266</v>
      </c>
      <c r="CD83" s="26">
        <f t="shared" si="438"/>
        <v>1.1334037774217285</v>
      </c>
      <c r="CE83" s="26">
        <f t="shared" si="438"/>
        <v>1.1884588032004371</v>
      </c>
      <c r="CF83" s="26">
        <f t="shared" si="438"/>
        <v>1.1919849820428581</v>
      </c>
      <c r="CG83" s="26">
        <f t="shared" si="438"/>
        <v>1.195500760320465</v>
      </c>
      <c r="CH83" s="26" t="e">
        <f t="shared" si="438"/>
        <v>#VALUE!</v>
      </c>
      <c r="CK83" s="49">
        <v>78</v>
      </c>
      <c r="CL83" s="54">
        <f t="shared" si="364"/>
        <v>9.6153846153846159E-3</v>
      </c>
      <c r="CM83" s="54">
        <f t="shared" si="365"/>
        <v>1.9230769230769232E-2</v>
      </c>
      <c r="CN83" s="54">
        <f t="shared" si="366"/>
        <v>2.8846153846153848E-2</v>
      </c>
      <c r="CO83" s="54">
        <f t="shared" si="367"/>
        <v>3.8461538461538464E-2</v>
      </c>
      <c r="CP83" s="54">
        <f t="shared" si="368"/>
        <v>4.8076923076923073E-2</v>
      </c>
      <c r="CQ83" s="54">
        <f t="shared" si="369"/>
        <v>5.7692307692307696E-2</v>
      </c>
      <c r="CR83" s="54">
        <f t="shared" si="370"/>
        <v>6.7307692307692304E-2</v>
      </c>
      <c r="CS83" s="54">
        <f t="shared" si="371"/>
        <v>7.6923076923076927E-2</v>
      </c>
      <c r="CT83" s="54">
        <f t="shared" si="372"/>
        <v>8.6538461538461536E-2</v>
      </c>
      <c r="CU83" s="54">
        <f t="shared" si="373"/>
        <v>9.6153846153846145E-2</v>
      </c>
      <c r="CV83" s="54">
        <f t="shared" si="374"/>
        <v>0.10576923076923077</v>
      </c>
      <c r="CW83" s="54">
        <f t="shared" si="375"/>
        <v>0.11538461538461539</v>
      </c>
      <c r="CX83" s="54">
        <f t="shared" si="376"/>
        <v>1.9230769230769232E-2</v>
      </c>
      <c r="CY83" s="54">
        <f t="shared" si="377"/>
        <v>3.8461538461538464E-2</v>
      </c>
      <c r="CZ83" s="54">
        <f t="shared" si="378"/>
        <v>5.7692307692307696E-2</v>
      </c>
      <c r="DA83" s="54">
        <f t="shared" si="379"/>
        <v>7.6923076923076927E-2</v>
      </c>
      <c r="DB83" s="54">
        <f t="shared" si="380"/>
        <v>9.6153846153846145E-2</v>
      </c>
      <c r="DC83" s="54">
        <f t="shared" si="381"/>
        <v>0.11538461538461539</v>
      </c>
      <c r="DD83" s="54">
        <f t="shared" si="382"/>
        <v>0.13461538461538461</v>
      </c>
      <c r="DE83" s="54">
        <f t="shared" si="383"/>
        <v>0.15384615384615385</v>
      </c>
      <c r="DF83" s="54">
        <f t="shared" si="384"/>
        <v>0.17307692307692307</v>
      </c>
      <c r="DG83" s="54">
        <f t="shared" si="385"/>
        <v>0.19230769230769229</v>
      </c>
      <c r="DH83" s="54">
        <f t="shared" si="386"/>
        <v>0.21153846153846154</v>
      </c>
      <c r="DI83" s="54">
        <f t="shared" si="387"/>
        <v>0.23076923076923078</v>
      </c>
      <c r="DJ83" s="54">
        <f t="shared" si="388"/>
        <v>2.8846153846153848E-2</v>
      </c>
      <c r="DK83" s="54">
        <f t="shared" si="389"/>
        <v>5.7692307692307696E-2</v>
      </c>
      <c r="DL83" s="54">
        <f t="shared" si="390"/>
        <v>8.6538461538461536E-2</v>
      </c>
      <c r="DM83" s="54">
        <f t="shared" si="391"/>
        <v>0.11538461538461539</v>
      </c>
      <c r="DN83" s="54">
        <f t="shared" si="392"/>
        <v>0.14423076923076922</v>
      </c>
      <c r="DO83" s="54">
        <f t="shared" si="393"/>
        <v>0.17307692307692307</v>
      </c>
      <c r="DP83" s="54">
        <f t="shared" si="394"/>
        <v>0.20192307692307693</v>
      </c>
      <c r="DQ83" s="54">
        <f t="shared" si="395"/>
        <v>0.23076923076923078</v>
      </c>
      <c r="DR83" s="54">
        <f t="shared" si="396"/>
        <v>0.25961538461538458</v>
      </c>
      <c r="DS83" s="54">
        <f t="shared" si="397"/>
        <v>0.28846153846153844</v>
      </c>
      <c r="DT83" s="54">
        <f t="shared" si="398"/>
        <v>0.31730769230769229</v>
      </c>
      <c r="DU83" s="54">
        <f t="shared" si="399"/>
        <v>0.34615384615384615</v>
      </c>
      <c r="DV83" s="54">
        <f t="shared" si="400"/>
        <v>3.8461538461538464E-2</v>
      </c>
      <c r="DW83" s="54">
        <f t="shared" si="401"/>
        <v>7.6923076923076927E-2</v>
      </c>
      <c r="DX83" s="54">
        <f t="shared" si="402"/>
        <v>0.11538461538461539</v>
      </c>
      <c r="DY83" s="54">
        <f t="shared" si="403"/>
        <v>0.15384615384615385</v>
      </c>
      <c r="DZ83" s="54">
        <f t="shared" si="404"/>
        <v>0.19230769230769229</v>
      </c>
      <c r="EA83" s="54">
        <f t="shared" si="405"/>
        <v>0.23076923076923078</v>
      </c>
      <c r="EB83" s="54">
        <f t="shared" si="406"/>
        <v>0.26923076923076922</v>
      </c>
      <c r="EC83" s="54">
        <f t="shared" si="407"/>
        <v>0.30769230769230771</v>
      </c>
      <c r="ED83" s="54">
        <f t="shared" si="408"/>
        <v>0.34615384615384615</v>
      </c>
      <c r="EE83" s="54">
        <f t="shared" si="409"/>
        <v>0.38461538461538458</v>
      </c>
      <c r="EF83" s="54">
        <f t="shared" si="410"/>
        <v>0.42307692307692307</v>
      </c>
      <c r="EG83" s="54">
        <f t="shared" si="411"/>
        <v>0.46153846153846156</v>
      </c>
      <c r="EH83" s="66">
        <f t="shared" ref="EH83:ES83" si="467">EG83+EH$2</f>
        <v>0.54153846153846152</v>
      </c>
      <c r="EI83" s="66">
        <f t="shared" si="467"/>
        <v>0.63153846153846149</v>
      </c>
      <c r="EJ83" s="66">
        <f t="shared" si="467"/>
        <v>0.73153846153846147</v>
      </c>
      <c r="EK83" s="66">
        <f t="shared" si="467"/>
        <v>0.85153846153846147</v>
      </c>
      <c r="EL83" s="66">
        <f t="shared" si="467"/>
        <v>0.99153846153846148</v>
      </c>
      <c r="EM83" s="66">
        <f t="shared" si="467"/>
        <v>1.1515384615384614</v>
      </c>
      <c r="EN83" s="66">
        <f t="shared" si="467"/>
        <v>1.3315384615384613</v>
      </c>
      <c r="EO83" s="66">
        <f t="shared" si="467"/>
        <v>1.5315384615384613</v>
      </c>
      <c r="EP83" s="66">
        <f t="shared" si="467"/>
        <v>1.7515384615384613</v>
      </c>
      <c r="EQ83" s="66">
        <f t="shared" si="467"/>
        <v>1.9915384615384613</v>
      </c>
      <c r="ER83" s="66">
        <f t="shared" si="467"/>
        <v>2.2515384615384613</v>
      </c>
      <c r="ES83" s="66">
        <f t="shared" si="467"/>
        <v>2.5315384615384611</v>
      </c>
      <c r="EW83" s="23">
        <v>78</v>
      </c>
      <c r="EX83" s="23">
        <f>INT([2]攻城值!$AC82)</f>
        <v>279</v>
      </c>
      <c r="EY83" s="23">
        <f>INT([2]攻城值!$AJ82)</f>
        <v>1493</v>
      </c>
      <c r="EZ83" s="23">
        <f t="shared" si="413"/>
        <v>1194.4000000000001</v>
      </c>
      <c r="FA83" s="23">
        <f>[3]其他调用!AS82+[3]其他调用!$AZ82*[3]攻城基础信息!$D$28*[3]攻城基础信息!$D$29</f>
        <v>1474.6535361725221</v>
      </c>
      <c r="FB83" s="61">
        <f>[3]攻城基础信息!$X82*EZ83/FA83*$EX$1*6</f>
        <v>767485.23219664674</v>
      </c>
      <c r="FC83" s="26">
        <f t="shared" si="414"/>
        <v>76500</v>
      </c>
      <c r="FJ83" s="46">
        <v>78</v>
      </c>
      <c r="FK83" s="46">
        <f t="shared" ref="FK83:HE83" si="468">IF(FK$5&lt;$P83,FL83*0.99,IF(FK$5&lt;=$T83,1,FJ83*1.05))</f>
        <v>0.62352539489119996</v>
      </c>
      <c r="FL83" s="46">
        <f t="shared" si="468"/>
        <v>0.62982363120323226</v>
      </c>
      <c r="FM83" s="46">
        <f t="shared" si="468"/>
        <v>0.63618548606387093</v>
      </c>
      <c r="FN83" s="46">
        <f t="shared" si="468"/>
        <v>0.64261160208471813</v>
      </c>
      <c r="FO83" s="46">
        <f t="shared" si="468"/>
        <v>0.64910262836840216</v>
      </c>
      <c r="FP83" s="46">
        <f t="shared" si="468"/>
        <v>0.65565922057414361</v>
      </c>
      <c r="FQ83" s="46">
        <f t="shared" si="468"/>
        <v>0.66228204098398347</v>
      </c>
      <c r="FR83" s="46">
        <f t="shared" si="468"/>
        <v>0.66897175856968027</v>
      </c>
      <c r="FS83" s="46">
        <f t="shared" si="468"/>
        <v>0.67572904906028308</v>
      </c>
      <c r="FT83" s="46">
        <f t="shared" si="468"/>
        <v>0.68255459501038696</v>
      </c>
      <c r="FU83" s="46">
        <f t="shared" si="468"/>
        <v>0.68944908586907772</v>
      </c>
      <c r="FV83" s="46">
        <f t="shared" si="468"/>
        <v>0.69641321804957346</v>
      </c>
      <c r="FW83" s="46">
        <f t="shared" si="468"/>
        <v>0.70344769499956916</v>
      </c>
      <c r="FX83" s="46">
        <f t="shared" si="468"/>
        <v>0.71055322727229209</v>
      </c>
      <c r="FY83" s="46">
        <f t="shared" si="468"/>
        <v>0.7177305325982748</v>
      </c>
      <c r="FZ83" s="46">
        <f t="shared" si="468"/>
        <v>0.72498033595785338</v>
      </c>
      <c r="GA83" s="46">
        <f t="shared" si="468"/>
        <v>0.73230336965439735</v>
      </c>
      <c r="GB83" s="46">
        <f t="shared" si="468"/>
        <v>0.73970037338828021</v>
      </c>
      <c r="GC83" s="46">
        <f t="shared" si="468"/>
        <v>0.74717209433159615</v>
      </c>
      <c r="GD83" s="46">
        <f t="shared" si="468"/>
        <v>0.75471928720363246</v>
      </c>
      <c r="GE83" s="46">
        <f t="shared" si="468"/>
        <v>0.76234271434710354</v>
      </c>
      <c r="GF83" s="46">
        <f t="shared" si="468"/>
        <v>0.77004314580515509</v>
      </c>
      <c r="GG83" s="46">
        <f t="shared" si="468"/>
        <v>0.77782135939914654</v>
      </c>
      <c r="GH83" s="46">
        <f t="shared" si="468"/>
        <v>0.78567814080721876</v>
      </c>
      <c r="GI83" s="46">
        <f t="shared" si="468"/>
        <v>0.79361428364365527</v>
      </c>
      <c r="GJ83" s="46">
        <f t="shared" si="468"/>
        <v>0.80163058953904576</v>
      </c>
      <c r="GK83" s="46">
        <f t="shared" si="468"/>
        <v>0.80972786822125831</v>
      </c>
      <c r="GL83" s="46">
        <f t="shared" si="468"/>
        <v>0.81790693759723065</v>
      </c>
      <c r="GM83" s="46">
        <f t="shared" si="468"/>
        <v>0.82616862383558654</v>
      </c>
      <c r="GN83" s="46">
        <f t="shared" si="468"/>
        <v>0.83451376145008738</v>
      </c>
      <c r="GO83" s="46">
        <f t="shared" si="468"/>
        <v>0.84294319338392665</v>
      </c>
      <c r="GP83" s="46">
        <f t="shared" si="468"/>
        <v>0.85145777109487542</v>
      </c>
      <c r="GQ83" s="46">
        <f t="shared" si="468"/>
        <v>0.86005835464128833</v>
      </c>
      <c r="GR83" s="46">
        <f t="shared" si="468"/>
        <v>0.86874581276897811</v>
      </c>
      <c r="GS83" s="46">
        <f t="shared" si="468"/>
        <v>0.87752102299896784</v>
      </c>
      <c r="GT83" s="46">
        <f t="shared" si="468"/>
        <v>0.88638487171612912</v>
      </c>
      <c r="GU83" s="46">
        <f t="shared" si="468"/>
        <v>0.89533825425871627</v>
      </c>
      <c r="GV83" s="46">
        <f t="shared" si="468"/>
        <v>0.9043820750088043</v>
      </c>
      <c r="GW83" s="46">
        <f t="shared" si="468"/>
        <v>0.91351724748364072</v>
      </c>
      <c r="GX83" s="46">
        <f t="shared" si="468"/>
        <v>0.92274469442791995</v>
      </c>
      <c r="GY83" s="46">
        <f t="shared" si="468"/>
        <v>0.93206534790698992</v>
      </c>
      <c r="GZ83" s="46">
        <f t="shared" si="468"/>
        <v>0.94148014940099989</v>
      </c>
      <c r="HA83" s="46">
        <f t="shared" si="468"/>
        <v>0.95099004989999991</v>
      </c>
      <c r="HB83" s="46">
        <f t="shared" si="468"/>
        <v>0.96059600999999994</v>
      </c>
      <c r="HC83" s="46">
        <f t="shared" si="468"/>
        <v>0.97029899999999991</v>
      </c>
      <c r="HD83" s="46">
        <f t="shared" si="468"/>
        <v>0.98009999999999997</v>
      </c>
      <c r="HE83" s="46">
        <f t="shared" si="468"/>
        <v>0.99</v>
      </c>
      <c r="HF83" s="67">
        <f t="shared" si="354"/>
        <v>1</v>
      </c>
      <c r="HG83" s="66">
        <f t="shared" ref="HG83:HR83" si="469">IF(HG$5&lt;$P83,HH83*0.99,IF(HG$5&lt;=$T83,1,HF83*HG$2))</f>
        <v>1</v>
      </c>
      <c r="HH83" s="66">
        <f t="shared" si="469"/>
        <v>1</v>
      </c>
      <c r="HI83" s="66">
        <f t="shared" si="469"/>
        <v>1</v>
      </c>
      <c r="HJ83" s="66">
        <f t="shared" si="469"/>
        <v>1</v>
      </c>
      <c r="HK83" s="66">
        <f t="shared" si="469"/>
        <v>1</v>
      </c>
      <c r="HL83" s="66">
        <f t="shared" si="469"/>
        <v>1</v>
      </c>
      <c r="HM83" s="66">
        <f t="shared" si="469"/>
        <v>1.17</v>
      </c>
      <c r="HN83" s="66">
        <f t="shared" si="469"/>
        <v>1.3922999999999999</v>
      </c>
      <c r="HO83" s="66">
        <f t="shared" si="469"/>
        <v>1.6846829999999997</v>
      </c>
      <c r="HP83" s="66">
        <f t="shared" si="469"/>
        <v>2.0721600899999997</v>
      </c>
      <c r="HQ83" s="66">
        <f t="shared" si="469"/>
        <v>2.5902001124999998</v>
      </c>
      <c r="HR83" s="66">
        <f t="shared" si="469"/>
        <v>3.2895541428749997</v>
      </c>
    </row>
    <row r="84" spans="5:226" x14ac:dyDescent="0.15">
      <c r="E84" s="9"/>
      <c r="F84" s="9"/>
      <c r="G84" s="9"/>
      <c r="H84" s="15"/>
      <c r="I84" s="7">
        <v>79</v>
      </c>
      <c r="J84" s="15">
        <f>ROUNDUP(求节点(节奏总纲!P$4:P$113,节奏总纲!$O$4:$O$113,节奏总纲!P82+1),0)</f>
        <v>80</v>
      </c>
      <c r="K84" s="15">
        <f>ROUNDUP(求节点(节奏总纲!Q$4:Q$113,节奏总纲!$O$4:$O$113,节奏总纲!Q82+1),0)</f>
        <v>80</v>
      </c>
      <c r="L84" s="15">
        <f>ROUNDUP(求节点(节奏总纲!R$4:R$113,节奏总纲!$O$4:$O$113,节奏总纲!R82+1),0)</f>
        <v>80</v>
      </c>
      <c r="M84" s="15">
        <f>ROUNDUP(求节点(节奏总纲!S$4:S$113,节奏总纲!$O$4:$O$113,节奏总纲!S82+1),0)</f>
        <v>80</v>
      </c>
      <c r="N84" s="15">
        <f>ROUNDUP(求节点(节奏总纲!T$4:T$113,节奏总纲!$O$4:$O$113,节奏总纲!T82+1),0)</f>
        <v>80</v>
      </c>
      <c r="O84" s="15">
        <f t="shared" si="356"/>
        <v>24</v>
      </c>
      <c r="P84" s="7">
        <v>48</v>
      </c>
      <c r="Q84" s="23">
        <f t="shared" ref="Q84:T84" si="470">P84+1.5</f>
        <v>49.5</v>
      </c>
      <c r="R84" s="23">
        <f t="shared" si="470"/>
        <v>51</v>
      </c>
      <c r="S84" s="23">
        <f t="shared" si="470"/>
        <v>52.5</v>
      </c>
      <c r="T84" s="23">
        <f t="shared" si="470"/>
        <v>54</v>
      </c>
      <c r="U84" s="15">
        <f>其他调用!AG83</f>
        <v>25223012357.405411</v>
      </c>
      <c r="V84" s="54">
        <f>IFERROR(部队战力(INDEX(其他调用!D$5:D$104,J84,1),INDEX(其他调用!N$5:N$104,J84,1),INDEX(其他调用!I$5:I$104,J84,1),INDEX(其他调用!S$5:S$104,J84,1)),V83)</f>
        <v>27380913108.510269</v>
      </c>
      <c r="W84" s="54">
        <f>IFERROR(部队战力(INDEX(其他调用!E$5:E$104,K84,1),INDEX(其他调用!O$5:O$104,K84,1),INDEX(其他调用!J$5:J$104,K84,1),INDEX(其他调用!T$5:T$104,K84,1)),W83)</f>
        <v>30739435164.572903</v>
      </c>
      <c r="X84" s="54">
        <f>IFERROR(部队战力(INDEX(其他调用!F$5:F$104,L84,1),INDEX(其他调用!P$5:P$104,L84,1),INDEX(其他调用!K$5:K$104,L84,1),INDEX(其他调用!U$5:U$104,L84,1)),X83)</f>
        <v>35792154009.778954</v>
      </c>
      <c r="Y84" s="54">
        <f>IFERROR(部队战力(INDEX(其他调用!G$5:G$104,M84,1),INDEX(其他调用!Q$5:Q$104,M84,1),INDEX(其他调用!L$5:L$104,M84,1),INDEX(其他调用!V$5:V$104,M84,1)),Y83)</f>
        <v>45302208513.656197</v>
      </c>
      <c r="Z84" s="54">
        <f>IFERROR(部队战力(INDEX(其他调用!H$5:H$104,N84,1),INDEX(其他调用!R$5:R$104,N84,1),INDEX(其他调用!M$5:M$104,N84,1),INDEX(其他调用!W$5:W$104,N84,1)),Z83)</f>
        <v>48282928029.343544</v>
      </c>
      <c r="AA84" s="15">
        <f t="shared" si="358"/>
        <v>1</v>
      </c>
      <c r="AB84" s="15">
        <f t="shared" si="359"/>
        <v>1.0855528562777437</v>
      </c>
      <c r="AC84" s="15">
        <f t="shared" si="360"/>
        <v>1.2187059471327533</v>
      </c>
      <c r="AD84" s="15">
        <f t="shared" si="361"/>
        <v>1.4190277316052009</v>
      </c>
      <c r="AE84" s="15">
        <f t="shared" si="362"/>
        <v>1.7960665392274442</v>
      </c>
      <c r="AF84" s="15">
        <f t="shared" si="363"/>
        <v>1.9142411439673979</v>
      </c>
      <c r="AK84" s="23"/>
      <c r="AL84" s="19">
        <v>79</v>
      </c>
      <c r="AM84" s="26">
        <f t="shared" si="434"/>
        <v>0.31259221482495197</v>
      </c>
      <c r="AN84" s="26">
        <f t="shared" si="434"/>
        <v>0.3295011258945002</v>
      </c>
      <c r="AO84" s="26">
        <f t="shared" si="434"/>
        <v>0.34732468313883558</v>
      </c>
      <c r="AP84" s="26">
        <f t="shared" si="434"/>
        <v>0.3661123621050002</v>
      </c>
      <c r="AQ84" s="26">
        <f t="shared" si="434"/>
        <v>0.40429328196054931</v>
      </c>
      <c r="AR84" s="26">
        <f t="shared" si="434"/>
        <v>0.42616253790000019</v>
      </c>
      <c r="AS84" s="26">
        <f t="shared" si="434"/>
        <v>0.44921475773394365</v>
      </c>
      <c r="AT84" s="26">
        <f t="shared" si="434"/>
        <v>0.47351393100000022</v>
      </c>
      <c r="AU84" s="26">
        <f t="shared" si="434"/>
        <v>0.52181512262023744</v>
      </c>
      <c r="AV84" s="26">
        <f t="shared" si="434"/>
        <v>0.55004143500000013</v>
      </c>
      <c r="AW84" s="26">
        <f t="shared" si="435"/>
        <v>0.57979458068915268</v>
      </c>
      <c r="AX84" s="26">
        <f t="shared" si="435"/>
        <v>0.61115715000000015</v>
      </c>
      <c r="AY84" s="26">
        <f t="shared" si="435"/>
        <v>0.5881974006991405</v>
      </c>
      <c r="AZ84" s="26">
        <f t="shared" si="435"/>
        <v>0.62001450000000025</v>
      </c>
      <c r="BA84" s="26">
        <f t="shared" si="435"/>
        <v>0.65355266744348939</v>
      </c>
      <c r="BB84" s="26">
        <f t="shared" si="435"/>
        <v>0.68890500000000021</v>
      </c>
      <c r="BC84" s="26">
        <f t="shared" si="435"/>
        <v>0.76074913670670707</v>
      </c>
      <c r="BD84" s="26">
        <f t="shared" si="435"/>
        <v>0.80190000000000017</v>
      </c>
      <c r="BE84" s="26">
        <f t="shared" si="435"/>
        <v>0.84527681856300807</v>
      </c>
      <c r="BF84" s="26">
        <f t="shared" si="435"/>
        <v>0.89100000000000013</v>
      </c>
      <c r="BG84" s="26">
        <f t="shared" si="436"/>
        <v>0.9818872134822817</v>
      </c>
      <c r="BH84" s="26">
        <f t="shared" si="436"/>
        <v>1.0349999999999999</v>
      </c>
      <c r="BI84" s="26">
        <f t="shared" si="436"/>
        <v>1.0909857927580908</v>
      </c>
      <c r="BJ84" s="26">
        <f t="shared" si="436"/>
        <v>1.1499999999999999</v>
      </c>
      <c r="BK84" s="26">
        <f t="shared" si="436"/>
        <v>1.051869803889844</v>
      </c>
      <c r="BL84" s="26">
        <f t="shared" si="436"/>
        <v>1.053736289908684</v>
      </c>
      <c r="BM84" s="26">
        <f t="shared" si="436"/>
        <v>1.0555994756562628</v>
      </c>
      <c r="BN84" s="26">
        <f t="shared" si="436"/>
        <v>1.0574593785772746</v>
      </c>
      <c r="BO84" s="26">
        <f t="shared" si="436"/>
        <v>1.1097596357710446</v>
      </c>
      <c r="BP84" s="26">
        <f t="shared" si="436"/>
        <v>1.1117012813809373</v>
      </c>
      <c r="BQ84" s="26">
        <f t="shared" si="437"/>
        <v>1.1136395417105813</v>
      </c>
      <c r="BR84" s="26">
        <f t="shared" si="437"/>
        <v>1.1155744344052934</v>
      </c>
      <c r="BS84" s="26">
        <f t="shared" si="437"/>
        <v>1.1683017031829763</v>
      </c>
      <c r="BT84" s="26">
        <f t="shared" si="437"/>
        <v>1.17031755883238</v>
      </c>
      <c r="BU84" s="26">
        <f t="shared" si="437"/>
        <v>1.1723299481641336</v>
      </c>
      <c r="BV84" s="26">
        <f t="shared" si="437"/>
        <v>1.1743388889982558</v>
      </c>
      <c r="BW84" s="26">
        <f t="shared" si="437"/>
        <v>1.0588521618207516</v>
      </c>
      <c r="BX84" s="26">
        <f t="shared" si="437"/>
        <v>1.0620948866175672</v>
      </c>
      <c r="BY84" s="26">
        <f t="shared" si="437"/>
        <v>1.0653277410101951</v>
      </c>
      <c r="BZ84" s="26">
        <f t="shared" si="437"/>
        <v>1.0685508145860863</v>
      </c>
      <c r="CA84" s="26">
        <f t="shared" si="438"/>
        <v>1.1228005858516021</v>
      </c>
      <c r="CB84" s="26">
        <f t="shared" si="438"/>
        <v>1.1261569219269754</v>
      </c>
      <c r="CC84" s="26">
        <f t="shared" si="438"/>
        <v>1.1295032846430231</v>
      </c>
      <c r="CD84" s="26">
        <f t="shared" si="438"/>
        <v>1.132839762382446</v>
      </c>
      <c r="CE84" s="26">
        <f t="shared" si="438"/>
        <v>1.1878103714224928</v>
      </c>
      <c r="CF84" s="26">
        <f t="shared" si="438"/>
        <v>1.1912781104546208</v>
      </c>
      <c r="CG84" s="26">
        <f t="shared" si="438"/>
        <v>1.194735784363147</v>
      </c>
      <c r="CH84" s="26" t="e">
        <f t="shared" si="438"/>
        <v>#VALUE!</v>
      </c>
      <c r="CK84" s="49">
        <v>79</v>
      </c>
      <c r="CL84" s="54">
        <f t="shared" si="364"/>
        <v>9.6153846153846159E-3</v>
      </c>
      <c r="CM84" s="54">
        <f t="shared" si="365"/>
        <v>1.9230769230769232E-2</v>
      </c>
      <c r="CN84" s="54">
        <f t="shared" si="366"/>
        <v>2.8846153846153848E-2</v>
      </c>
      <c r="CO84" s="54">
        <f t="shared" si="367"/>
        <v>3.8461538461538464E-2</v>
      </c>
      <c r="CP84" s="54">
        <f t="shared" si="368"/>
        <v>4.8076923076923073E-2</v>
      </c>
      <c r="CQ84" s="54">
        <f t="shared" si="369"/>
        <v>5.7692307692307696E-2</v>
      </c>
      <c r="CR84" s="54">
        <f t="shared" si="370"/>
        <v>6.7307692307692304E-2</v>
      </c>
      <c r="CS84" s="54">
        <f t="shared" si="371"/>
        <v>7.6923076923076927E-2</v>
      </c>
      <c r="CT84" s="54">
        <f t="shared" si="372"/>
        <v>8.6538461538461536E-2</v>
      </c>
      <c r="CU84" s="54">
        <f t="shared" si="373"/>
        <v>9.6153846153846145E-2</v>
      </c>
      <c r="CV84" s="54">
        <f t="shared" si="374"/>
        <v>0.10576923076923077</v>
      </c>
      <c r="CW84" s="54">
        <f t="shared" si="375"/>
        <v>0.11538461538461539</v>
      </c>
      <c r="CX84" s="54">
        <f t="shared" si="376"/>
        <v>1.9230769230769232E-2</v>
      </c>
      <c r="CY84" s="54">
        <f t="shared" si="377"/>
        <v>3.8461538461538464E-2</v>
      </c>
      <c r="CZ84" s="54">
        <f t="shared" si="378"/>
        <v>5.7692307692307696E-2</v>
      </c>
      <c r="DA84" s="54">
        <f t="shared" si="379"/>
        <v>7.6923076923076927E-2</v>
      </c>
      <c r="DB84" s="54">
        <f t="shared" si="380"/>
        <v>9.6153846153846145E-2</v>
      </c>
      <c r="DC84" s="54">
        <f t="shared" si="381"/>
        <v>0.11538461538461539</v>
      </c>
      <c r="DD84" s="54">
        <f t="shared" si="382"/>
        <v>0.13461538461538461</v>
      </c>
      <c r="DE84" s="54">
        <f t="shared" si="383"/>
        <v>0.15384615384615385</v>
      </c>
      <c r="DF84" s="54">
        <f t="shared" si="384"/>
        <v>0.17307692307692307</v>
      </c>
      <c r="DG84" s="54">
        <f t="shared" si="385"/>
        <v>0.19230769230769229</v>
      </c>
      <c r="DH84" s="54">
        <f t="shared" si="386"/>
        <v>0.21153846153846154</v>
      </c>
      <c r="DI84" s="54">
        <f t="shared" si="387"/>
        <v>0.23076923076923078</v>
      </c>
      <c r="DJ84" s="54">
        <f t="shared" si="388"/>
        <v>2.8846153846153848E-2</v>
      </c>
      <c r="DK84" s="54">
        <f t="shared" si="389"/>
        <v>5.7692307692307696E-2</v>
      </c>
      <c r="DL84" s="54">
        <f t="shared" si="390"/>
        <v>8.6538461538461536E-2</v>
      </c>
      <c r="DM84" s="54">
        <f t="shared" si="391"/>
        <v>0.11538461538461539</v>
      </c>
      <c r="DN84" s="54">
        <f t="shared" si="392"/>
        <v>0.14423076923076922</v>
      </c>
      <c r="DO84" s="54">
        <f t="shared" si="393"/>
        <v>0.17307692307692307</v>
      </c>
      <c r="DP84" s="54">
        <f t="shared" si="394"/>
        <v>0.20192307692307693</v>
      </c>
      <c r="DQ84" s="54">
        <f t="shared" si="395"/>
        <v>0.23076923076923078</v>
      </c>
      <c r="DR84" s="54">
        <f t="shared" si="396"/>
        <v>0.25961538461538458</v>
      </c>
      <c r="DS84" s="54">
        <f t="shared" si="397"/>
        <v>0.28846153846153844</v>
      </c>
      <c r="DT84" s="54">
        <f t="shared" si="398"/>
        <v>0.31730769230769229</v>
      </c>
      <c r="DU84" s="54">
        <f t="shared" si="399"/>
        <v>0.34615384615384615</v>
      </c>
      <c r="DV84" s="54">
        <f t="shared" si="400"/>
        <v>3.8461538461538464E-2</v>
      </c>
      <c r="DW84" s="54">
        <f t="shared" si="401"/>
        <v>7.6923076923076927E-2</v>
      </c>
      <c r="DX84" s="54">
        <f t="shared" si="402"/>
        <v>0.11538461538461539</v>
      </c>
      <c r="DY84" s="54">
        <f t="shared" si="403"/>
        <v>0.15384615384615385</v>
      </c>
      <c r="DZ84" s="54">
        <f t="shared" si="404"/>
        <v>0.19230769230769229</v>
      </c>
      <c r="EA84" s="54">
        <f t="shared" si="405"/>
        <v>0.23076923076923078</v>
      </c>
      <c r="EB84" s="54">
        <f t="shared" si="406"/>
        <v>0.26923076923076922</v>
      </c>
      <c r="EC84" s="54">
        <f t="shared" si="407"/>
        <v>0.30769230769230771</v>
      </c>
      <c r="ED84" s="54">
        <f t="shared" si="408"/>
        <v>0.34615384615384615</v>
      </c>
      <c r="EE84" s="54">
        <f t="shared" si="409"/>
        <v>0.38461538461538458</v>
      </c>
      <c r="EF84" s="54">
        <f t="shared" si="410"/>
        <v>0.42307692307692307</v>
      </c>
      <c r="EG84" s="54">
        <f t="shared" si="411"/>
        <v>0.46153846153846156</v>
      </c>
      <c r="EH84" s="66">
        <f t="shared" ref="EH84:ES84" si="471">EG84+EH$2</f>
        <v>0.54153846153846152</v>
      </c>
      <c r="EI84" s="66">
        <f t="shared" si="471"/>
        <v>0.63153846153846149</v>
      </c>
      <c r="EJ84" s="66">
        <f t="shared" si="471"/>
        <v>0.73153846153846147</v>
      </c>
      <c r="EK84" s="66">
        <f t="shared" si="471"/>
        <v>0.85153846153846147</v>
      </c>
      <c r="EL84" s="66">
        <f t="shared" si="471"/>
        <v>0.99153846153846148</v>
      </c>
      <c r="EM84" s="66">
        <f t="shared" si="471"/>
        <v>1.1515384615384614</v>
      </c>
      <c r="EN84" s="66">
        <f t="shared" si="471"/>
        <v>1.3315384615384613</v>
      </c>
      <c r="EO84" s="66">
        <f t="shared" si="471"/>
        <v>1.5315384615384613</v>
      </c>
      <c r="EP84" s="66">
        <f t="shared" si="471"/>
        <v>1.7515384615384613</v>
      </c>
      <c r="EQ84" s="66">
        <f t="shared" si="471"/>
        <v>1.9915384615384613</v>
      </c>
      <c r="ER84" s="66">
        <f t="shared" si="471"/>
        <v>2.2515384615384613</v>
      </c>
      <c r="ES84" s="66">
        <f t="shared" si="471"/>
        <v>2.5315384615384611</v>
      </c>
      <c r="EW84" s="23">
        <v>79</v>
      </c>
      <c r="EX84" s="23">
        <f>INT([2]攻城值!$AC83)</f>
        <v>282</v>
      </c>
      <c r="EY84" s="23">
        <f>INT([2]攻城值!$AJ83)</f>
        <v>1510</v>
      </c>
      <c r="EZ84" s="23">
        <f t="shared" si="413"/>
        <v>1208</v>
      </c>
      <c r="FA84" s="23">
        <f>[3]其他调用!AS83+[3]其他调用!$AZ83*[3]攻城基础信息!$D$28*[3]攻城基础信息!$D$29</f>
        <v>1491.5282242698577</v>
      </c>
      <c r="FB84" s="61">
        <f>[3]攻城基础信息!$X83*EZ84/FA84*$EX$1*6</f>
        <v>785767.44673973985</v>
      </c>
      <c r="FC84" s="26">
        <f t="shared" si="414"/>
        <v>78500</v>
      </c>
      <c r="FJ84" s="46">
        <v>79</v>
      </c>
      <c r="FK84" s="46">
        <f t="shared" ref="FK84:HE84" si="472">IF(FK$5&lt;$P84,FL84*0.99,IF(FK$5&lt;=$T84,1,FJ84*1.05))</f>
        <v>0.62352539489119996</v>
      </c>
      <c r="FL84" s="46">
        <f t="shared" si="472"/>
        <v>0.62982363120323226</v>
      </c>
      <c r="FM84" s="46">
        <f t="shared" si="472"/>
        <v>0.63618548606387093</v>
      </c>
      <c r="FN84" s="46">
        <f t="shared" si="472"/>
        <v>0.64261160208471813</v>
      </c>
      <c r="FO84" s="46">
        <f t="shared" si="472"/>
        <v>0.64910262836840216</v>
      </c>
      <c r="FP84" s="46">
        <f t="shared" si="472"/>
        <v>0.65565922057414361</v>
      </c>
      <c r="FQ84" s="46">
        <f t="shared" si="472"/>
        <v>0.66228204098398347</v>
      </c>
      <c r="FR84" s="46">
        <f t="shared" si="472"/>
        <v>0.66897175856968027</v>
      </c>
      <c r="FS84" s="46">
        <f t="shared" si="472"/>
        <v>0.67572904906028308</v>
      </c>
      <c r="FT84" s="46">
        <f t="shared" si="472"/>
        <v>0.68255459501038696</v>
      </c>
      <c r="FU84" s="46">
        <f t="shared" si="472"/>
        <v>0.68944908586907772</v>
      </c>
      <c r="FV84" s="46">
        <f t="shared" si="472"/>
        <v>0.69641321804957346</v>
      </c>
      <c r="FW84" s="46">
        <f t="shared" si="472"/>
        <v>0.70344769499956916</v>
      </c>
      <c r="FX84" s="46">
        <f t="shared" si="472"/>
        <v>0.71055322727229209</v>
      </c>
      <c r="FY84" s="46">
        <f t="shared" si="472"/>
        <v>0.7177305325982748</v>
      </c>
      <c r="FZ84" s="46">
        <f t="shared" si="472"/>
        <v>0.72498033595785338</v>
      </c>
      <c r="GA84" s="46">
        <f t="shared" si="472"/>
        <v>0.73230336965439735</v>
      </c>
      <c r="GB84" s="46">
        <f t="shared" si="472"/>
        <v>0.73970037338828021</v>
      </c>
      <c r="GC84" s="46">
        <f t="shared" si="472"/>
        <v>0.74717209433159615</v>
      </c>
      <c r="GD84" s="46">
        <f t="shared" si="472"/>
        <v>0.75471928720363246</v>
      </c>
      <c r="GE84" s="46">
        <f t="shared" si="472"/>
        <v>0.76234271434710354</v>
      </c>
      <c r="GF84" s="46">
        <f t="shared" si="472"/>
        <v>0.77004314580515509</v>
      </c>
      <c r="GG84" s="46">
        <f t="shared" si="472"/>
        <v>0.77782135939914654</v>
      </c>
      <c r="GH84" s="46">
        <f t="shared" si="472"/>
        <v>0.78567814080721876</v>
      </c>
      <c r="GI84" s="46">
        <f t="shared" si="472"/>
        <v>0.79361428364365527</v>
      </c>
      <c r="GJ84" s="46">
        <f t="shared" si="472"/>
        <v>0.80163058953904576</v>
      </c>
      <c r="GK84" s="46">
        <f t="shared" si="472"/>
        <v>0.80972786822125831</v>
      </c>
      <c r="GL84" s="46">
        <f t="shared" si="472"/>
        <v>0.81790693759723065</v>
      </c>
      <c r="GM84" s="46">
        <f t="shared" si="472"/>
        <v>0.82616862383558654</v>
      </c>
      <c r="GN84" s="46">
        <f t="shared" si="472"/>
        <v>0.83451376145008738</v>
      </c>
      <c r="GO84" s="46">
        <f t="shared" si="472"/>
        <v>0.84294319338392665</v>
      </c>
      <c r="GP84" s="46">
        <f t="shared" si="472"/>
        <v>0.85145777109487542</v>
      </c>
      <c r="GQ84" s="46">
        <f t="shared" si="472"/>
        <v>0.86005835464128833</v>
      </c>
      <c r="GR84" s="46">
        <f t="shared" si="472"/>
        <v>0.86874581276897811</v>
      </c>
      <c r="GS84" s="46">
        <f t="shared" si="472"/>
        <v>0.87752102299896784</v>
      </c>
      <c r="GT84" s="46">
        <f t="shared" si="472"/>
        <v>0.88638487171612912</v>
      </c>
      <c r="GU84" s="46">
        <f t="shared" si="472"/>
        <v>0.89533825425871627</v>
      </c>
      <c r="GV84" s="46">
        <f t="shared" si="472"/>
        <v>0.9043820750088043</v>
      </c>
      <c r="GW84" s="46">
        <f t="shared" si="472"/>
        <v>0.91351724748364072</v>
      </c>
      <c r="GX84" s="46">
        <f t="shared" si="472"/>
        <v>0.92274469442791995</v>
      </c>
      <c r="GY84" s="46">
        <f t="shared" si="472"/>
        <v>0.93206534790698992</v>
      </c>
      <c r="GZ84" s="46">
        <f t="shared" si="472"/>
        <v>0.94148014940099989</v>
      </c>
      <c r="HA84" s="46">
        <f t="shared" si="472"/>
        <v>0.95099004989999991</v>
      </c>
      <c r="HB84" s="46">
        <f t="shared" si="472"/>
        <v>0.96059600999999994</v>
      </c>
      <c r="HC84" s="46">
        <f t="shared" si="472"/>
        <v>0.97029899999999991</v>
      </c>
      <c r="HD84" s="46">
        <f t="shared" si="472"/>
        <v>0.98009999999999997</v>
      </c>
      <c r="HE84" s="46">
        <f t="shared" si="472"/>
        <v>0.99</v>
      </c>
      <c r="HF84" s="67">
        <f t="shared" si="354"/>
        <v>1</v>
      </c>
      <c r="HG84" s="66">
        <f t="shared" ref="HG84:HR84" si="473">IF(HG$5&lt;$P84,HH84*0.99,IF(HG$5&lt;=$T84,1,HF84*HG$2))</f>
        <v>1</v>
      </c>
      <c r="HH84" s="66">
        <f t="shared" si="473"/>
        <v>1</v>
      </c>
      <c r="HI84" s="66">
        <f t="shared" si="473"/>
        <v>1</v>
      </c>
      <c r="HJ84" s="66">
        <f t="shared" si="473"/>
        <v>1</v>
      </c>
      <c r="HK84" s="66">
        <f t="shared" si="473"/>
        <v>1</v>
      </c>
      <c r="HL84" s="66">
        <f t="shared" si="473"/>
        <v>1</v>
      </c>
      <c r="HM84" s="66">
        <f t="shared" si="473"/>
        <v>1.17</v>
      </c>
      <c r="HN84" s="66">
        <f t="shared" si="473"/>
        <v>1.3922999999999999</v>
      </c>
      <c r="HO84" s="66">
        <f t="shared" si="473"/>
        <v>1.6846829999999997</v>
      </c>
      <c r="HP84" s="66">
        <f t="shared" si="473"/>
        <v>2.0721600899999997</v>
      </c>
      <c r="HQ84" s="66">
        <f t="shared" si="473"/>
        <v>2.5902001124999998</v>
      </c>
      <c r="HR84" s="66">
        <f t="shared" si="473"/>
        <v>3.2895541428749997</v>
      </c>
    </row>
    <row r="85" spans="5:226" x14ac:dyDescent="0.15">
      <c r="E85" s="9"/>
      <c r="F85" s="9"/>
      <c r="G85" s="9"/>
      <c r="H85" s="15"/>
      <c r="I85" s="7">
        <v>80</v>
      </c>
      <c r="J85" s="15">
        <f>ROUNDUP(求节点(节奏总纲!P$4:P$113,节奏总纲!$O$4:$O$113,节奏总纲!P83+1),0)</f>
        <v>81</v>
      </c>
      <c r="K85" s="15">
        <f>ROUNDUP(求节点(节奏总纲!Q$4:Q$113,节奏总纲!$O$4:$O$113,节奏总纲!Q83+1),0)</f>
        <v>81</v>
      </c>
      <c r="L85" s="15">
        <f>ROUNDUP(求节点(节奏总纲!R$4:R$113,节奏总纲!$O$4:$O$113,节奏总纲!R83+1),0)</f>
        <v>81</v>
      </c>
      <c r="M85" s="15">
        <f>ROUNDUP(求节点(节奏总纲!S$4:S$113,节奏总纲!$O$4:$O$113,节奏总纲!S83+1),0)</f>
        <v>81</v>
      </c>
      <c r="N85" s="15">
        <f>ROUNDUP(求节点(节奏总纲!T$4:T$113,节奏总纲!$O$4:$O$113,节奏总纲!T83+1),0)</f>
        <v>81</v>
      </c>
      <c r="O85" s="15">
        <f t="shared" si="356"/>
        <v>24</v>
      </c>
      <c r="P85" s="7">
        <v>48</v>
      </c>
      <c r="Q85" s="23">
        <f t="shared" ref="Q85:T88" si="474">P85+1.5</f>
        <v>49.5</v>
      </c>
      <c r="R85" s="23">
        <f t="shared" si="474"/>
        <v>51</v>
      </c>
      <c r="S85" s="23">
        <f t="shared" si="474"/>
        <v>52.5</v>
      </c>
      <c r="T85" s="23">
        <f t="shared" si="474"/>
        <v>54</v>
      </c>
      <c r="U85" s="15">
        <f>其他调用!AG84</f>
        <v>27380913108.510269</v>
      </c>
      <c r="V85" s="54">
        <f>IFERROR(部队战力(INDEX(其他调用!D$5:D$104,J85,1),INDEX(其他调用!N$5:N$104,J85,1),INDEX(其他调用!I$5:I$104,J85,1),INDEX(其他调用!S$5:S$104,J85,1)),V84)</f>
        <v>29553122812.438934</v>
      </c>
      <c r="W85" s="54">
        <f>IFERROR(部队战力(INDEX(其他调用!E$5:E$104,K85,1),INDEX(其他调用!O$5:O$104,K85,1),INDEX(其他调用!J$5:J$104,K85,1),INDEX(其他调用!T$5:T$104,K85,1)),W84)</f>
        <v>33301790302.308052</v>
      </c>
      <c r="X85" s="54">
        <f>IFERROR(部队战力(INDEX(其他调用!F$5:F$104,L85,1),INDEX(其他调用!P$5:P$104,L85,1),INDEX(其他调用!K$5:K$104,L85,1),INDEX(其他调用!U$5:U$104,L85,1)),X84)</f>
        <v>38344521527.57283</v>
      </c>
      <c r="Y85" s="54">
        <f>IFERROR(部队战力(INDEX(其他调用!G$5:G$104,M85,1),INDEX(其他调用!Q$5:Q$104,M85,1),INDEX(其他调用!L$5:L$104,M85,1),INDEX(其他调用!V$5:V$104,M85,1)),Y84)</f>
        <v>48456632968.356934</v>
      </c>
      <c r="Z85" s="54">
        <f>IFERROR(部队战力(INDEX(其他调用!H$5:H$104,N85,1),INDEX(其他调用!R$5:R$104,N85,1),INDEX(其他调用!M$5:M$104,N85,1),INDEX(其他调用!W$5:W$104,N85,1)),Z84)</f>
        <v>51663830983.075539</v>
      </c>
      <c r="AA85" s="15">
        <f t="shared" si="358"/>
        <v>1</v>
      </c>
      <c r="AB85" s="15">
        <f t="shared" si="359"/>
        <v>1.0793329899306214</v>
      </c>
      <c r="AC85" s="15">
        <f t="shared" si="360"/>
        <v>1.2162410424492933</v>
      </c>
      <c r="AD85" s="15">
        <f t="shared" si="361"/>
        <v>1.4004106209173484</v>
      </c>
      <c r="AE85" s="15">
        <f t="shared" si="362"/>
        <v>1.7697230467195819</v>
      </c>
      <c r="AF85" s="15">
        <f t="shared" si="363"/>
        <v>1.8868556639558485</v>
      </c>
      <c r="AK85" s="23"/>
      <c r="AL85" s="19">
        <v>80</v>
      </c>
      <c r="AM85" s="26">
        <f t="shared" si="434"/>
        <v>0.31259221482495197</v>
      </c>
      <c r="AN85" s="26">
        <f t="shared" si="434"/>
        <v>0.3295011258945002</v>
      </c>
      <c r="AO85" s="26">
        <f t="shared" si="434"/>
        <v>0.34732468313883558</v>
      </c>
      <c r="AP85" s="26">
        <f t="shared" si="434"/>
        <v>0.3661123621050002</v>
      </c>
      <c r="AQ85" s="26">
        <f t="shared" si="434"/>
        <v>0.40429328196054931</v>
      </c>
      <c r="AR85" s="26">
        <f t="shared" si="434"/>
        <v>0.42616253790000019</v>
      </c>
      <c r="AS85" s="26">
        <f t="shared" si="434"/>
        <v>0.44921475773394365</v>
      </c>
      <c r="AT85" s="26">
        <f t="shared" si="434"/>
        <v>0.47351393100000022</v>
      </c>
      <c r="AU85" s="26">
        <f t="shared" si="434"/>
        <v>0.52181512262023744</v>
      </c>
      <c r="AV85" s="26">
        <f t="shared" si="434"/>
        <v>0.55004143500000013</v>
      </c>
      <c r="AW85" s="26">
        <f t="shared" si="435"/>
        <v>0.57979458068915268</v>
      </c>
      <c r="AX85" s="26">
        <f t="shared" si="435"/>
        <v>0.61115715000000015</v>
      </c>
      <c r="AY85" s="26">
        <f t="shared" si="435"/>
        <v>0.5881974006991405</v>
      </c>
      <c r="AZ85" s="26">
        <f t="shared" si="435"/>
        <v>0.62001450000000025</v>
      </c>
      <c r="BA85" s="26">
        <f t="shared" si="435"/>
        <v>0.65355266744348939</v>
      </c>
      <c r="BB85" s="26">
        <f t="shared" si="435"/>
        <v>0.68890500000000021</v>
      </c>
      <c r="BC85" s="26">
        <f t="shared" si="435"/>
        <v>0.76074913670670707</v>
      </c>
      <c r="BD85" s="26">
        <f t="shared" si="435"/>
        <v>0.80190000000000017</v>
      </c>
      <c r="BE85" s="26">
        <f t="shared" si="435"/>
        <v>0.84527681856300807</v>
      </c>
      <c r="BF85" s="26">
        <f t="shared" si="435"/>
        <v>0.89100000000000013</v>
      </c>
      <c r="BG85" s="26">
        <f t="shared" si="436"/>
        <v>0.9818872134822817</v>
      </c>
      <c r="BH85" s="26">
        <f t="shared" si="436"/>
        <v>1.0349999999999999</v>
      </c>
      <c r="BI85" s="26">
        <f t="shared" si="436"/>
        <v>1.0909857927580908</v>
      </c>
      <c r="BJ85" s="26">
        <f t="shared" si="436"/>
        <v>1.1499999999999999</v>
      </c>
      <c r="BK85" s="26">
        <f t="shared" si="436"/>
        <v>1.0517339774034771</v>
      </c>
      <c r="BL85" s="26">
        <f t="shared" si="436"/>
        <v>1.0534651007270606</v>
      </c>
      <c r="BM85" s="26">
        <f t="shared" si="436"/>
        <v>1.0551933840177419</v>
      </c>
      <c r="BN85" s="26">
        <f t="shared" si="436"/>
        <v>1.0569188412076642</v>
      </c>
      <c r="BO85" s="26">
        <f t="shared" si="436"/>
        <v>1.1090529854542619</v>
      </c>
      <c r="BP85" s="26">
        <f t="shared" si="436"/>
        <v>1.1108547292306108</v>
      </c>
      <c r="BQ85" s="26">
        <f t="shared" si="437"/>
        <v>1.1126535554084278</v>
      </c>
      <c r="BR85" s="26">
        <f t="shared" si="437"/>
        <v>1.1144494781155481</v>
      </c>
      <c r="BS85" s="26">
        <f t="shared" si="437"/>
        <v>1.1669808073373433</v>
      </c>
      <c r="BT85" s="26">
        <f t="shared" si="437"/>
        <v>1.1688523358376024</v>
      </c>
      <c r="BU85" s="26">
        <f t="shared" si="437"/>
        <v>1.170720872493662</v>
      </c>
      <c r="BV85" s="26">
        <f t="shared" si="437"/>
        <v>1.1725864316081878</v>
      </c>
      <c r="BW85" s="26">
        <f t="shared" si="437"/>
        <v>1.0582110877884694</v>
      </c>
      <c r="BX85" s="26">
        <f t="shared" si="437"/>
        <v>1.0612202104003186</v>
      </c>
      <c r="BY85" s="26">
        <f t="shared" si="437"/>
        <v>1.064220824643898</v>
      </c>
      <c r="BZ85" s="26">
        <f t="shared" si="437"/>
        <v>1.0672130022865067</v>
      </c>
      <c r="CA85" s="26">
        <f t="shared" si="438"/>
        <v>1.1211585671441733</v>
      </c>
      <c r="CB85" s="26">
        <f t="shared" si="438"/>
        <v>1.1242757741192904</v>
      </c>
      <c r="CC85" s="26">
        <f t="shared" si="438"/>
        <v>1.1273843620798911</v>
      </c>
      <c r="CD85" s="26">
        <f t="shared" si="438"/>
        <v>1.1304844021272638</v>
      </c>
      <c r="CE85" s="26">
        <f t="shared" si="438"/>
        <v>1.1851021445900398</v>
      </c>
      <c r="CF85" s="26">
        <f t="shared" si="438"/>
        <v>1.1883254415923652</v>
      </c>
      <c r="CG85" s="26">
        <f t="shared" si="438"/>
        <v>1.1915400191178926</v>
      </c>
      <c r="CH85" s="26" t="e">
        <f t="shared" si="438"/>
        <v>#VALUE!</v>
      </c>
      <c r="CK85" s="49">
        <v>80</v>
      </c>
      <c r="CL85" s="54">
        <f t="shared" si="364"/>
        <v>9.6153846153846159E-3</v>
      </c>
      <c r="CM85" s="54">
        <f t="shared" si="365"/>
        <v>1.9230769230769232E-2</v>
      </c>
      <c r="CN85" s="54">
        <f t="shared" si="366"/>
        <v>2.8846153846153848E-2</v>
      </c>
      <c r="CO85" s="54">
        <f t="shared" si="367"/>
        <v>3.8461538461538464E-2</v>
      </c>
      <c r="CP85" s="54">
        <f t="shared" si="368"/>
        <v>4.8076923076923073E-2</v>
      </c>
      <c r="CQ85" s="54">
        <f t="shared" si="369"/>
        <v>5.7692307692307696E-2</v>
      </c>
      <c r="CR85" s="54">
        <f t="shared" si="370"/>
        <v>6.7307692307692304E-2</v>
      </c>
      <c r="CS85" s="54">
        <f t="shared" si="371"/>
        <v>7.6923076923076927E-2</v>
      </c>
      <c r="CT85" s="54">
        <f t="shared" si="372"/>
        <v>8.6538461538461536E-2</v>
      </c>
      <c r="CU85" s="54">
        <f t="shared" si="373"/>
        <v>9.6153846153846145E-2</v>
      </c>
      <c r="CV85" s="54">
        <f t="shared" si="374"/>
        <v>0.10576923076923077</v>
      </c>
      <c r="CW85" s="54">
        <f t="shared" si="375"/>
        <v>0.11538461538461539</v>
      </c>
      <c r="CX85" s="54">
        <f t="shared" si="376"/>
        <v>1.9230769230769232E-2</v>
      </c>
      <c r="CY85" s="54">
        <f t="shared" si="377"/>
        <v>3.8461538461538464E-2</v>
      </c>
      <c r="CZ85" s="54">
        <f t="shared" si="378"/>
        <v>5.7692307692307696E-2</v>
      </c>
      <c r="DA85" s="54">
        <f t="shared" si="379"/>
        <v>7.6923076923076927E-2</v>
      </c>
      <c r="DB85" s="54">
        <f t="shared" si="380"/>
        <v>9.6153846153846145E-2</v>
      </c>
      <c r="DC85" s="54">
        <f t="shared" si="381"/>
        <v>0.11538461538461539</v>
      </c>
      <c r="DD85" s="54">
        <f t="shared" si="382"/>
        <v>0.13461538461538461</v>
      </c>
      <c r="DE85" s="54">
        <f t="shared" si="383"/>
        <v>0.15384615384615385</v>
      </c>
      <c r="DF85" s="54">
        <f t="shared" si="384"/>
        <v>0.17307692307692307</v>
      </c>
      <c r="DG85" s="54">
        <f t="shared" si="385"/>
        <v>0.19230769230769229</v>
      </c>
      <c r="DH85" s="54">
        <f t="shared" si="386"/>
        <v>0.21153846153846154</v>
      </c>
      <c r="DI85" s="54">
        <f t="shared" si="387"/>
        <v>0.23076923076923078</v>
      </c>
      <c r="DJ85" s="54">
        <f t="shared" si="388"/>
        <v>2.8846153846153848E-2</v>
      </c>
      <c r="DK85" s="54">
        <f t="shared" si="389"/>
        <v>5.7692307692307696E-2</v>
      </c>
      <c r="DL85" s="54">
        <f t="shared" si="390"/>
        <v>8.6538461538461536E-2</v>
      </c>
      <c r="DM85" s="54">
        <f t="shared" si="391"/>
        <v>0.11538461538461539</v>
      </c>
      <c r="DN85" s="54">
        <f t="shared" si="392"/>
        <v>0.14423076923076922</v>
      </c>
      <c r="DO85" s="54">
        <f t="shared" si="393"/>
        <v>0.17307692307692307</v>
      </c>
      <c r="DP85" s="54">
        <f t="shared" si="394"/>
        <v>0.20192307692307693</v>
      </c>
      <c r="DQ85" s="54">
        <f t="shared" si="395"/>
        <v>0.23076923076923078</v>
      </c>
      <c r="DR85" s="54">
        <f t="shared" si="396"/>
        <v>0.25961538461538458</v>
      </c>
      <c r="DS85" s="54">
        <f t="shared" si="397"/>
        <v>0.28846153846153844</v>
      </c>
      <c r="DT85" s="54">
        <f t="shared" si="398"/>
        <v>0.31730769230769229</v>
      </c>
      <c r="DU85" s="54">
        <f t="shared" si="399"/>
        <v>0.34615384615384615</v>
      </c>
      <c r="DV85" s="54">
        <f t="shared" si="400"/>
        <v>3.8461538461538464E-2</v>
      </c>
      <c r="DW85" s="54">
        <f t="shared" si="401"/>
        <v>7.6923076923076927E-2</v>
      </c>
      <c r="DX85" s="54">
        <f t="shared" si="402"/>
        <v>0.11538461538461539</v>
      </c>
      <c r="DY85" s="54">
        <f t="shared" si="403"/>
        <v>0.15384615384615385</v>
      </c>
      <c r="DZ85" s="54">
        <f t="shared" si="404"/>
        <v>0.19230769230769229</v>
      </c>
      <c r="EA85" s="54">
        <f t="shared" si="405"/>
        <v>0.23076923076923078</v>
      </c>
      <c r="EB85" s="54">
        <f t="shared" si="406"/>
        <v>0.26923076923076922</v>
      </c>
      <c r="EC85" s="54">
        <f t="shared" si="407"/>
        <v>0.30769230769230771</v>
      </c>
      <c r="ED85" s="54">
        <f t="shared" si="408"/>
        <v>0.34615384615384615</v>
      </c>
      <c r="EE85" s="54">
        <f t="shared" si="409"/>
        <v>0.38461538461538458</v>
      </c>
      <c r="EF85" s="54">
        <f t="shared" si="410"/>
        <v>0.42307692307692307</v>
      </c>
      <c r="EG85" s="54">
        <f t="shared" si="411"/>
        <v>0.46153846153846156</v>
      </c>
      <c r="EH85" s="66">
        <f t="shared" ref="EH85:ES85" si="475">EG85+EH$2</f>
        <v>0.54153846153846152</v>
      </c>
      <c r="EI85" s="66">
        <f t="shared" si="475"/>
        <v>0.63153846153846149</v>
      </c>
      <c r="EJ85" s="66">
        <f t="shared" si="475"/>
        <v>0.73153846153846147</v>
      </c>
      <c r="EK85" s="66">
        <f t="shared" si="475"/>
        <v>0.85153846153846147</v>
      </c>
      <c r="EL85" s="66">
        <f t="shared" si="475"/>
        <v>0.99153846153846148</v>
      </c>
      <c r="EM85" s="66">
        <f t="shared" si="475"/>
        <v>1.1515384615384614</v>
      </c>
      <c r="EN85" s="66">
        <f t="shared" si="475"/>
        <v>1.3315384615384613</v>
      </c>
      <c r="EO85" s="66">
        <f t="shared" si="475"/>
        <v>1.5315384615384613</v>
      </c>
      <c r="EP85" s="66">
        <f t="shared" si="475"/>
        <v>1.7515384615384613</v>
      </c>
      <c r="EQ85" s="66">
        <f t="shared" si="475"/>
        <v>1.9915384615384613</v>
      </c>
      <c r="ER85" s="66">
        <f t="shared" si="475"/>
        <v>2.2515384615384613</v>
      </c>
      <c r="ES85" s="66">
        <f t="shared" si="475"/>
        <v>2.5315384615384611</v>
      </c>
      <c r="EW85" s="23">
        <v>80</v>
      </c>
      <c r="EX85" s="23">
        <f>INT([2]攻城值!$AC84)</f>
        <v>285</v>
      </c>
      <c r="EY85" s="23">
        <f>INT([2]攻城值!$AJ84)</f>
        <v>1528</v>
      </c>
      <c r="EZ85" s="23">
        <f t="shared" si="413"/>
        <v>1222.4000000000001</v>
      </c>
      <c r="FA85" s="23">
        <f>[3]其他调用!AS84+[3]其他调用!$AZ84*[3]攻城基础信息!$D$28*[3]攻城基础信息!$D$29</f>
        <v>1508.4117840741219</v>
      </c>
      <c r="FB85" s="61">
        <f>[3]攻城基础信息!$X84*EZ85/FA85*$EX$1*6</f>
        <v>804791.23862423399</v>
      </c>
      <c r="FC85" s="26">
        <f t="shared" si="414"/>
        <v>80500</v>
      </c>
      <c r="FJ85" s="46">
        <v>80</v>
      </c>
      <c r="FK85" s="46">
        <f t="shared" ref="FK85:HE87" si="476">IF(FK$5&lt;$P85,FL85*0.99,IF(FK$5&lt;=$T85,1,FJ85*1.05))</f>
        <v>0.62352539489119996</v>
      </c>
      <c r="FL85" s="46">
        <f t="shared" si="476"/>
        <v>0.62982363120323226</v>
      </c>
      <c r="FM85" s="46">
        <f t="shared" si="476"/>
        <v>0.63618548606387093</v>
      </c>
      <c r="FN85" s="46">
        <f t="shared" si="476"/>
        <v>0.64261160208471813</v>
      </c>
      <c r="FO85" s="46">
        <f t="shared" si="476"/>
        <v>0.64910262836840216</v>
      </c>
      <c r="FP85" s="46">
        <f t="shared" si="476"/>
        <v>0.65565922057414361</v>
      </c>
      <c r="FQ85" s="46">
        <f t="shared" si="476"/>
        <v>0.66228204098398347</v>
      </c>
      <c r="FR85" s="46">
        <f t="shared" si="476"/>
        <v>0.66897175856968027</v>
      </c>
      <c r="FS85" s="46">
        <f t="shared" si="476"/>
        <v>0.67572904906028308</v>
      </c>
      <c r="FT85" s="46">
        <f t="shared" si="476"/>
        <v>0.68255459501038696</v>
      </c>
      <c r="FU85" s="46">
        <f t="shared" si="476"/>
        <v>0.68944908586907772</v>
      </c>
      <c r="FV85" s="46">
        <f t="shared" si="476"/>
        <v>0.69641321804957346</v>
      </c>
      <c r="FW85" s="46">
        <f t="shared" si="476"/>
        <v>0.70344769499956916</v>
      </c>
      <c r="FX85" s="46">
        <f t="shared" si="476"/>
        <v>0.71055322727229209</v>
      </c>
      <c r="FY85" s="46">
        <f t="shared" si="476"/>
        <v>0.7177305325982748</v>
      </c>
      <c r="FZ85" s="46">
        <f t="shared" si="476"/>
        <v>0.72498033595785338</v>
      </c>
      <c r="GA85" s="46">
        <f t="shared" si="476"/>
        <v>0.73230336965439735</v>
      </c>
      <c r="GB85" s="46">
        <f t="shared" si="476"/>
        <v>0.73970037338828021</v>
      </c>
      <c r="GC85" s="46">
        <f t="shared" si="476"/>
        <v>0.74717209433159615</v>
      </c>
      <c r="GD85" s="46">
        <f t="shared" si="476"/>
        <v>0.75471928720363246</v>
      </c>
      <c r="GE85" s="46">
        <f t="shared" si="476"/>
        <v>0.76234271434710354</v>
      </c>
      <c r="GF85" s="46">
        <f t="shared" si="476"/>
        <v>0.77004314580515509</v>
      </c>
      <c r="GG85" s="46">
        <f t="shared" si="476"/>
        <v>0.77782135939914654</v>
      </c>
      <c r="GH85" s="46">
        <f t="shared" si="476"/>
        <v>0.78567814080721876</v>
      </c>
      <c r="GI85" s="46">
        <f t="shared" si="476"/>
        <v>0.79361428364365527</v>
      </c>
      <c r="GJ85" s="46">
        <f t="shared" si="476"/>
        <v>0.80163058953904576</v>
      </c>
      <c r="GK85" s="46">
        <f t="shared" si="476"/>
        <v>0.80972786822125831</v>
      </c>
      <c r="GL85" s="46">
        <f t="shared" si="476"/>
        <v>0.81790693759723065</v>
      </c>
      <c r="GM85" s="46">
        <f t="shared" si="476"/>
        <v>0.82616862383558654</v>
      </c>
      <c r="GN85" s="46">
        <f t="shared" si="476"/>
        <v>0.83451376145008738</v>
      </c>
      <c r="GO85" s="46">
        <f t="shared" si="476"/>
        <v>0.84294319338392665</v>
      </c>
      <c r="GP85" s="46">
        <f t="shared" si="476"/>
        <v>0.85145777109487542</v>
      </c>
      <c r="GQ85" s="46">
        <f t="shared" si="476"/>
        <v>0.86005835464128833</v>
      </c>
      <c r="GR85" s="46">
        <f t="shared" si="476"/>
        <v>0.86874581276897811</v>
      </c>
      <c r="GS85" s="46">
        <f t="shared" si="476"/>
        <v>0.87752102299896784</v>
      </c>
      <c r="GT85" s="46">
        <f t="shared" si="476"/>
        <v>0.88638487171612912</v>
      </c>
      <c r="GU85" s="46">
        <f t="shared" si="476"/>
        <v>0.89533825425871627</v>
      </c>
      <c r="GV85" s="46">
        <f t="shared" si="476"/>
        <v>0.9043820750088043</v>
      </c>
      <c r="GW85" s="46">
        <f t="shared" si="476"/>
        <v>0.91351724748364072</v>
      </c>
      <c r="GX85" s="46">
        <f t="shared" si="476"/>
        <v>0.92274469442791995</v>
      </c>
      <c r="GY85" s="46">
        <f t="shared" si="476"/>
        <v>0.93206534790698992</v>
      </c>
      <c r="GZ85" s="46">
        <f t="shared" si="476"/>
        <v>0.94148014940099989</v>
      </c>
      <c r="HA85" s="46">
        <f t="shared" si="476"/>
        <v>0.95099004989999991</v>
      </c>
      <c r="HB85" s="46">
        <f t="shared" si="476"/>
        <v>0.96059600999999994</v>
      </c>
      <c r="HC85" s="46">
        <f t="shared" si="476"/>
        <v>0.97029899999999991</v>
      </c>
      <c r="HD85" s="46">
        <f t="shared" si="476"/>
        <v>0.98009999999999997</v>
      </c>
      <c r="HE85" s="46">
        <f t="shared" si="476"/>
        <v>0.99</v>
      </c>
      <c r="HF85" s="67">
        <f t="shared" si="354"/>
        <v>1</v>
      </c>
      <c r="HG85" s="66">
        <f t="shared" ref="HG85:HR85" si="477">IF(HG$5&lt;$P85,HH85*0.99,IF(HG$5&lt;=$T85,1,HF85*HG$2))</f>
        <v>1</v>
      </c>
      <c r="HH85" s="66">
        <f t="shared" si="477"/>
        <v>1</v>
      </c>
      <c r="HI85" s="66">
        <f t="shared" si="477"/>
        <v>1</v>
      </c>
      <c r="HJ85" s="66">
        <f t="shared" si="477"/>
        <v>1</v>
      </c>
      <c r="HK85" s="66">
        <f t="shared" si="477"/>
        <v>1</v>
      </c>
      <c r="HL85" s="66">
        <f t="shared" si="477"/>
        <v>1</v>
      </c>
      <c r="HM85" s="66">
        <f t="shared" si="477"/>
        <v>1.17</v>
      </c>
      <c r="HN85" s="66">
        <f t="shared" si="477"/>
        <v>1.3922999999999999</v>
      </c>
      <c r="HO85" s="66">
        <f t="shared" si="477"/>
        <v>1.6846829999999997</v>
      </c>
      <c r="HP85" s="66">
        <f t="shared" si="477"/>
        <v>2.0721600899999997</v>
      </c>
      <c r="HQ85" s="66">
        <f t="shared" si="477"/>
        <v>2.5902001124999998</v>
      </c>
      <c r="HR85" s="66">
        <f t="shared" si="477"/>
        <v>3.2895541428749997</v>
      </c>
    </row>
    <row r="86" spans="5:226" x14ac:dyDescent="0.15">
      <c r="I86" s="54">
        <v>81</v>
      </c>
      <c r="J86" s="54">
        <f>ROUNDUP(求节点(节奏总纲!P$4:P$113,节奏总纲!$O$4:$O$113,节奏总纲!P84+1),0)</f>
        <v>82</v>
      </c>
      <c r="K86" s="54">
        <f>ROUNDUP(求节点(节奏总纲!Q$4:Q$113,节奏总纲!$O$4:$O$113,节奏总纲!Q84+1),0)</f>
        <v>82</v>
      </c>
      <c r="L86" s="54">
        <f>ROUNDUP(求节点(节奏总纲!R$4:R$113,节奏总纲!$O$4:$O$113,节奏总纲!R84+1),0)</f>
        <v>82</v>
      </c>
      <c r="M86" s="54">
        <f>ROUNDUP(求节点(节奏总纲!S$4:S$113,节奏总纲!$O$4:$O$113,节奏总纲!S84+1),0)</f>
        <v>82</v>
      </c>
      <c r="N86" s="54">
        <f>ROUNDUP(求节点(节奏总纲!T$4:T$113,节奏总纲!$O$4:$O$113,节奏总纲!T84+1),0)</f>
        <v>82</v>
      </c>
      <c r="O86" s="54">
        <f t="shared" ref="O86:O99" si="478">P86*0.5</f>
        <v>24</v>
      </c>
      <c r="P86" s="54">
        <v>48</v>
      </c>
      <c r="Q86" s="54">
        <f t="shared" si="474"/>
        <v>49.5</v>
      </c>
      <c r="R86" s="54">
        <f t="shared" si="474"/>
        <v>51</v>
      </c>
      <c r="S86" s="54">
        <f t="shared" si="474"/>
        <v>52.5</v>
      </c>
      <c r="T86" s="54">
        <f t="shared" si="474"/>
        <v>54</v>
      </c>
      <c r="U86" s="54">
        <f>其他调用!AG85</f>
        <v>29553122812.438934</v>
      </c>
      <c r="V86" s="54">
        <f>IFERROR(部队战力(INDEX(其他调用!D$5:D$104,J86,1),INDEX(其他调用!N$5:N$104,J86,1),INDEX(其他调用!I$5:I$104,J86,1),INDEX(其他调用!S$5:S$104,J86,1)),V85)</f>
        <v>31918134883.551304</v>
      </c>
      <c r="W86" s="54">
        <f>IFERROR(部队战力(INDEX(其他调用!E$5:E$104,K86,1),INDEX(其他调用!O$5:O$104,K86,1),INDEX(其他调用!J$5:J$104,K86,1),INDEX(其他调用!T$5:T$104,K86,1)),W85)</f>
        <v>36059135374.192009</v>
      </c>
      <c r="X86" s="54">
        <f>IFERROR(部队战力(INDEX(其他调用!F$5:F$104,L86,1),INDEX(其他调用!P$5:P$104,L86,1),INDEX(其他调用!K$5:K$104,L86,1),INDEX(其他调用!U$5:U$104,L86,1)),X85)</f>
        <v>41048344142.886246</v>
      </c>
      <c r="Y86" s="54">
        <f>IFERROR(部队战力(INDEX(其他调用!G$5:G$104,M86,1),INDEX(其他调用!Q$5:Q$104,M86,1),INDEX(其他调用!L$5:L$104,M86,1),INDEX(其他调用!V$5:V$104,M86,1)),Y85)</f>
        <v>51749366646.297134</v>
      </c>
      <c r="Z86" s="54">
        <f>IFERROR(部队战力(INDEX(其他调用!H$5:H$104,N86,1),INDEX(其他调用!R$5:R$104,N86,1),INDEX(其他调用!M$5:M$104,N86,1),INDEX(其他调用!W$5:W$104,N86,1)),Z85)</f>
        <v>55162958420.837784</v>
      </c>
      <c r="AA86" s="54">
        <f t="shared" ref="AA86:AA99" si="479">U86/$U86</f>
        <v>1</v>
      </c>
      <c r="AB86" s="54">
        <f t="shared" ref="AB86:AB99" si="480">V86/$U86</f>
        <v>1.0800257924051577</v>
      </c>
      <c r="AC86" s="54">
        <f t="shared" ref="AC86:AC99" si="481">W86/$U86</f>
        <v>1.2201463650066344</v>
      </c>
      <c r="AD86" s="54">
        <f t="shared" ref="AD86:AD99" si="482">X86/$U86</f>
        <v>1.3889680763485666</v>
      </c>
      <c r="AE86" s="54">
        <f t="shared" ref="AE86:AE99" si="483">Y86/$U86</f>
        <v>1.7510625518233147</v>
      </c>
      <c r="AF86" s="54">
        <f t="shared" ref="AF86:AF99" si="484">Z86/$U86</f>
        <v>1.8665695253572203</v>
      </c>
      <c r="AL86" s="54">
        <v>81</v>
      </c>
      <c r="AM86" s="26">
        <f t="shared" si="434"/>
        <v>0.31259221482495197</v>
      </c>
      <c r="AN86" s="26">
        <f t="shared" si="434"/>
        <v>0.3295011258945002</v>
      </c>
      <c r="AO86" s="26">
        <f t="shared" si="434"/>
        <v>0.34732468313883558</v>
      </c>
      <c r="AP86" s="26">
        <f t="shared" si="434"/>
        <v>0.3661123621050002</v>
      </c>
      <c r="AQ86" s="26">
        <f t="shared" si="434"/>
        <v>0.40429328196054931</v>
      </c>
      <c r="AR86" s="26">
        <f t="shared" si="434"/>
        <v>0.42616253790000019</v>
      </c>
      <c r="AS86" s="26">
        <f t="shared" si="434"/>
        <v>0.44921475773394365</v>
      </c>
      <c r="AT86" s="26">
        <f t="shared" si="434"/>
        <v>0.47351393100000022</v>
      </c>
      <c r="AU86" s="26">
        <f t="shared" si="434"/>
        <v>0.52181512262023744</v>
      </c>
      <c r="AV86" s="26">
        <f t="shared" si="434"/>
        <v>0.55004143500000013</v>
      </c>
      <c r="AW86" s="26">
        <f t="shared" si="435"/>
        <v>0.57979458068915268</v>
      </c>
      <c r="AX86" s="26">
        <f t="shared" si="435"/>
        <v>0.61115715000000015</v>
      </c>
      <c r="AY86" s="26">
        <f t="shared" si="435"/>
        <v>0.5881974006991405</v>
      </c>
      <c r="AZ86" s="26">
        <f t="shared" si="435"/>
        <v>0.62001450000000025</v>
      </c>
      <c r="BA86" s="26">
        <f t="shared" si="435"/>
        <v>0.65355266744348939</v>
      </c>
      <c r="BB86" s="26">
        <f t="shared" si="435"/>
        <v>0.68890500000000021</v>
      </c>
      <c r="BC86" s="26">
        <f t="shared" si="435"/>
        <v>0.76074913670670707</v>
      </c>
      <c r="BD86" s="26">
        <f t="shared" si="435"/>
        <v>0.80190000000000017</v>
      </c>
      <c r="BE86" s="26">
        <f t="shared" si="435"/>
        <v>0.84527681856300807</v>
      </c>
      <c r="BF86" s="26">
        <f t="shared" si="435"/>
        <v>0.89100000000000013</v>
      </c>
      <c r="BG86" s="26">
        <f t="shared" si="436"/>
        <v>0.9818872134822817</v>
      </c>
      <c r="BH86" s="26">
        <f t="shared" si="436"/>
        <v>1.0349999999999999</v>
      </c>
      <c r="BI86" s="26">
        <f t="shared" si="436"/>
        <v>1.0909857927580908</v>
      </c>
      <c r="BJ86" s="26">
        <f t="shared" si="436"/>
        <v>1.1499999999999999</v>
      </c>
      <c r="BK86" s="26">
        <f t="shared" si="436"/>
        <v>1.0517491073628786</v>
      </c>
      <c r="BL86" s="26">
        <f t="shared" si="436"/>
        <v>1.0534953107049048</v>
      </c>
      <c r="BM86" s="26">
        <f t="shared" si="436"/>
        <v>1.0552386244427541</v>
      </c>
      <c r="BN86" s="26">
        <f t="shared" si="436"/>
        <v>1.0569790628742122</v>
      </c>
      <c r="BO86" s="26">
        <f t="shared" si="436"/>
        <v>1.1091317182833307</v>
      </c>
      <c r="BP86" s="26">
        <f t="shared" si="436"/>
        <v>1.1109490547286858</v>
      </c>
      <c r="BQ86" s="26">
        <f t="shared" si="437"/>
        <v>1.1127634231511148</v>
      </c>
      <c r="BR86" s="26">
        <f t="shared" si="437"/>
        <v>1.1145748380451685</v>
      </c>
      <c r="BS86" s="26">
        <f t="shared" si="437"/>
        <v>1.1671280098690684</v>
      </c>
      <c r="BT86" s="26">
        <f t="shared" si="437"/>
        <v>1.169015631214253</v>
      </c>
      <c r="BU86" s="26">
        <f t="shared" si="437"/>
        <v>1.1709002095078747</v>
      </c>
      <c r="BV86" s="26">
        <f t="shared" si="437"/>
        <v>1.1727817594198462</v>
      </c>
      <c r="BW86" s="26">
        <f t="shared" si="437"/>
        <v>1.0582825133126819</v>
      </c>
      <c r="BX86" s="26">
        <f t="shared" si="437"/>
        <v>1.0613176722598081</v>
      </c>
      <c r="BY86" s="26">
        <f t="shared" si="437"/>
        <v>1.0643441759687269</v>
      </c>
      <c r="BZ86" s="26">
        <f t="shared" si="437"/>
        <v>1.0673620980651877</v>
      </c>
      <c r="CA86" s="26">
        <f t="shared" si="438"/>
        <v>1.1213415830958975</v>
      </c>
      <c r="CB86" s="26">
        <f t="shared" si="438"/>
        <v>1.1244854623141023</v>
      </c>
      <c r="CC86" s="26">
        <f t="shared" si="438"/>
        <v>1.1276205762274416</v>
      </c>
      <c r="CD86" s="26">
        <f t="shared" si="438"/>
        <v>1.1307469977440818</v>
      </c>
      <c r="CE86" s="26">
        <f t="shared" si="438"/>
        <v>1.1854041078018964</v>
      </c>
      <c r="CF86" s="26">
        <f t="shared" si="438"/>
        <v>1.1886546888595024</v>
      </c>
      <c r="CG86" s="26">
        <f t="shared" si="438"/>
        <v>1.1918964048531024</v>
      </c>
      <c r="CH86" s="26" t="e">
        <f t="shared" si="438"/>
        <v>#VALUE!</v>
      </c>
      <c r="CK86" s="54">
        <v>81</v>
      </c>
      <c r="CL86" s="54">
        <f t="shared" si="364"/>
        <v>9.6153846153846159E-3</v>
      </c>
      <c r="CM86" s="54">
        <f t="shared" si="365"/>
        <v>1.9230769230769232E-2</v>
      </c>
      <c r="CN86" s="54">
        <f t="shared" si="366"/>
        <v>2.8846153846153848E-2</v>
      </c>
      <c r="CO86" s="54">
        <f t="shared" si="367"/>
        <v>3.8461538461538464E-2</v>
      </c>
      <c r="CP86" s="54">
        <f t="shared" si="368"/>
        <v>4.8076923076923073E-2</v>
      </c>
      <c r="CQ86" s="54">
        <f t="shared" si="369"/>
        <v>5.7692307692307696E-2</v>
      </c>
      <c r="CR86" s="54">
        <f t="shared" si="370"/>
        <v>6.7307692307692304E-2</v>
      </c>
      <c r="CS86" s="54">
        <f t="shared" si="371"/>
        <v>7.6923076923076927E-2</v>
      </c>
      <c r="CT86" s="54">
        <f t="shared" si="372"/>
        <v>8.6538461538461536E-2</v>
      </c>
      <c r="CU86" s="54">
        <f t="shared" si="373"/>
        <v>9.6153846153846145E-2</v>
      </c>
      <c r="CV86" s="54">
        <f t="shared" si="374"/>
        <v>0.10576923076923077</v>
      </c>
      <c r="CW86" s="54">
        <f t="shared" si="375"/>
        <v>0.11538461538461539</v>
      </c>
      <c r="CX86" s="54">
        <f t="shared" si="376"/>
        <v>1.9230769230769232E-2</v>
      </c>
      <c r="CY86" s="54">
        <f t="shared" si="377"/>
        <v>3.8461538461538464E-2</v>
      </c>
      <c r="CZ86" s="54">
        <f t="shared" si="378"/>
        <v>5.7692307692307696E-2</v>
      </c>
      <c r="DA86" s="54">
        <f t="shared" si="379"/>
        <v>7.6923076923076927E-2</v>
      </c>
      <c r="DB86" s="54">
        <f t="shared" si="380"/>
        <v>9.6153846153846145E-2</v>
      </c>
      <c r="DC86" s="54">
        <f t="shared" si="381"/>
        <v>0.11538461538461539</v>
      </c>
      <c r="DD86" s="54">
        <f t="shared" si="382"/>
        <v>0.13461538461538461</v>
      </c>
      <c r="DE86" s="54">
        <f t="shared" si="383"/>
        <v>0.15384615384615385</v>
      </c>
      <c r="DF86" s="54">
        <f t="shared" si="384"/>
        <v>0.17307692307692307</v>
      </c>
      <c r="DG86" s="54">
        <f t="shared" si="385"/>
        <v>0.19230769230769229</v>
      </c>
      <c r="DH86" s="54">
        <f t="shared" si="386"/>
        <v>0.21153846153846154</v>
      </c>
      <c r="DI86" s="54">
        <f t="shared" si="387"/>
        <v>0.23076923076923078</v>
      </c>
      <c r="DJ86" s="54">
        <f t="shared" si="388"/>
        <v>2.8846153846153848E-2</v>
      </c>
      <c r="DK86" s="54">
        <f t="shared" si="389"/>
        <v>5.7692307692307696E-2</v>
      </c>
      <c r="DL86" s="54">
        <f t="shared" si="390"/>
        <v>8.6538461538461536E-2</v>
      </c>
      <c r="DM86" s="54">
        <f t="shared" si="391"/>
        <v>0.11538461538461539</v>
      </c>
      <c r="DN86" s="54">
        <f t="shared" si="392"/>
        <v>0.14423076923076922</v>
      </c>
      <c r="DO86" s="54">
        <f t="shared" si="393"/>
        <v>0.17307692307692307</v>
      </c>
      <c r="DP86" s="54">
        <f t="shared" si="394"/>
        <v>0.20192307692307693</v>
      </c>
      <c r="DQ86" s="54">
        <f t="shared" si="395"/>
        <v>0.23076923076923078</v>
      </c>
      <c r="DR86" s="54">
        <f t="shared" si="396"/>
        <v>0.25961538461538458</v>
      </c>
      <c r="DS86" s="54">
        <f t="shared" si="397"/>
        <v>0.28846153846153844</v>
      </c>
      <c r="DT86" s="54">
        <f t="shared" si="398"/>
        <v>0.31730769230769229</v>
      </c>
      <c r="DU86" s="54">
        <f t="shared" si="399"/>
        <v>0.34615384615384615</v>
      </c>
      <c r="DV86" s="54">
        <f t="shared" si="400"/>
        <v>3.8461538461538464E-2</v>
      </c>
      <c r="DW86" s="54">
        <f t="shared" si="401"/>
        <v>7.6923076923076927E-2</v>
      </c>
      <c r="DX86" s="54">
        <f t="shared" si="402"/>
        <v>0.11538461538461539</v>
      </c>
      <c r="DY86" s="54">
        <f t="shared" si="403"/>
        <v>0.15384615384615385</v>
      </c>
      <c r="DZ86" s="54">
        <f t="shared" si="404"/>
        <v>0.19230769230769229</v>
      </c>
      <c r="EA86" s="54">
        <f t="shared" si="405"/>
        <v>0.23076923076923078</v>
      </c>
      <c r="EB86" s="54">
        <f t="shared" si="406"/>
        <v>0.26923076923076922</v>
      </c>
      <c r="EC86" s="54">
        <f t="shared" si="407"/>
        <v>0.30769230769230771</v>
      </c>
      <c r="ED86" s="54">
        <f t="shared" si="408"/>
        <v>0.34615384615384615</v>
      </c>
      <c r="EE86" s="54">
        <f t="shared" si="409"/>
        <v>0.38461538461538458</v>
      </c>
      <c r="EF86" s="54">
        <f t="shared" si="410"/>
        <v>0.42307692307692307</v>
      </c>
      <c r="EG86" s="54">
        <f t="shared" si="411"/>
        <v>0.46153846153846156</v>
      </c>
      <c r="EH86" s="66">
        <f t="shared" ref="EH86:ES86" si="485">EG86+EH$2</f>
        <v>0.54153846153846152</v>
      </c>
      <c r="EI86" s="66">
        <f t="shared" si="485"/>
        <v>0.63153846153846149</v>
      </c>
      <c r="EJ86" s="66">
        <f t="shared" si="485"/>
        <v>0.73153846153846147</v>
      </c>
      <c r="EK86" s="66">
        <f t="shared" si="485"/>
        <v>0.85153846153846147</v>
      </c>
      <c r="EL86" s="66">
        <f t="shared" si="485"/>
        <v>0.99153846153846148</v>
      </c>
      <c r="EM86" s="66">
        <f t="shared" si="485"/>
        <v>1.1515384615384614</v>
      </c>
      <c r="EN86" s="66">
        <f t="shared" si="485"/>
        <v>1.3315384615384613</v>
      </c>
      <c r="EO86" s="66">
        <f t="shared" si="485"/>
        <v>1.5315384615384613</v>
      </c>
      <c r="EP86" s="66">
        <f t="shared" si="485"/>
        <v>1.7515384615384613</v>
      </c>
      <c r="EQ86" s="66">
        <f t="shared" si="485"/>
        <v>1.9915384615384613</v>
      </c>
      <c r="ER86" s="66">
        <f t="shared" si="485"/>
        <v>2.2515384615384613</v>
      </c>
      <c r="ES86" s="66">
        <f t="shared" si="485"/>
        <v>2.5315384615384611</v>
      </c>
      <c r="EW86" s="23">
        <v>81</v>
      </c>
      <c r="EX86" s="23">
        <f>INT([2]攻城值!$AC85)</f>
        <v>288</v>
      </c>
      <c r="EY86" s="23">
        <f>INT([2]攻城值!$AJ85)</f>
        <v>1545</v>
      </c>
      <c r="EZ86" s="23">
        <f t="shared" si="413"/>
        <v>1236</v>
      </c>
      <c r="FA86" s="23">
        <f>[3]其他调用!AS85+[3]其他调用!$AZ85*[3]攻城基础信息!$D$28*[3]攻城基础信息!$D$29</f>
        <v>1525.2611009741443</v>
      </c>
      <c r="FB86" s="61">
        <f>[3]攻城基础信息!$X85*EZ86/FA86*$EX$1*6</f>
        <v>822050.11064136075</v>
      </c>
      <c r="FC86" s="26">
        <f t="shared" si="414"/>
        <v>82000</v>
      </c>
      <c r="FJ86" s="54">
        <v>81</v>
      </c>
      <c r="FK86" s="54">
        <f t="shared" si="476"/>
        <v>0.62352539489119996</v>
      </c>
      <c r="FL86" s="54">
        <f t="shared" si="476"/>
        <v>0.62982363120323226</v>
      </c>
      <c r="FM86" s="54">
        <f t="shared" si="476"/>
        <v>0.63618548606387093</v>
      </c>
      <c r="FN86" s="54">
        <f t="shared" si="476"/>
        <v>0.64261160208471813</v>
      </c>
      <c r="FO86" s="54">
        <f t="shared" si="476"/>
        <v>0.64910262836840216</v>
      </c>
      <c r="FP86" s="54">
        <f t="shared" si="476"/>
        <v>0.65565922057414361</v>
      </c>
      <c r="FQ86" s="54">
        <f t="shared" si="476"/>
        <v>0.66228204098398347</v>
      </c>
      <c r="FR86" s="54">
        <f t="shared" si="476"/>
        <v>0.66897175856968027</v>
      </c>
      <c r="FS86" s="54">
        <f t="shared" si="476"/>
        <v>0.67572904906028308</v>
      </c>
      <c r="FT86" s="54">
        <f t="shared" si="476"/>
        <v>0.68255459501038696</v>
      </c>
      <c r="FU86" s="54">
        <f t="shared" si="476"/>
        <v>0.68944908586907772</v>
      </c>
      <c r="FV86" s="54">
        <f t="shared" si="476"/>
        <v>0.69641321804957346</v>
      </c>
      <c r="FW86" s="54">
        <f t="shared" si="476"/>
        <v>0.70344769499956916</v>
      </c>
      <c r="FX86" s="54">
        <f t="shared" si="476"/>
        <v>0.71055322727229209</v>
      </c>
      <c r="FY86" s="54">
        <f t="shared" si="476"/>
        <v>0.7177305325982748</v>
      </c>
      <c r="FZ86" s="54">
        <f t="shared" si="476"/>
        <v>0.72498033595785338</v>
      </c>
      <c r="GA86" s="54">
        <f t="shared" si="476"/>
        <v>0.73230336965439735</v>
      </c>
      <c r="GB86" s="54">
        <f t="shared" si="476"/>
        <v>0.73970037338828021</v>
      </c>
      <c r="GC86" s="54">
        <f t="shared" si="476"/>
        <v>0.74717209433159615</v>
      </c>
      <c r="GD86" s="54">
        <f t="shared" si="476"/>
        <v>0.75471928720363246</v>
      </c>
      <c r="GE86" s="54">
        <f t="shared" si="476"/>
        <v>0.76234271434710354</v>
      </c>
      <c r="GF86" s="54">
        <f t="shared" si="476"/>
        <v>0.77004314580515509</v>
      </c>
      <c r="GG86" s="54">
        <f t="shared" si="476"/>
        <v>0.77782135939914654</v>
      </c>
      <c r="GH86" s="54">
        <f t="shared" si="476"/>
        <v>0.78567814080721876</v>
      </c>
      <c r="GI86" s="54">
        <f t="shared" si="476"/>
        <v>0.79361428364365527</v>
      </c>
      <c r="GJ86" s="54">
        <f t="shared" si="476"/>
        <v>0.80163058953904576</v>
      </c>
      <c r="GK86" s="54">
        <f t="shared" si="476"/>
        <v>0.80972786822125831</v>
      </c>
      <c r="GL86" s="54">
        <f t="shared" si="476"/>
        <v>0.81790693759723065</v>
      </c>
      <c r="GM86" s="54">
        <f t="shared" si="476"/>
        <v>0.82616862383558654</v>
      </c>
      <c r="GN86" s="54">
        <f t="shared" si="476"/>
        <v>0.83451376145008738</v>
      </c>
      <c r="GO86" s="54">
        <f t="shared" si="476"/>
        <v>0.84294319338392665</v>
      </c>
      <c r="GP86" s="54">
        <f t="shared" si="476"/>
        <v>0.85145777109487542</v>
      </c>
      <c r="GQ86" s="54">
        <f t="shared" si="476"/>
        <v>0.86005835464128833</v>
      </c>
      <c r="GR86" s="54">
        <f t="shared" si="476"/>
        <v>0.86874581276897811</v>
      </c>
      <c r="GS86" s="54">
        <f t="shared" si="476"/>
        <v>0.87752102299896784</v>
      </c>
      <c r="GT86" s="54">
        <f t="shared" si="476"/>
        <v>0.88638487171612912</v>
      </c>
      <c r="GU86" s="54">
        <f t="shared" si="476"/>
        <v>0.89533825425871627</v>
      </c>
      <c r="GV86" s="54">
        <f t="shared" si="476"/>
        <v>0.9043820750088043</v>
      </c>
      <c r="GW86" s="54">
        <f t="shared" si="476"/>
        <v>0.91351724748364072</v>
      </c>
      <c r="GX86" s="54">
        <f t="shared" si="476"/>
        <v>0.92274469442791995</v>
      </c>
      <c r="GY86" s="54">
        <f t="shared" si="476"/>
        <v>0.93206534790698992</v>
      </c>
      <c r="GZ86" s="54">
        <f t="shared" si="476"/>
        <v>0.94148014940099989</v>
      </c>
      <c r="HA86" s="54">
        <f t="shared" si="476"/>
        <v>0.95099004989999991</v>
      </c>
      <c r="HB86" s="54">
        <f t="shared" si="476"/>
        <v>0.96059600999999994</v>
      </c>
      <c r="HC86" s="54">
        <f t="shared" si="476"/>
        <v>0.97029899999999991</v>
      </c>
      <c r="HD86" s="54">
        <f t="shared" si="476"/>
        <v>0.98009999999999997</v>
      </c>
      <c r="HE86" s="54">
        <f t="shared" si="476"/>
        <v>0.99</v>
      </c>
      <c r="HF86" s="67">
        <f t="shared" ref="HF86:HF105" si="486">IF(HF$5&lt;$P86,HG86*0.99,IF(HF$5&lt;=$T86,1,HE86*1.05))</f>
        <v>1</v>
      </c>
      <c r="HG86" s="66">
        <f t="shared" ref="HG86:HR86" si="487">IF(HG$5&lt;$P86,HH86*0.99,IF(HG$5&lt;=$T86,1,HF86*HG$2))</f>
        <v>1</v>
      </c>
      <c r="HH86" s="66">
        <f t="shared" si="487"/>
        <v>1</v>
      </c>
      <c r="HI86" s="66">
        <f t="shared" si="487"/>
        <v>1</v>
      </c>
      <c r="HJ86" s="66">
        <f t="shared" si="487"/>
        <v>1</v>
      </c>
      <c r="HK86" s="66">
        <f t="shared" si="487"/>
        <v>1</v>
      </c>
      <c r="HL86" s="66">
        <f t="shared" si="487"/>
        <v>1</v>
      </c>
      <c r="HM86" s="66">
        <f t="shared" si="487"/>
        <v>1.17</v>
      </c>
      <c r="HN86" s="66">
        <f t="shared" si="487"/>
        <v>1.3922999999999999</v>
      </c>
      <c r="HO86" s="66">
        <f t="shared" si="487"/>
        <v>1.6846829999999997</v>
      </c>
      <c r="HP86" s="66">
        <f t="shared" si="487"/>
        <v>2.0721600899999997</v>
      </c>
      <c r="HQ86" s="66">
        <f t="shared" si="487"/>
        <v>2.5902001124999998</v>
      </c>
      <c r="HR86" s="66">
        <f t="shared" si="487"/>
        <v>3.2895541428749997</v>
      </c>
    </row>
    <row r="87" spans="5:226" x14ac:dyDescent="0.15">
      <c r="I87" s="54">
        <v>82</v>
      </c>
      <c r="J87" s="54">
        <f>ROUNDUP(求节点(节奏总纲!P$4:P$113,节奏总纲!$O$4:$O$113,节奏总纲!P85+1),0)</f>
        <v>83</v>
      </c>
      <c r="K87" s="54">
        <f>ROUNDUP(求节点(节奏总纲!Q$4:Q$113,节奏总纲!$O$4:$O$113,节奏总纲!Q85+1),0)</f>
        <v>83</v>
      </c>
      <c r="L87" s="54">
        <f>ROUNDUP(求节点(节奏总纲!R$4:R$113,节奏总纲!$O$4:$O$113,节奏总纲!R85+1),0)</f>
        <v>83</v>
      </c>
      <c r="M87" s="54">
        <f>ROUNDUP(求节点(节奏总纲!S$4:S$113,节奏总纲!$O$4:$O$113,节奏总纲!S85+1),0)</f>
        <v>83</v>
      </c>
      <c r="N87" s="54">
        <f>ROUNDUP(求节点(节奏总纲!T$4:T$113,节奏总纲!$O$4:$O$113,节奏总纲!T85+1),0)</f>
        <v>83</v>
      </c>
      <c r="O87" s="54">
        <f t="shared" si="478"/>
        <v>24</v>
      </c>
      <c r="P87" s="54">
        <v>48</v>
      </c>
      <c r="Q87" s="54">
        <f t="shared" si="474"/>
        <v>49.5</v>
      </c>
      <c r="R87" s="54">
        <f t="shared" si="474"/>
        <v>51</v>
      </c>
      <c r="S87" s="54">
        <f t="shared" si="474"/>
        <v>52.5</v>
      </c>
      <c r="T87" s="54">
        <f t="shared" si="474"/>
        <v>54</v>
      </c>
      <c r="U87" s="54">
        <f>其他调用!AG86</f>
        <v>31918134883.551304</v>
      </c>
      <c r="V87" s="54">
        <f>IFERROR(部队战力(INDEX(其他调用!D$5:D$104,J87,1),INDEX(其他调用!N$5:N$104,J87,1),INDEX(其他调用!I$5:I$104,J87,1),INDEX(其他调用!S$5:S$104,J87,1)),V86)</f>
        <v>34527944863.252586</v>
      </c>
      <c r="W87" s="54">
        <f>IFERROR(部队战力(INDEX(其他调用!E$5:E$104,K87,1),INDEX(其他调用!O$5:O$104,K87,1),INDEX(其他调用!J$5:J$104,K87,1),INDEX(其他调用!T$5:T$104,K87,1)),W86)</f>
        <v>38759345881.814613</v>
      </c>
      <c r="X87" s="54">
        <f>IFERROR(部队战力(INDEX(其他调用!F$5:F$104,L87,1),INDEX(其他调用!P$5:P$104,L87,1),INDEX(其他调用!K$5:K$104,L87,1),INDEX(其他调用!U$5:U$104,L87,1)),X86)</f>
        <v>43899013813.880341</v>
      </c>
      <c r="Y87" s="54">
        <f>IFERROR(部队战力(INDEX(其他调用!G$5:G$104,M87,1),INDEX(其他调用!Q$5:Q$104,M87,1),INDEX(其他调用!L$5:L$104,M87,1),INDEX(其他调用!V$5:V$104,M87,1)),Y86)</f>
        <v>54879517948.032524</v>
      </c>
      <c r="Z87" s="54">
        <f>IFERROR(部队战力(INDEX(其他调用!H$5:H$104,N87,1),INDEX(其他调用!R$5:R$104,N87,1),INDEX(其他调用!M$5:M$104,N87,1),INDEX(其他调用!W$5:W$104,N87,1)),Z86)</f>
        <v>58271407132.249619</v>
      </c>
      <c r="AA87" s="54">
        <f t="shared" si="479"/>
        <v>1</v>
      </c>
      <c r="AB87" s="54">
        <f t="shared" si="480"/>
        <v>1.0817657419276783</v>
      </c>
      <c r="AC87" s="54">
        <f t="shared" si="481"/>
        <v>1.214336176697745</v>
      </c>
      <c r="AD87" s="54">
        <f t="shared" si="482"/>
        <v>1.3753627514276614</v>
      </c>
      <c r="AE87" s="54">
        <f t="shared" si="483"/>
        <v>1.719383608981305</v>
      </c>
      <c r="AF87" s="54">
        <f t="shared" si="484"/>
        <v>1.8256520108347312</v>
      </c>
      <c r="AL87" s="54">
        <v>82</v>
      </c>
      <c r="AM87" s="26">
        <f t="shared" si="434"/>
        <v>0.31259221482495197</v>
      </c>
      <c r="AN87" s="26">
        <f t="shared" si="434"/>
        <v>0.3295011258945002</v>
      </c>
      <c r="AO87" s="26">
        <f t="shared" si="434"/>
        <v>0.34732468313883558</v>
      </c>
      <c r="AP87" s="26">
        <f t="shared" si="434"/>
        <v>0.3661123621050002</v>
      </c>
      <c r="AQ87" s="26">
        <f t="shared" si="434"/>
        <v>0.40429328196054931</v>
      </c>
      <c r="AR87" s="26">
        <f t="shared" si="434"/>
        <v>0.42616253790000019</v>
      </c>
      <c r="AS87" s="26">
        <f t="shared" si="434"/>
        <v>0.44921475773394365</v>
      </c>
      <c r="AT87" s="26">
        <f t="shared" si="434"/>
        <v>0.47351393100000022</v>
      </c>
      <c r="AU87" s="26">
        <f t="shared" si="434"/>
        <v>0.52181512262023744</v>
      </c>
      <c r="AV87" s="26">
        <f t="shared" si="434"/>
        <v>0.55004143500000013</v>
      </c>
      <c r="AW87" s="26">
        <f t="shared" si="435"/>
        <v>0.57979458068915268</v>
      </c>
      <c r="AX87" s="26">
        <f t="shared" si="435"/>
        <v>0.61115715000000015</v>
      </c>
      <c r="AY87" s="26">
        <f t="shared" si="435"/>
        <v>0.5881974006991405</v>
      </c>
      <c r="AZ87" s="26">
        <f t="shared" si="435"/>
        <v>0.62001450000000025</v>
      </c>
      <c r="BA87" s="26">
        <f t="shared" si="435"/>
        <v>0.65355266744348939</v>
      </c>
      <c r="BB87" s="26">
        <f t="shared" si="435"/>
        <v>0.68890500000000021</v>
      </c>
      <c r="BC87" s="26">
        <f t="shared" si="435"/>
        <v>0.76074913670670707</v>
      </c>
      <c r="BD87" s="26">
        <f t="shared" si="435"/>
        <v>0.80190000000000017</v>
      </c>
      <c r="BE87" s="26">
        <f t="shared" si="435"/>
        <v>0.84527681856300807</v>
      </c>
      <c r="BF87" s="26">
        <f t="shared" si="435"/>
        <v>0.89100000000000013</v>
      </c>
      <c r="BG87" s="26">
        <f t="shared" si="436"/>
        <v>0.9818872134822817</v>
      </c>
      <c r="BH87" s="26">
        <f t="shared" si="436"/>
        <v>1.0349999999999999</v>
      </c>
      <c r="BI87" s="26">
        <f t="shared" si="436"/>
        <v>1.0909857927580908</v>
      </c>
      <c r="BJ87" s="26">
        <f t="shared" si="436"/>
        <v>1.1499999999999999</v>
      </c>
      <c r="BK87" s="26">
        <f t="shared" si="436"/>
        <v>1.0517871047744418</v>
      </c>
      <c r="BL87" s="26">
        <f t="shared" si="436"/>
        <v>1.0535711782027855</v>
      </c>
      <c r="BM87" s="26">
        <f t="shared" si="436"/>
        <v>1.0553522356585068</v>
      </c>
      <c r="BN87" s="26">
        <f t="shared" si="436"/>
        <v>1.057130292385575</v>
      </c>
      <c r="BO87" s="26">
        <f t="shared" si="436"/>
        <v>1.1093294284285451</v>
      </c>
      <c r="BP87" s="26">
        <f t="shared" si="436"/>
        <v>1.1111859146574541</v>
      </c>
      <c r="BQ87" s="26">
        <f t="shared" si="437"/>
        <v>1.1130393043772728</v>
      </c>
      <c r="BR87" s="26">
        <f t="shared" si="437"/>
        <v>1.1148896130308883</v>
      </c>
      <c r="BS87" s="26">
        <f t="shared" si="437"/>
        <v>1.1674976221120357</v>
      </c>
      <c r="BT87" s="26">
        <f t="shared" si="437"/>
        <v>1.169425641376169</v>
      </c>
      <c r="BU87" s="26">
        <f t="shared" si="437"/>
        <v>1.1713504871637994</v>
      </c>
      <c r="BV87" s="26">
        <f t="shared" si="437"/>
        <v>1.1732721750939452</v>
      </c>
      <c r="BW87" s="26">
        <f t="shared" si="437"/>
        <v>1.0584618748006764</v>
      </c>
      <c r="BX87" s="26">
        <f t="shared" si="437"/>
        <v>1.0615624049031303</v>
      </c>
      <c r="BY87" s="26">
        <f t="shared" si="437"/>
        <v>1.0646539055490629</v>
      </c>
      <c r="BZ87" s="26">
        <f t="shared" si="437"/>
        <v>1.0677364551695456</v>
      </c>
      <c r="CA87" s="26">
        <f t="shared" si="438"/>
        <v>1.1218010896889721</v>
      </c>
      <c r="CB87" s="26">
        <f t="shared" si="438"/>
        <v>1.1250119146478077</v>
      </c>
      <c r="CC87" s="26">
        <f t="shared" si="438"/>
        <v>1.1282136018377402</v>
      </c>
      <c r="CD87" s="26">
        <f t="shared" si="438"/>
        <v>1.1314062288337676</v>
      </c>
      <c r="CE87" s="26">
        <f t="shared" si="438"/>
        <v>1.1861621390339605</v>
      </c>
      <c r="CF87" s="26">
        <f t="shared" si="438"/>
        <v>1.1894811801586149</v>
      </c>
      <c r="CG87" s="26">
        <f t="shared" si="438"/>
        <v>1.192790985808261</v>
      </c>
      <c r="CH87" s="26" t="e">
        <f t="shared" si="438"/>
        <v>#VALUE!</v>
      </c>
      <c r="CK87" s="54">
        <v>82</v>
      </c>
      <c r="CL87" s="54">
        <f t="shared" si="364"/>
        <v>9.6153846153846159E-3</v>
      </c>
      <c r="CM87" s="54">
        <f t="shared" si="365"/>
        <v>1.9230769230769232E-2</v>
      </c>
      <c r="CN87" s="54">
        <f t="shared" si="366"/>
        <v>2.8846153846153848E-2</v>
      </c>
      <c r="CO87" s="54">
        <f t="shared" si="367"/>
        <v>3.8461538461538464E-2</v>
      </c>
      <c r="CP87" s="54">
        <f t="shared" si="368"/>
        <v>4.8076923076923073E-2</v>
      </c>
      <c r="CQ87" s="54">
        <f t="shared" si="369"/>
        <v>5.7692307692307696E-2</v>
      </c>
      <c r="CR87" s="54">
        <f t="shared" si="370"/>
        <v>6.7307692307692304E-2</v>
      </c>
      <c r="CS87" s="54">
        <f t="shared" si="371"/>
        <v>7.6923076923076927E-2</v>
      </c>
      <c r="CT87" s="54">
        <f t="shared" si="372"/>
        <v>8.6538461538461536E-2</v>
      </c>
      <c r="CU87" s="54">
        <f t="shared" si="373"/>
        <v>9.6153846153846145E-2</v>
      </c>
      <c r="CV87" s="54">
        <f t="shared" si="374"/>
        <v>0.10576923076923077</v>
      </c>
      <c r="CW87" s="54">
        <f t="shared" si="375"/>
        <v>0.11538461538461539</v>
      </c>
      <c r="CX87" s="54">
        <f t="shared" si="376"/>
        <v>1.9230769230769232E-2</v>
      </c>
      <c r="CY87" s="54">
        <f t="shared" si="377"/>
        <v>3.8461538461538464E-2</v>
      </c>
      <c r="CZ87" s="54">
        <f t="shared" si="378"/>
        <v>5.7692307692307696E-2</v>
      </c>
      <c r="DA87" s="54">
        <f t="shared" si="379"/>
        <v>7.6923076923076927E-2</v>
      </c>
      <c r="DB87" s="54">
        <f t="shared" si="380"/>
        <v>9.6153846153846145E-2</v>
      </c>
      <c r="DC87" s="54">
        <f t="shared" si="381"/>
        <v>0.11538461538461539</v>
      </c>
      <c r="DD87" s="54">
        <f t="shared" si="382"/>
        <v>0.13461538461538461</v>
      </c>
      <c r="DE87" s="54">
        <f t="shared" si="383"/>
        <v>0.15384615384615385</v>
      </c>
      <c r="DF87" s="54">
        <f t="shared" si="384"/>
        <v>0.17307692307692307</v>
      </c>
      <c r="DG87" s="54">
        <f t="shared" si="385"/>
        <v>0.19230769230769229</v>
      </c>
      <c r="DH87" s="54">
        <f t="shared" si="386"/>
        <v>0.21153846153846154</v>
      </c>
      <c r="DI87" s="54">
        <f t="shared" si="387"/>
        <v>0.23076923076923078</v>
      </c>
      <c r="DJ87" s="54">
        <f t="shared" si="388"/>
        <v>2.8846153846153848E-2</v>
      </c>
      <c r="DK87" s="54">
        <f t="shared" si="389"/>
        <v>5.7692307692307696E-2</v>
      </c>
      <c r="DL87" s="54">
        <f t="shared" si="390"/>
        <v>8.6538461538461536E-2</v>
      </c>
      <c r="DM87" s="54">
        <f t="shared" si="391"/>
        <v>0.11538461538461539</v>
      </c>
      <c r="DN87" s="54">
        <f t="shared" si="392"/>
        <v>0.14423076923076922</v>
      </c>
      <c r="DO87" s="54">
        <f t="shared" si="393"/>
        <v>0.17307692307692307</v>
      </c>
      <c r="DP87" s="54">
        <f t="shared" si="394"/>
        <v>0.20192307692307693</v>
      </c>
      <c r="DQ87" s="54">
        <f t="shared" si="395"/>
        <v>0.23076923076923078</v>
      </c>
      <c r="DR87" s="54">
        <f t="shared" si="396"/>
        <v>0.25961538461538458</v>
      </c>
      <c r="DS87" s="54">
        <f t="shared" si="397"/>
        <v>0.28846153846153844</v>
      </c>
      <c r="DT87" s="54">
        <f t="shared" si="398"/>
        <v>0.31730769230769229</v>
      </c>
      <c r="DU87" s="54">
        <f t="shared" si="399"/>
        <v>0.34615384615384615</v>
      </c>
      <c r="DV87" s="54">
        <f t="shared" si="400"/>
        <v>3.8461538461538464E-2</v>
      </c>
      <c r="DW87" s="54">
        <f t="shared" si="401"/>
        <v>7.6923076923076927E-2</v>
      </c>
      <c r="DX87" s="54">
        <f t="shared" si="402"/>
        <v>0.11538461538461539</v>
      </c>
      <c r="DY87" s="54">
        <f t="shared" si="403"/>
        <v>0.15384615384615385</v>
      </c>
      <c r="DZ87" s="54">
        <f t="shared" si="404"/>
        <v>0.19230769230769229</v>
      </c>
      <c r="EA87" s="54">
        <f t="shared" si="405"/>
        <v>0.23076923076923078</v>
      </c>
      <c r="EB87" s="54">
        <f t="shared" si="406"/>
        <v>0.26923076923076922</v>
      </c>
      <c r="EC87" s="54">
        <f t="shared" si="407"/>
        <v>0.30769230769230771</v>
      </c>
      <c r="ED87" s="54">
        <f t="shared" si="408"/>
        <v>0.34615384615384615</v>
      </c>
      <c r="EE87" s="54">
        <f t="shared" si="409"/>
        <v>0.38461538461538458</v>
      </c>
      <c r="EF87" s="54">
        <f t="shared" si="410"/>
        <v>0.42307692307692307</v>
      </c>
      <c r="EG87" s="54">
        <f t="shared" si="411"/>
        <v>0.46153846153846156</v>
      </c>
      <c r="EH87" s="66">
        <f t="shared" ref="EH87:ES87" si="488">EG87+EH$2</f>
        <v>0.54153846153846152</v>
      </c>
      <c r="EI87" s="66">
        <f t="shared" si="488"/>
        <v>0.63153846153846149</v>
      </c>
      <c r="EJ87" s="66">
        <f t="shared" si="488"/>
        <v>0.73153846153846147</v>
      </c>
      <c r="EK87" s="66">
        <f t="shared" si="488"/>
        <v>0.85153846153846147</v>
      </c>
      <c r="EL87" s="66">
        <f t="shared" si="488"/>
        <v>0.99153846153846148</v>
      </c>
      <c r="EM87" s="66">
        <f t="shared" si="488"/>
        <v>1.1515384615384614</v>
      </c>
      <c r="EN87" s="66">
        <f t="shared" si="488"/>
        <v>1.3315384615384613</v>
      </c>
      <c r="EO87" s="66">
        <f t="shared" si="488"/>
        <v>1.5315384615384613</v>
      </c>
      <c r="EP87" s="66">
        <f t="shared" si="488"/>
        <v>1.7515384615384613</v>
      </c>
      <c r="EQ87" s="66">
        <f t="shared" si="488"/>
        <v>1.9915384615384613</v>
      </c>
      <c r="ER87" s="66">
        <f t="shared" si="488"/>
        <v>2.2515384615384613</v>
      </c>
      <c r="ES87" s="66">
        <f t="shared" si="488"/>
        <v>2.5315384615384611</v>
      </c>
      <c r="EW87" s="23">
        <v>82</v>
      </c>
      <c r="EX87" s="23">
        <f>INT([2]攻城值!$AC86)</f>
        <v>292</v>
      </c>
      <c r="EY87" s="23">
        <f>INT([2]攻城值!$AJ86)</f>
        <v>1562</v>
      </c>
      <c r="EZ87" s="23">
        <f t="shared" si="413"/>
        <v>1249.6000000000001</v>
      </c>
      <c r="FA87" s="23">
        <f>[3]其他调用!AS86+[3]其他调用!$AZ86*[3]攻城基础信息!$D$28*[3]攻城基础信息!$D$29</f>
        <v>1542.1069878077665</v>
      </c>
      <c r="FB87" s="61">
        <f>[3]攻城基础信息!$X86*EZ87/FA87*$EX$1*6</f>
        <v>838940.12357795844</v>
      </c>
      <c r="FC87" s="26">
        <f t="shared" si="414"/>
        <v>84000</v>
      </c>
      <c r="FJ87" s="54">
        <v>82</v>
      </c>
      <c r="FK87" s="54">
        <f t="shared" si="476"/>
        <v>0.62352539489119996</v>
      </c>
      <c r="FL87" s="54">
        <f t="shared" si="476"/>
        <v>0.62982363120323226</v>
      </c>
      <c r="FM87" s="54">
        <f t="shared" si="476"/>
        <v>0.63618548606387093</v>
      </c>
      <c r="FN87" s="54">
        <f t="shared" si="476"/>
        <v>0.64261160208471813</v>
      </c>
      <c r="FO87" s="54">
        <f t="shared" si="476"/>
        <v>0.64910262836840216</v>
      </c>
      <c r="FP87" s="54">
        <f t="shared" si="476"/>
        <v>0.65565922057414361</v>
      </c>
      <c r="FQ87" s="54">
        <f t="shared" si="476"/>
        <v>0.66228204098398347</v>
      </c>
      <c r="FR87" s="54">
        <f t="shared" si="476"/>
        <v>0.66897175856968027</v>
      </c>
      <c r="FS87" s="54">
        <f t="shared" si="476"/>
        <v>0.67572904906028308</v>
      </c>
      <c r="FT87" s="54">
        <f t="shared" si="476"/>
        <v>0.68255459501038696</v>
      </c>
      <c r="FU87" s="54">
        <f t="shared" si="476"/>
        <v>0.68944908586907772</v>
      </c>
      <c r="FV87" s="54">
        <f t="shared" si="476"/>
        <v>0.69641321804957346</v>
      </c>
      <c r="FW87" s="54">
        <f t="shared" si="476"/>
        <v>0.70344769499956916</v>
      </c>
      <c r="FX87" s="54">
        <f t="shared" si="476"/>
        <v>0.71055322727229209</v>
      </c>
      <c r="FY87" s="54">
        <f t="shared" si="476"/>
        <v>0.7177305325982748</v>
      </c>
      <c r="FZ87" s="54">
        <f t="shared" si="476"/>
        <v>0.72498033595785338</v>
      </c>
      <c r="GA87" s="54">
        <f t="shared" si="476"/>
        <v>0.73230336965439735</v>
      </c>
      <c r="GB87" s="54">
        <f t="shared" si="476"/>
        <v>0.73970037338828021</v>
      </c>
      <c r="GC87" s="54">
        <f t="shared" si="476"/>
        <v>0.74717209433159615</v>
      </c>
      <c r="GD87" s="54">
        <f t="shared" si="476"/>
        <v>0.75471928720363246</v>
      </c>
      <c r="GE87" s="54">
        <f t="shared" si="476"/>
        <v>0.76234271434710354</v>
      </c>
      <c r="GF87" s="54">
        <f t="shared" si="476"/>
        <v>0.77004314580515509</v>
      </c>
      <c r="GG87" s="54">
        <f t="shared" si="476"/>
        <v>0.77782135939914654</v>
      </c>
      <c r="GH87" s="54">
        <f t="shared" si="476"/>
        <v>0.78567814080721876</v>
      </c>
      <c r="GI87" s="54">
        <f t="shared" si="476"/>
        <v>0.79361428364365527</v>
      </c>
      <c r="GJ87" s="54">
        <f t="shared" si="476"/>
        <v>0.80163058953904576</v>
      </c>
      <c r="GK87" s="54">
        <f t="shared" si="476"/>
        <v>0.80972786822125831</v>
      </c>
      <c r="GL87" s="54">
        <f t="shared" si="476"/>
        <v>0.81790693759723065</v>
      </c>
      <c r="GM87" s="54">
        <f t="shared" si="476"/>
        <v>0.82616862383558654</v>
      </c>
      <c r="GN87" s="54">
        <f t="shared" si="476"/>
        <v>0.83451376145008738</v>
      </c>
      <c r="GO87" s="54">
        <f t="shared" si="476"/>
        <v>0.84294319338392665</v>
      </c>
      <c r="GP87" s="54">
        <f t="shared" si="476"/>
        <v>0.85145777109487542</v>
      </c>
      <c r="GQ87" s="54">
        <f t="shared" si="476"/>
        <v>0.86005835464128833</v>
      </c>
      <c r="GR87" s="54">
        <f t="shared" si="476"/>
        <v>0.86874581276897811</v>
      </c>
      <c r="GS87" s="54">
        <f t="shared" si="476"/>
        <v>0.87752102299896784</v>
      </c>
      <c r="GT87" s="54">
        <f t="shared" si="476"/>
        <v>0.88638487171612912</v>
      </c>
      <c r="GU87" s="54">
        <f t="shared" si="476"/>
        <v>0.89533825425871627</v>
      </c>
      <c r="GV87" s="54">
        <f t="shared" si="476"/>
        <v>0.9043820750088043</v>
      </c>
      <c r="GW87" s="54">
        <f t="shared" si="476"/>
        <v>0.91351724748364072</v>
      </c>
      <c r="GX87" s="54">
        <f t="shared" si="476"/>
        <v>0.92274469442791995</v>
      </c>
      <c r="GY87" s="54">
        <f t="shared" si="476"/>
        <v>0.93206534790698992</v>
      </c>
      <c r="GZ87" s="54">
        <f t="shared" si="476"/>
        <v>0.94148014940099989</v>
      </c>
      <c r="HA87" s="54">
        <f t="shared" si="476"/>
        <v>0.95099004989999991</v>
      </c>
      <c r="HB87" s="54">
        <f t="shared" si="476"/>
        <v>0.96059600999999994</v>
      </c>
      <c r="HC87" s="54">
        <f t="shared" si="476"/>
        <v>0.97029899999999991</v>
      </c>
      <c r="HD87" s="54">
        <f t="shared" si="476"/>
        <v>0.98009999999999997</v>
      </c>
      <c r="HE87" s="54">
        <f t="shared" si="476"/>
        <v>0.99</v>
      </c>
      <c r="HF87" s="67">
        <f t="shared" si="486"/>
        <v>1</v>
      </c>
      <c r="HG87" s="66">
        <f t="shared" ref="HG87:HR87" si="489">IF(HG$5&lt;$P87,HH87*0.99,IF(HG$5&lt;=$T87,1,HF87*HG$2))</f>
        <v>1</v>
      </c>
      <c r="HH87" s="66">
        <f t="shared" si="489"/>
        <v>1</v>
      </c>
      <c r="HI87" s="66">
        <f t="shared" si="489"/>
        <v>1</v>
      </c>
      <c r="HJ87" s="66">
        <f t="shared" si="489"/>
        <v>1</v>
      </c>
      <c r="HK87" s="66">
        <f t="shared" si="489"/>
        <v>1</v>
      </c>
      <c r="HL87" s="66">
        <f t="shared" si="489"/>
        <v>1</v>
      </c>
      <c r="HM87" s="66">
        <f t="shared" si="489"/>
        <v>1.17</v>
      </c>
      <c r="HN87" s="66">
        <f t="shared" si="489"/>
        <v>1.3922999999999999</v>
      </c>
      <c r="HO87" s="66">
        <f t="shared" si="489"/>
        <v>1.6846829999999997</v>
      </c>
      <c r="HP87" s="66">
        <f t="shared" si="489"/>
        <v>2.0721600899999997</v>
      </c>
      <c r="HQ87" s="66">
        <f t="shared" si="489"/>
        <v>2.5902001124999998</v>
      </c>
      <c r="HR87" s="66">
        <f t="shared" si="489"/>
        <v>3.2895541428749997</v>
      </c>
    </row>
    <row r="88" spans="5:226" x14ac:dyDescent="0.15">
      <c r="I88" s="54">
        <v>83</v>
      </c>
      <c r="J88" s="54">
        <f>ROUNDUP(求节点(节奏总纲!P$4:P$113,节奏总纲!$O$4:$O$113,节奏总纲!P86+1),0)</f>
        <v>84</v>
      </c>
      <c r="K88" s="54">
        <f>ROUNDUP(求节点(节奏总纲!Q$4:Q$113,节奏总纲!$O$4:$O$113,节奏总纲!Q86+1),0)</f>
        <v>84</v>
      </c>
      <c r="L88" s="54">
        <f>ROUNDUP(求节点(节奏总纲!R$4:R$113,节奏总纲!$O$4:$O$113,节奏总纲!R86+1),0)</f>
        <v>84</v>
      </c>
      <c r="M88" s="54">
        <f>ROUNDUP(求节点(节奏总纲!S$4:S$113,节奏总纲!$O$4:$O$113,节奏总纲!S86+1),0)</f>
        <v>84</v>
      </c>
      <c r="N88" s="54">
        <f>ROUNDUP(求节点(节奏总纲!T$4:T$113,节奏总纲!$O$4:$O$113,节奏总纲!T86+1),0)</f>
        <v>84</v>
      </c>
      <c r="O88" s="54">
        <f t="shared" si="478"/>
        <v>24</v>
      </c>
      <c r="P88" s="54">
        <v>48</v>
      </c>
      <c r="Q88" s="54">
        <f t="shared" si="474"/>
        <v>49.5</v>
      </c>
      <c r="R88" s="54">
        <f t="shared" si="474"/>
        <v>51</v>
      </c>
      <c r="S88" s="54">
        <f t="shared" si="474"/>
        <v>52.5</v>
      </c>
      <c r="T88" s="54">
        <f t="shared" si="474"/>
        <v>54</v>
      </c>
      <c r="U88" s="54">
        <f>其他调用!AG87</f>
        <v>34527944863.252586</v>
      </c>
      <c r="V88" s="54">
        <f>IFERROR(部队战力(INDEX(其他调用!D$5:D$104,J88,1),INDEX(其他调用!N$5:N$104,J88,1),INDEX(其他调用!I$5:I$104,J88,1),INDEX(其他调用!S$5:S$104,J88,1)),V87)</f>
        <v>37361440798.28476</v>
      </c>
      <c r="W88" s="54">
        <f>IFERROR(部队战力(INDEX(其他调用!E$5:E$104,K88,1),INDEX(其他调用!O$5:O$104,K88,1),INDEX(其他调用!J$5:J$104,K88,1),INDEX(其他调用!T$5:T$104,K88,1)),W87)</f>
        <v>41587007929.573669</v>
      </c>
      <c r="X88" s="54">
        <f>IFERROR(部队战力(INDEX(其他调用!F$5:F$104,L88,1),INDEX(其他调用!P$5:P$104,L88,1),INDEX(其他调用!K$5:K$104,L88,1),INDEX(其他调用!U$5:U$104,L88,1)),X87)</f>
        <v>46887859234.054893</v>
      </c>
      <c r="Y88" s="54">
        <f>IFERROR(部队战力(INDEX(其他调用!G$5:G$104,M88,1),INDEX(其他调用!Q$5:Q$104,M88,1),INDEX(其他调用!L$5:L$104,M88,1),INDEX(其他调用!V$5:V$104,M88,1)),Y87)</f>
        <v>58045110650.045219</v>
      </c>
      <c r="Z88" s="54">
        <f>IFERROR(部队战力(INDEX(其他调用!H$5:H$104,N88,1),INDEX(其他调用!R$5:R$104,N88,1),INDEX(其他调用!M$5:M$104,N88,1),INDEX(其他调用!W$5:W$104,N88,1)),Z87)</f>
        <v>61361335607.61792</v>
      </c>
      <c r="AA88" s="54">
        <f t="shared" si="479"/>
        <v>1</v>
      </c>
      <c r="AB88" s="54">
        <f t="shared" si="480"/>
        <v>1.0820638455678202</v>
      </c>
      <c r="AC88" s="54">
        <f t="shared" si="481"/>
        <v>1.2044449240833301</v>
      </c>
      <c r="AD88" s="54">
        <f t="shared" si="482"/>
        <v>1.3579684345463816</v>
      </c>
      <c r="AE88" s="54">
        <f t="shared" si="483"/>
        <v>1.6811052867447518</v>
      </c>
      <c r="AF88" s="54">
        <f t="shared" si="484"/>
        <v>1.7771499534837241</v>
      </c>
      <c r="AL88" s="54">
        <v>83</v>
      </c>
      <c r="AM88" s="26">
        <f t="shared" si="434"/>
        <v>0.31259221482495197</v>
      </c>
      <c r="AN88" s="26">
        <f t="shared" si="434"/>
        <v>0.3295011258945002</v>
      </c>
      <c r="AO88" s="26">
        <f t="shared" si="434"/>
        <v>0.34732468313883558</v>
      </c>
      <c r="AP88" s="26">
        <f t="shared" si="434"/>
        <v>0.3661123621050002</v>
      </c>
      <c r="AQ88" s="26">
        <f t="shared" si="434"/>
        <v>0.40429328196054931</v>
      </c>
      <c r="AR88" s="26">
        <f t="shared" si="434"/>
        <v>0.42616253790000019</v>
      </c>
      <c r="AS88" s="26">
        <f t="shared" si="434"/>
        <v>0.44921475773394365</v>
      </c>
      <c r="AT88" s="26">
        <f t="shared" si="434"/>
        <v>0.47351393100000022</v>
      </c>
      <c r="AU88" s="26">
        <f t="shared" si="434"/>
        <v>0.52181512262023744</v>
      </c>
      <c r="AV88" s="26">
        <f t="shared" si="434"/>
        <v>0.55004143500000013</v>
      </c>
      <c r="AW88" s="26">
        <f t="shared" si="435"/>
        <v>0.57979458068915268</v>
      </c>
      <c r="AX88" s="26">
        <f t="shared" si="435"/>
        <v>0.61115715000000015</v>
      </c>
      <c r="AY88" s="26">
        <f t="shared" si="435"/>
        <v>0.5881974006991405</v>
      </c>
      <c r="AZ88" s="26">
        <f t="shared" si="435"/>
        <v>0.62001450000000025</v>
      </c>
      <c r="BA88" s="26">
        <f t="shared" si="435"/>
        <v>0.65355266744348939</v>
      </c>
      <c r="BB88" s="26">
        <f t="shared" si="435"/>
        <v>0.68890500000000021</v>
      </c>
      <c r="BC88" s="26">
        <f t="shared" si="435"/>
        <v>0.76074913670670707</v>
      </c>
      <c r="BD88" s="26">
        <f t="shared" si="435"/>
        <v>0.80190000000000017</v>
      </c>
      <c r="BE88" s="26">
        <f t="shared" si="435"/>
        <v>0.84527681856300807</v>
      </c>
      <c r="BF88" s="26">
        <f t="shared" si="435"/>
        <v>0.89100000000000013</v>
      </c>
      <c r="BG88" s="26">
        <f t="shared" si="436"/>
        <v>0.9818872134822817</v>
      </c>
      <c r="BH88" s="26">
        <f t="shared" si="436"/>
        <v>1.0349999999999999</v>
      </c>
      <c r="BI88" s="26">
        <f t="shared" si="436"/>
        <v>1.0909857927580908</v>
      </c>
      <c r="BJ88" s="26">
        <f t="shared" si="436"/>
        <v>1.1499999999999999</v>
      </c>
      <c r="BK88" s="26">
        <f t="shared" si="436"/>
        <v>1.051793614691481</v>
      </c>
      <c r="BL88" s="26">
        <f t="shared" si="436"/>
        <v>1.0535841759496694</v>
      </c>
      <c r="BM88" s="26">
        <f t="shared" si="436"/>
        <v>1.0553716993160824</v>
      </c>
      <c r="BN88" s="26">
        <f t="shared" si="436"/>
        <v>1.0571562002008439</v>
      </c>
      <c r="BO88" s="26">
        <f t="shared" si="436"/>
        <v>1.1093632983549113</v>
      </c>
      <c r="BP88" s="26">
        <f t="shared" si="436"/>
        <v>1.1112264905428892</v>
      </c>
      <c r="BQ88" s="26">
        <f t="shared" si="437"/>
        <v>1.113086563943543</v>
      </c>
      <c r="BR88" s="26">
        <f t="shared" si="437"/>
        <v>1.1149435341662022</v>
      </c>
      <c r="BS88" s="26">
        <f t="shared" si="437"/>
        <v>1.1675609356308949</v>
      </c>
      <c r="BT88" s="26">
        <f t="shared" si="437"/>
        <v>1.1694958735432834</v>
      </c>
      <c r="BU88" s="26">
        <f t="shared" si="437"/>
        <v>1.1714276153729022</v>
      </c>
      <c r="BV88" s="26">
        <f t="shared" si="437"/>
        <v>1.173356176905257</v>
      </c>
      <c r="BW88" s="26">
        <f t="shared" si="437"/>
        <v>1.0584926015577132</v>
      </c>
      <c r="BX88" s="26">
        <f t="shared" si="437"/>
        <v>1.0616043290169443</v>
      </c>
      <c r="BY88" s="26">
        <f t="shared" si="437"/>
        <v>1.0647069621368206</v>
      </c>
      <c r="BZ88" s="26">
        <f t="shared" si="437"/>
        <v>1.0678005801916937</v>
      </c>
      <c r="CA88" s="26">
        <f t="shared" si="438"/>
        <v>1.1218797975637527</v>
      </c>
      <c r="CB88" s="26">
        <f t="shared" si="438"/>
        <v>1.1251020864302037</v>
      </c>
      <c r="CC88" s="26">
        <f t="shared" si="438"/>
        <v>1.1283151729891381</v>
      </c>
      <c r="CD88" s="26">
        <f t="shared" si="438"/>
        <v>1.1315191356337813</v>
      </c>
      <c r="CE88" s="26">
        <f t="shared" si="438"/>
        <v>1.1862919630892679</v>
      </c>
      <c r="CF88" s="26">
        <f t="shared" si="438"/>
        <v>1.1896227243883974</v>
      </c>
      <c r="CG88" s="26">
        <f t="shared" si="438"/>
        <v>1.1929441860675452</v>
      </c>
      <c r="CH88" s="26" t="e">
        <f t="shared" si="438"/>
        <v>#VALUE!</v>
      </c>
      <c r="CK88" s="54">
        <v>83</v>
      </c>
      <c r="CL88" s="54">
        <f t="shared" si="364"/>
        <v>9.6153846153846159E-3</v>
      </c>
      <c r="CM88" s="54">
        <f t="shared" si="365"/>
        <v>1.9230769230769232E-2</v>
      </c>
      <c r="CN88" s="54">
        <f t="shared" si="366"/>
        <v>2.8846153846153848E-2</v>
      </c>
      <c r="CO88" s="54">
        <f t="shared" si="367"/>
        <v>3.8461538461538464E-2</v>
      </c>
      <c r="CP88" s="54">
        <f t="shared" si="368"/>
        <v>4.8076923076923073E-2</v>
      </c>
      <c r="CQ88" s="54">
        <f t="shared" si="369"/>
        <v>5.7692307692307696E-2</v>
      </c>
      <c r="CR88" s="54">
        <f t="shared" si="370"/>
        <v>6.7307692307692304E-2</v>
      </c>
      <c r="CS88" s="54">
        <f t="shared" si="371"/>
        <v>7.6923076923076927E-2</v>
      </c>
      <c r="CT88" s="54">
        <f t="shared" si="372"/>
        <v>8.6538461538461536E-2</v>
      </c>
      <c r="CU88" s="54">
        <f t="shared" si="373"/>
        <v>9.6153846153846145E-2</v>
      </c>
      <c r="CV88" s="54">
        <f t="shared" si="374"/>
        <v>0.10576923076923077</v>
      </c>
      <c r="CW88" s="54">
        <f t="shared" si="375"/>
        <v>0.11538461538461539</v>
      </c>
      <c r="CX88" s="54">
        <f t="shared" si="376"/>
        <v>1.9230769230769232E-2</v>
      </c>
      <c r="CY88" s="54">
        <f t="shared" si="377"/>
        <v>3.8461538461538464E-2</v>
      </c>
      <c r="CZ88" s="54">
        <f t="shared" si="378"/>
        <v>5.7692307692307696E-2</v>
      </c>
      <c r="DA88" s="54">
        <f t="shared" si="379"/>
        <v>7.6923076923076927E-2</v>
      </c>
      <c r="DB88" s="54">
        <f t="shared" si="380"/>
        <v>9.6153846153846145E-2</v>
      </c>
      <c r="DC88" s="54">
        <f t="shared" si="381"/>
        <v>0.11538461538461539</v>
      </c>
      <c r="DD88" s="54">
        <f t="shared" si="382"/>
        <v>0.13461538461538461</v>
      </c>
      <c r="DE88" s="54">
        <f t="shared" si="383"/>
        <v>0.15384615384615385</v>
      </c>
      <c r="DF88" s="54">
        <f t="shared" si="384"/>
        <v>0.17307692307692307</v>
      </c>
      <c r="DG88" s="54">
        <f t="shared" si="385"/>
        <v>0.19230769230769229</v>
      </c>
      <c r="DH88" s="54">
        <f t="shared" si="386"/>
        <v>0.21153846153846154</v>
      </c>
      <c r="DI88" s="54">
        <f t="shared" si="387"/>
        <v>0.23076923076923078</v>
      </c>
      <c r="DJ88" s="54">
        <f t="shared" si="388"/>
        <v>2.8846153846153848E-2</v>
      </c>
      <c r="DK88" s="54">
        <f t="shared" si="389"/>
        <v>5.7692307692307696E-2</v>
      </c>
      <c r="DL88" s="54">
        <f t="shared" si="390"/>
        <v>8.6538461538461536E-2</v>
      </c>
      <c r="DM88" s="54">
        <f t="shared" si="391"/>
        <v>0.11538461538461539</v>
      </c>
      <c r="DN88" s="54">
        <f t="shared" si="392"/>
        <v>0.14423076923076922</v>
      </c>
      <c r="DO88" s="54">
        <f t="shared" si="393"/>
        <v>0.17307692307692307</v>
      </c>
      <c r="DP88" s="54">
        <f t="shared" si="394"/>
        <v>0.20192307692307693</v>
      </c>
      <c r="DQ88" s="54">
        <f t="shared" si="395"/>
        <v>0.23076923076923078</v>
      </c>
      <c r="DR88" s="54">
        <f t="shared" si="396"/>
        <v>0.25961538461538458</v>
      </c>
      <c r="DS88" s="54">
        <f t="shared" si="397"/>
        <v>0.28846153846153844</v>
      </c>
      <c r="DT88" s="54">
        <f t="shared" si="398"/>
        <v>0.31730769230769229</v>
      </c>
      <c r="DU88" s="54">
        <f t="shared" si="399"/>
        <v>0.34615384615384615</v>
      </c>
      <c r="DV88" s="54">
        <f t="shared" si="400"/>
        <v>3.8461538461538464E-2</v>
      </c>
      <c r="DW88" s="54">
        <f t="shared" si="401"/>
        <v>7.6923076923076927E-2</v>
      </c>
      <c r="DX88" s="54">
        <f t="shared" si="402"/>
        <v>0.11538461538461539</v>
      </c>
      <c r="DY88" s="54">
        <f t="shared" si="403"/>
        <v>0.15384615384615385</v>
      </c>
      <c r="DZ88" s="54">
        <f t="shared" si="404"/>
        <v>0.19230769230769229</v>
      </c>
      <c r="EA88" s="54">
        <f t="shared" si="405"/>
        <v>0.23076923076923078</v>
      </c>
      <c r="EB88" s="54">
        <f t="shared" si="406"/>
        <v>0.26923076923076922</v>
      </c>
      <c r="EC88" s="54">
        <f t="shared" si="407"/>
        <v>0.30769230769230771</v>
      </c>
      <c r="ED88" s="54">
        <f t="shared" si="408"/>
        <v>0.34615384615384615</v>
      </c>
      <c r="EE88" s="54">
        <f t="shared" si="409"/>
        <v>0.38461538461538458</v>
      </c>
      <c r="EF88" s="54">
        <f t="shared" si="410"/>
        <v>0.42307692307692307</v>
      </c>
      <c r="EG88" s="54">
        <f t="shared" si="411"/>
        <v>0.46153846153846156</v>
      </c>
      <c r="EH88" s="66">
        <f t="shared" ref="EH88:ES88" si="490">EG88+EH$2</f>
        <v>0.54153846153846152</v>
      </c>
      <c r="EI88" s="66">
        <f t="shared" si="490"/>
        <v>0.63153846153846149</v>
      </c>
      <c r="EJ88" s="66">
        <f t="shared" si="490"/>
        <v>0.73153846153846147</v>
      </c>
      <c r="EK88" s="66">
        <f t="shared" si="490"/>
        <v>0.85153846153846147</v>
      </c>
      <c r="EL88" s="66">
        <f t="shared" si="490"/>
        <v>0.99153846153846148</v>
      </c>
      <c r="EM88" s="66">
        <f t="shared" si="490"/>
        <v>1.1515384615384614</v>
      </c>
      <c r="EN88" s="66">
        <f t="shared" si="490"/>
        <v>1.3315384615384613</v>
      </c>
      <c r="EO88" s="66">
        <f t="shared" si="490"/>
        <v>1.5315384615384613</v>
      </c>
      <c r="EP88" s="66">
        <f t="shared" si="490"/>
        <v>1.7515384615384613</v>
      </c>
      <c r="EQ88" s="66">
        <f t="shared" si="490"/>
        <v>1.9915384615384613</v>
      </c>
      <c r="ER88" s="66">
        <f t="shared" si="490"/>
        <v>2.2515384615384613</v>
      </c>
      <c r="ES88" s="66">
        <f t="shared" si="490"/>
        <v>2.5315384615384611</v>
      </c>
      <c r="EW88" s="23">
        <v>83</v>
      </c>
      <c r="EX88" s="23">
        <f>INT([2]攻城值!$AC87)</f>
        <v>295</v>
      </c>
      <c r="EY88" s="23">
        <f>INT([2]攻城值!$AJ87)</f>
        <v>1579</v>
      </c>
      <c r="EZ88" s="23">
        <f t="shared" si="413"/>
        <v>1263.2</v>
      </c>
      <c r="FA88" s="23">
        <f>[3]其他调用!AS87+[3]其他调用!$AZ87*[3]攻城基础信息!$D$28*[3]攻城基础信息!$D$29</f>
        <v>1558.9310877800349</v>
      </c>
      <c r="FB88" s="61">
        <f>[3]攻城基础信息!$X87*EZ88/FA88*$EX$1*6</f>
        <v>856199.53779035364</v>
      </c>
      <c r="FC88" s="26">
        <f t="shared" si="414"/>
        <v>85500</v>
      </c>
      <c r="FJ88" s="54">
        <v>83</v>
      </c>
      <c r="FK88" s="54">
        <f t="shared" ref="FK88:FK104" si="491">IF(FK$5&lt;$P88,FL88*0.99,IF(FK$5&lt;=$T88,1,FJ88*1.05))</f>
        <v>0.62352539489119996</v>
      </c>
      <c r="FL88" s="54">
        <f t="shared" ref="FL88:FL104" si="492">IF(FL$5&lt;$P88,FM88*0.99,IF(FL$5&lt;=$T88,1,FK88*1.05))</f>
        <v>0.62982363120323226</v>
      </c>
      <c r="FM88" s="54">
        <f t="shared" ref="FM88:FM104" si="493">IF(FM$5&lt;$P88,FN88*0.99,IF(FM$5&lt;=$T88,1,FL88*1.05))</f>
        <v>0.63618548606387093</v>
      </c>
      <c r="FN88" s="54">
        <f t="shared" ref="FN88:FN104" si="494">IF(FN$5&lt;$P88,FO88*0.99,IF(FN$5&lt;=$T88,1,FM88*1.05))</f>
        <v>0.64261160208471813</v>
      </c>
      <c r="FO88" s="54">
        <f t="shared" ref="FO88:FO104" si="495">IF(FO$5&lt;$P88,FP88*0.99,IF(FO$5&lt;=$T88,1,FN88*1.05))</f>
        <v>0.64910262836840216</v>
      </c>
      <c r="FP88" s="54">
        <f t="shared" ref="FP88:FP104" si="496">IF(FP$5&lt;$P88,FQ88*0.99,IF(FP$5&lt;=$T88,1,FO88*1.05))</f>
        <v>0.65565922057414361</v>
      </c>
      <c r="FQ88" s="54">
        <f t="shared" ref="FQ88:FQ104" si="497">IF(FQ$5&lt;$P88,FR88*0.99,IF(FQ$5&lt;=$T88,1,FP88*1.05))</f>
        <v>0.66228204098398347</v>
      </c>
      <c r="FR88" s="54">
        <f t="shared" ref="FR88:FR104" si="498">IF(FR$5&lt;$P88,FS88*0.99,IF(FR$5&lt;=$T88,1,FQ88*1.05))</f>
        <v>0.66897175856968027</v>
      </c>
      <c r="FS88" s="54">
        <f t="shared" ref="FS88:FS104" si="499">IF(FS$5&lt;$P88,FT88*0.99,IF(FS$5&lt;=$T88,1,FR88*1.05))</f>
        <v>0.67572904906028308</v>
      </c>
      <c r="FT88" s="54">
        <f t="shared" ref="FT88:FT104" si="500">IF(FT$5&lt;$P88,FU88*0.99,IF(FT$5&lt;=$T88,1,FS88*1.05))</f>
        <v>0.68255459501038696</v>
      </c>
      <c r="FU88" s="54">
        <f t="shared" ref="FU88:FU104" si="501">IF(FU$5&lt;$P88,FV88*0.99,IF(FU$5&lt;=$T88,1,FT88*1.05))</f>
        <v>0.68944908586907772</v>
      </c>
      <c r="FV88" s="54">
        <f t="shared" ref="FV88:FV104" si="502">IF(FV$5&lt;$P88,FW88*0.99,IF(FV$5&lt;=$T88,1,FU88*1.05))</f>
        <v>0.69641321804957346</v>
      </c>
      <c r="FW88" s="54">
        <f t="shared" ref="FW88:FW104" si="503">IF(FW$5&lt;$P88,FX88*0.99,IF(FW$5&lt;=$T88,1,FV88*1.05))</f>
        <v>0.70344769499956916</v>
      </c>
      <c r="FX88" s="54">
        <f t="shared" ref="FX88:FX104" si="504">IF(FX$5&lt;$P88,FY88*0.99,IF(FX$5&lt;=$T88,1,FW88*1.05))</f>
        <v>0.71055322727229209</v>
      </c>
      <c r="FY88" s="54">
        <f t="shared" ref="FY88:FY104" si="505">IF(FY$5&lt;$P88,FZ88*0.99,IF(FY$5&lt;=$T88,1,FX88*1.05))</f>
        <v>0.7177305325982748</v>
      </c>
      <c r="FZ88" s="54">
        <f t="shared" ref="FZ88:FZ104" si="506">IF(FZ$5&lt;$P88,GA88*0.99,IF(FZ$5&lt;=$T88,1,FY88*1.05))</f>
        <v>0.72498033595785338</v>
      </c>
      <c r="GA88" s="54">
        <f t="shared" ref="GA88:GA104" si="507">IF(GA$5&lt;$P88,GB88*0.99,IF(GA$5&lt;=$T88,1,FZ88*1.05))</f>
        <v>0.73230336965439735</v>
      </c>
      <c r="GB88" s="54">
        <f t="shared" ref="GB88:GB104" si="508">IF(GB$5&lt;$P88,GC88*0.99,IF(GB$5&lt;=$T88,1,GA88*1.05))</f>
        <v>0.73970037338828021</v>
      </c>
      <c r="GC88" s="54">
        <f t="shared" ref="GC88:GC104" si="509">IF(GC$5&lt;$P88,GD88*0.99,IF(GC$5&lt;=$T88,1,GB88*1.05))</f>
        <v>0.74717209433159615</v>
      </c>
      <c r="GD88" s="54">
        <f t="shared" ref="GD88:GD104" si="510">IF(GD$5&lt;$P88,GE88*0.99,IF(GD$5&lt;=$T88,1,GC88*1.05))</f>
        <v>0.75471928720363246</v>
      </c>
      <c r="GE88" s="54">
        <f t="shared" ref="GE88:GE104" si="511">IF(GE$5&lt;$P88,GF88*0.99,IF(GE$5&lt;=$T88,1,GD88*1.05))</f>
        <v>0.76234271434710354</v>
      </c>
      <c r="GF88" s="54">
        <f t="shared" ref="GF88:GF104" si="512">IF(GF$5&lt;$P88,GG88*0.99,IF(GF$5&lt;=$T88,1,GE88*1.05))</f>
        <v>0.77004314580515509</v>
      </c>
      <c r="GG88" s="54">
        <f t="shared" ref="GG88:GG104" si="513">IF(GG$5&lt;$P88,GH88*0.99,IF(GG$5&lt;=$T88,1,GF88*1.05))</f>
        <v>0.77782135939914654</v>
      </c>
      <c r="GH88" s="54">
        <f t="shared" ref="GH88:GH104" si="514">IF(GH$5&lt;$P88,GI88*0.99,IF(GH$5&lt;=$T88,1,GG88*1.05))</f>
        <v>0.78567814080721876</v>
      </c>
      <c r="GI88" s="54">
        <f t="shared" ref="GI88:GI104" si="515">IF(GI$5&lt;$P88,GJ88*0.99,IF(GI$5&lt;=$T88,1,GH88*1.05))</f>
        <v>0.79361428364365527</v>
      </c>
      <c r="GJ88" s="54">
        <f t="shared" ref="GJ88:GJ104" si="516">IF(GJ$5&lt;$P88,GK88*0.99,IF(GJ$5&lt;=$T88,1,GI88*1.05))</f>
        <v>0.80163058953904576</v>
      </c>
      <c r="GK88" s="54">
        <f t="shared" ref="GK88:GK104" si="517">IF(GK$5&lt;$P88,GL88*0.99,IF(GK$5&lt;=$T88,1,GJ88*1.05))</f>
        <v>0.80972786822125831</v>
      </c>
      <c r="GL88" s="54">
        <f t="shared" ref="GL88:GL104" si="518">IF(GL$5&lt;$P88,GM88*0.99,IF(GL$5&lt;=$T88,1,GK88*1.05))</f>
        <v>0.81790693759723065</v>
      </c>
      <c r="GM88" s="54">
        <f t="shared" ref="GM88:GM104" si="519">IF(GM$5&lt;$P88,GN88*0.99,IF(GM$5&lt;=$T88,1,GL88*1.05))</f>
        <v>0.82616862383558654</v>
      </c>
      <c r="GN88" s="54">
        <f t="shared" ref="GN88:GN104" si="520">IF(GN$5&lt;$P88,GO88*0.99,IF(GN$5&lt;=$T88,1,GM88*1.05))</f>
        <v>0.83451376145008738</v>
      </c>
      <c r="GO88" s="54">
        <f t="shared" ref="GO88:GO104" si="521">IF(GO$5&lt;$P88,GP88*0.99,IF(GO$5&lt;=$T88,1,GN88*1.05))</f>
        <v>0.84294319338392665</v>
      </c>
      <c r="GP88" s="54">
        <f t="shared" ref="GP88:GP104" si="522">IF(GP$5&lt;$P88,GQ88*0.99,IF(GP$5&lt;=$T88,1,GO88*1.05))</f>
        <v>0.85145777109487542</v>
      </c>
      <c r="GQ88" s="54">
        <f t="shared" ref="GQ88:GQ104" si="523">IF(GQ$5&lt;$P88,GR88*0.99,IF(GQ$5&lt;=$T88,1,GP88*1.05))</f>
        <v>0.86005835464128833</v>
      </c>
      <c r="GR88" s="54">
        <f t="shared" ref="GR88:GR104" si="524">IF(GR$5&lt;$P88,GS88*0.99,IF(GR$5&lt;=$T88,1,GQ88*1.05))</f>
        <v>0.86874581276897811</v>
      </c>
      <c r="GS88" s="54">
        <f t="shared" ref="GS88:GS104" si="525">IF(GS$5&lt;$P88,GT88*0.99,IF(GS$5&lt;=$T88,1,GR88*1.05))</f>
        <v>0.87752102299896784</v>
      </c>
      <c r="GT88" s="54">
        <f t="shared" ref="GT88:GT104" si="526">IF(GT$5&lt;$P88,GU88*0.99,IF(GT$5&lt;=$T88,1,GS88*1.05))</f>
        <v>0.88638487171612912</v>
      </c>
      <c r="GU88" s="54">
        <f t="shared" ref="GU88:GU104" si="527">IF(GU$5&lt;$P88,GV88*0.99,IF(GU$5&lt;=$T88,1,GT88*1.05))</f>
        <v>0.89533825425871627</v>
      </c>
      <c r="GV88" s="54">
        <f t="shared" ref="GV88:GV104" si="528">IF(GV$5&lt;$P88,GW88*0.99,IF(GV$5&lt;=$T88,1,GU88*1.05))</f>
        <v>0.9043820750088043</v>
      </c>
      <c r="GW88" s="54">
        <f t="shared" ref="GW88:GW104" si="529">IF(GW$5&lt;$P88,GX88*0.99,IF(GW$5&lt;=$T88,1,GV88*1.05))</f>
        <v>0.91351724748364072</v>
      </c>
      <c r="GX88" s="54">
        <f t="shared" ref="GX88:GX104" si="530">IF(GX$5&lt;$P88,GY88*0.99,IF(GX$5&lt;=$T88,1,GW88*1.05))</f>
        <v>0.92274469442791995</v>
      </c>
      <c r="GY88" s="54">
        <f t="shared" ref="GY88:GY104" si="531">IF(GY$5&lt;$P88,GZ88*0.99,IF(GY$5&lt;=$T88,1,GX88*1.05))</f>
        <v>0.93206534790698992</v>
      </c>
      <c r="GZ88" s="54">
        <f t="shared" ref="GZ88:GZ104" si="532">IF(GZ$5&lt;$P88,HA88*0.99,IF(GZ$5&lt;=$T88,1,GY88*1.05))</f>
        <v>0.94148014940099989</v>
      </c>
      <c r="HA88" s="54">
        <f t="shared" ref="HA88:HA104" si="533">IF(HA$5&lt;$P88,HB88*0.99,IF(HA$5&lt;=$T88,1,GZ88*1.05))</f>
        <v>0.95099004989999991</v>
      </c>
      <c r="HB88" s="54">
        <f t="shared" ref="HB88:HB104" si="534">IF(HB$5&lt;$P88,HC88*0.99,IF(HB$5&lt;=$T88,1,HA88*1.05))</f>
        <v>0.96059600999999994</v>
      </c>
      <c r="HC88" s="54">
        <f t="shared" ref="HC88:HC104" si="535">IF(HC$5&lt;$P88,HD88*0.99,IF(HC$5&lt;=$T88,1,HB88*1.05))</f>
        <v>0.97029899999999991</v>
      </c>
      <c r="HD88" s="54">
        <f t="shared" ref="HD88:HD104" si="536">IF(HD$5&lt;$P88,HE88*0.99,IF(HD$5&lt;=$T88,1,HC88*1.05))</f>
        <v>0.98009999999999997</v>
      </c>
      <c r="HE88" s="54">
        <f t="shared" ref="HE88:HE104" si="537">IF(HE$5&lt;$P88,HF88*0.99,IF(HE$5&lt;=$T88,1,HD88*1.05))</f>
        <v>0.99</v>
      </c>
      <c r="HF88" s="67">
        <f t="shared" si="486"/>
        <v>1</v>
      </c>
      <c r="HG88" s="66">
        <f t="shared" ref="HG88:HR88" si="538">IF(HG$5&lt;$P88,HH88*0.99,IF(HG$5&lt;=$T88,1,HF88*HG$2))</f>
        <v>1</v>
      </c>
      <c r="HH88" s="66">
        <f t="shared" si="538"/>
        <v>1</v>
      </c>
      <c r="HI88" s="66">
        <f t="shared" si="538"/>
        <v>1</v>
      </c>
      <c r="HJ88" s="66">
        <f t="shared" si="538"/>
        <v>1</v>
      </c>
      <c r="HK88" s="66">
        <f t="shared" si="538"/>
        <v>1</v>
      </c>
      <c r="HL88" s="66">
        <f t="shared" si="538"/>
        <v>1</v>
      </c>
      <c r="HM88" s="66">
        <f t="shared" si="538"/>
        <v>1.17</v>
      </c>
      <c r="HN88" s="66">
        <f t="shared" si="538"/>
        <v>1.3922999999999999</v>
      </c>
      <c r="HO88" s="66">
        <f t="shared" si="538"/>
        <v>1.6846829999999997</v>
      </c>
      <c r="HP88" s="66">
        <f t="shared" si="538"/>
        <v>2.0721600899999997</v>
      </c>
      <c r="HQ88" s="66">
        <f t="shared" si="538"/>
        <v>2.5902001124999998</v>
      </c>
      <c r="HR88" s="66">
        <f t="shared" si="538"/>
        <v>3.2895541428749997</v>
      </c>
    </row>
    <row r="89" spans="5:226" x14ac:dyDescent="0.15">
      <c r="I89" s="54">
        <v>84</v>
      </c>
      <c r="J89" s="54">
        <f>ROUNDUP(求节点(节奏总纲!P$4:P$113,节奏总纲!$O$4:$O$113,节奏总纲!P87+1),0)</f>
        <v>85</v>
      </c>
      <c r="K89" s="54">
        <f>ROUNDUP(求节点(节奏总纲!Q$4:Q$113,节奏总纲!$O$4:$O$113,节奏总纲!Q87+1),0)</f>
        <v>85</v>
      </c>
      <c r="L89" s="54">
        <f>ROUNDUP(求节点(节奏总纲!R$4:R$113,节奏总纲!$O$4:$O$113,节奏总纲!R87+1),0)</f>
        <v>85</v>
      </c>
      <c r="M89" s="54">
        <f>ROUNDUP(求节点(节奏总纲!S$4:S$113,节奏总纲!$O$4:$O$113,节奏总纲!S87+1),0)</f>
        <v>85</v>
      </c>
      <c r="N89" s="54">
        <f>ROUNDUP(求节点(节奏总纲!T$4:T$113,节奏总纲!$O$4:$O$113,节奏总纲!T87+1),0)</f>
        <v>85</v>
      </c>
      <c r="O89" s="54">
        <f t="shared" si="478"/>
        <v>24</v>
      </c>
      <c r="P89" s="54">
        <v>48</v>
      </c>
      <c r="Q89" s="54">
        <f t="shared" ref="Q89:Q102" si="539">P89+1.5</f>
        <v>49.5</v>
      </c>
      <c r="R89" s="54">
        <f t="shared" ref="R89:R102" si="540">Q89+1.5</f>
        <v>51</v>
      </c>
      <c r="S89" s="54">
        <f t="shared" ref="S89:S102" si="541">R89+1.5</f>
        <v>52.5</v>
      </c>
      <c r="T89" s="54">
        <f t="shared" ref="T89:T102" si="542">S89+1.5</f>
        <v>54</v>
      </c>
      <c r="U89" s="54">
        <f>其他调用!AG88</f>
        <v>37361440798.28476</v>
      </c>
      <c r="V89" s="54">
        <f>IFERROR(部队战力(INDEX(其他调用!D$5:D$104,J89,1),INDEX(其他调用!N$5:N$104,J89,1),INDEX(其他调用!I$5:I$104,J89,1),INDEX(其他调用!S$5:S$104,J89,1)),V88)</f>
        <v>40180501259.120003</v>
      </c>
      <c r="W89" s="54">
        <f>IFERROR(部队战力(INDEX(其他调用!E$5:E$104,K89,1),INDEX(其他调用!O$5:O$104,K89,1),INDEX(其他调用!J$5:J$104,K89,1),INDEX(其他调用!T$5:T$104,K89,1)),W88)</f>
        <v>44407108753.757919</v>
      </c>
      <c r="X89" s="54">
        <f>IFERROR(部队战力(INDEX(其他调用!F$5:F$104,L89,1),INDEX(其他调用!P$5:P$104,L89,1),INDEX(其他调用!K$5:K$104,L89,1),INDEX(其他调用!U$5:U$104,L89,1)),X88)</f>
        <v>50223092814.831787</v>
      </c>
      <c r="Y89" s="54">
        <f>IFERROR(部队战力(INDEX(其他调用!G$5:G$104,M89,1),INDEX(其他调用!Q$5:Q$104,M89,1),INDEX(其他调用!L$5:L$104,M89,1),INDEX(其他调用!V$5:V$104,M89,1)),Y88)</f>
        <v>60908656637.555305</v>
      </c>
      <c r="Z89" s="54">
        <f>IFERROR(部队战力(INDEX(其他调用!H$5:H$104,N89,1),INDEX(其他调用!R$5:R$104,N89,1),INDEX(其他调用!M$5:M$104,N89,1),INDEX(其他调用!W$5:W$104,N89,1)),Z88)</f>
        <v>64275746138.477776</v>
      </c>
      <c r="AA89" s="54">
        <f t="shared" si="479"/>
        <v>1</v>
      </c>
      <c r="AB89" s="54">
        <f t="shared" si="480"/>
        <v>1.0754537405571538</v>
      </c>
      <c r="AC89" s="54">
        <f t="shared" si="481"/>
        <v>1.188581270018811</v>
      </c>
      <c r="AD89" s="54">
        <f t="shared" si="482"/>
        <v>1.3442493582083028</v>
      </c>
      <c r="AE89" s="54">
        <f t="shared" si="483"/>
        <v>1.6302544906231664</v>
      </c>
      <c r="AF89" s="54">
        <f t="shared" si="484"/>
        <v>1.7203765370159021</v>
      </c>
      <c r="AL89" s="54">
        <v>84</v>
      </c>
      <c r="AM89" s="26">
        <f t="shared" si="434"/>
        <v>0.31259221482495197</v>
      </c>
      <c r="AN89" s="26">
        <f t="shared" si="434"/>
        <v>0.3295011258945002</v>
      </c>
      <c r="AO89" s="26">
        <f t="shared" si="434"/>
        <v>0.34732468313883558</v>
      </c>
      <c r="AP89" s="26">
        <f t="shared" si="434"/>
        <v>0.3661123621050002</v>
      </c>
      <c r="AQ89" s="26">
        <f t="shared" si="434"/>
        <v>0.40429328196054931</v>
      </c>
      <c r="AR89" s="26">
        <f t="shared" si="434"/>
        <v>0.42616253790000019</v>
      </c>
      <c r="AS89" s="26">
        <f t="shared" si="434"/>
        <v>0.44921475773394365</v>
      </c>
      <c r="AT89" s="26">
        <f t="shared" si="434"/>
        <v>0.47351393100000022</v>
      </c>
      <c r="AU89" s="26">
        <f t="shared" si="434"/>
        <v>0.52181512262023744</v>
      </c>
      <c r="AV89" s="26">
        <f t="shared" si="434"/>
        <v>0.55004143500000013</v>
      </c>
      <c r="AW89" s="26">
        <f t="shared" si="435"/>
        <v>0.57979458068915268</v>
      </c>
      <c r="AX89" s="26">
        <f t="shared" si="435"/>
        <v>0.61115715000000015</v>
      </c>
      <c r="AY89" s="26">
        <f t="shared" si="435"/>
        <v>0.5881974006991405</v>
      </c>
      <c r="AZ89" s="26">
        <f t="shared" si="435"/>
        <v>0.62001450000000025</v>
      </c>
      <c r="BA89" s="26">
        <f t="shared" si="435"/>
        <v>0.65355266744348939</v>
      </c>
      <c r="BB89" s="26">
        <f t="shared" si="435"/>
        <v>0.68890500000000021</v>
      </c>
      <c r="BC89" s="26">
        <f t="shared" si="435"/>
        <v>0.76074913670670707</v>
      </c>
      <c r="BD89" s="26">
        <f t="shared" si="435"/>
        <v>0.80190000000000017</v>
      </c>
      <c r="BE89" s="26">
        <f t="shared" si="435"/>
        <v>0.84527681856300807</v>
      </c>
      <c r="BF89" s="26">
        <f t="shared" si="435"/>
        <v>0.89100000000000013</v>
      </c>
      <c r="BG89" s="26">
        <f t="shared" si="436"/>
        <v>0.9818872134822817</v>
      </c>
      <c r="BH89" s="26">
        <f t="shared" si="436"/>
        <v>1.0349999999999999</v>
      </c>
      <c r="BI89" s="26">
        <f t="shared" si="436"/>
        <v>1.0909857927580908</v>
      </c>
      <c r="BJ89" s="26">
        <f t="shared" si="436"/>
        <v>1.1499999999999999</v>
      </c>
      <c r="BK89" s="26">
        <f t="shared" si="436"/>
        <v>1.0516492553160701</v>
      </c>
      <c r="BL89" s="26">
        <f t="shared" si="436"/>
        <v>1.0532959282242045</v>
      </c>
      <c r="BM89" s="26">
        <f t="shared" si="436"/>
        <v>1.0549400308171706</v>
      </c>
      <c r="BN89" s="26">
        <f t="shared" si="436"/>
        <v>1.0565815750936494</v>
      </c>
      <c r="BO89" s="26">
        <f t="shared" si="436"/>
        <v>1.1086120288144614</v>
      </c>
      <c r="BP89" s="26">
        <f t="shared" si="436"/>
        <v>1.1103264189050621</v>
      </c>
      <c r="BQ89" s="26">
        <f t="shared" si="437"/>
        <v>1.1120381659839569</v>
      </c>
      <c r="BR89" s="26">
        <f t="shared" si="437"/>
        <v>1.1137472822374856</v>
      </c>
      <c r="BS89" s="26">
        <f t="shared" si="437"/>
        <v>1.1661562242931103</v>
      </c>
      <c r="BT89" s="26">
        <f t="shared" si="437"/>
        <v>1.167937564663817</v>
      </c>
      <c r="BU89" s="26">
        <f t="shared" si="437"/>
        <v>1.1697161922655142</v>
      </c>
      <c r="BV89" s="26">
        <f t="shared" si="437"/>
        <v>1.1714921194542529</v>
      </c>
      <c r="BW89" s="26">
        <f t="shared" si="437"/>
        <v>1.0578110615712575</v>
      </c>
      <c r="BX89" s="26">
        <f t="shared" si="437"/>
        <v>1.0606743210545297</v>
      </c>
      <c r="BY89" s="26">
        <f t="shared" si="437"/>
        <v>1.0635298720329698</v>
      </c>
      <c r="BZ89" s="26">
        <f t="shared" si="437"/>
        <v>1.0663777764321811</v>
      </c>
      <c r="CA89" s="26">
        <f t="shared" si="438"/>
        <v>1.1201332427508224</v>
      </c>
      <c r="CB89" s="26">
        <f t="shared" si="438"/>
        <v>1.1231009314245595</v>
      </c>
      <c r="CC89" s="26">
        <f t="shared" si="438"/>
        <v>1.1260607988993994</v>
      </c>
      <c r="CD89" s="26">
        <f t="shared" si="438"/>
        <v>1.1290129066884904</v>
      </c>
      <c r="CE89" s="26">
        <f t="shared" si="438"/>
        <v>1.1834099207529869</v>
      </c>
      <c r="CF89" s="26">
        <f t="shared" si="438"/>
        <v>1.1864801800507832</v>
      </c>
      <c r="CG89" s="26">
        <f t="shared" si="438"/>
        <v>1.1895425149065026</v>
      </c>
      <c r="CH89" s="26" t="e">
        <f t="shared" si="438"/>
        <v>#VALUE!</v>
      </c>
      <c r="CK89" s="54">
        <v>84</v>
      </c>
      <c r="CL89" s="54">
        <f t="shared" si="364"/>
        <v>9.6153846153846159E-3</v>
      </c>
      <c r="CM89" s="54">
        <f t="shared" si="365"/>
        <v>1.9230769230769232E-2</v>
      </c>
      <c r="CN89" s="54">
        <f t="shared" si="366"/>
        <v>2.8846153846153848E-2</v>
      </c>
      <c r="CO89" s="54">
        <f t="shared" si="367"/>
        <v>3.8461538461538464E-2</v>
      </c>
      <c r="CP89" s="54">
        <f t="shared" si="368"/>
        <v>4.8076923076923073E-2</v>
      </c>
      <c r="CQ89" s="54">
        <f t="shared" si="369"/>
        <v>5.7692307692307696E-2</v>
      </c>
      <c r="CR89" s="54">
        <f t="shared" si="370"/>
        <v>6.7307692307692304E-2</v>
      </c>
      <c r="CS89" s="54">
        <f t="shared" si="371"/>
        <v>7.6923076923076927E-2</v>
      </c>
      <c r="CT89" s="54">
        <f t="shared" si="372"/>
        <v>8.6538461538461536E-2</v>
      </c>
      <c r="CU89" s="54">
        <f t="shared" si="373"/>
        <v>9.6153846153846145E-2</v>
      </c>
      <c r="CV89" s="54">
        <f t="shared" si="374"/>
        <v>0.10576923076923077</v>
      </c>
      <c r="CW89" s="54">
        <f t="shared" si="375"/>
        <v>0.11538461538461539</v>
      </c>
      <c r="CX89" s="54">
        <f t="shared" si="376"/>
        <v>1.9230769230769232E-2</v>
      </c>
      <c r="CY89" s="54">
        <f t="shared" si="377"/>
        <v>3.8461538461538464E-2</v>
      </c>
      <c r="CZ89" s="54">
        <f t="shared" si="378"/>
        <v>5.7692307692307696E-2</v>
      </c>
      <c r="DA89" s="54">
        <f t="shared" si="379"/>
        <v>7.6923076923076927E-2</v>
      </c>
      <c r="DB89" s="54">
        <f t="shared" si="380"/>
        <v>9.6153846153846145E-2</v>
      </c>
      <c r="DC89" s="54">
        <f t="shared" si="381"/>
        <v>0.11538461538461539</v>
      </c>
      <c r="DD89" s="54">
        <f t="shared" si="382"/>
        <v>0.13461538461538461</v>
      </c>
      <c r="DE89" s="54">
        <f t="shared" si="383"/>
        <v>0.15384615384615385</v>
      </c>
      <c r="DF89" s="54">
        <f t="shared" si="384"/>
        <v>0.17307692307692307</v>
      </c>
      <c r="DG89" s="54">
        <f t="shared" si="385"/>
        <v>0.19230769230769229</v>
      </c>
      <c r="DH89" s="54">
        <f t="shared" si="386"/>
        <v>0.21153846153846154</v>
      </c>
      <c r="DI89" s="54">
        <f t="shared" si="387"/>
        <v>0.23076923076923078</v>
      </c>
      <c r="DJ89" s="54">
        <f t="shared" si="388"/>
        <v>2.8846153846153848E-2</v>
      </c>
      <c r="DK89" s="54">
        <f t="shared" si="389"/>
        <v>5.7692307692307696E-2</v>
      </c>
      <c r="DL89" s="54">
        <f t="shared" si="390"/>
        <v>8.6538461538461536E-2</v>
      </c>
      <c r="DM89" s="54">
        <f t="shared" si="391"/>
        <v>0.11538461538461539</v>
      </c>
      <c r="DN89" s="54">
        <f t="shared" si="392"/>
        <v>0.14423076923076922</v>
      </c>
      <c r="DO89" s="54">
        <f t="shared" si="393"/>
        <v>0.17307692307692307</v>
      </c>
      <c r="DP89" s="54">
        <f t="shared" si="394"/>
        <v>0.20192307692307693</v>
      </c>
      <c r="DQ89" s="54">
        <f t="shared" si="395"/>
        <v>0.23076923076923078</v>
      </c>
      <c r="DR89" s="54">
        <f t="shared" si="396"/>
        <v>0.25961538461538458</v>
      </c>
      <c r="DS89" s="54">
        <f t="shared" si="397"/>
        <v>0.28846153846153844</v>
      </c>
      <c r="DT89" s="54">
        <f t="shared" si="398"/>
        <v>0.31730769230769229</v>
      </c>
      <c r="DU89" s="54">
        <f t="shared" si="399"/>
        <v>0.34615384615384615</v>
      </c>
      <c r="DV89" s="54">
        <f t="shared" si="400"/>
        <v>3.8461538461538464E-2</v>
      </c>
      <c r="DW89" s="54">
        <f t="shared" si="401"/>
        <v>7.6923076923076927E-2</v>
      </c>
      <c r="DX89" s="54">
        <f t="shared" si="402"/>
        <v>0.11538461538461539</v>
      </c>
      <c r="DY89" s="54">
        <f t="shared" si="403"/>
        <v>0.15384615384615385</v>
      </c>
      <c r="DZ89" s="54">
        <f t="shared" si="404"/>
        <v>0.19230769230769229</v>
      </c>
      <c r="EA89" s="54">
        <f t="shared" si="405"/>
        <v>0.23076923076923078</v>
      </c>
      <c r="EB89" s="54">
        <f t="shared" si="406"/>
        <v>0.26923076923076922</v>
      </c>
      <c r="EC89" s="54">
        <f t="shared" si="407"/>
        <v>0.30769230769230771</v>
      </c>
      <c r="ED89" s="54">
        <f t="shared" si="408"/>
        <v>0.34615384615384615</v>
      </c>
      <c r="EE89" s="54">
        <f t="shared" si="409"/>
        <v>0.38461538461538458</v>
      </c>
      <c r="EF89" s="54">
        <f t="shared" si="410"/>
        <v>0.42307692307692307</v>
      </c>
      <c r="EG89" s="54">
        <f t="shared" si="411"/>
        <v>0.46153846153846156</v>
      </c>
      <c r="EH89" s="66">
        <f t="shared" ref="EH89:ES89" si="543">EG89+EH$2</f>
        <v>0.54153846153846152</v>
      </c>
      <c r="EI89" s="66">
        <f t="shared" si="543"/>
        <v>0.63153846153846149</v>
      </c>
      <c r="EJ89" s="66">
        <f t="shared" si="543"/>
        <v>0.73153846153846147</v>
      </c>
      <c r="EK89" s="66">
        <f t="shared" si="543"/>
        <v>0.85153846153846147</v>
      </c>
      <c r="EL89" s="66">
        <f t="shared" si="543"/>
        <v>0.99153846153846148</v>
      </c>
      <c r="EM89" s="66">
        <f t="shared" si="543"/>
        <v>1.1515384615384614</v>
      </c>
      <c r="EN89" s="66">
        <f t="shared" si="543"/>
        <v>1.3315384615384613</v>
      </c>
      <c r="EO89" s="66">
        <f t="shared" si="543"/>
        <v>1.5315384615384613</v>
      </c>
      <c r="EP89" s="66">
        <f t="shared" si="543"/>
        <v>1.7515384615384613</v>
      </c>
      <c r="EQ89" s="66">
        <f t="shared" si="543"/>
        <v>1.9915384615384613</v>
      </c>
      <c r="ER89" s="66">
        <f t="shared" si="543"/>
        <v>2.2515384615384613</v>
      </c>
      <c r="ES89" s="66">
        <f t="shared" si="543"/>
        <v>2.5315384615384611</v>
      </c>
      <c r="EW89" s="23">
        <v>84</v>
      </c>
      <c r="EX89" s="23">
        <f>INT([2]攻城值!$AC88)</f>
        <v>298</v>
      </c>
      <c r="EY89" s="23">
        <f>INT([2]攻城值!$AJ88)</f>
        <v>1596</v>
      </c>
      <c r="EZ89" s="23">
        <f t="shared" si="413"/>
        <v>1276.8000000000002</v>
      </c>
      <c r="FA89" s="23">
        <f>[3]其他调用!AS88+[3]其他调用!$AZ88*[3]攻城基础信息!$D$28*[3]攻城基础信息!$D$29</f>
        <v>1575.7390497725496</v>
      </c>
      <c r="FB89" s="61">
        <f>[3]攻城基础信息!$X88*EZ89/FA89*$EX$1*6</f>
        <v>873732.20682754368</v>
      </c>
      <c r="FC89" s="26">
        <f t="shared" si="414"/>
        <v>87500</v>
      </c>
      <c r="FJ89" s="54">
        <v>84</v>
      </c>
      <c r="FK89" s="54">
        <f t="shared" si="491"/>
        <v>0.62352539489119996</v>
      </c>
      <c r="FL89" s="54">
        <f t="shared" si="492"/>
        <v>0.62982363120323226</v>
      </c>
      <c r="FM89" s="54">
        <f t="shared" si="493"/>
        <v>0.63618548606387093</v>
      </c>
      <c r="FN89" s="54">
        <f t="shared" si="494"/>
        <v>0.64261160208471813</v>
      </c>
      <c r="FO89" s="54">
        <f t="shared" si="495"/>
        <v>0.64910262836840216</v>
      </c>
      <c r="FP89" s="54">
        <f t="shared" si="496"/>
        <v>0.65565922057414361</v>
      </c>
      <c r="FQ89" s="54">
        <f t="shared" si="497"/>
        <v>0.66228204098398347</v>
      </c>
      <c r="FR89" s="54">
        <f t="shared" si="498"/>
        <v>0.66897175856968027</v>
      </c>
      <c r="FS89" s="54">
        <f t="shared" si="499"/>
        <v>0.67572904906028308</v>
      </c>
      <c r="FT89" s="54">
        <f t="shared" si="500"/>
        <v>0.68255459501038696</v>
      </c>
      <c r="FU89" s="54">
        <f t="shared" si="501"/>
        <v>0.68944908586907772</v>
      </c>
      <c r="FV89" s="54">
        <f t="shared" si="502"/>
        <v>0.69641321804957346</v>
      </c>
      <c r="FW89" s="54">
        <f t="shared" si="503"/>
        <v>0.70344769499956916</v>
      </c>
      <c r="FX89" s="54">
        <f t="shared" si="504"/>
        <v>0.71055322727229209</v>
      </c>
      <c r="FY89" s="54">
        <f t="shared" si="505"/>
        <v>0.7177305325982748</v>
      </c>
      <c r="FZ89" s="54">
        <f t="shared" si="506"/>
        <v>0.72498033595785338</v>
      </c>
      <c r="GA89" s="54">
        <f t="shared" si="507"/>
        <v>0.73230336965439735</v>
      </c>
      <c r="GB89" s="54">
        <f t="shared" si="508"/>
        <v>0.73970037338828021</v>
      </c>
      <c r="GC89" s="54">
        <f t="shared" si="509"/>
        <v>0.74717209433159615</v>
      </c>
      <c r="GD89" s="54">
        <f t="shared" si="510"/>
        <v>0.75471928720363246</v>
      </c>
      <c r="GE89" s="54">
        <f t="shared" si="511"/>
        <v>0.76234271434710354</v>
      </c>
      <c r="GF89" s="54">
        <f t="shared" si="512"/>
        <v>0.77004314580515509</v>
      </c>
      <c r="GG89" s="54">
        <f t="shared" si="513"/>
        <v>0.77782135939914654</v>
      </c>
      <c r="GH89" s="54">
        <f t="shared" si="514"/>
        <v>0.78567814080721876</v>
      </c>
      <c r="GI89" s="54">
        <f t="shared" si="515"/>
        <v>0.79361428364365527</v>
      </c>
      <c r="GJ89" s="54">
        <f t="shared" si="516"/>
        <v>0.80163058953904576</v>
      </c>
      <c r="GK89" s="54">
        <f t="shared" si="517"/>
        <v>0.80972786822125831</v>
      </c>
      <c r="GL89" s="54">
        <f t="shared" si="518"/>
        <v>0.81790693759723065</v>
      </c>
      <c r="GM89" s="54">
        <f t="shared" si="519"/>
        <v>0.82616862383558654</v>
      </c>
      <c r="GN89" s="54">
        <f t="shared" si="520"/>
        <v>0.83451376145008738</v>
      </c>
      <c r="GO89" s="54">
        <f t="shared" si="521"/>
        <v>0.84294319338392665</v>
      </c>
      <c r="GP89" s="54">
        <f t="shared" si="522"/>
        <v>0.85145777109487542</v>
      </c>
      <c r="GQ89" s="54">
        <f t="shared" si="523"/>
        <v>0.86005835464128833</v>
      </c>
      <c r="GR89" s="54">
        <f t="shared" si="524"/>
        <v>0.86874581276897811</v>
      </c>
      <c r="GS89" s="54">
        <f t="shared" si="525"/>
        <v>0.87752102299896784</v>
      </c>
      <c r="GT89" s="54">
        <f t="shared" si="526"/>
        <v>0.88638487171612912</v>
      </c>
      <c r="GU89" s="54">
        <f t="shared" si="527"/>
        <v>0.89533825425871627</v>
      </c>
      <c r="GV89" s="54">
        <f t="shared" si="528"/>
        <v>0.9043820750088043</v>
      </c>
      <c r="GW89" s="54">
        <f t="shared" si="529"/>
        <v>0.91351724748364072</v>
      </c>
      <c r="GX89" s="54">
        <f t="shared" si="530"/>
        <v>0.92274469442791995</v>
      </c>
      <c r="GY89" s="54">
        <f t="shared" si="531"/>
        <v>0.93206534790698992</v>
      </c>
      <c r="GZ89" s="54">
        <f t="shared" si="532"/>
        <v>0.94148014940099989</v>
      </c>
      <c r="HA89" s="54">
        <f t="shared" si="533"/>
        <v>0.95099004989999991</v>
      </c>
      <c r="HB89" s="54">
        <f t="shared" si="534"/>
        <v>0.96059600999999994</v>
      </c>
      <c r="HC89" s="54">
        <f t="shared" si="535"/>
        <v>0.97029899999999991</v>
      </c>
      <c r="HD89" s="54">
        <f t="shared" si="536"/>
        <v>0.98009999999999997</v>
      </c>
      <c r="HE89" s="54">
        <f t="shared" si="537"/>
        <v>0.99</v>
      </c>
      <c r="HF89" s="67">
        <f t="shared" si="486"/>
        <v>1</v>
      </c>
      <c r="HG89" s="66">
        <f t="shared" ref="HG89:HR89" si="544">IF(HG$5&lt;$P89,HH89*0.99,IF(HG$5&lt;=$T89,1,HF89*HG$2))</f>
        <v>1</v>
      </c>
      <c r="HH89" s="66">
        <f t="shared" si="544"/>
        <v>1</v>
      </c>
      <c r="HI89" s="66">
        <f t="shared" si="544"/>
        <v>1</v>
      </c>
      <c r="HJ89" s="66">
        <f t="shared" si="544"/>
        <v>1</v>
      </c>
      <c r="HK89" s="66">
        <f t="shared" si="544"/>
        <v>1</v>
      </c>
      <c r="HL89" s="66">
        <f t="shared" si="544"/>
        <v>1</v>
      </c>
      <c r="HM89" s="66">
        <f t="shared" si="544"/>
        <v>1.17</v>
      </c>
      <c r="HN89" s="66">
        <f t="shared" si="544"/>
        <v>1.3922999999999999</v>
      </c>
      <c r="HO89" s="66">
        <f t="shared" si="544"/>
        <v>1.6846829999999997</v>
      </c>
      <c r="HP89" s="66">
        <f t="shared" si="544"/>
        <v>2.0721600899999997</v>
      </c>
      <c r="HQ89" s="66">
        <f t="shared" si="544"/>
        <v>2.5902001124999998</v>
      </c>
      <c r="HR89" s="66">
        <f t="shared" si="544"/>
        <v>3.2895541428749997</v>
      </c>
    </row>
    <row r="90" spans="5:226" x14ac:dyDescent="0.15">
      <c r="I90" s="54">
        <v>85</v>
      </c>
      <c r="J90" s="54">
        <f>ROUNDUP(求节点(节奏总纲!P$4:P$113,节奏总纲!$O$4:$O$113,节奏总纲!P88+1),0)</f>
        <v>86</v>
      </c>
      <c r="K90" s="54">
        <f>ROUNDUP(求节点(节奏总纲!Q$4:Q$113,节奏总纲!$O$4:$O$113,节奏总纲!Q88+1),0)</f>
        <v>86</v>
      </c>
      <c r="L90" s="54">
        <f>ROUNDUP(求节点(节奏总纲!R$4:R$113,节奏总纲!$O$4:$O$113,节奏总纲!R88+1),0)</f>
        <v>86</v>
      </c>
      <c r="M90" s="54">
        <f>ROUNDUP(求节点(节奏总纲!S$4:S$113,节奏总纲!$O$4:$O$113,节奏总纲!S88+1),0)</f>
        <v>86</v>
      </c>
      <c r="N90" s="54">
        <f>ROUNDUP(求节点(节奏总纲!T$4:T$113,节奏总纲!$O$4:$O$113,节奏总纲!T88+1),0)</f>
        <v>86</v>
      </c>
      <c r="O90" s="54">
        <f t="shared" si="478"/>
        <v>24</v>
      </c>
      <c r="P90" s="54">
        <v>48</v>
      </c>
      <c r="Q90" s="54">
        <f t="shared" si="539"/>
        <v>49.5</v>
      </c>
      <c r="R90" s="54">
        <f t="shared" si="540"/>
        <v>51</v>
      </c>
      <c r="S90" s="54">
        <f t="shared" si="541"/>
        <v>52.5</v>
      </c>
      <c r="T90" s="54">
        <f t="shared" si="542"/>
        <v>54</v>
      </c>
      <c r="U90" s="54">
        <f>其他调用!AG89</f>
        <v>40180501259.120003</v>
      </c>
      <c r="V90" s="54">
        <f>IFERROR(部队战力(INDEX(其他调用!D$5:D$104,J90,1),INDEX(其他调用!N$5:N$104,J90,1),INDEX(其他调用!I$5:I$104,J90,1),INDEX(其他调用!S$5:S$104,J90,1)),V89)</f>
        <v>43118361576.915344</v>
      </c>
      <c r="W90" s="54">
        <f>IFERROR(部队战力(INDEX(其他调用!E$5:E$104,K90,1),INDEX(其他调用!O$5:O$104,K90,1),INDEX(其他调用!J$5:J$104,K90,1),INDEX(其他调用!T$5:T$104,K90,1)),W89)</f>
        <v>47358308802.87178</v>
      </c>
      <c r="X90" s="54">
        <f>IFERROR(部队战力(INDEX(其他调用!F$5:F$104,L90,1),INDEX(其他调用!P$5:P$104,L90,1),INDEX(其他调用!K$5:K$104,L90,1),INDEX(其他调用!U$5:U$104,L90,1)),X89)</f>
        <v>53771866285.997986</v>
      </c>
      <c r="Y90" s="54">
        <f>IFERROR(部队战力(INDEX(其他调用!G$5:G$104,M90,1),INDEX(其他调用!Q$5:Q$104,M90,1),INDEX(其他调用!L$5:L$104,M90,1),INDEX(其他调用!V$5:V$104,M90,1)),Y89)</f>
        <v>63928509126.285332</v>
      </c>
      <c r="Z90" s="54">
        <f>IFERROR(部队战力(INDEX(其他调用!H$5:H$104,N90,1),INDEX(其他调用!R$5:R$104,N90,1),INDEX(其他调用!M$5:M$104,N90,1),INDEX(其他调用!W$5:W$104,N90,1)),Z89)</f>
        <v>67341350035.261055</v>
      </c>
      <c r="AA90" s="54">
        <f t="shared" si="479"/>
        <v>1</v>
      </c>
      <c r="AB90" s="54">
        <f t="shared" si="480"/>
        <v>1.0731165671341274</v>
      </c>
      <c r="AC90" s="54">
        <f t="shared" si="481"/>
        <v>1.1786390741484984</v>
      </c>
      <c r="AD90" s="54">
        <f t="shared" si="482"/>
        <v>1.3382577270310452</v>
      </c>
      <c r="AE90" s="54">
        <f t="shared" si="483"/>
        <v>1.5910331410257135</v>
      </c>
      <c r="AF90" s="54">
        <f t="shared" si="484"/>
        <v>1.6759708795314294</v>
      </c>
      <c r="AL90" s="54">
        <v>85</v>
      </c>
      <c r="AM90" s="26">
        <f t="shared" si="434"/>
        <v>0.31259221482495197</v>
      </c>
      <c r="AN90" s="26">
        <f t="shared" si="434"/>
        <v>0.3295011258945002</v>
      </c>
      <c r="AO90" s="26">
        <f t="shared" si="434"/>
        <v>0.34732468313883558</v>
      </c>
      <c r="AP90" s="26">
        <f t="shared" si="434"/>
        <v>0.3661123621050002</v>
      </c>
      <c r="AQ90" s="26">
        <f t="shared" si="434"/>
        <v>0.40429328196054931</v>
      </c>
      <c r="AR90" s="26">
        <f t="shared" si="434"/>
        <v>0.42616253790000019</v>
      </c>
      <c r="AS90" s="26">
        <f t="shared" si="434"/>
        <v>0.44921475773394365</v>
      </c>
      <c r="AT90" s="26">
        <f t="shared" si="434"/>
        <v>0.47351393100000022</v>
      </c>
      <c r="AU90" s="26">
        <f t="shared" si="434"/>
        <v>0.52181512262023744</v>
      </c>
      <c r="AV90" s="26">
        <f t="shared" si="434"/>
        <v>0.55004143500000013</v>
      </c>
      <c r="AW90" s="26">
        <f t="shared" si="435"/>
        <v>0.57979458068915268</v>
      </c>
      <c r="AX90" s="26">
        <f t="shared" si="435"/>
        <v>0.61115715000000015</v>
      </c>
      <c r="AY90" s="26">
        <f t="shared" si="435"/>
        <v>0.5881974006991405</v>
      </c>
      <c r="AZ90" s="26">
        <f t="shared" si="435"/>
        <v>0.62001450000000025</v>
      </c>
      <c r="BA90" s="26">
        <f t="shared" si="435"/>
        <v>0.65355266744348939</v>
      </c>
      <c r="BB90" s="26">
        <f t="shared" si="435"/>
        <v>0.68890500000000021</v>
      </c>
      <c r="BC90" s="26">
        <f t="shared" si="435"/>
        <v>0.76074913670670707</v>
      </c>
      <c r="BD90" s="26">
        <f t="shared" si="435"/>
        <v>0.80190000000000017</v>
      </c>
      <c r="BE90" s="26">
        <f t="shared" si="435"/>
        <v>0.84527681856300807</v>
      </c>
      <c r="BF90" s="26">
        <f t="shared" si="435"/>
        <v>0.89100000000000013</v>
      </c>
      <c r="BG90" s="26">
        <f t="shared" si="436"/>
        <v>0.9818872134822817</v>
      </c>
      <c r="BH90" s="26">
        <f t="shared" si="436"/>
        <v>1.0349999999999999</v>
      </c>
      <c r="BI90" s="26">
        <f t="shared" si="436"/>
        <v>1.0909857927580908</v>
      </c>
      <c r="BJ90" s="26">
        <f t="shared" si="436"/>
        <v>1.1499999999999999</v>
      </c>
      <c r="BK90" s="26">
        <f t="shared" si="436"/>
        <v>1.0515982085866844</v>
      </c>
      <c r="BL90" s="26">
        <f t="shared" si="436"/>
        <v>1.0531939919148077</v>
      </c>
      <c r="BM90" s="26">
        <f t="shared" si="436"/>
        <v>1.0547873609918599</v>
      </c>
      <c r="BN90" s="26">
        <f t="shared" si="436"/>
        <v>1.0563783267423164</v>
      </c>
      <c r="BO90" s="26">
        <f t="shared" si="436"/>
        <v>1.108346276199393</v>
      </c>
      <c r="BP90" s="26">
        <f t="shared" si="436"/>
        <v>1.1100080006730013</v>
      </c>
      <c r="BQ90" s="26">
        <f t="shared" si="437"/>
        <v>1.1116672411972415</v>
      </c>
      <c r="BR90" s="26">
        <f t="shared" si="437"/>
        <v>1.1133240088779628</v>
      </c>
      <c r="BS90" s="26">
        <f t="shared" si="437"/>
        <v>1.1656591472266158</v>
      </c>
      <c r="BT90" s="26">
        <f t="shared" si="437"/>
        <v>1.1673860865260193</v>
      </c>
      <c r="BU90" s="26">
        <f t="shared" si="437"/>
        <v>1.1691104748978978</v>
      </c>
      <c r="BV90" s="26">
        <f t="shared" si="437"/>
        <v>1.1708323236131815</v>
      </c>
      <c r="BW90" s="26">
        <f t="shared" si="437"/>
        <v>1.0575699803974861</v>
      </c>
      <c r="BX90" s="26">
        <f t="shared" si="437"/>
        <v>1.0603452975176086</v>
      </c>
      <c r="BY90" s="26">
        <f t="shared" si="437"/>
        <v>1.0631133695413078</v>
      </c>
      <c r="BZ90" s="26">
        <f t="shared" si="437"/>
        <v>1.0658742529150613</v>
      </c>
      <c r="CA90" s="26">
        <f t="shared" si="438"/>
        <v>1.1195150511350414</v>
      </c>
      <c r="CB90" s="26">
        <f t="shared" si="438"/>
        <v>1.1223925175738054</v>
      </c>
      <c r="CC90" s="26">
        <f t="shared" si="438"/>
        <v>1.1252626259204725</v>
      </c>
      <c r="CD90" s="26">
        <f t="shared" si="438"/>
        <v>1.1281254323350789</v>
      </c>
      <c r="CE90" s="26">
        <f t="shared" si="438"/>
        <v>1.1823892191881031</v>
      </c>
      <c r="CF90" s="26">
        <f t="shared" si="438"/>
        <v>1.1853670586699279</v>
      </c>
      <c r="CG90" s="26">
        <f t="shared" si="438"/>
        <v>1.1883374360455616</v>
      </c>
      <c r="CH90" s="26" t="e">
        <f t="shared" si="438"/>
        <v>#VALUE!</v>
      </c>
      <c r="CK90" s="54">
        <v>85</v>
      </c>
      <c r="CL90" s="54">
        <f t="shared" si="364"/>
        <v>9.6153846153846159E-3</v>
      </c>
      <c r="CM90" s="54">
        <f t="shared" si="365"/>
        <v>1.9230769230769232E-2</v>
      </c>
      <c r="CN90" s="54">
        <f t="shared" si="366"/>
        <v>2.8846153846153848E-2</v>
      </c>
      <c r="CO90" s="54">
        <f t="shared" si="367"/>
        <v>3.8461538461538464E-2</v>
      </c>
      <c r="CP90" s="54">
        <f t="shared" si="368"/>
        <v>4.8076923076923073E-2</v>
      </c>
      <c r="CQ90" s="54">
        <f t="shared" si="369"/>
        <v>5.7692307692307696E-2</v>
      </c>
      <c r="CR90" s="54">
        <f t="shared" si="370"/>
        <v>6.7307692307692304E-2</v>
      </c>
      <c r="CS90" s="54">
        <f t="shared" si="371"/>
        <v>7.6923076923076927E-2</v>
      </c>
      <c r="CT90" s="54">
        <f t="shared" si="372"/>
        <v>8.6538461538461536E-2</v>
      </c>
      <c r="CU90" s="54">
        <f t="shared" si="373"/>
        <v>9.6153846153846145E-2</v>
      </c>
      <c r="CV90" s="54">
        <f t="shared" si="374"/>
        <v>0.10576923076923077</v>
      </c>
      <c r="CW90" s="54">
        <f t="shared" si="375"/>
        <v>0.11538461538461539</v>
      </c>
      <c r="CX90" s="54">
        <f t="shared" si="376"/>
        <v>1.9230769230769232E-2</v>
      </c>
      <c r="CY90" s="54">
        <f t="shared" si="377"/>
        <v>3.8461538461538464E-2</v>
      </c>
      <c r="CZ90" s="54">
        <f t="shared" si="378"/>
        <v>5.7692307692307696E-2</v>
      </c>
      <c r="DA90" s="54">
        <f t="shared" si="379"/>
        <v>7.6923076923076927E-2</v>
      </c>
      <c r="DB90" s="54">
        <f t="shared" si="380"/>
        <v>9.6153846153846145E-2</v>
      </c>
      <c r="DC90" s="54">
        <f t="shared" si="381"/>
        <v>0.11538461538461539</v>
      </c>
      <c r="DD90" s="54">
        <f t="shared" si="382"/>
        <v>0.13461538461538461</v>
      </c>
      <c r="DE90" s="54">
        <f t="shared" si="383"/>
        <v>0.15384615384615385</v>
      </c>
      <c r="DF90" s="54">
        <f t="shared" si="384"/>
        <v>0.17307692307692307</v>
      </c>
      <c r="DG90" s="54">
        <f t="shared" si="385"/>
        <v>0.19230769230769229</v>
      </c>
      <c r="DH90" s="54">
        <f t="shared" si="386"/>
        <v>0.21153846153846154</v>
      </c>
      <c r="DI90" s="54">
        <f t="shared" si="387"/>
        <v>0.23076923076923078</v>
      </c>
      <c r="DJ90" s="54">
        <f t="shared" si="388"/>
        <v>2.8846153846153848E-2</v>
      </c>
      <c r="DK90" s="54">
        <f t="shared" si="389"/>
        <v>5.7692307692307696E-2</v>
      </c>
      <c r="DL90" s="54">
        <f t="shared" si="390"/>
        <v>8.6538461538461536E-2</v>
      </c>
      <c r="DM90" s="54">
        <f t="shared" si="391"/>
        <v>0.11538461538461539</v>
      </c>
      <c r="DN90" s="54">
        <f t="shared" si="392"/>
        <v>0.14423076923076922</v>
      </c>
      <c r="DO90" s="54">
        <f t="shared" si="393"/>
        <v>0.17307692307692307</v>
      </c>
      <c r="DP90" s="54">
        <f t="shared" si="394"/>
        <v>0.20192307692307693</v>
      </c>
      <c r="DQ90" s="54">
        <f t="shared" si="395"/>
        <v>0.23076923076923078</v>
      </c>
      <c r="DR90" s="54">
        <f t="shared" si="396"/>
        <v>0.25961538461538458</v>
      </c>
      <c r="DS90" s="54">
        <f t="shared" si="397"/>
        <v>0.28846153846153844</v>
      </c>
      <c r="DT90" s="54">
        <f t="shared" si="398"/>
        <v>0.31730769230769229</v>
      </c>
      <c r="DU90" s="54">
        <f t="shared" si="399"/>
        <v>0.34615384615384615</v>
      </c>
      <c r="DV90" s="54">
        <f t="shared" si="400"/>
        <v>3.8461538461538464E-2</v>
      </c>
      <c r="DW90" s="54">
        <f t="shared" si="401"/>
        <v>7.6923076923076927E-2</v>
      </c>
      <c r="DX90" s="54">
        <f t="shared" si="402"/>
        <v>0.11538461538461539</v>
      </c>
      <c r="DY90" s="54">
        <f t="shared" si="403"/>
        <v>0.15384615384615385</v>
      </c>
      <c r="DZ90" s="54">
        <f t="shared" si="404"/>
        <v>0.19230769230769229</v>
      </c>
      <c r="EA90" s="54">
        <f t="shared" si="405"/>
        <v>0.23076923076923078</v>
      </c>
      <c r="EB90" s="54">
        <f t="shared" si="406"/>
        <v>0.26923076923076922</v>
      </c>
      <c r="EC90" s="54">
        <f t="shared" si="407"/>
        <v>0.30769230769230771</v>
      </c>
      <c r="ED90" s="54">
        <f t="shared" si="408"/>
        <v>0.34615384615384615</v>
      </c>
      <c r="EE90" s="54">
        <f t="shared" si="409"/>
        <v>0.38461538461538458</v>
      </c>
      <c r="EF90" s="54">
        <f t="shared" si="410"/>
        <v>0.42307692307692307</v>
      </c>
      <c r="EG90" s="54">
        <f t="shared" si="411"/>
        <v>0.46153846153846156</v>
      </c>
      <c r="EH90" s="66">
        <f t="shared" ref="EH90:ES90" si="545">EG90+EH$2</f>
        <v>0.54153846153846152</v>
      </c>
      <c r="EI90" s="66">
        <f t="shared" si="545"/>
        <v>0.63153846153846149</v>
      </c>
      <c r="EJ90" s="66">
        <f t="shared" si="545"/>
        <v>0.73153846153846147</v>
      </c>
      <c r="EK90" s="66">
        <f t="shared" si="545"/>
        <v>0.85153846153846147</v>
      </c>
      <c r="EL90" s="66">
        <f t="shared" si="545"/>
        <v>0.99153846153846148</v>
      </c>
      <c r="EM90" s="66">
        <f t="shared" si="545"/>
        <v>1.1515384615384614</v>
      </c>
      <c r="EN90" s="66">
        <f t="shared" si="545"/>
        <v>1.3315384615384613</v>
      </c>
      <c r="EO90" s="66">
        <f t="shared" si="545"/>
        <v>1.5315384615384613</v>
      </c>
      <c r="EP90" s="66">
        <f t="shared" si="545"/>
        <v>1.7515384615384613</v>
      </c>
      <c r="EQ90" s="66">
        <f t="shared" si="545"/>
        <v>1.9915384615384613</v>
      </c>
      <c r="ER90" s="66">
        <f t="shared" si="545"/>
        <v>2.2515384615384613</v>
      </c>
      <c r="ES90" s="66">
        <f t="shared" si="545"/>
        <v>2.5315384615384611</v>
      </c>
      <c r="EW90" s="23">
        <v>85</v>
      </c>
      <c r="EX90" s="23">
        <f>INT([2]攻城值!$AC89)</f>
        <v>301</v>
      </c>
      <c r="EY90" s="23">
        <f>INT([2]攻城值!$AJ89)</f>
        <v>1614</v>
      </c>
      <c r="EZ90" s="23">
        <f t="shared" si="413"/>
        <v>1291.2</v>
      </c>
      <c r="FA90" s="23">
        <f>[3]其他调用!AS89+[3]其他调用!$AZ89*[3]攻城基础信息!$D$28*[3]攻城基础信息!$D$29</f>
        <v>1589.7721084331988</v>
      </c>
      <c r="FB90" s="61">
        <f>[3]攻城基础信息!$X89*EZ90/FA90*$EX$1*6</f>
        <v>884698.20001874818</v>
      </c>
      <c r="FC90" s="26">
        <f t="shared" si="414"/>
        <v>88500</v>
      </c>
      <c r="FJ90" s="54">
        <v>85</v>
      </c>
      <c r="FK90" s="54">
        <f t="shared" si="491"/>
        <v>0.62352539489119996</v>
      </c>
      <c r="FL90" s="54">
        <f t="shared" si="492"/>
        <v>0.62982363120323226</v>
      </c>
      <c r="FM90" s="54">
        <f t="shared" si="493"/>
        <v>0.63618548606387093</v>
      </c>
      <c r="FN90" s="54">
        <f t="shared" si="494"/>
        <v>0.64261160208471813</v>
      </c>
      <c r="FO90" s="54">
        <f t="shared" si="495"/>
        <v>0.64910262836840216</v>
      </c>
      <c r="FP90" s="54">
        <f t="shared" si="496"/>
        <v>0.65565922057414361</v>
      </c>
      <c r="FQ90" s="54">
        <f t="shared" si="497"/>
        <v>0.66228204098398347</v>
      </c>
      <c r="FR90" s="54">
        <f t="shared" si="498"/>
        <v>0.66897175856968027</v>
      </c>
      <c r="FS90" s="54">
        <f t="shared" si="499"/>
        <v>0.67572904906028308</v>
      </c>
      <c r="FT90" s="54">
        <f t="shared" si="500"/>
        <v>0.68255459501038696</v>
      </c>
      <c r="FU90" s="54">
        <f t="shared" si="501"/>
        <v>0.68944908586907772</v>
      </c>
      <c r="FV90" s="54">
        <f t="shared" si="502"/>
        <v>0.69641321804957346</v>
      </c>
      <c r="FW90" s="54">
        <f t="shared" si="503"/>
        <v>0.70344769499956916</v>
      </c>
      <c r="FX90" s="54">
        <f t="shared" si="504"/>
        <v>0.71055322727229209</v>
      </c>
      <c r="FY90" s="54">
        <f t="shared" si="505"/>
        <v>0.7177305325982748</v>
      </c>
      <c r="FZ90" s="54">
        <f t="shared" si="506"/>
        <v>0.72498033595785338</v>
      </c>
      <c r="GA90" s="54">
        <f t="shared" si="507"/>
        <v>0.73230336965439735</v>
      </c>
      <c r="GB90" s="54">
        <f t="shared" si="508"/>
        <v>0.73970037338828021</v>
      </c>
      <c r="GC90" s="54">
        <f t="shared" si="509"/>
        <v>0.74717209433159615</v>
      </c>
      <c r="GD90" s="54">
        <f t="shared" si="510"/>
        <v>0.75471928720363246</v>
      </c>
      <c r="GE90" s="54">
        <f t="shared" si="511"/>
        <v>0.76234271434710354</v>
      </c>
      <c r="GF90" s="54">
        <f t="shared" si="512"/>
        <v>0.77004314580515509</v>
      </c>
      <c r="GG90" s="54">
        <f t="shared" si="513"/>
        <v>0.77782135939914654</v>
      </c>
      <c r="GH90" s="54">
        <f t="shared" si="514"/>
        <v>0.78567814080721876</v>
      </c>
      <c r="GI90" s="54">
        <f t="shared" si="515"/>
        <v>0.79361428364365527</v>
      </c>
      <c r="GJ90" s="54">
        <f t="shared" si="516"/>
        <v>0.80163058953904576</v>
      </c>
      <c r="GK90" s="54">
        <f t="shared" si="517"/>
        <v>0.80972786822125831</v>
      </c>
      <c r="GL90" s="54">
        <f t="shared" si="518"/>
        <v>0.81790693759723065</v>
      </c>
      <c r="GM90" s="54">
        <f t="shared" si="519"/>
        <v>0.82616862383558654</v>
      </c>
      <c r="GN90" s="54">
        <f t="shared" si="520"/>
        <v>0.83451376145008738</v>
      </c>
      <c r="GO90" s="54">
        <f t="shared" si="521"/>
        <v>0.84294319338392665</v>
      </c>
      <c r="GP90" s="54">
        <f t="shared" si="522"/>
        <v>0.85145777109487542</v>
      </c>
      <c r="GQ90" s="54">
        <f t="shared" si="523"/>
        <v>0.86005835464128833</v>
      </c>
      <c r="GR90" s="54">
        <f t="shared" si="524"/>
        <v>0.86874581276897811</v>
      </c>
      <c r="GS90" s="54">
        <f t="shared" si="525"/>
        <v>0.87752102299896784</v>
      </c>
      <c r="GT90" s="54">
        <f t="shared" si="526"/>
        <v>0.88638487171612912</v>
      </c>
      <c r="GU90" s="54">
        <f t="shared" si="527"/>
        <v>0.89533825425871627</v>
      </c>
      <c r="GV90" s="54">
        <f t="shared" si="528"/>
        <v>0.9043820750088043</v>
      </c>
      <c r="GW90" s="54">
        <f t="shared" si="529"/>
        <v>0.91351724748364072</v>
      </c>
      <c r="GX90" s="54">
        <f t="shared" si="530"/>
        <v>0.92274469442791995</v>
      </c>
      <c r="GY90" s="54">
        <f t="shared" si="531"/>
        <v>0.93206534790698992</v>
      </c>
      <c r="GZ90" s="54">
        <f t="shared" si="532"/>
        <v>0.94148014940099989</v>
      </c>
      <c r="HA90" s="54">
        <f t="shared" si="533"/>
        <v>0.95099004989999991</v>
      </c>
      <c r="HB90" s="54">
        <f t="shared" si="534"/>
        <v>0.96059600999999994</v>
      </c>
      <c r="HC90" s="54">
        <f t="shared" si="535"/>
        <v>0.97029899999999991</v>
      </c>
      <c r="HD90" s="54">
        <f t="shared" si="536"/>
        <v>0.98009999999999997</v>
      </c>
      <c r="HE90" s="54">
        <f t="shared" si="537"/>
        <v>0.99</v>
      </c>
      <c r="HF90" s="67">
        <f t="shared" si="486"/>
        <v>1</v>
      </c>
      <c r="HG90" s="66">
        <f t="shared" ref="HG90:HR90" si="546">IF(HG$5&lt;$P90,HH90*0.99,IF(HG$5&lt;=$T90,1,HF90*HG$2))</f>
        <v>1</v>
      </c>
      <c r="HH90" s="66">
        <f t="shared" si="546"/>
        <v>1</v>
      </c>
      <c r="HI90" s="66">
        <f t="shared" si="546"/>
        <v>1</v>
      </c>
      <c r="HJ90" s="66">
        <f t="shared" si="546"/>
        <v>1</v>
      </c>
      <c r="HK90" s="66">
        <f t="shared" si="546"/>
        <v>1</v>
      </c>
      <c r="HL90" s="66">
        <f t="shared" si="546"/>
        <v>1</v>
      </c>
      <c r="HM90" s="66">
        <f t="shared" si="546"/>
        <v>1.17</v>
      </c>
      <c r="HN90" s="66">
        <f t="shared" si="546"/>
        <v>1.3922999999999999</v>
      </c>
      <c r="HO90" s="66">
        <f t="shared" si="546"/>
        <v>1.6846829999999997</v>
      </c>
      <c r="HP90" s="66">
        <f t="shared" si="546"/>
        <v>2.0721600899999997</v>
      </c>
      <c r="HQ90" s="66">
        <f t="shared" si="546"/>
        <v>2.5902001124999998</v>
      </c>
      <c r="HR90" s="66">
        <f t="shared" si="546"/>
        <v>3.2895541428749997</v>
      </c>
    </row>
    <row r="91" spans="5:226" x14ac:dyDescent="0.15">
      <c r="I91" s="54">
        <v>86</v>
      </c>
      <c r="J91" s="54">
        <f>ROUNDUP(求节点(节奏总纲!P$4:P$113,节奏总纲!$O$4:$O$113,节奏总纲!P89+1),0)</f>
        <v>87</v>
      </c>
      <c r="K91" s="54">
        <f>ROUNDUP(求节点(节奏总纲!Q$4:Q$113,节奏总纲!$O$4:$O$113,节奏总纲!Q89+1),0)</f>
        <v>87</v>
      </c>
      <c r="L91" s="54">
        <f>ROUNDUP(求节点(节奏总纲!R$4:R$113,节奏总纲!$O$4:$O$113,节奏总纲!R89+1),0)</f>
        <v>87</v>
      </c>
      <c r="M91" s="54">
        <f>ROUNDUP(求节点(节奏总纲!S$4:S$113,节奏总纲!$O$4:$O$113,节奏总纲!S89+1),0)</f>
        <v>87</v>
      </c>
      <c r="N91" s="54">
        <f>ROUNDUP(求节点(节奏总纲!T$4:T$113,节奏总纲!$O$4:$O$113,节奏总纲!T89+1),0)</f>
        <v>87</v>
      </c>
      <c r="O91" s="54">
        <f t="shared" si="478"/>
        <v>24</v>
      </c>
      <c r="P91" s="54">
        <v>48</v>
      </c>
      <c r="Q91" s="54">
        <f t="shared" si="539"/>
        <v>49.5</v>
      </c>
      <c r="R91" s="54">
        <f t="shared" si="540"/>
        <v>51</v>
      </c>
      <c r="S91" s="54">
        <f t="shared" si="541"/>
        <v>52.5</v>
      </c>
      <c r="T91" s="54">
        <f t="shared" si="542"/>
        <v>54</v>
      </c>
      <c r="U91" s="54">
        <f>其他调用!AG90</f>
        <v>43118361576.915344</v>
      </c>
      <c r="V91" s="54">
        <f>IFERROR(部队战力(INDEX(其他调用!D$5:D$104,J91,1),INDEX(其他调用!N$5:N$104,J91,1),INDEX(其他调用!I$5:I$104,J91,1),INDEX(其他调用!S$5:S$104,J91,1)),V90)</f>
        <v>45895889535.365257</v>
      </c>
      <c r="W91" s="54">
        <f>IFERROR(部队战力(INDEX(其他调用!E$5:E$104,K91,1),INDEX(其他调用!O$5:O$104,K91,1),INDEX(其他调用!J$5:J$104,K91,1),INDEX(其他调用!T$5:T$104,K91,1)),W90)</f>
        <v>50508997839.899727</v>
      </c>
      <c r="X91" s="54">
        <f>IFERROR(部队战力(INDEX(其他调用!F$5:F$104,L91,1),INDEX(其他调用!P$5:P$104,L91,1),INDEX(其他调用!K$5:K$104,L91,1),INDEX(其他调用!U$5:U$104,L91,1)),X90)</f>
        <v>57381966758.48011</v>
      </c>
      <c r="Y91" s="54">
        <f>IFERROR(部队战力(INDEX(其他调用!G$5:G$104,M91,1),INDEX(其他调用!Q$5:Q$104,M91,1),INDEX(其他调用!L$5:L$104,M91,1),INDEX(其他调用!V$5:V$104,M91,1)),Y90)</f>
        <v>66821811102.71138</v>
      </c>
      <c r="Z91" s="54">
        <f>IFERROR(部队战力(INDEX(其他调用!H$5:H$104,N91,1),INDEX(其他调用!R$5:R$104,N91,1),INDEX(其他调用!M$5:M$104,N91,1),INDEX(其他调用!W$5:W$104,N91,1)),Z90)</f>
        <v>71902053840.343384</v>
      </c>
      <c r="AA91" s="54">
        <f t="shared" si="479"/>
        <v>1</v>
      </c>
      <c r="AB91" s="54">
        <f t="shared" si="480"/>
        <v>1.0644163613103736</v>
      </c>
      <c r="AC91" s="54">
        <f t="shared" si="481"/>
        <v>1.171403457661554</v>
      </c>
      <c r="AD91" s="54">
        <f t="shared" si="482"/>
        <v>1.3308011867779594</v>
      </c>
      <c r="AE91" s="54">
        <f t="shared" si="483"/>
        <v>1.5497298287531955</v>
      </c>
      <c r="AF91" s="54">
        <f t="shared" si="484"/>
        <v>1.6675506955913235</v>
      </c>
      <c r="AL91" s="54">
        <v>86</v>
      </c>
      <c r="AM91" s="26">
        <f t="shared" si="434"/>
        <v>0.31259221482495197</v>
      </c>
      <c r="AN91" s="26">
        <f t="shared" si="434"/>
        <v>0.3295011258945002</v>
      </c>
      <c r="AO91" s="26">
        <f t="shared" si="434"/>
        <v>0.34732468313883558</v>
      </c>
      <c r="AP91" s="26">
        <f t="shared" si="434"/>
        <v>0.3661123621050002</v>
      </c>
      <c r="AQ91" s="26">
        <f t="shared" si="434"/>
        <v>0.40429328196054931</v>
      </c>
      <c r="AR91" s="26">
        <f t="shared" si="434"/>
        <v>0.42616253790000019</v>
      </c>
      <c r="AS91" s="26">
        <f t="shared" si="434"/>
        <v>0.44921475773394365</v>
      </c>
      <c r="AT91" s="26">
        <f t="shared" si="434"/>
        <v>0.47351393100000022</v>
      </c>
      <c r="AU91" s="26">
        <f t="shared" si="434"/>
        <v>0.52181512262023744</v>
      </c>
      <c r="AV91" s="26">
        <f t="shared" si="434"/>
        <v>0.55004143500000013</v>
      </c>
      <c r="AW91" s="26">
        <f t="shared" si="435"/>
        <v>0.57979458068915268</v>
      </c>
      <c r="AX91" s="26">
        <f t="shared" si="435"/>
        <v>0.61115715000000015</v>
      </c>
      <c r="AY91" s="26">
        <f t="shared" si="435"/>
        <v>0.5881974006991405</v>
      </c>
      <c r="AZ91" s="26">
        <f t="shared" si="435"/>
        <v>0.62001450000000025</v>
      </c>
      <c r="BA91" s="26">
        <f t="shared" si="435"/>
        <v>0.65355266744348939</v>
      </c>
      <c r="BB91" s="26">
        <f t="shared" si="435"/>
        <v>0.68890500000000021</v>
      </c>
      <c r="BC91" s="26">
        <f t="shared" si="435"/>
        <v>0.76074913670670707</v>
      </c>
      <c r="BD91" s="26">
        <f t="shared" si="435"/>
        <v>0.80190000000000017</v>
      </c>
      <c r="BE91" s="26">
        <f t="shared" si="435"/>
        <v>0.84527681856300807</v>
      </c>
      <c r="BF91" s="26">
        <f t="shared" si="435"/>
        <v>0.89100000000000013</v>
      </c>
      <c r="BG91" s="26">
        <f t="shared" si="436"/>
        <v>0.9818872134822817</v>
      </c>
      <c r="BH91" s="26">
        <f t="shared" si="436"/>
        <v>1.0349999999999999</v>
      </c>
      <c r="BI91" s="26">
        <f t="shared" si="436"/>
        <v>1.0909857927580908</v>
      </c>
      <c r="BJ91" s="26">
        <f t="shared" si="436"/>
        <v>1.1499999999999999</v>
      </c>
      <c r="BK91" s="26">
        <f t="shared" si="436"/>
        <v>1.0514081636537236</v>
      </c>
      <c r="BL91" s="26">
        <f t="shared" si="436"/>
        <v>1.0528144438576965</v>
      </c>
      <c r="BM91" s="26">
        <f t="shared" si="436"/>
        <v>1.0542188481492283</v>
      </c>
      <c r="BN91" s="26">
        <f t="shared" si="436"/>
        <v>1.0556213840154913</v>
      </c>
      <c r="BO91" s="26">
        <f t="shared" si="436"/>
        <v>1.1073564426508402</v>
      </c>
      <c r="BP91" s="26">
        <f t="shared" si="436"/>
        <v>1.1088218744669445</v>
      </c>
      <c r="BQ91" s="26">
        <f t="shared" si="437"/>
        <v>1.1102853721059522</v>
      </c>
      <c r="BR91" s="26">
        <f t="shared" si="437"/>
        <v>1.1117469432062845</v>
      </c>
      <c r="BS91" s="26">
        <f t="shared" si="437"/>
        <v>1.1638068951451366</v>
      </c>
      <c r="BT91" s="26">
        <f t="shared" si="437"/>
        <v>1.1653308968259057</v>
      </c>
      <c r="BU91" s="26">
        <f t="shared" si="437"/>
        <v>1.166852908042302</v>
      </c>
      <c r="BV91" s="26">
        <f t="shared" si="437"/>
        <v>1.168372936573115</v>
      </c>
      <c r="BW91" s="26">
        <f t="shared" si="437"/>
        <v>1.0566720642370806</v>
      </c>
      <c r="BX91" s="26">
        <f t="shared" si="437"/>
        <v>1.0591195980081851</v>
      </c>
      <c r="BY91" s="26">
        <f t="shared" si="437"/>
        <v>1.0615614887659528</v>
      </c>
      <c r="BZ91" s="26">
        <f t="shared" si="437"/>
        <v>1.0639977753627838</v>
      </c>
      <c r="CA91" s="26">
        <f t="shared" si="438"/>
        <v>1.1172108055504835</v>
      </c>
      <c r="CB91" s="26">
        <f t="shared" si="438"/>
        <v>1.1197514839985137</v>
      </c>
      <c r="CC91" s="26">
        <f t="shared" si="438"/>
        <v>1.1222864107682076</v>
      </c>
      <c r="CD91" s="26">
        <f t="shared" si="438"/>
        <v>1.1248156247461625</v>
      </c>
      <c r="CE91" s="26">
        <f t="shared" si="438"/>
        <v>1.178581853672882</v>
      </c>
      <c r="CF91" s="26">
        <f t="shared" si="438"/>
        <v>1.181214207139837</v>
      </c>
      <c r="CG91" s="26">
        <f t="shared" si="438"/>
        <v>1.1838407073973176</v>
      </c>
      <c r="CH91" s="26" t="e">
        <f t="shared" si="438"/>
        <v>#VALUE!</v>
      </c>
      <c r="CK91" s="54">
        <v>86</v>
      </c>
      <c r="CL91" s="54">
        <f t="shared" si="364"/>
        <v>9.6153846153846159E-3</v>
      </c>
      <c r="CM91" s="54">
        <f t="shared" si="365"/>
        <v>1.9230769230769232E-2</v>
      </c>
      <c r="CN91" s="54">
        <f t="shared" si="366"/>
        <v>2.8846153846153848E-2</v>
      </c>
      <c r="CO91" s="54">
        <f t="shared" si="367"/>
        <v>3.8461538461538464E-2</v>
      </c>
      <c r="CP91" s="54">
        <f t="shared" si="368"/>
        <v>4.8076923076923073E-2</v>
      </c>
      <c r="CQ91" s="54">
        <f t="shared" si="369"/>
        <v>5.7692307692307696E-2</v>
      </c>
      <c r="CR91" s="54">
        <f t="shared" si="370"/>
        <v>6.7307692307692304E-2</v>
      </c>
      <c r="CS91" s="54">
        <f t="shared" si="371"/>
        <v>7.6923076923076927E-2</v>
      </c>
      <c r="CT91" s="54">
        <f t="shared" si="372"/>
        <v>8.6538461538461536E-2</v>
      </c>
      <c r="CU91" s="54">
        <f t="shared" si="373"/>
        <v>9.6153846153846145E-2</v>
      </c>
      <c r="CV91" s="54">
        <f t="shared" si="374"/>
        <v>0.10576923076923077</v>
      </c>
      <c r="CW91" s="54">
        <f t="shared" si="375"/>
        <v>0.11538461538461539</v>
      </c>
      <c r="CX91" s="54">
        <f t="shared" si="376"/>
        <v>1.9230769230769232E-2</v>
      </c>
      <c r="CY91" s="54">
        <f t="shared" si="377"/>
        <v>3.8461538461538464E-2</v>
      </c>
      <c r="CZ91" s="54">
        <f t="shared" si="378"/>
        <v>5.7692307692307696E-2</v>
      </c>
      <c r="DA91" s="54">
        <f t="shared" si="379"/>
        <v>7.6923076923076927E-2</v>
      </c>
      <c r="DB91" s="54">
        <f t="shared" si="380"/>
        <v>9.6153846153846145E-2</v>
      </c>
      <c r="DC91" s="54">
        <f t="shared" si="381"/>
        <v>0.11538461538461539</v>
      </c>
      <c r="DD91" s="54">
        <f t="shared" si="382"/>
        <v>0.13461538461538461</v>
      </c>
      <c r="DE91" s="54">
        <f t="shared" si="383"/>
        <v>0.15384615384615385</v>
      </c>
      <c r="DF91" s="54">
        <f t="shared" si="384"/>
        <v>0.17307692307692307</v>
      </c>
      <c r="DG91" s="54">
        <f t="shared" si="385"/>
        <v>0.19230769230769229</v>
      </c>
      <c r="DH91" s="54">
        <f t="shared" si="386"/>
        <v>0.21153846153846154</v>
      </c>
      <c r="DI91" s="54">
        <f t="shared" si="387"/>
        <v>0.23076923076923078</v>
      </c>
      <c r="DJ91" s="54">
        <f t="shared" si="388"/>
        <v>2.8846153846153848E-2</v>
      </c>
      <c r="DK91" s="54">
        <f t="shared" si="389"/>
        <v>5.7692307692307696E-2</v>
      </c>
      <c r="DL91" s="54">
        <f t="shared" si="390"/>
        <v>8.6538461538461536E-2</v>
      </c>
      <c r="DM91" s="54">
        <f t="shared" si="391"/>
        <v>0.11538461538461539</v>
      </c>
      <c r="DN91" s="54">
        <f t="shared" si="392"/>
        <v>0.14423076923076922</v>
      </c>
      <c r="DO91" s="54">
        <f t="shared" si="393"/>
        <v>0.17307692307692307</v>
      </c>
      <c r="DP91" s="54">
        <f t="shared" si="394"/>
        <v>0.20192307692307693</v>
      </c>
      <c r="DQ91" s="54">
        <f t="shared" si="395"/>
        <v>0.23076923076923078</v>
      </c>
      <c r="DR91" s="54">
        <f t="shared" si="396"/>
        <v>0.25961538461538458</v>
      </c>
      <c r="DS91" s="54">
        <f t="shared" si="397"/>
        <v>0.28846153846153844</v>
      </c>
      <c r="DT91" s="54">
        <f t="shared" si="398"/>
        <v>0.31730769230769229</v>
      </c>
      <c r="DU91" s="54">
        <f t="shared" si="399"/>
        <v>0.34615384615384615</v>
      </c>
      <c r="DV91" s="54">
        <f t="shared" si="400"/>
        <v>3.8461538461538464E-2</v>
      </c>
      <c r="DW91" s="54">
        <f t="shared" si="401"/>
        <v>7.6923076923076927E-2</v>
      </c>
      <c r="DX91" s="54">
        <f t="shared" si="402"/>
        <v>0.11538461538461539</v>
      </c>
      <c r="DY91" s="54">
        <f t="shared" si="403"/>
        <v>0.15384615384615385</v>
      </c>
      <c r="DZ91" s="54">
        <f t="shared" si="404"/>
        <v>0.19230769230769229</v>
      </c>
      <c r="EA91" s="54">
        <f t="shared" si="405"/>
        <v>0.23076923076923078</v>
      </c>
      <c r="EB91" s="54">
        <f t="shared" si="406"/>
        <v>0.26923076923076922</v>
      </c>
      <c r="EC91" s="54">
        <f t="shared" si="407"/>
        <v>0.30769230769230771</v>
      </c>
      <c r="ED91" s="54">
        <f t="shared" si="408"/>
        <v>0.34615384615384615</v>
      </c>
      <c r="EE91" s="54">
        <f t="shared" si="409"/>
        <v>0.38461538461538458</v>
      </c>
      <c r="EF91" s="54">
        <f t="shared" si="410"/>
        <v>0.42307692307692307</v>
      </c>
      <c r="EG91" s="54">
        <f t="shared" si="411"/>
        <v>0.46153846153846156</v>
      </c>
      <c r="EH91" s="66">
        <f t="shared" ref="EH91:ES91" si="547">EG91+EH$2</f>
        <v>0.54153846153846152</v>
      </c>
      <c r="EI91" s="66">
        <f t="shared" si="547"/>
        <v>0.63153846153846149</v>
      </c>
      <c r="EJ91" s="66">
        <f t="shared" si="547"/>
        <v>0.73153846153846147</v>
      </c>
      <c r="EK91" s="66">
        <f t="shared" si="547"/>
        <v>0.85153846153846147</v>
      </c>
      <c r="EL91" s="66">
        <f t="shared" si="547"/>
        <v>0.99153846153846148</v>
      </c>
      <c r="EM91" s="66">
        <f t="shared" si="547"/>
        <v>1.1515384615384614</v>
      </c>
      <c r="EN91" s="66">
        <f t="shared" si="547"/>
        <v>1.3315384615384613</v>
      </c>
      <c r="EO91" s="66">
        <f t="shared" si="547"/>
        <v>1.5315384615384613</v>
      </c>
      <c r="EP91" s="66">
        <f t="shared" si="547"/>
        <v>1.7515384615384613</v>
      </c>
      <c r="EQ91" s="66">
        <f t="shared" si="547"/>
        <v>1.9915384615384613</v>
      </c>
      <c r="ER91" s="66">
        <f t="shared" si="547"/>
        <v>2.2515384615384613</v>
      </c>
      <c r="ES91" s="66">
        <f t="shared" si="547"/>
        <v>2.5315384615384611</v>
      </c>
      <c r="EW91" s="23">
        <v>86</v>
      </c>
      <c r="EX91" s="23">
        <f>INT([2]攻城值!$AC90)</f>
        <v>304</v>
      </c>
      <c r="EY91" s="23">
        <f>INT([2]攻城值!$AJ90)</f>
        <v>1631</v>
      </c>
      <c r="EZ91" s="23">
        <f t="shared" si="413"/>
        <v>1304.8000000000002</v>
      </c>
      <c r="FA91" s="23">
        <f>[3]其他调用!AS90+[3]其他调用!$AZ90*[3]攻城基础信息!$D$28*[3]攻城基础信息!$D$29</f>
        <v>1603.3571052988896</v>
      </c>
      <c r="FB91" s="61">
        <f>[3]攻城基础信息!$X90*EZ91/FA91*$EX$1*6</f>
        <v>894016.58254682668</v>
      </c>
      <c r="FC91" s="26">
        <f t="shared" si="414"/>
        <v>89500</v>
      </c>
      <c r="FJ91" s="54">
        <v>86</v>
      </c>
      <c r="FK91" s="54">
        <f t="shared" si="491"/>
        <v>0.62352539489119996</v>
      </c>
      <c r="FL91" s="54">
        <f t="shared" si="492"/>
        <v>0.62982363120323226</v>
      </c>
      <c r="FM91" s="54">
        <f t="shared" si="493"/>
        <v>0.63618548606387093</v>
      </c>
      <c r="FN91" s="54">
        <f t="shared" si="494"/>
        <v>0.64261160208471813</v>
      </c>
      <c r="FO91" s="54">
        <f t="shared" si="495"/>
        <v>0.64910262836840216</v>
      </c>
      <c r="FP91" s="54">
        <f t="shared" si="496"/>
        <v>0.65565922057414361</v>
      </c>
      <c r="FQ91" s="54">
        <f t="shared" si="497"/>
        <v>0.66228204098398347</v>
      </c>
      <c r="FR91" s="54">
        <f t="shared" si="498"/>
        <v>0.66897175856968027</v>
      </c>
      <c r="FS91" s="54">
        <f t="shared" si="499"/>
        <v>0.67572904906028308</v>
      </c>
      <c r="FT91" s="54">
        <f t="shared" si="500"/>
        <v>0.68255459501038696</v>
      </c>
      <c r="FU91" s="54">
        <f t="shared" si="501"/>
        <v>0.68944908586907772</v>
      </c>
      <c r="FV91" s="54">
        <f t="shared" si="502"/>
        <v>0.69641321804957346</v>
      </c>
      <c r="FW91" s="54">
        <f t="shared" si="503"/>
        <v>0.70344769499956916</v>
      </c>
      <c r="FX91" s="54">
        <f t="shared" si="504"/>
        <v>0.71055322727229209</v>
      </c>
      <c r="FY91" s="54">
        <f t="shared" si="505"/>
        <v>0.7177305325982748</v>
      </c>
      <c r="FZ91" s="54">
        <f t="shared" si="506"/>
        <v>0.72498033595785338</v>
      </c>
      <c r="GA91" s="54">
        <f t="shared" si="507"/>
        <v>0.73230336965439735</v>
      </c>
      <c r="GB91" s="54">
        <f t="shared" si="508"/>
        <v>0.73970037338828021</v>
      </c>
      <c r="GC91" s="54">
        <f t="shared" si="509"/>
        <v>0.74717209433159615</v>
      </c>
      <c r="GD91" s="54">
        <f t="shared" si="510"/>
        <v>0.75471928720363246</v>
      </c>
      <c r="GE91" s="54">
        <f t="shared" si="511"/>
        <v>0.76234271434710354</v>
      </c>
      <c r="GF91" s="54">
        <f t="shared" si="512"/>
        <v>0.77004314580515509</v>
      </c>
      <c r="GG91" s="54">
        <f t="shared" si="513"/>
        <v>0.77782135939914654</v>
      </c>
      <c r="GH91" s="54">
        <f t="shared" si="514"/>
        <v>0.78567814080721876</v>
      </c>
      <c r="GI91" s="54">
        <f t="shared" si="515"/>
        <v>0.79361428364365527</v>
      </c>
      <c r="GJ91" s="54">
        <f t="shared" si="516"/>
        <v>0.80163058953904576</v>
      </c>
      <c r="GK91" s="54">
        <f t="shared" si="517"/>
        <v>0.80972786822125831</v>
      </c>
      <c r="GL91" s="54">
        <f t="shared" si="518"/>
        <v>0.81790693759723065</v>
      </c>
      <c r="GM91" s="54">
        <f t="shared" si="519"/>
        <v>0.82616862383558654</v>
      </c>
      <c r="GN91" s="54">
        <f t="shared" si="520"/>
        <v>0.83451376145008738</v>
      </c>
      <c r="GO91" s="54">
        <f t="shared" si="521"/>
        <v>0.84294319338392665</v>
      </c>
      <c r="GP91" s="54">
        <f t="shared" si="522"/>
        <v>0.85145777109487542</v>
      </c>
      <c r="GQ91" s="54">
        <f t="shared" si="523"/>
        <v>0.86005835464128833</v>
      </c>
      <c r="GR91" s="54">
        <f t="shared" si="524"/>
        <v>0.86874581276897811</v>
      </c>
      <c r="GS91" s="54">
        <f t="shared" si="525"/>
        <v>0.87752102299896784</v>
      </c>
      <c r="GT91" s="54">
        <f t="shared" si="526"/>
        <v>0.88638487171612912</v>
      </c>
      <c r="GU91" s="54">
        <f t="shared" si="527"/>
        <v>0.89533825425871627</v>
      </c>
      <c r="GV91" s="54">
        <f t="shared" si="528"/>
        <v>0.9043820750088043</v>
      </c>
      <c r="GW91" s="54">
        <f t="shared" si="529"/>
        <v>0.91351724748364072</v>
      </c>
      <c r="GX91" s="54">
        <f t="shared" si="530"/>
        <v>0.92274469442791995</v>
      </c>
      <c r="GY91" s="54">
        <f t="shared" si="531"/>
        <v>0.93206534790698992</v>
      </c>
      <c r="GZ91" s="54">
        <f t="shared" si="532"/>
        <v>0.94148014940099989</v>
      </c>
      <c r="HA91" s="54">
        <f t="shared" si="533"/>
        <v>0.95099004989999991</v>
      </c>
      <c r="HB91" s="54">
        <f t="shared" si="534"/>
        <v>0.96059600999999994</v>
      </c>
      <c r="HC91" s="54">
        <f t="shared" si="535"/>
        <v>0.97029899999999991</v>
      </c>
      <c r="HD91" s="54">
        <f t="shared" si="536"/>
        <v>0.98009999999999997</v>
      </c>
      <c r="HE91" s="54">
        <f t="shared" si="537"/>
        <v>0.99</v>
      </c>
      <c r="HF91" s="67">
        <f t="shared" si="486"/>
        <v>1</v>
      </c>
      <c r="HG91" s="66">
        <f t="shared" ref="HG91:HR91" si="548">IF(HG$5&lt;$P91,HH91*0.99,IF(HG$5&lt;=$T91,1,HF91*HG$2))</f>
        <v>1</v>
      </c>
      <c r="HH91" s="66">
        <f t="shared" si="548"/>
        <v>1</v>
      </c>
      <c r="HI91" s="66">
        <f t="shared" si="548"/>
        <v>1</v>
      </c>
      <c r="HJ91" s="66">
        <f t="shared" si="548"/>
        <v>1</v>
      </c>
      <c r="HK91" s="66">
        <f t="shared" si="548"/>
        <v>1</v>
      </c>
      <c r="HL91" s="66">
        <f t="shared" si="548"/>
        <v>1</v>
      </c>
      <c r="HM91" s="66">
        <f t="shared" si="548"/>
        <v>1.17</v>
      </c>
      <c r="HN91" s="66">
        <f t="shared" si="548"/>
        <v>1.3922999999999999</v>
      </c>
      <c r="HO91" s="66">
        <f t="shared" si="548"/>
        <v>1.6846829999999997</v>
      </c>
      <c r="HP91" s="66">
        <f t="shared" si="548"/>
        <v>2.0721600899999997</v>
      </c>
      <c r="HQ91" s="66">
        <f t="shared" si="548"/>
        <v>2.5902001124999998</v>
      </c>
      <c r="HR91" s="66">
        <f t="shared" si="548"/>
        <v>3.2895541428749997</v>
      </c>
    </row>
    <row r="92" spans="5:226" x14ac:dyDescent="0.15">
      <c r="I92" s="54">
        <v>87</v>
      </c>
      <c r="J92" s="54">
        <f>ROUNDUP(求节点(节奏总纲!P$4:P$113,节奏总纲!$O$4:$O$113,节奏总纲!P90+1),0)</f>
        <v>88</v>
      </c>
      <c r="K92" s="54">
        <f>ROUNDUP(求节点(节奏总纲!Q$4:Q$113,节奏总纲!$O$4:$O$113,节奏总纲!Q90+1),0)</f>
        <v>88</v>
      </c>
      <c r="L92" s="54">
        <f>ROUNDUP(求节点(节奏总纲!R$4:R$113,节奏总纲!$O$4:$O$113,节奏总纲!R90+1),0)</f>
        <v>88</v>
      </c>
      <c r="M92" s="54">
        <f>ROUNDUP(求节点(节奏总纲!S$4:S$113,节奏总纲!$O$4:$O$113,节奏总纲!S90+1),0)</f>
        <v>88</v>
      </c>
      <c r="N92" s="54">
        <f>ROUNDUP(求节点(节奏总纲!T$4:T$113,节奏总纲!$O$4:$O$113,节奏总纲!T90+1),0)</f>
        <v>88</v>
      </c>
      <c r="O92" s="54">
        <f t="shared" si="478"/>
        <v>24</v>
      </c>
      <c r="P92" s="54">
        <v>48</v>
      </c>
      <c r="Q92" s="54">
        <f t="shared" si="539"/>
        <v>49.5</v>
      </c>
      <c r="R92" s="54">
        <f t="shared" si="540"/>
        <v>51</v>
      </c>
      <c r="S92" s="54">
        <f t="shared" si="541"/>
        <v>52.5</v>
      </c>
      <c r="T92" s="54">
        <f t="shared" si="542"/>
        <v>54</v>
      </c>
      <c r="U92" s="54">
        <f>其他调用!AG91</f>
        <v>45895889535.365257</v>
      </c>
      <c r="V92" s="54">
        <f>IFERROR(部队战力(INDEX(其他调用!D$5:D$104,J92,1),INDEX(其他调用!N$5:N$104,J92,1),INDEX(其他调用!I$5:I$104,J92,1),INDEX(其他调用!S$5:S$104,J92,1)),V91)</f>
        <v>48540597953.221832</v>
      </c>
      <c r="W92" s="54">
        <f>IFERROR(部队战力(INDEX(其他调用!E$5:E$104,K92,1),INDEX(其他调用!O$5:O$104,K92,1),INDEX(其他调用!J$5:J$104,K92,1),INDEX(其他调用!T$5:T$104,K92,1)),W91)</f>
        <v>53838912011.815086</v>
      </c>
      <c r="X92" s="54">
        <f>IFERROR(部队战力(INDEX(其他调用!F$5:F$104,L92,1),INDEX(其他调用!P$5:P$104,L92,1),INDEX(其他调用!K$5:K$104,L92,1),INDEX(其他调用!U$5:U$104,L92,1)),X91)</f>
        <v>61109144048.665558</v>
      </c>
      <c r="Y92" s="54">
        <f>IFERROR(部队战力(INDEX(其他调用!G$5:G$104,M92,1),INDEX(其他调用!Q$5:Q$104,M92,1),INDEX(其他调用!L$5:L$104,M92,1),INDEX(其他调用!V$5:V$104,M92,1)),Y91)</f>
        <v>69963087755.98587</v>
      </c>
      <c r="Z92" s="54">
        <f>IFERROR(部队战力(INDEX(其他调用!H$5:H$104,N92,1),INDEX(其他调用!R$5:R$104,N92,1),INDEX(其他调用!M$5:M$104,N92,1),INDEX(其他调用!W$5:W$104,N92,1)),Z91)</f>
        <v>77079146045.224457</v>
      </c>
      <c r="AA92" s="54">
        <f t="shared" si="479"/>
        <v>1</v>
      </c>
      <c r="AB92" s="54">
        <f t="shared" si="480"/>
        <v>1.0576240801655818</v>
      </c>
      <c r="AC92" s="54">
        <f t="shared" si="481"/>
        <v>1.1730660971355464</v>
      </c>
      <c r="AD92" s="54">
        <f t="shared" si="482"/>
        <v>1.3314731377322508</v>
      </c>
      <c r="AE92" s="54">
        <f t="shared" si="483"/>
        <v>1.524386790718492</v>
      </c>
      <c r="AF92" s="54">
        <f t="shared" si="484"/>
        <v>1.6794346253128141</v>
      </c>
      <c r="AL92" s="54">
        <v>87</v>
      </c>
      <c r="AM92" s="26">
        <f t="shared" ref="AM92:BB105" si="549">(IF(AM$5&lt;$O92,0.9^($O92-AM$5),IF(AM$5&gt;$T92,1.1^(AM$5-$T92),1))*横向求跳跃节点($O92:$T92,$AA92:$AF92,AM$5,$O$2:$S$2))^0.5*(1+INDEX($D$8:$D$55,AM$5,1))</f>
        <v>0.31259221482495197</v>
      </c>
      <c r="AN92" s="26">
        <f t="shared" si="549"/>
        <v>0.3295011258945002</v>
      </c>
      <c r="AO92" s="26">
        <f t="shared" si="549"/>
        <v>0.34732468313883558</v>
      </c>
      <c r="AP92" s="26">
        <f t="shared" si="549"/>
        <v>0.3661123621050002</v>
      </c>
      <c r="AQ92" s="26">
        <f t="shared" si="549"/>
        <v>0.40429328196054931</v>
      </c>
      <c r="AR92" s="26">
        <f t="shared" si="549"/>
        <v>0.42616253790000019</v>
      </c>
      <c r="AS92" s="26">
        <f t="shared" si="549"/>
        <v>0.44921475773394365</v>
      </c>
      <c r="AT92" s="26">
        <f t="shared" si="549"/>
        <v>0.47351393100000022</v>
      </c>
      <c r="AU92" s="26">
        <f t="shared" si="549"/>
        <v>0.52181512262023744</v>
      </c>
      <c r="AV92" s="26">
        <f t="shared" si="549"/>
        <v>0.55004143500000013</v>
      </c>
      <c r="AW92" s="26">
        <f t="shared" si="549"/>
        <v>0.57979458068915268</v>
      </c>
      <c r="AX92" s="26">
        <f t="shared" si="549"/>
        <v>0.61115715000000015</v>
      </c>
      <c r="AY92" s="26">
        <f t="shared" si="549"/>
        <v>0.5881974006991405</v>
      </c>
      <c r="AZ92" s="26">
        <f t="shared" si="549"/>
        <v>0.62001450000000025</v>
      </c>
      <c r="BA92" s="26">
        <f t="shared" si="549"/>
        <v>0.65355266744348939</v>
      </c>
      <c r="BB92" s="26">
        <f t="shared" si="549"/>
        <v>0.68890500000000021</v>
      </c>
      <c r="BC92" s="26">
        <f t="shared" ref="BC92:BR105" si="550">(IF(BC$5&lt;$O92,0.9^($O92-BC$5),IF(BC$5&gt;$T92,1.1^(BC$5-$T92),1))*横向求跳跃节点($O92:$T92,$AA92:$AF92,BC$5,$O$2:$S$2))^0.5*(1+INDEX($D$8:$D$55,BC$5,1))</f>
        <v>0.76074913670670707</v>
      </c>
      <c r="BD92" s="26">
        <f t="shared" si="550"/>
        <v>0.80190000000000017</v>
      </c>
      <c r="BE92" s="26">
        <f t="shared" si="550"/>
        <v>0.84527681856300807</v>
      </c>
      <c r="BF92" s="26">
        <f t="shared" si="550"/>
        <v>0.89100000000000013</v>
      </c>
      <c r="BG92" s="26">
        <f t="shared" si="550"/>
        <v>0.9818872134822817</v>
      </c>
      <c r="BH92" s="26">
        <f t="shared" si="550"/>
        <v>1.0349999999999999</v>
      </c>
      <c r="BI92" s="26">
        <f t="shared" si="550"/>
        <v>1.0909857927580908</v>
      </c>
      <c r="BJ92" s="26">
        <f t="shared" si="550"/>
        <v>1.1499999999999999</v>
      </c>
      <c r="BK92" s="26">
        <f t="shared" si="550"/>
        <v>1.0512597710283631</v>
      </c>
      <c r="BL92" s="26">
        <f t="shared" si="550"/>
        <v>1.0525180342232683</v>
      </c>
      <c r="BM92" s="26">
        <f t="shared" si="550"/>
        <v>1.0537747949860155</v>
      </c>
      <c r="BN92" s="26">
        <f t="shared" si="550"/>
        <v>1.0550300586857353</v>
      </c>
      <c r="BO92" s="26">
        <f t="shared" si="550"/>
        <v>1.106583060691066</v>
      </c>
      <c r="BP92" s="26">
        <f t="shared" si="550"/>
        <v>1.1078949788901873</v>
      </c>
      <c r="BQ92" s="26">
        <f t="shared" si="550"/>
        <v>1.1092053454125481</v>
      </c>
      <c r="BR92" s="26">
        <f t="shared" si="550"/>
        <v>1.1105141657509154</v>
      </c>
      <c r="BS92" s="26">
        <f t="shared" ref="BS92:CH105" si="551">(IF(BS$5&lt;$O92,0.9^($O92-BS$5),IF(BS$5&gt;$T92,1.1^(BS$5-$T92),1))*横向求跳跃节点($O92:$T92,$AA92:$AF92,BS$5,$O$2:$S$2))^0.5*(1+INDEX($D$8:$D$55,BS$5,1))</f>
        <v>1.1623587837914413</v>
      </c>
      <c r="BT92" s="26">
        <f t="shared" si="551"/>
        <v>1.1637238801255974</v>
      </c>
      <c r="BU92" s="26">
        <f t="shared" si="551"/>
        <v>1.1650873770202961</v>
      </c>
      <c r="BV92" s="26">
        <f t="shared" si="551"/>
        <v>1.1664492800844326</v>
      </c>
      <c r="BW92" s="26">
        <f t="shared" si="551"/>
        <v>1.0559705272247804</v>
      </c>
      <c r="BX92" s="26">
        <f t="shared" si="551"/>
        <v>1.0581617032320447</v>
      </c>
      <c r="BY92" s="26">
        <f t="shared" si="551"/>
        <v>1.0603483512537297</v>
      </c>
      <c r="BZ92" s="26">
        <f t="shared" si="551"/>
        <v>1.0625304992451108</v>
      </c>
      <c r="CA92" s="26">
        <f t="shared" si="551"/>
        <v>1.115408564154748</v>
      </c>
      <c r="CB92" s="26">
        <f t="shared" si="551"/>
        <v>1.117685281983573</v>
      </c>
      <c r="CC92" s="26">
        <f t="shared" si="551"/>
        <v>1.1199573715707405</v>
      </c>
      <c r="CD92" s="26">
        <f t="shared" si="551"/>
        <v>1.1222248610276748</v>
      </c>
      <c r="CE92" s="26">
        <f t="shared" si="551"/>
        <v>1.1756008590088429</v>
      </c>
      <c r="CF92" s="26">
        <f t="shared" si="551"/>
        <v>1.1779618847008082</v>
      </c>
      <c r="CG92" s="26">
        <f t="shared" si="551"/>
        <v>1.1803181875720763</v>
      </c>
      <c r="CH92" s="26" t="e">
        <f t="shared" si="551"/>
        <v>#VALUE!</v>
      </c>
      <c r="CK92" s="54">
        <v>87</v>
      </c>
      <c r="CL92" s="54">
        <f t="shared" si="364"/>
        <v>9.6153846153846159E-3</v>
      </c>
      <c r="CM92" s="54">
        <f t="shared" si="365"/>
        <v>1.9230769230769232E-2</v>
      </c>
      <c r="CN92" s="54">
        <f t="shared" si="366"/>
        <v>2.8846153846153848E-2</v>
      </c>
      <c r="CO92" s="54">
        <f t="shared" si="367"/>
        <v>3.8461538461538464E-2</v>
      </c>
      <c r="CP92" s="54">
        <f t="shared" si="368"/>
        <v>4.8076923076923073E-2</v>
      </c>
      <c r="CQ92" s="54">
        <f t="shared" si="369"/>
        <v>5.7692307692307696E-2</v>
      </c>
      <c r="CR92" s="54">
        <f t="shared" si="370"/>
        <v>6.7307692307692304E-2</v>
      </c>
      <c r="CS92" s="54">
        <f t="shared" si="371"/>
        <v>7.6923076923076927E-2</v>
      </c>
      <c r="CT92" s="54">
        <f t="shared" si="372"/>
        <v>8.6538461538461536E-2</v>
      </c>
      <c r="CU92" s="54">
        <f t="shared" si="373"/>
        <v>9.6153846153846145E-2</v>
      </c>
      <c r="CV92" s="54">
        <f t="shared" si="374"/>
        <v>0.10576923076923077</v>
      </c>
      <c r="CW92" s="54">
        <f t="shared" si="375"/>
        <v>0.11538461538461539</v>
      </c>
      <c r="CX92" s="54">
        <f t="shared" si="376"/>
        <v>1.9230769230769232E-2</v>
      </c>
      <c r="CY92" s="54">
        <f t="shared" si="377"/>
        <v>3.8461538461538464E-2</v>
      </c>
      <c r="CZ92" s="54">
        <f t="shared" si="378"/>
        <v>5.7692307692307696E-2</v>
      </c>
      <c r="DA92" s="54">
        <f t="shared" si="379"/>
        <v>7.6923076923076927E-2</v>
      </c>
      <c r="DB92" s="54">
        <f t="shared" si="380"/>
        <v>9.6153846153846145E-2</v>
      </c>
      <c r="DC92" s="54">
        <f t="shared" si="381"/>
        <v>0.11538461538461539</v>
      </c>
      <c r="DD92" s="54">
        <f t="shared" si="382"/>
        <v>0.13461538461538461</v>
      </c>
      <c r="DE92" s="54">
        <f t="shared" si="383"/>
        <v>0.15384615384615385</v>
      </c>
      <c r="DF92" s="54">
        <f t="shared" si="384"/>
        <v>0.17307692307692307</v>
      </c>
      <c r="DG92" s="54">
        <f t="shared" si="385"/>
        <v>0.19230769230769229</v>
      </c>
      <c r="DH92" s="54">
        <f t="shared" si="386"/>
        <v>0.21153846153846154</v>
      </c>
      <c r="DI92" s="54">
        <f t="shared" si="387"/>
        <v>0.23076923076923078</v>
      </c>
      <c r="DJ92" s="54">
        <f t="shared" si="388"/>
        <v>2.8846153846153848E-2</v>
      </c>
      <c r="DK92" s="54">
        <f t="shared" si="389"/>
        <v>5.7692307692307696E-2</v>
      </c>
      <c r="DL92" s="54">
        <f t="shared" si="390"/>
        <v>8.6538461538461536E-2</v>
      </c>
      <c r="DM92" s="54">
        <f t="shared" si="391"/>
        <v>0.11538461538461539</v>
      </c>
      <c r="DN92" s="54">
        <f t="shared" si="392"/>
        <v>0.14423076923076922</v>
      </c>
      <c r="DO92" s="54">
        <f t="shared" si="393"/>
        <v>0.17307692307692307</v>
      </c>
      <c r="DP92" s="54">
        <f t="shared" si="394"/>
        <v>0.20192307692307693</v>
      </c>
      <c r="DQ92" s="54">
        <f t="shared" si="395"/>
        <v>0.23076923076923078</v>
      </c>
      <c r="DR92" s="54">
        <f t="shared" si="396"/>
        <v>0.25961538461538458</v>
      </c>
      <c r="DS92" s="54">
        <f t="shared" si="397"/>
        <v>0.28846153846153844</v>
      </c>
      <c r="DT92" s="54">
        <f t="shared" si="398"/>
        <v>0.31730769230769229</v>
      </c>
      <c r="DU92" s="54">
        <f t="shared" si="399"/>
        <v>0.34615384615384615</v>
      </c>
      <c r="DV92" s="54">
        <f t="shared" si="400"/>
        <v>3.8461538461538464E-2</v>
      </c>
      <c r="DW92" s="54">
        <f t="shared" si="401"/>
        <v>7.6923076923076927E-2</v>
      </c>
      <c r="DX92" s="54">
        <f t="shared" si="402"/>
        <v>0.11538461538461539</v>
      </c>
      <c r="DY92" s="54">
        <f t="shared" si="403"/>
        <v>0.15384615384615385</v>
      </c>
      <c r="DZ92" s="54">
        <f t="shared" si="404"/>
        <v>0.19230769230769229</v>
      </c>
      <c r="EA92" s="54">
        <f t="shared" si="405"/>
        <v>0.23076923076923078</v>
      </c>
      <c r="EB92" s="54">
        <f t="shared" si="406"/>
        <v>0.26923076923076922</v>
      </c>
      <c r="EC92" s="54">
        <f t="shared" si="407"/>
        <v>0.30769230769230771</v>
      </c>
      <c r="ED92" s="54">
        <f t="shared" si="408"/>
        <v>0.34615384615384615</v>
      </c>
      <c r="EE92" s="54">
        <f t="shared" si="409"/>
        <v>0.38461538461538458</v>
      </c>
      <c r="EF92" s="54">
        <f t="shared" si="410"/>
        <v>0.42307692307692307</v>
      </c>
      <c r="EG92" s="54">
        <f t="shared" si="411"/>
        <v>0.46153846153846156</v>
      </c>
      <c r="EH92" s="66">
        <f t="shared" ref="EH92:ES92" si="552">EG92+EH$2</f>
        <v>0.54153846153846152</v>
      </c>
      <c r="EI92" s="66">
        <f t="shared" si="552"/>
        <v>0.63153846153846149</v>
      </c>
      <c r="EJ92" s="66">
        <f t="shared" si="552"/>
        <v>0.73153846153846147</v>
      </c>
      <c r="EK92" s="66">
        <f t="shared" si="552"/>
        <v>0.85153846153846147</v>
      </c>
      <c r="EL92" s="66">
        <f t="shared" si="552"/>
        <v>0.99153846153846148</v>
      </c>
      <c r="EM92" s="66">
        <f t="shared" si="552"/>
        <v>1.1515384615384614</v>
      </c>
      <c r="EN92" s="66">
        <f t="shared" si="552"/>
        <v>1.3315384615384613</v>
      </c>
      <c r="EO92" s="66">
        <f t="shared" si="552"/>
        <v>1.5315384615384613</v>
      </c>
      <c r="EP92" s="66">
        <f t="shared" si="552"/>
        <v>1.7515384615384613</v>
      </c>
      <c r="EQ92" s="66">
        <f t="shared" si="552"/>
        <v>1.9915384615384613</v>
      </c>
      <c r="ER92" s="66">
        <f t="shared" si="552"/>
        <v>2.2515384615384613</v>
      </c>
      <c r="ES92" s="66">
        <f t="shared" si="552"/>
        <v>2.5315384615384611</v>
      </c>
      <c r="EW92" s="23">
        <v>87</v>
      </c>
      <c r="EX92" s="23">
        <f>INT([2]攻城值!$AC91)</f>
        <v>307</v>
      </c>
      <c r="EY92" s="23">
        <f>INT([2]攻城值!$AJ91)</f>
        <v>1648</v>
      </c>
      <c r="EZ92" s="23">
        <f t="shared" si="413"/>
        <v>1318.4</v>
      </c>
      <c r="FA92" s="23">
        <f>[3]其他调用!AS91+[3]其他调用!$AZ91*[3]攻城基础信息!$D$28*[3]攻城基础信息!$D$29</f>
        <v>1616.949163347587</v>
      </c>
      <c r="FB92" s="61">
        <f>[3]攻城基础信息!$X91*EZ92/FA92*$EX$1*6</f>
        <v>903334.96507490496</v>
      </c>
      <c r="FC92" s="26">
        <f t="shared" si="414"/>
        <v>90500</v>
      </c>
      <c r="FJ92" s="54">
        <v>87</v>
      </c>
      <c r="FK92" s="54">
        <f t="shared" si="491"/>
        <v>0.62352539489119996</v>
      </c>
      <c r="FL92" s="54">
        <f t="shared" si="492"/>
        <v>0.62982363120323226</v>
      </c>
      <c r="FM92" s="54">
        <f t="shared" si="493"/>
        <v>0.63618548606387093</v>
      </c>
      <c r="FN92" s="54">
        <f t="shared" si="494"/>
        <v>0.64261160208471813</v>
      </c>
      <c r="FO92" s="54">
        <f t="shared" si="495"/>
        <v>0.64910262836840216</v>
      </c>
      <c r="FP92" s="54">
        <f t="shared" si="496"/>
        <v>0.65565922057414361</v>
      </c>
      <c r="FQ92" s="54">
        <f t="shared" si="497"/>
        <v>0.66228204098398347</v>
      </c>
      <c r="FR92" s="54">
        <f t="shared" si="498"/>
        <v>0.66897175856968027</v>
      </c>
      <c r="FS92" s="54">
        <f t="shared" si="499"/>
        <v>0.67572904906028308</v>
      </c>
      <c r="FT92" s="54">
        <f t="shared" si="500"/>
        <v>0.68255459501038696</v>
      </c>
      <c r="FU92" s="54">
        <f t="shared" si="501"/>
        <v>0.68944908586907772</v>
      </c>
      <c r="FV92" s="54">
        <f t="shared" si="502"/>
        <v>0.69641321804957346</v>
      </c>
      <c r="FW92" s="54">
        <f t="shared" si="503"/>
        <v>0.70344769499956916</v>
      </c>
      <c r="FX92" s="54">
        <f t="shared" si="504"/>
        <v>0.71055322727229209</v>
      </c>
      <c r="FY92" s="54">
        <f t="shared" si="505"/>
        <v>0.7177305325982748</v>
      </c>
      <c r="FZ92" s="54">
        <f t="shared" si="506"/>
        <v>0.72498033595785338</v>
      </c>
      <c r="GA92" s="54">
        <f t="shared" si="507"/>
        <v>0.73230336965439735</v>
      </c>
      <c r="GB92" s="54">
        <f t="shared" si="508"/>
        <v>0.73970037338828021</v>
      </c>
      <c r="GC92" s="54">
        <f t="shared" si="509"/>
        <v>0.74717209433159615</v>
      </c>
      <c r="GD92" s="54">
        <f t="shared" si="510"/>
        <v>0.75471928720363246</v>
      </c>
      <c r="GE92" s="54">
        <f t="shared" si="511"/>
        <v>0.76234271434710354</v>
      </c>
      <c r="GF92" s="54">
        <f t="shared" si="512"/>
        <v>0.77004314580515509</v>
      </c>
      <c r="GG92" s="54">
        <f t="shared" si="513"/>
        <v>0.77782135939914654</v>
      </c>
      <c r="GH92" s="54">
        <f t="shared" si="514"/>
        <v>0.78567814080721876</v>
      </c>
      <c r="GI92" s="54">
        <f t="shared" si="515"/>
        <v>0.79361428364365527</v>
      </c>
      <c r="GJ92" s="54">
        <f t="shared" si="516"/>
        <v>0.80163058953904576</v>
      </c>
      <c r="GK92" s="54">
        <f t="shared" si="517"/>
        <v>0.80972786822125831</v>
      </c>
      <c r="GL92" s="54">
        <f t="shared" si="518"/>
        <v>0.81790693759723065</v>
      </c>
      <c r="GM92" s="54">
        <f t="shared" si="519"/>
        <v>0.82616862383558654</v>
      </c>
      <c r="GN92" s="54">
        <f t="shared" si="520"/>
        <v>0.83451376145008738</v>
      </c>
      <c r="GO92" s="54">
        <f t="shared" si="521"/>
        <v>0.84294319338392665</v>
      </c>
      <c r="GP92" s="54">
        <f t="shared" si="522"/>
        <v>0.85145777109487542</v>
      </c>
      <c r="GQ92" s="54">
        <f t="shared" si="523"/>
        <v>0.86005835464128833</v>
      </c>
      <c r="GR92" s="54">
        <f t="shared" si="524"/>
        <v>0.86874581276897811</v>
      </c>
      <c r="GS92" s="54">
        <f t="shared" si="525"/>
        <v>0.87752102299896784</v>
      </c>
      <c r="GT92" s="54">
        <f t="shared" si="526"/>
        <v>0.88638487171612912</v>
      </c>
      <c r="GU92" s="54">
        <f t="shared" si="527"/>
        <v>0.89533825425871627</v>
      </c>
      <c r="GV92" s="54">
        <f t="shared" si="528"/>
        <v>0.9043820750088043</v>
      </c>
      <c r="GW92" s="54">
        <f t="shared" si="529"/>
        <v>0.91351724748364072</v>
      </c>
      <c r="GX92" s="54">
        <f t="shared" si="530"/>
        <v>0.92274469442791995</v>
      </c>
      <c r="GY92" s="54">
        <f t="shared" si="531"/>
        <v>0.93206534790698992</v>
      </c>
      <c r="GZ92" s="54">
        <f t="shared" si="532"/>
        <v>0.94148014940099989</v>
      </c>
      <c r="HA92" s="54">
        <f t="shared" si="533"/>
        <v>0.95099004989999991</v>
      </c>
      <c r="HB92" s="54">
        <f t="shared" si="534"/>
        <v>0.96059600999999994</v>
      </c>
      <c r="HC92" s="54">
        <f t="shared" si="535"/>
        <v>0.97029899999999991</v>
      </c>
      <c r="HD92" s="54">
        <f t="shared" si="536"/>
        <v>0.98009999999999997</v>
      </c>
      <c r="HE92" s="54">
        <f t="shared" si="537"/>
        <v>0.99</v>
      </c>
      <c r="HF92" s="67">
        <f t="shared" si="486"/>
        <v>1</v>
      </c>
      <c r="HG92" s="66">
        <f t="shared" ref="HG92:HR92" si="553">IF(HG$5&lt;$P92,HH92*0.99,IF(HG$5&lt;=$T92,1,HF92*HG$2))</f>
        <v>1</v>
      </c>
      <c r="HH92" s="66">
        <f t="shared" si="553"/>
        <v>1</v>
      </c>
      <c r="HI92" s="66">
        <f t="shared" si="553"/>
        <v>1</v>
      </c>
      <c r="HJ92" s="66">
        <f t="shared" si="553"/>
        <v>1</v>
      </c>
      <c r="HK92" s="66">
        <f t="shared" si="553"/>
        <v>1</v>
      </c>
      <c r="HL92" s="66">
        <f t="shared" si="553"/>
        <v>1</v>
      </c>
      <c r="HM92" s="66">
        <f t="shared" si="553"/>
        <v>1.17</v>
      </c>
      <c r="HN92" s="66">
        <f t="shared" si="553"/>
        <v>1.3922999999999999</v>
      </c>
      <c r="HO92" s="66">
        <f t="shared" si="553"/>
        <v>1.6846829999999997</v>
      </c>
      <c r="HP92" s="66">
        <f t="shared" si="553"/>
        <v>2.0721600899999997</v>
      </c>
      <c r="HQ92" s="66">
        <f t="shared" si="553"/>
        <v>2.5902001124999998</v>
      </c>
      <c r="HR92" s="66">
        <f t="shared" si="553"/>
        <v>3.2895541428749997</v>
      </c>
    </row>
    <row r="93" spans="5:226" x14ac:dyDescent="0.15">
      <c r="I93" s="54">
        <v>88</v>
      </c>
      <c r="J93" s="54">
        <f>ROUNDUP(求节点(节奏总纲!P$4:P$113,节奏总纲!$O$4:$O$113,节奏总纲!P91+1),0)</f>
        <v>89</v>
      </c>
      <c r="K93" s="54">
        <f>ROUNDUP(求节点(节奏总纲!Q$4:Q$113,节奏总纲!$O$4:$O$113,节奏总纲!Q91+1),0)</f>
        <v>89</v>
      </c>
      <c r="L93" s="54">
        <f>ROUNDUP(求节点(节奏总纲!R$4:R$113,节奏总纲!$O$4:$O$113,节奏总纲!R91+1),0)</f>
        <v>89</v>
      </c>
      <c r="M93" s="54">
        <f>ROUNDUP(求节点(节奏总纲!S$4:S$113,节奏总纲!$O$4:$O$113,节奏总纲!S91+1),0)</f>
        <v>89</v>
      </c>
      <c r="N93" s="54">
        <f>ROUNDUP(求节点(节奏总纲!T$4:T$113,节奏总纲!$O$4:$O$113,节奏总纲!T91+1),0)</f>
        <v>89</v>
      </c>
      <c r="O93" s="54">
        <f t="shared" si="478"/>
        <v>24</v>
      </c>
      <c r="P93" s="54">
        <v>48</v>
      </c>
      <c r="Q93" s="54">
        <f t="shared" si="539"/>
        <v>49.5</v>
      </c>
      <c r="R93" s="54">
        <f t="shared" si="540"/>
        <v>51</v>
      </c>
      <c r="S93" s="54">
        <f t="shared" si="541"/>
        <v>52.5</v>
      </c>
      <c r="T93" s="54">
        <f t="shared" si="542"/>
        <v>54</v>
      </c>
      <c r="U93" s="54">
        <f>其他调用!AG92</f>
        <v>48540597953.221832</v>
      </c>
      <c r="V93" s="54">
        <f>IFERROR(部队战力(INDEX(其他调用!D$5:D$104,J93,1),INDEX(其他调用!N$5:N$104,J93,1),INDEX(其他调用!I$5:I$104,J93,1),INDEX(其他调用!S$5:S$104,J93,1)),V92)</f>
        <v>51304273366.902702</v>
      </c>
      <c r="W93" s="54">
        <f>IFERROR(部队战力(INDEX(其他调用!E$5:E$104,K93,1),INDEX(其他调用!O$5:O$104,K93,1),INDEX(其他调用!J$5:J$104,K93,1),INDEX(其他调用!T$5:T$104,K93,1)),W92)</f>
        <v>57384555630.533058</v>
      </c>
      <c r="X93" s="54">
        <f>IFERROR(部队战力(INDEX(其他调用!F$5:F$104,L93,1),INDEX(其他调用!P$5:P$104,L93,1),INDEX(其他调用!K$5:K$104,L93,1),INDEX(其他调用!U$5:U$104,L93,1)),X92)</f>
        <v>65058009672.266846</v>
      </c>
      <c r="Y93" s="54">
        <f>IFERROR(部队战力(INDEX(其他调用!G$5:G$104,M93,1),INDEX(其他调用!Q$5:Q$104,M93,1),INDEX(其他调用!L$5:L$104,M93,1),INDEX(其他调用!V$5:V$104,M93,1)),Y92)</f>
        <v>74208154858.615173</v>
      </c>
      <c r="Z93" s="54">
        <f>IFERROR(部队战力(INDEX(其他调用!H$5:H$104,N93,1),INDEX(其他调用!R$5:R$104,N93,1),INDEX(其他调用!M$5:M$104,N93,1),INDEX(其他调用!W$5:W$104,N93,1)),Z92)</f>
        <v>81755975106.554718</v>
      </c>
      <c r="AA93" s="54">
        <f t="shared" si="479"/>
        <v>1</v>
      </c>
      <c r="AB93" s="54">
        <f t="shared" si="480"/>
        <v>1.0569353392874188</v>
      </c>
      <c r="AC93" s="54">
        <f t="shared" si="481"/>
        <v>1.1821971308601116</v>
      </c>
      <c r="AD93" s="54">
        <f t="shared" si="482"/>
        <v>1.3402803512013326</v>
      </c>
      <c r="AE93" s="54">
        <f t="shared" si="483"/>
        <v>1.5287853464460606</v>
      </c>
      <c r="AF93" s="54">
        <f t="shared" si="484"/>
        <v>1.6842803458116085</v>
      </c>
      <c r="AL93" s="54">
        <v>88</v>
      </c>
      <c r="AM93" s="26">
        <f t="shared" si="549"/>
        <v>0.31259221482495197</v>
      </c>
      <c r="AN93" s="26">
        <f t="shared" si="549"/>
        <v>0.3295011258945002</v>
      </c>
      <c r="AO93" s="26">
        <f t="shared" si="549"/>
        <v>0.34732468313883558</v>
      </c>
      <c r="AP93" s="26">
        <f t="shared" si="549"/>
        <v>0.3661123621050002</v>
      </c>
      <c r="AQ93" s="26">
        <f t="shared" si="549"/>
        <v>0.40429328196054931</v>
      </c>
      <c r="AR93" s="26">
        <f t="shared" si="549"/>
        <v>0.42616253790000019</v>
      </c>
      <c r="AS93" s="26">
        <f t="shared" si="549"/>
        <v>0.44921475773394365</v>
      </c>
      <c r="AT93" s="26">
        <f t="shared" si="549"/>
        <v>0.47351393100000022</v>
      </c>
      <c r="AU93" s="26">
        <f t="shared" si="549"/>
        <v>0.52181512262023744</v>
      </c>
      <c r="AV93" s="26">
        <f t="shared" si="549"/>
        <v>0.55004143500000013</v>
      </c>
      <c r="AW93" s="26">
        <f t="shared" si="549"/>
        <v>0.57979458068915268</v>
      </c>
      <c r="AX93" s="26">
        <f t="shared" si="549"/>
        <v>0.61115715000000015</v>
      </c>
      <c r="AY93" s="26">
        <f t="shared" si="549"/>
        <v>0.5881974006991405</v>
      </c>
      <c r="AZ93" s="26">
        <f t="shared" si="549"/>
        <v>0.62001450000000025</v>
      </c>
      <c r="BA93" s="26">
        <f t="shared" si="549"/>
        <v>0.65355266744348939</v>
      </c>
      <c r="BB93" s="26">
        <f t="shared" si="549"/>
        <v>0.68890500000000021</v>
      </c>
      <c r="BC93" s="26">
        <f t="shared" si="550"/>
        <v>0.76074913670670707</v>
      </c>
      <c r="BD93" s="26">
        <f t="shared" si="550"/>
        <v>0.80190000000000017</v>
      </c>
      <c r="BE93" s="26">
        <f t="shared" si="550"/>
        <v>0.84527681856300807</v>
      </c>
      <c r="BF93" s="26">
        <f t="shared" si="550"/>
        <v>0.89100000000000013</v>
      </c>
      <c r="BG93" s="26">
        <f t="shared" si="550"/>
        <v>0.9818872134822817</v>
      </c>
      <c r="BH93" s="26">
        <f t="shared" si="550"/>
        <v>1.0349999999999999</v>
      </c>
      <c r="BI93" s="26">
        <f t="shared" si="550"/>
        <v>1.0909857927580908</v>
      </c>
      <c r="BJ93" s="26">
        <f t="shared" si="550"/>
        <v>1.1499999999999999</v>
      </c>
      <c r="BK93" s="26">
        <f t="shared" si="550"/>
        <v>1.0512447227684503</v>
      </c>
      <c r="BL93" s="26">
        <f t="shared" si="550"/>
        <v>1.0524879734690709</v>
      </c>
      <c r="BM93" s="26">
        <f t="shared" si="550"/>
        <v>1.0537297573123516</v>
      </c>
      <c r="BN93" s="26">
        <f t="shared" si="550"/>
        <v>1.0549700794781163</v>
      </c>
      <c r="BO93" s="26">
        <f t="shared" si="550"/>
        <v>1.1065046091689077</v>
      </c>
      <c r="BP93" s="26">
        <f t="shared" si="550"/>
        <v>1.1078009478847923</v>
      </c>
      <c r="BQ93" s="26">
        <f t="shared" si="550"/>
        <v>1.1090957714087868</v>
      </c>
      <c r="BR93" s="26">
        <f t="shared" si="550"/>
        <v>1.1103890850414817</v>
      </c>
      <c r="BS93" s="26">
        <f t="shared" si="551"/>
        <v>1.1622118437823001</v>
      </c>
      <c r="BT93" s="26">
        <f t="shared" si="551"/>
        <v>1.1635608038487593</v>
      </c>
      <c r="BU93" s="26">
        <f t="shared" si="551"/>
        <v>1.1649082018247139</v>
      </c>
      <c r="BV93" s="26">
        <f t="shared" si="551"/>
        <v>1.1662540431243122</v>
      </c>
      <c r="BW93" s="26">
        <f t="shared" si="551"/>
        <v>1.0558993649753987</v>
      </c>
      <c r="BX93" s="26">
        <f t="shared" si="551"/>
        <v>1.0580645237722286</v>
      </c>
      <c r="BY93" s="26">
        <f t="shared" si="551"/>
        <v>1.0602252609588469</v>
      </c>
      <c r="BZ93" s="26">
        <f t="shared" si="551"/>
        <v>1.0623816035140847</v>
      </c>
      <c r="CA93" s="26">
        <f t="shared" si="551"/>
        <v>1.1152256532932188</v>
      </c>
      <c r="CB93" s="26">
        <f t="shared" si="551"/>
        <v>1.1174755546778192</v>
      </c>
      <c r="CC93" s="26">
        <f t="shared" si="551"/>
        <v>1.1197209352520441</v>
      </c>
      <c r="CD93" s="26">
        <f t="shared" si="551"/>
        <v>1.121961822158368</v>
      </c>
      <c r="CE93" s="26">
        <f t="shared" si="551"/>
        <v>1.1752981623718708</v>
      </c>
      <c r="CF93" s="26">
        <f t="shared" si="551"/>
        <v>1.1776315959242096</v>
      </c>
      <c r="CG93" s="26">
        <f t="shared" si="551"/>
        <v>1.1799604149984464</v>
      </c>
      <c r="CH93" s="26" t="e">
        <f t="shared" si="551"/>
        <v>#VALUE!</v>
      </c>
      <c r="CK93" s="54">
        <v>88</v>
      </c>
      <c r="CL93" s="54">
        <f t="shared" si="364"/>
        <v>9.6153846153846159E-3</v>
      </c>
      <c r="CM93" s="54">
        <f t="shared" si="365"/>
        <v>1.9230769230769232E-2</v>
      </c>
      <c r="CN93" s="54">
        <f t="shared" si="366"/>
        <v>2.8846153846153848E-2</v>
      </c>
      <c r="CO93" s="54">
        <f t="shared" si="367"/>
        <v>3.8461538461538464E-2</v>
      </c>
      <c r="CP93" s="54">
        <f t="shared" si="368"/>
        <v>4.8076923076923073E-2</v>
      </c>
      <c r="CQ93" s="54">
        <f t="shared" si="369"/>
        <v>5.7692307692307696E-2</v>
      </c>
      <c r="CR93" s="54">
        <f t="shared" si="370"/>
        <v>6.7307692307692304E-2</v>
      </c>
      <c r="CS93" s="54">
        <f t="shared" si="371"/>
        <v>7.6923076923076927E-2</v>
      </c>
      <c r="CT93" s="54">
        <f t="shared" si="372"/>
        <v>8.6538461538461536E-2</v>
      </c>
      <c r="CU93" s="54">
        <f t="shared" si="373"/>
        <v>9.6153846153846145E-2</v>
      </c>
      <c r="CV93" s="54">
        <f t="shared" si="374"/>
        <v>0.10576923076923077</v>
      </c>
      <c r="CW93" s="54">
        <f t="shared" si="375"/>
        <v>0.11538461538461539</v>
      </c>
      <c r="CX93" s="54">
        <f t="shared" si="376"/>
        <v>1.9230769230769232E-2</v>
      </c>
      <c r="CY93" s="54">
        <f t="shared" si="377"/>
        <v>3.8461538461538464E-2</v>
      </c>
      <c r="CZ93" s="54">
        <f t="shared" si="378"/>
        <v>5.7692307692307696E-2</v>
      </c>
      <c r="DA93" s="54">
        <f t="shared" si="379"/>
        <v>7.6923076923076927E-2</v>
      </c>
      <c r="DB93" s="54">
        <f t="shared" si="380"/>
        <v>9.6153846153846145E-2</v>
      </c>
      <c r="DC93" s="54">
        <f t="shared" si="381"/>
        <v>0.11538461538461539</v>
      </c>
      <c r="DD93" s="54">
        <f t="shared" si="382"/>
        <v>0.13461538461538461</v>
      </c>
      <c r="DE93" s="54">
        <f t="shared" si="383"/>
        <v>0.15384615384615385</v>
      </c>
      <c r="DF93" s="54">
        <f t="shared" si="384"/>
        <v>0.17307692307692307</v>
      </c>
      <c r="DG93" s="54">
        <f t="shared" si="385"/>
        <v>0.19230769230769229</v>
      </c>
      <c r="DH93" s="54">
        <f t="shared" si="386"/>
        <v>0.21153846153846154</v>
      </c>
      <c r="DI93" s="54">
        <f t="shared" si="387"/>
        <v>0.23076923076923078</v>
      </c>
      <c r="DJ93" s="54">
        <f t="shared" si="388"/>
        <v>2.8846153846153848E-2</v>
      </c>
      <c r="DK93" s="54">
        <f t="shared" si="389"/>
        <v>5.7692307692307696E-2</v>
      </c>
      <c r="DL93" s="54">
        <f t="shared" si="390"/>
        <v>8.6538461538461536E-2</v>
      </c>
      <c r="DM93" s="54">
        <f t="shared" si="391"/>
        <v>0.11538461538461539</v>
      </c>
      <c r="DN93" s="54">
        <f t="shared" si="392"/>
        <v>0.14423076923076922</v>
      </c>
      <c r="DO93" s="54">
        <f t="shared" si="393"/>
        <v>0.17307692307692307</v>
      </c>
      <c r="DP93" s="54">
        <f t="shared" si="394"/>
        <v>0.20192307692307693</v>
      </c>
      <c r="DQ93" s="54">
        <f t="shared" si="395"/>
        <v>0.23076923076923078</v>
      </c>
      <c r="DR93" s="54">
        <f t="shared" si="396"/>
        <v>0.25961538461538458</v>
      </c>
      <c r="DS93" s="54">
        <f t="shared" si="397"/>
        <v>0.28846153846153844</v>
      </c>
      <c r="DT93" s="54">
        <f t="shared" si="398"/>
        <v>0.31730769230769229</v>
      </c>
      <c r="DU93" s="54">
        <f t="shared" si="399"/>
        <v>0.34615384615384615</v>
      </c>
      <c r="DV93" s="54">
        <f t="shared" si="400"/>
        <v>3.8461538461538464E-2</v>
      </c>
      <c r="DW93" s="54">
        <f t="shared" si="401"/>
        <v>7.6923076923076927E-2</v>
      </c>
      <c r="DX93" s="54">
        <f t="shared" si="402"/>
        <v>0.11538461538461539</v>
      </c>
      <c r="DY93" s="54">
        <f t="shared" si="403"/>
        <v>0.15384615384615385</v>
      </c>
      <c r="DZ93" s="54">
        <f t="shared" si="404"/>
        <v>0.19230769230769229</v>
      </c>
      <c r="EA93" s="54">
        <f t="shared" si="405"/>
        <v>0.23076923076923078</v>
      </c>
      <c r="EB93" s="54">
        <f t="shared" si="406"/>
        <v>0.26923076923076922</v>
      </c>
      <c r="EC93" s="54">
        <f t="shared" si="407"/>
        <v>0.30769230769230771</v>
      </c>
      <c r="ED93" s="54">
        <f t="shared" si="408"/>
        <v>0.34615384615384615</v>
      </c>
      <c r="EE93" s="54">
        <f t="shared" si="409"/>
        <v>0.38461538461538458</v>
      </c>
      <c r="EF93" s="54">
        <f t="shared" si="410"/>
        <v>0.42307692307692307</v>
      </c>
      <c r="EG93" s="54">
        <f t="shared" si="411"/>
        <v>0.46153846153846156</v>
      </c>
      <c r="EH93" s="66">
        <f t="shared" ref="EH93:ES93" si="554">EG93+EH$2</f>
        <v>0.54153846153846152</v>
      </c>
      <c r="EI93" s="66">
        <f t="shared" si="554"/>
        <v>0.63153846153846149</v>
      </c>
      <c r="EJ93" s="66">
        <f t="shared" si="554"/>
        <v>0.73153846153846147</v>
      </c>
      <c r="EK93" s="66">
        <f t="shared" si="554"/>
        <v>0.85153846153846147</v>
      </c>
      <c r="EL93" s="66">
        <f t="shared" si="554"/>
        <v>0.99153846153846148</v>
      </c>
      <c r="EM93" s="66">
        <f t="shared" si="554"/>
        <v>1.1515384615384614</v>
      </c>
      <c r="EN93" s="66">
        <f t="shared" si="554"/>
        <v>1.3315384615384613</v>
      </c>
      <c r="EO93" s="66">
        <f t="shared" si="554"/>
        <v>1.5315384615384613</v>
      </c>
      <c r="EP93" s="66">
        <f t="shared" si="554"/>
        <v>1.7515384615384613</v>
      </c>
      <c r="EQ93" s="66">
        <f t="shared" si="554"/>
        <v>1.9915384615384613</v>
      </c>
      <c r="ER93" s="66">
        <f t="shared" si="554"/>
        <v>2.2515384615384613</v>
      </c>
      <c r="ES93" s="66">
        <f t="shared" si="554"/>
        <v>2.5315384615384611</v>
      </c>
      <c r="EW93" s="23">
        <v>88</v>
      </c>
      <c r="EX93" s="23">
        <f>INT([2]攻城值!$AC92)</f>
        <v>324</v>
      </c>
      <c r="EY93" s="23">
        <f>INT([2]攻城值!$AJ92)</f>
        <v>1741</v>
      </c>
      <c r="EZ93" s="23">
        <f t="shared" si="413"/>
        <v>1392.8000000000002</v>
      </c>
      <c r="FA93" s="23">
        <f>[3]其他调用!AS92+[3]其他调用!$AZ92*[3]攻城基础信息!$D$28*[3]攻城基础信息!$D$29</f>
        <v>1704.4671052193341</v>
      </c>
      <c r="FB93" s="61">
        <f>[3]攻城基础信息!$X92*EZ93/FA93*$EX$1*6</f>
        <v>954311.99890498165</v>
      </c>
      <c r="FC93" s="26">
        <f t="shared" si="414"/>
        <v>95500</v>
      </c>
      <c r="FJ93" s="54">
        <v>88</v>
      </c>
      <c r="FK93" s="54">
        <f t="shared" si="491"/>
        <v>0.62352539489119996</v>
      </c>
      <c r="FL93" s="54">
        <f t="shared" si="492"/>
        <v>0.62982363120323226</v>
      </c>
      <c r="FM93" s="54">
        <f t="shared" si="493"/>
        <v>0.63618548606387093</v>
      </c>
      <c r="FN93" s="54">
        <f t="shared" si="494"/>
        <v>0.64261160208471813</v>
      </c>
      <c r="FO93" s="54">
        <f t="shared" si="495"/>
        <v>0.64910262836840216</v>
      </c>
      <c r="FP93" s="54">
        <f t="shared" si="496"/>
        <v>0.65565922057414361</v>
      </c>
      <c r="FQ93" s="54">
        <f t="shared" si="497"/>
        <v>0.66228204098398347</v>
      </c>
      <c r="FR93" s="54">
        <f t="shared" si="498"/>
        <v>0.66897175856968027</v>
      </c>
      <c r="FS93" s="54">
        <f t="shared" si="499"/>
        <v>0.67572904906028308</v>
      </c>
      <c r="FT93" s="54">
        <f t="shared" si="500"/>
        <v>0.68255459501038696</v>
      </c>
      <c r="FU93" s="54">
        <f t="shared" si="501"/>
        <v>0.68944908586907772</v>
      </c>
      <c r="FV93" s="54">
        <f t="shared" si="502"/>
        <v>0.69641321804957346</v>
      </c>
      <c r="FW93" s="54">
        <f t="shared" si="503"/>
        <v>0.70344769499956916</v>
      </c>
      <c r="FX93" s="54">
        <f t="shared" si="504"/>
        <v>0.71055322727229209</v>
      </c>
      <c r="FY93" s="54">
        <f t="shared" si="505"/>
        <v>0.7177305325982748</v>
      </c>
      <c r="FZ93" s="54">
        <f t="shared" si="506"/>
        <v>0.72498033595785338</v>
      </c>
      <c r="GA93" s="54">
        <f t="shared" si="507"/>
        <v>0.73230336965439735</v>
      </c>
      <c r="GB93" s="54">
        <f t="shared" si="508"/>
        <v>0.73970037338828021</v>
      </c>
      <c r="GC93" s="54">
        <f t="shared" si="509"/>
        <v>0.74717209433159615</v>
      </c>
      <c r="GD93" s="54">
        <f t="shared" si="510"/>
        <v>0.75471928720363246</v>
      </c>
      <c r="GE93" s="54">
        <f t="shared" si="511"/>
        <v>0.76234271434710354</v>
      </c>
      <c r="GF93" s="54">
        <f t="shared" si="512"/>
        <v>0.77004314580515509</v>
      </c>
      <c r="GG93" s="54">
        <f t="shared" si="513"/>
        <v>0.77782135939914654</v>
      </c>
      <c r="GH93" s="54">
        <f t="shared" si="514"/>
        <v>0.78567814080721876</v>
      </c>
      <c r="GI93" s="54">
        <f t="shared" si="515"/>
        <v>0.79361428364365527</v>
      </c>
      <c r="GJ93" s="54">
        <f t="shared" si="516"/>
        <v>0.80163058953904576</v>
      </c>
      <c r="GK93" s="54">
        <f t="shared" si="517"/>
        <v>0.80972786822125831</v>
      </c>
      <c r="GL93" s="54">
        <f t="shared" si="518"/>
        <v>0.81790693759723065</v>
      </c>
      <c r="GM93" s="54">
        <f t="shared" si="519"/>
        <v>0.82616862383558654</v>
      </c>
      <c r="GN93" s="54">
        <f t="shared" si="520"/>
        <v>0.83451376145008738</v>
      </c>
      <c r="GO93" s="54">
        <f t="shared" si="521"/>
        <v>0.84294319338392665</v>
      </c>
      <c r="GP93" s="54">
        <f t="shared" si="522"/>
        <v>0.85145777109487542</v>
      </c>
      <c r="GQ93" s="54">
        <f t="shared" si="523"/>
        <v>0.86005835464128833</v>
      </c>
      <c r="GR93" s="54">
        <f t="shared" si="524"/>
        <v>0.86874581276897811</v>
      </c>
      <c r="GS93" s="54">
        <f t="shared" si="525"/>
        <v>0.87752102299896784</v>
      </c>
      <c r="GT93" s="54">
        <f t="shared" si="526"/>
        <v>0.88638487171612912</v>
      </c>
      <c r="GU93" s="54">
        <f t="shared" si="527"/>
        <v>0.89533825425871627</v>
      </c>
      <c r="GV93" s="54">
        <f t="shared" si="528"/>
        <v>0.9043820750088043</v>
      </c>
      <c r="GW93" s="54">
        <f t="shared" si="529"/>
        <v>0.91351724748364072</v>
      </c>
      <c r="GX93" s="54">
        <f t="shared" si="530"/>
        <v>0.92274469442791995</v>
      </c>
      <c r="GY93" s="54">
        <f t="shared" si="531"/>
        <v>0.93206534790698992</v>
      </c>
      <c r="GZ93" s="54">
        <f t="shared" si="532"/>
        <v>0.94148014940099989</v>
      </c>
      <c r="HA93" s="54">
        <f t="shared" si="533"/>
        <v>0.95099004989999991</v>
      </c>
      <c r="HB93" s="54">
        <f t="shared" si="534"/>
        <v>0.96059600999999994</v>
      </c>
      <c r="HC93" s="54">
        <f t="shared" si="535"/>
        <v>0.97029899999999991</v>
      </c>
      <c r="HD93" s="54">
        <f t="shared" si="536"/>
        <v>0.98009999999999997</v>
      </c>
      <c r="HE93" s="54">
        <f t="shared" si="537"/>
        <v>0.99</v>
      </c>
      <c r="HF93" s="67">
        <f t="shared" si="486"/>
        <v>1</v>
      </c>
      <c r="HG93" s="66">
        <f t="shared" ref="HG93:HR93" si="555">IF(HG$5&lt;$P93,HH93*0.99,IF(HG$5&lt;=$T93,1,HF93*HG$2))</f>
        <v>1</v>
      </c>
      <c r="HH93" s="66">
        <f t="shared" si="555"/>
        <v>1</v>
      </c>
      <c r="HI93" s="66">
        <f t="shared" si="555"/>
        <v>1</v>
      </c>
      <c r="HJ93" s="66">
        <f t="shared" si="555"/>
        <v>1</v>
      </c>
      <c r="HK93" s="66">
        <f t="shared" si="555"/>
        <v>1</v>
      </c>
      <c r="HL93" s="66">
        <f t="shared" si="555"/>
        <v>1</v>
      </c>
      <c r="HM93" s="66">
        <f t="shared" si="555"/>
        <v>1.17</v>
      </c>
      <c r="HN93" s="66">
        <f t="shared" si="555"/>
        <v>1.3922999999999999</v>
      </c>
      <c r="HO93" s="66">
        <f t="shared" si="555"/>
        <v>1.6846829999999997</v>
      </c>
      <c r="HP93" s="66">
        <f t="shared" si="555"/>
        <v>2.0721600899999997</v>
      </c>
      <c r="HQ93" s="66">
        <f t="shared" si="555"/>
        <v>2.5902001124999998</v>
      </c>
      <c r="HR93" s="66">
        <f t="shared" si="555"/>
        <v>3.2895541428749997</v>
      </c>
    </row>
    <row r="94" spans="5:226" x14ac:dyDescent="0.15">
      <c r="I94" s="54">
        <v>89</v>
      </c>
      <c r="J94" s="54">
        <f>ROUNDUP(求节点(节奏总纲!P$4:P$113,节奏总纲!$O$4:$O$113,节奏总纲!P92+1),0)</f>
        <v>90</v>
      </c>
      <c r="K94" s="54">
        <f>ROUNDUP(求节点(节奏总纲!Q$4:Q$113,节奏总纲!$O$4:$O$113,节奏总纲!Q92+1),0)</f>
        <v>90</v>
      </c>
      <c r="L94" s="54">
        <f>ROUNDUP(求节点(节奏总纲!R$4:R$113,节奏总纲!$O$4:$O$113,节奏总纲!R92+1),0)</f>
        <v>90</v>
      </c>
      <c r="M94" s="54">
        <f>ROUNDUP(求节点(节奏总纲!S$4:S$113,节奏总纲!$O$4:$O$113,节奏总纲!S92+1),0)</f>
        <v>90</v>
      </c>
      <c r="N94" s="54">
        <f>ROUNDUP(求节点(节奏总纲!T$4:T$113,节奏总纲!$O$4:$O$113,节奏总纲!T92+1),0)</f>
        <v>90</v>
      </c>
      <c r="O94" s="54">
        <f t="shared" si="478"/>
        <v>24</v>
      </c>
      <c r="P94" s="54">
        <v>48</v>
      </c>
      <c r="Q94" s="54">
        <f t="shared" si="539"/>
        <v>49.5</v>
      </c>
      <c r="R94" s="54">
        <f t="shared" si="540"/>
        <v>51</v>
      </c>
      <c r="S94" s="54">
        <f t="shared" si="541"/>
        <v>52.5</v>
      </c>
      <c r="T94" s="54">
        <f t="shared" si="542"/>
        <v>54</v>
      </c>
      <c r="U94" s="54">
        <f>其他调用!AG93</f>
        <v>51304273366.902702</v>
      </c>
      <c r="V94" s="54">
        <f>IFERROR(部队战力(INDEX(其他调用!D$5:D$104,J94,1),INDEX(其他调用!N$5:N$104,J94,1),INDEX(其他调用!I$5:I$104,J94,1),INDEX(其他调用!S$5:S$104,J94,1)),V93)</f>
        <v>54221419479.182419</v>
      </c>
      <c r="W94" s="54">
        <f>IFERROR(部队战力(INDEX(其他调用!E$5:E$104,K94,1),INDEX(其他调用!O$5:O$104,K94,1),INDEX(其他调用!J$5:J$104,K94,1),INDEX(其他调用!T$5:T$104,K94,1)),W93)</f>
        <v>61181377588.124283</v>
      </c>
      <c r="X94" s="54">
        <f>IFERROR(部队战力(INDEX(其他调用!F$5:F$104,L94,1),INDEX(其他调用!P$5:P$104,L94,1),INDEX(其他调用!K$5:K$104,L94,1),INDEX(其他调用!U$5:U$104,L94,1)),X93)</f>
        <v>69659458222.992996</v>
      </c>
      <c r="Y94" s="54">
        <f>IFERROR(部队战力(INDEX(其他调用!G$5:G$104,M94,1),INDEX(其他调用!Q$5:Q$104,M94,1),INDEX(其他调用!L$5:L$104,M94,1),INDEX(其他调用!V$5:V$104,M94,1)),Y93)</f>
        <v>78434329470.009949</v>
      </c>
      <c r="Z94" s="54">
        <f>IFERROR(部队战力(INDEX(其他调用!H$5:H$104,N94,1),INDEX(其他调用!R$5:R$104,N94,1),INDEX(其他调用!M$5:M$104,N94,1),INDEX(其他调用!W$5:W$104,N94,1)),Z93)</f>
        <v>86044976680.459686</v>
      </c>
      <c r="AA94" s="54">
        <f t="shared" si="479"/>
        <v>1</v>
      </c>
      <c r="AB94" s="54">
        <f t="shared" si="480"/>
        <v>1.0568597101340416</v>
      </c>
      <c r="AC94" s="54">
        <f t="shared" si="481"/>
        <v>1.1925201074496354</v>
      </c>
      <c r="AD94" s="54">
        <f t="shared" si="482"/>
        <v>1.3577710715211406</v>
      </c>
      <c r="AE94" s="54">
        <f t="shared" si="483"/>
        <v>1.5288069457506308</v>
      </c>
      <c r="AF94" s="54">
        <f t="shared" si="484"/>
        <v>1.6771502846382544</v>
      </c>
      <c r="AL94" s="54">
        <v>89</v>
      </c>
      <c r="AM94" s="26">
        <f t="shared" si="549"/>
        <v>0.31259221482495197</v>
      </c>
      <c r="AN94" s="26">
        <f t="shared" si="549"/>
        <v>0.3295011258945002</v>
      </c>
      <c r="AO94" s="26">
        <f t="shared" si="549"/>
        <v>0.34732468313883558</v>
      </c>
      <c r="AP94" s="26">
        <f t="shared" si="549"/>
        <v>0.3661123621050002</v>
      </c>
      <c r="AQ94" s="26">
        <f t="shared" si="549"/>
        <v>0.40429328196054931</v>
      </c>
      <c r="AR94" s="26">
        <f t="shared" si="549"/>
        <v>0.42616253790000019</v>
      </c>
      <c r="AS94" s="26">
        <f t="shared" si="549"/>
        <v>0.44921475773394365</v>
      </c>
      <c r="AT94" s="26">
        <f t="shared" si="549"/>
        <v>0.47351393100000022</v>
      </c>
      <c r="AU94" s="26">
        <f t="shared" si="549"/>
        <v>0.52181512262023744</v>
      </c>
      <c r="AV94" s="26">
        <f t="shared" si="549"/>
        <v>0.55004143500000013</v>
      </c>
      <c r="AW94" s="26">
        <f t="shared" si="549"/>
        <v>0.57979458068915268</v>
      </c>
      <c r="AX94" s="26">
        <f t="shared" si="549"/>
        <v>0.61115715000000015</v>
      </c>
      <c r="AY94" s="26">
        <f t="shared" si="549"/>
        <v>0.5881974006991405</v>
      </c>
      <c r="AZ94" s="26">
        <f t="shared" si="549"/>
        <v>0.62001450000000025</v>
      </c>
      <c r="BA94" s="26">
        <f t="shared" si="549"/>
        <v>0.65355266744348939</v>
      </c>
      <c r="BB94" s="26">
        <f t="shared" si="549"/>
        <v>0.68890500000000021</v>
      </c>
      <c r="BC94" s="26">
        <f t="shared" si="550"/>
        <v>0.76074913670670707</v>
      </c>
      <c r="BD94" s="26">
        <f t="shared" si="550"/>
        <v>0.80190000000000017</v>
      </c>
      <c r="BE94" s="26">
        <f t="shared" si="550"/>
        <v>0.84527681856300807</v>
      </c>
      <c r="BF94" s="26">
        <f t="shared" si="550"/>
        <v>0.89100000000000013</v>
      </c>
      <c r="BG94" s="26">
        <f t="shared" si="550"/>
        <v>0.9818872134822817</v>
      </c>
      <c r="BH94" s="26">
        <f t="shared" si="550"/>
        <v>1.0349999999999999</v>
      </c>
      <c r="BI94" s="26">
        <f t="shared" si="550"/>
        <v>1.0909857927580908</v>
      </c>
      <c r="BJ94" s="26">
        <f t="shared" si="550"/>
        <v>1.1499999999999999</v>
      </c>
      <c r="BK94" s="26">
        <f t="shared" si="550"/>
        <v>1.0512430703382938</v>
      </c>
      <c r="BL94" s="26">
        <f t="shared" si="550"/>
        <v>1.0524846725100394</v>
      </c>
      <c r="BM94" s="26">
        <f t="shared" si="550"/>
        <v>1.0537248117050522</v>
      </c>
      <c r="BN94" s="26">
        <f t="shared" si="550"/>
        <v>1.0549634930826421</v>
      </c>
      <c r="BO94" s="26">
        <f t="shared" si="550"/>
        <v>1.1064959942371941</v>
      </c>
      <c r="BP94" s="26">
        <f t="shared" si="550"/>
        <v>1.1077906220561482</v>
      </c>
      <c r="BQ94" s="26">
        <f t="shared" si="550"/>
        <v>1.1090837386636498</v>
      </c>
      <c r="BR94" s="26">
        <f t="shared" si="550"/>
        <v>1.110375349339461</v>
      </c>
      <c r="BS94" s="26">
        <f t="shared" si="551"/>
        <v>1.1621957074841573</v>
      </c>
      <c r="BT94" s="26">
        <f t="shared" si="551"/>
        <v>1.1635428954011304</v>
      </c>
      <c r="BU94" s="26">
        <f t="shared" si="551"/>
        <v>1.1648885253028678</v>
      </c>
      <c r="BV94" s="26">
        <f t="shared" si="551"/>
        <v>1.1662326025824072</v>
      </c>
      <c r="BW94" s="26">
        <f t="shared" si="551"/>
        <v>1.0558915505097302</v>
      </c>
      <c r="BX94" s="26">
        <f t="shared" si="551"/>
        <v>1.0580538521610499</v>
      </c>
      <c r="BY94" s="26">
        <f t="shared" si="551"/>
        <v>1.0602117438077314</v>
      </c>
      <c r="BZ94" s="26">
        <f t="shared" si="551"/>
        <v>1.0623652523227713</v>
      </c>
      <c r="CA94" s="26">
        <f t="shared" si="551"/>
        <v>1.1152055664172178</v>
      </c>
      <c r="CB94" s="26">
        <f t="shared" si="551"/>
        <v>1.1174525225753362</v>
      </c>
      <c r="CC94" s="26">
        <f t="shared" si="551"/>
        <v>1.1196949696466518</v>
      </c>
      <c r="CD94" s="26">
        <f t="shared" si="551"/>
        <v>1.1219329346685798</v>
      </c>
      <c r="CE94" s="26">
        <f t="shared" si="551"/>
        <v>1.175264919155288</v>
      </c>
      <c r="CF94" s="26">
        <f t="shared" si="551"/>
        <v>1.1775953219798447</v>
      </c>
      <c r="CG94" s="26">
        <f t="shared" si="551"/>
        <v>1.1799211221520451</v>
      </c>
      <c r="CH94" s="26" t="e">
        <f t="shared" si="551"/>
        <v>#VALUE!</v>
      </c>
      <c r="CK94" s="54">
        <v>89</v>
      </c>
      <c r="CL94" s="54">
        <f t="shared" si="364"/>
        <v>9.6153846153846159E-3</v>
      </c>
      <c r="CM94" s="54">
        <f t="shared" si="365"/>
        <v>1.9230769230769232E-2</v>
      </c>
      <c r="CN94" s="54">
        <f t="shared" si="366"/>
        <v>2.8846153846153848E-2</v>
      </c>
      <c r="CO94" s="54">
        <f t="shared" si="367"/>
        <v>3.8461538461538464E-2</v>
      </c>
      <c r="CP94" s="54">
        <f t="shared" si="368"/>
        <v>4.8076923076923073E-2</v>
      </c>
      <c r="CQ94" s="54">
        <f t="shared" si="369"/>
        <v>5.7692307692307696E-2</v>
      </c>
      <c r="CR94" s="54">
        <f t="shared" si="370"/>
        <v>6.7307692307692304E-2</v>
      </c>
      <c r="CS94" s="54">
        <f t="shared" si="371"/>
        <v>7.6923076923076927E-2</v>
      </c>
      <c r="CT94" s="54">
        <f t="shared" si="372"/>
        <v>8.6538461538461536E-2</v>
      </c>
      <c r="CU94" s="54">
        <f t="shared" si="373"/>
        <v>9.6153846153846145E-2</v>
      </c>
      <c r="CV94" s="54">
        <f t="shared" si="374"/>
        <v>0.10576923076923077</v>
      </c>
      <c r="CW94" s="54">
        <f t="shared" si="375"/>
        <v>0.11538461538461539</v>
      </c>
      <c r="CX94" s="54">
        <f t="shared" si="376"/>
        <v>1.9230769230769232E-2</v>
      </c>
      <c r="CY94" s="54">
        <f t="shared" si="377"/>
        <v>3.8461538461538464E-2</v>
      </c>
      <c r="CZ94" s="54">
        <f t="shared" si="378"/>
        <v>5.7692307692307696E-2</v>
      </c>
      <c r="DA94" s="54">
        <f t="shared" si="379"/>
        <v>7.6923076923076927E-2</v>
      </c>
      <c r="DB94" s="54">
        <f t="shared" si="380"/>
        <v>9.6153846153846145E-2</v>
      </c>
      <c r="DC94" s="54">
        <f t="shared" si="381"/>
        <v>0.11538461538461539</v>
      </c>
      <c r="DD94" s="54">
        <f t="shared" si="382"/>
        <v>0.13461538461538461</v>
      </c>
      <c r="DE94" s="54">
        <f t="shared" si="383"/>
        <v>0.15384615384615385</v>
      </c>
      <c r="DF94" s="54">
        <f t="shared" si="384"/>
        <v>0.17307692307692307</v>
      </c>
      <c r="DG94" s="54">
        <f t="shared" si="385"/>
        <v>0.19230769230769229</v>
      </c>
      <c r="DH94" s="54">
        <f t="shared" si="386"/>
        <v>0.21153846153846154</v>
      </c>
      <c r="DI94" s="54">
        <f t="shared" si="387"/>
        <v>0.23076923076923078</v>
      </c>
      <c r="DJ94" s="54">
        <f t="shared" si="388"/>
        <v>2.8846153846153848E-2</v>
      </c>
      <c r="DK94" s="54">
        <f t="shared" si="389"/>
        <v>5.7692307692307696E-2</v>
      </c>
      <c r="DL94" s="54">
        <f t="shared" si="390"/>
        <v>8.6538461538461536E-2</v>
      </c>
      <c r="DM94" s="54">
        <f t="shared" si="391"/>
        <v>0.11538461538461539</v>
      </c>
      <c r="DN94" s="54">
        <f t="shared" si="392"/>
        <v>0.14423076923076922</v>
      </c>
      <c r="DO94" s="54">
        <f t="shared" si="393"/>
        <v>0.17307692307692307</v>
      </c>
      <c r="DP94" s="54">
        <f t="shared" si="394"/>
        <v>0.20192307692307693</v>
      </c>
      <c r="DQ94" s="54">
        <f t="shared" si="395"/>
        <v>0.23076923076923078</v>
      </c>
      <c r="DR94" s="54">
        <f t="shared" si="396"/>
        <v>0.25961538461538458</v>
      </c>
      <c r="DS94" s="54">
        <f t="shared" si="397"/>
        <v>0.28846153846153844</v>
      </c>
      <c r="DT94" s="54">
        <f t="shared" si="398"/>
        <v>0.31730769230769229</v>
      </c>
      <c r="DU94" s="54">
        <f t="shared" si="399"/>
        <v>0.34615384615384615</v>
      </c>
      <c r="DV94" s="54">
        <f t="shared" si="400"/>
        <v>3.8461538461538464E-2</v>
      </c>
      <c r="DW94" s="54">
        <f t="shared" si="401"/>
        <v>7.6923076923076927E-2</v>
      </c>
      <c r="DX94" s="54">
        <f t="shared" si="402"/>
        <v>0.11538461538461539</v>
      </c>
      <c r="DY94" s="54">
        <f t="shared" si="403"/>
        <v>0.15384615384615385</v>
      </c>
      <c r="DZ94" s="54">
        <f t="shared" si="404"/>
        <v>0.19230769230769229</v>
      </c>
      <c r="EA94" s="54">
        <f t="shared" si="405"/>
        <v>0.23076923076923078</v>
      </c>
      <c r="EB94" s="54">
        <f t="shared" si="406"/>
        <v>0.26923076923076922</v>
      </c>
      <c r="EC94" s="54">
        <f t="shared" si="407"/>
        <v>0.30769230769230771</v>
      </c>
      <c r="ED94" s="54">
        <f t="shared" si="408"/>
        <v>0.34615384615384615</v>
      </c>
      <c r="EE94" s="54">
        <f t="shared" si="409"/>
        <v>0.38461538461538458</v>
      </c>
      <c r="EF94" s="54">
        <f t="shared" si="410"/>
        <v>0.42307692307692307</v>
      </c>
      <c r="EG94" s="54">
        <f t="shared" si="411"/>
        <v>0.46153846153846156</v>
      </c>
      <c r="EH94" s="66">
        <f t="shared" ref="EH94:ES94" si="556">EG94+EH$2</f>
        <v>0.54153846153846152</v>
      </c>
      <c r="EI94" s="66">
        <f t="shared" si="556"/>
        <v>0.63153846153846149</v>
      </c>
      <c r="EJ94" s="66">
        <f t="shared" si="556"/>
        <v>0.73153846153846147</v>
      </c>
      <c r="EK94" s="66">
        <f t="shared" si="556"/>
        <v>0.85153846153846147</v>
      </c>
      <c r="EL94" s="66">
        <f t="shared" si="556"/>
        <v>0.99153846153846148</v>
      </c>
      <c r="EM94" s="66">
        <f t="shared" si="556"/>
        <v>1.1515384615384614</v>
      </c>
      <c r="EN94" s="66">
        <f t="shared" si="556"/>
        <v>1.3315384615384613</v>
      </c>
      <c r="EO94" s="66">
        <f t="shared" si="556"/>
        <v>1.5315384615384613</v>
      </c>
      <c r="EP94" s="66">
        <f t="shared" si="556"/>
        <v>1.7515384615384613</v>
      </c>
      <c r="EQ94" s="66">
        <f t="shared" si="556"/>
        <v>1.9915384615384613</v>
      </c>
      <c r="ER94" s="66">
        <f t="shared" si="556"/>
        <v>2.2515384615384613</v>
      </c>
      <c r="ES94" s="66">
        <f t="shared" si="556"/>
        <v>2.5315384615384611</v>
      </c>
      <c r="EW94" s="23">
        <v>89</v>
      </c>
      <c r="EX94" s="23">
        <f>INT([2]攻城值!$AC93)</f>
        <v>327</v>
      </c>
      <c r="EY94" s="23">
        <f>INT([2]攻城值!$AJ93)</f>
        <v>1758</v>
      </c>
      <c r="EZ94" s="23">
        <f t="shared" si="413"/>
        <v>1406.4</v>
      </c>
      <c r="FA94" s="23">
        <f>[3]其他调用!AS93+[3]其他调用!$AZ93*[3]攻城基础信息!$D$28*[3]攻城基础信息!$D$29</f>
        <v>1718.4112029735697</v>
      </c>
      <c r="FB94" s="61">
        <f>[3]攻城基础信息!$X93*EZ94/FA94*$EX$1*6</f>
        <v>963630.38143306004</v>
      </c>
      <c r="FC94" s="26">
        <f t="shared" si="414"/>
        <v>96500</v>
      </c>
      <c r="FJ94" s="54">
        <v>89</v>
      </c>
      <c r="FK94" s="54">
        <f t="shared" si="491"/>
        <v>0.62352539489119996</v>
      </c>
      <c r="FL94" s="54">
        <f t="shared" si="492"/>
        <v>0.62982363120323226</v>
      </c>
      <c r="FM94" s="54">
        <f t="shared" si="493"/>
        <v>0.63618548606387093</v>
      </c>
      <c r="FN94" s="54">
        <f t="shared" si="494"/>
        <v>0.64261160208471813</v>
      </c>
      <c r="FO94" s="54">
        <f t="shared" si="495"/>
        <v>0.64910262836840216</v>
      </c>
      <c r="FP94" s="54">
        <f t="shared" si="496"/>
        <v>0.65565922057414361</v>
      </c>
      <c r="FQ94" s="54">
        <f t="shared" si="497"/>
        <v>0.66228204098398347</v>
      </c>
      <c r="FR94" s="54">
        <f t="shared" si="498"/>
        <v>0.66897175856968027</v>
      </c>
      <c r="FS94" s="54">
        <f t="shared" si="499"/>
        <v>0.67572904906028308</v>
      </c>
      <c r="FT94" s="54">
        <f t="shared" si="500"/>
        <v>0.68255459501038696</v>
      </c>
      <c r="FU94" s="54">
        <f t="shared" si="501"/>
        <v>0.68944908586907772</v>
      </c>
      <c r="FV94" s="54">
        <f t="shared" si="502"/>
        <v>0.69641321804957346</v>
      </c>
      <c r="FW94" s="54">
        <f t="shared" si="503"/>
        <v>0.70344769499956916</v>
      </c>
      <c r="FX94" s="54">
        <f t="shared" si="504"/>
        <v>0.71055322727229209</v>
      </c>
      <c r="FY94" s="54">
        <f t="shared" si="505"/>
        <v>0.7177305325982748</v>
      </c>
      <c r="FZ94" s="54">
        <f t="shared" si="506"/>
        <v>0.72498033595785338</v>
      </c>
      <c r="GA94" s="54">
        <f t="shared" si="507"/>
        <v>0.73230336965439735</v>
      </c>
      <c r="GB94" s="54">
        <f t="shared" si="508"/>
        <v>0.73970037338828021</v>
      </c>
      <c r="GC94" s="54">
        <f t="shared" si="509"/>
        <v>0.74717209433159615</v>
      </c>
      <c r="GD94" s="54">
        <f t="shared" si="510"/>
        <v>0.75471928720363246</v>
      </c>
      <c r="GE94" s="54">
        <f t="shared" si="511"/>
        <v>0.76234271434710354</v>
      </c>
      <c r="GF94" s="54">
        <f t="shared" si="512"/>
        <v>0.77004314580515509</v>
      </c>
      <c r="GG94" s="54">
        <f t="shared" si="513"/>
        <v>0.77782135939914654</v>
      </c>
      <c r="GH94" s="54">
        <f t="shared" si="514"/>
        <v>0.78567814080721876</v>
      </c>
      <c r="GI94" s="54">
        <f t="shared" si="515"/>
        <v>0.79361428364365527</v>
      </c>
      <c r="GJ94" s="54">
        <f t="shared" si="516"/>
        <v>0.80163058953904576</v>
      </c>
      <c r="GK94" s="54">
        <f t="shared" si="517"/>
        <v>0.80972786822125831</v>
      </c>
      <c r="GL94" s="54">
        <f t="shared" si="518"/>
        <v>0.81790693759723065</v>
      </c>
      <c r="GM94" s="54">
        <f t="shared" si="519"/>
        <v>0.82616862383558654</v>
      </c>
      <c r="GN94" s="54">
        <f t="shared" si="520"/>
        <v>0.83451376145008738</v>
      </c>
      <c r="GO94" s="54">
        <f t="shared" si="521"/>
        <v>0.84294319338392665</v>
      </c>
      <c r="GP94" s="54">
        <f t="shared" si="522"/>
        <v>0.85145777109487542</v>
      </c>
      <c r="GQ94" s="54">
        <f t="shared" si="523"/>
        <v>0.86005835464128833</v>
      </c>
      <c r="GR94" s="54">
        <f t="shared" si="524"/>
        <v>0.86874581276897811</v>
      </c>
      <c r="GS94" s="54">
        <f t="shared" si="525"/>
        <v>0.87752102299896784</v>
      </c>
      <c r="GT94" s="54">
        <f t="shared" si="526"/>
        <v>0.88638487171612912</v>
      </c>
      <c r="GU94" s="54">
        <f t="shared" si="527"/>
        <v>0.89533825425871627</v>
      </c>
      <c r="GV94" s="54">
        <f t="shared" si="528"/>
        <v>0.9043820750088043</v>
      </c>
      <c r="GW94" s="54">
        <f t="shared" si="529"/>
        <v>0.91351724748364072</v>
      </c>
      <c r="GX94" s="54">
        <f t="shared" si="530"/>
        <v>0.92274469442791995</v>
      </c>
      <c r="GY94" s="54">
        <f t="shared" si="531"/>
        <v>0.93206534790698992</v>
      </c>
      <c r="GZ94" s="54">
        <f t="shared" si="532"/>
        <v>0.94148014940099989</v>
      </c>
      <c r="HA94" s="54">
        <f t="shared" si="533"/>
        <v>0.95099004989999991</v>
      </c>
      <c r="HB94" s="54">
        <f t="shared" si="534"/>
        <v>0.96059600999999994</v>
      </c>
      <c r="HC94" s="54">
        <f t="shared" si="535"/>
        <v>0.97029899999999991</v>
      </c>
      <c r="HD94" s="54">
        <f t="shared" si="536"/>
        <v>0.98009999999999997</v>
      </c>
      <c r="HE94" s="54">
        <f t="shared" si="537"/>
        <v>0.99</v>
      </c>
      <c r="HF94" s="67">
        <f t="shared" si="486"/>
        <v>1</v>
      </c>
      <c r="HG94" s="66">
        <f t="shared" ref="HG94:HR94" si="557">IF(HG$5&lt;$P94,HH94*0.99,IF(HG$5&lt;=$T94,1,HF94*HG$2))</f>
        <v>1</v>
      </c>
      <c r="HH94" s="66">
        <f t="shared" si="557"/>
        <v>1</v>
      </c>
      <c r="HI94" s="66">
        <f t="shared" si="557"/>
        <v>1</v>
      </c>
      <c r="HJ94" s="66">
        <f t="shared" si="557"/>
        <v>1</v>
      </c>
      <c r="HK94" s="66">
        <f t="shared" si="557"/>
        <v>1</v>
      </c>
      <c r="HL94" s="66">
        <f t="shared" si="557"/>
        <v>1</v>
      </c>
      <c r="HM94" s="66">
        <f t="shared" si="557"/>
        <v>1.17</v>
      </c>
      <c r="HN94" s="66">
        <f t="shared" si="557"/>
        <v>1.3922999999999999</v>
      </c>
      <c r="HO94" s="66">
        <f t="shared" si="557"/>
        <v>1.6846829999999997</v>
      </c>
      <c r="HP94" s="66">
        <f t="shared" si="557"/>
        <v>2.0721600899999997</v>
      </c>
      <c r="HQ94" s="66">
        <f t="shared" si="557"/>
        <v>2.5902001124999998</v>
      </c>
      <c r="HR94" s="66">
        <f t="shared" si="557"/>
        <v>3.2895541428749997</v>
      </c>
    </row>
    <row r="95" spans="5:226" x14ac:dyDescent="0.15">
      <c r="I95" s="54">
        <v>90</v>
      </c>
      <c r="J95" s="54">
        <f>ROUNDUP(求节点(节奏总纲!P$4:P$113,节奏总纲!$O$4:$O$113,节奏总纲!P93+1),0)</f>
        <v>91</v>
      </c>
      <c r="K95" s="54">
        <f>ROUNDUP(求节点(节奏总纲!Q$4:Q$113,节奏总纲!$O$4:$O$113,节奏总纲!Q93+1),0)</f>
        <v>91</v>
      </c>
      <c r="L95" s="54">
        <f>ROUNDUP(求节点(节奏总纲!R$4:R$113,节奏总纲!$O$4:$O$113,节奏总纲!R93+1),0)</f>
        <v>91</v>
      </c>
      <c r="M95" s="54">
        <f>ROUNDUP(求节点(节奏总纲!S$4:S$113,节奏总纲!$O$4:$O$113,节奏总纲!S93+1),0)</f>
        <v>91</v>
      </c>
      <c r="N95" s="54">
        <f>ROUNDUP(求节点(节奏总纲!T$4:T$113,节奏总纲!$O$4:$O$113,节奏总纲!T93+1),0)</f>
        <v>91</v>
      </c>
      <c r="O95" s="54">
        <f t="shared" si="478"/>
        <v>24</v>
      </c>
      <c r="P95" s="54">
        <v>48</v>
      </c>
      <c r="Q95" s="54">
        <f t="shared" si="539"/>
        <v>49.5</v>
      </c>
      <c r="R95" s="54">
        <f t="shared" si="540"/>
        <v>51</v>
      </c>
      <c r="S95" s="54">
        <f t="shared" si="541"/>
        <v>52.5</v>
      </c>
      <c r="T95" s="54">
        <f t="shared" si="542"/>
        <v>54</v>
      </c>
      <c r="U95" s="54">
        <f>其他调用!AG94</f>
        <v>54221419479.182419</v>
      </c>
      <c r="V95" s="54">
        <f>IFERROR(部队战力(INDEX(其他调用!D$5:D$104,J95,1),INDEX(其他调用!N$5:N$104,J95,1),INDEX(其他调用!I$5:I$104,J95,1),INDEX(其他调用!S$5:S$104,J95,1)),V94)</f>
        <v>56832834547.529495</v>
      </c>
      <c r="W95" s="54">
        <f>IFERROR(部队战力(INDEX(其他调用!E$5:E$104,K95,1),INDEX(其他调用!O$5:O$104,K95,1),INDEX(其他调用!J$5:J$104,K95,1),INDEX(其他调用!T$5:T$104,K95,1)),W94)</f>
        <v>64555570677.645615</v>
      </c>
      <c r="X95" s="54">
        <f>IFERROR(部队战力(INDEX(其他调用!F$5:F$104,L95,1),INDEX(其他调用!P$5:P$104,L95,1),INDEX(其他调用!K$5:K$104,L95,1),INDEX(其他调用!U$5:U$104,L95,1)),X94)</f>
        <v>73701915717.96904</v>
      </c>
      <c r="Y95" s="54">
        <f>IFERROR(部队战力(INDEX(其他调用!G$5:G$104,M95,1),INDEX(其他调用!Q$5:Q$104,M95,1),INDEX(其他调用!L$5:L$104,M95,1),INDEX(其他调用!V$5:V$104,M95,1)),Y94)</f>
        <v>82070939153.452911</v>
      </c>
      <c r="Z95" s="54">
        <f>IFERROR(部队战力(INDEX(其他调用!H$5:H$104,N95,1),INDEX(其他调用!R$5:R$104,N95,1),INDEX(其他调用!M$5:M$104,N95,1),INDEX(其他调用!W$5:W$104,N95,1)),Z94)</f>
        <v>89907726913.906738</v>
      </c>
      <c r="AA95" s="54">
        <f t="shared" si="479"/>
        <v>1</v>
      </c>
      <c r="AB95" s="54">
        <f t="shared" si="480"/>
        <v>1.048162056497796</v>
      </c>
      <c r="AC95" s="54">
        <f t="shared" si="481"/>
        <v>1.1905916757201618</v>
      </c>
      <c r="AD95" s="54">
        <f t="shared" si="482"/>
        <v>1.3592767660069449</v>
      </c>
      <c r="AE95" s="54">
        <f t="shared" si="483"/>
        <v>1.5136257947832394</v>
      </c>
      <c r="AF95" s="54">
        <f t="shared" si="484"/>
        <v>1.6581588563616561</v>
      </c>
      <c r="AL95" s="54">
        <v>90</v>
      </c>
      <c r="AM95" s="26">
        <f t="shared" si="549"/>
        <v>0.31259221482495197</v>
      </c>
      <c r="AN95" s="26">
        <f t="shared" si="549"/>
        <v>0.3295011258945002</v>
      </c>
      <c r="AO95" s="26">
        <f t="shared" si="549"/>
        <v>0.34732468313883558</v>
      </c>
      <c r="AP95" s="26">
        <f t="shared" si="549"/>
        <v>0.3661123621050002</v>
      </c>
      <c r="AQ95" s="26">
        <f t="shared" si="549"/>
        <v>0.40429328196054931</v>
      </c>
      <c r="AR95" s="26">
        <f t="shared" si="549"/>
        <v>0.42616253790000019</v>
      </c>
      <c r="AS95" s="26">
        <f t="shared" si="549"/>
        <v>0.44921475773394365</v>
      </c>
      <c r="AT95" s="26">
        <f t="shared" si="549"/>
        <v>0.47351393100000022</v>
      </c>
      <c r="AU95" s="26">
        <f t="shared" si="549"/>
        <v>0.52181512262023744</v>
      </c>
      <c r="AV95" s="26">
        <f t="shared" si="549"/>
        <v>0.55004143500000013</v>
      </c>
      <c r="AW95" s="26">
        <f t="shared" si="549"/>
        <v>0.57979458068915268</v>
      </c>
      <c r="AX95" s="26">
        <f t="shared" si="549"/>
        <v>0.61115715000000015</v>
      </c>
      <c r="AY95" s="26">
        <f t="shared" si="549"/>
        <v>0.5881974006991405</v>
      </c>
      <c r="AZ95" s="26">
        <f t="shared" si="549"/>
        <v>0.62001450000000025</v>
      </c>
      <c r="BA95" s="26">
        <f t="shared" si="549"/>
        <v>0.65355266744348939</v>
      </c>
      <c r="BB95" s="26">
        <f t="shared" si="549"/>
        <v>0.68890500000000021</v>
      </c>
      <c r="BC95" s="26">
        <f t="shared" si="550"/>
        <v>0.76074913670670707</v>
      </c>
      <c r="BD95" s="26">
        <f t="shared" si="550"/>
        <v>0.80190000000000017</v>
      </c>
      <c r="BE95" s="26">
        <f t="shared" si="550"/>
        <v>0.84527681856300807</v>
      </c>
      <c r="BF95" s="26">
        <f t="shared" si="550"/>
        <v>0.89100000000000013</v>
      </c>
      <c r="BG95" s="26">
        <f t="shared" si="550"/>
        <v>0.9818872134822817</v>
      </c>
      <c r="BH95" s="26">
        <f t="shared" si="550"/>
        <v>1.0349999999999999</v>
      </c>
      <c r="BI95" s="26">
        <f t="shared" si="550"/>
        <v>1.0909857927580908</v>
      </c>
      <c r="BJ95" s="26">
        <f t="shared" si="550"/>
        <v>1.1499999999999999</v>
      </c>
      <c r="BK95" s="26">
        <f t="shared" si="550"/>
        <v>1.0510530169645904</v>
      </c>
      <c r="BL95" s="26">
        <f t="shared" si="550"/>
        <v>1.0521049799999689</v>
      </c>
      <c r="BM95" s="26">
        <f t="shared" si="550"/>
        <v>1.0531558922643423</v>
      </c>
      <c r="BN95" s="26">
        <f t="shared" si="550"/>
        <v>1.0542057569001746</v>
      </c>
      <c r="BO95" s="26">
        <f t="shared" si="550"/>
        <v>1.1055047949883134</v>
      </c>
      <c r="BP95" s="26">
        <f t="shared" si="550"/>
        <v>1.1066024679579309</v>
      </c>
      <c r="BQ95" s="26">
        <f t="shared" si="550"/>
        <v>1.1076990531904476</v>
      </c>
      <c r="BR95" s="26">
        <f t="shared" si="550"/>
        <v>1.1087945539131425</v>
      </c>
      <c r="BS95" s="26">
        <f t="shared" si="551"/>
        <v>1.1603384721254291</v>
      </c>
      <c r="BT95" s="26">
        <f t="shared" si="551"/>
        <v>1.1614815107795042</v>
      </c>
      <c r="BU95" s="26">
        <f t="shared" si="551"/>
        <v>1.1626234256503281</v>
      </c>
      <c r="BV95" s="26">
        <f t="shared" si="551"/>
        <v>1.1637642200459539</v>
      </c>
      <c r="BW95" s="26">
        <f t="shared" si="551"/>
        <v>1.0549924697523889</v>
      </c>
      <c r="BX95" s="26">
        <f t="shared" si="551"/>
        <v>1.0568258555965544</v>
      </c>
      <c r="BY95" s="26">
        <f t="shared" si="551"/>
        <v>1.0586560663787516</v>
      </c>
      <c r="BZ95" s="26">
        <f t="shared" si="551"/>
        <v>1.0604831185378083</v>
      </c>
      <c r="CA95" s="26">
        <f t="shared" si="551"/>
        <v>1.1128930773412418</v>
      </c>
      <c r="CB95" s="26">
        <f t="shared" si="551"/>
        <v>1.1148005649908026</v>
      </c>
      <c r="CC95" s="26">
        <f t="shared" si="551"/>
        <v>1.1167047943899795</v>
      </c>
      <c r="CD95" s="26">
        <f t="shared" si="551"/>
        <v>1.1186057821785653</v>
      </c>
      <c r="CE95" s="26">
        <f t="shared" si="551"/>
        <v>1.1714355241668015</v>
      </c>
      <c r="CF95" s="26">
        <f t="shared" si="551"/>
        <v>1.1734161941780978</v>
      </c>
      <c r="CG95" s="26">
        <f t="shared" si="551"/>
        <v>1.1753935265428652</v>
      </c>
      <c r="CH95" s="26" t="e">
        <f t="shared" si="551"/>
        <v>#VALUE!</v>
      </c>
      <c r="CK95" s="54">
        <v>90</v>
      </c>
      <c r="CL95" s="54">
        <f t="shared" si="364"/>
        <v>9.6153846153846159E-3</v>
      </c>
      <c r="CM95" s="54">
        <f t="shared" si="365"/>
        <v>1.9230769230769232E-2</v>
      </c>
      <c r="CN95" s="54">
        <f t="shared" si="366"/>
        <v>2.8846153846153848E-2</v>
      </c>
      <c r="CO95" s="54">
        <f t="shared" si="367"/>
        <v>3.8461538461538464E-2</v>
      </c>
      <c r="CP95" s="54">
        <f t="shared" si="368"/>
        <v>4.8076923076923073E-2</v>
      </c>
      <c r="CQ95" s="54">
        <f t="shared" si="369"/>
        <v>5.7692307692307696E-2</v>
      </c>
      <c r="CR95" s="54">
        <f t="shared" si="370"/>
        <v>6.7307692307692304E-2</v>
      </c>
      <c r="CS95" s="54">
        <f t="shared" si="371"/>
        <v>7.6923076923076927E-2</v>
      </c>
      <c r="CT95" s="54">
        <f t="shared" si="372"/>
        <v>8.6538461538461536E-2</v>
      </c>
      <c r="CU95" s="54">
        <f t="shared" si="373"/>
        <v>9.6153846153846145E-2</v>
      </c>
      <c r="CV95" s="54">
        <f t="shared" si="374"/>
        <v>0.10576923076923077</v>
      </c>
      <c r="CW95" s="54">
        <f t="shared" si="375"/>
        <v>0.11538461538461539</v>
      </c>
      <c r="CX95" s="54">
        <f t="shared" si="376"/>
        <v>1.9230769230769232E-2</v>
      </c>
      <c r="CY95" s="54">
        <f t="shared" si="377"/>
        <v>3.8461538461538464E-2</v>
      </c>
      <c r="CZ95" s="54">
        <f t="shared" si="378"/>
        <v>5.7692307692307696E-2</v>
      </c>
      <c r="DA95" s="54">
        <f t="shared" si="379"/>
        <v>7.6923076923076927E-2</v>
      </c>
      <c r="DB95" s="54">
        <f t="shared" si="380"/>
        <v>9.6153846153846145E-2</v>
      </c>
      <c r="DC95" s="54">
        <f t="shared" si="381"/>
        <v>0.11538461538461539</v>
      </c>
      <c r="DD95" s="54">
        <f t="shared" si="382"/>
        <v>0.13461538461538461</v>
      </c>
      <c r="DE95" s="54">
        <f t="shared" si="383"/>
        <v>0.15384615384615385</v>
      </c>
      <c r="DF95" s="54">
        <f t="shared" si="384"/>
        <v>0.17307692307692307</v>
      </c>
      <c r="DG95" s="54">
        <f t="shared" si="385"/>
        <v>0.19230769230769229</v>
      </c>
      <c r="DH95" s="54">
        <f t="shared" si="386"/>
        <v>0.21153846153846154</v>
      </c>
      <c r="DI95" s="54">
        <f t="shared" si="387"/>
        <v>0.23076923076923078</v>
      </c>
      <c r="DJ95" s="54">
        <f t="shared" si="388"/>
        <v>2.8846153846153848E-2</v>
      </c>
      <c r="DK95" s="54">
        <f t="shared" si="389"/>
        <v>5.7692307692307696E-2</v>
      </c>
      <c r="DL95" s="54">
        <f t="shared" si="390"/>
        <v>8.6538461538461536E-2</v>
      </c>
      <c r="DM95" s="54">
        <f t="shared" si="391"/>
        <v>0.11538461538461539</v>
      </c>
      <c r="DN95" s="54">
        <f t="shared" si="392"/>
        <v>0.14423076923076922</v>
      </c>
      <c r="DO95" s="54">
        <f t="shared" si="393"/>
        <v>0.17307692307692307</v>
      </c>
      <c r="DP95" s="54">
        <f t="shared" si="394"/>
        <v>0.20192307692307693</v>
      </c>
      <c r="DQ95" s="54">
        <f t="shared" si="395"/>
        <v>0.23076923076923078</v>
      </c>
      <c r="DR95" s="54">
        <f t="shared" si="396"/>
        <v>0.25961538461538458</v>
      </c>
      <c r="DS95" s="54">
        <f t="shared" si="397"/>
        <v>0.28846153846153844</v>
      </c>
      <c r="DT95" s="54">
        <f t="shared" si="398"/>
        <v>0.31730769230769229</v>
      </c>
      <c r="DU95" s="54">
        <f t="shared" si="399"/>
        <v>0.34615384615384615</v>
      </c>
      <c r="DV95" s="54">
        <f t="shared" si="400"/>
        <v>3.8461538461538464E-2</v>
      </c>
      <c r="DW95" s="54">
        <f t="shared" si="401"/>
        <v>7.6923076923076927E-2</v>
      </c>
      <c r="DX95" s="54">
        <f t="shared" si="402"/>
        <v>0.11538461538461539</v>
      </c>
      <c r="DY95" s="54">
        <f t="shared" si="403"/>
        <v>0.15384615384615385</v>
      </c>
      <c r="DZ95" s="54">
        <f t="shared" si="404"/>
        <v>0.19230769230769229</v>
      </c>
      <c r="EA95" s="54">
        <f t="shared" si="405"/>
        <v>0.23076923076923078</v>
      </c>
      <c r="EB95" s="54">
        <f t="shared" si="406"/>
        <v>0.26923076923076922</v>
      </c>
      <c r="EC95" s="54">
        <f t="shared" si="407"/>
        <v>0.30769230769230771</v>
      </c>
      <c r="ED95" s="54">
        <f t="shared" si="408"/>
        <v>0.34615384615384615</v>
      </c>
      <c r="EE95" s="54">
        <f t="shared" si="409"/>
        <v>0.38461538461538458</v>
      </c>
      <c r="EF95" s="54">
        <f t="shared" si="410"/>
        <v>0.42307692307692307</v>
      </c>
      <c r="EG95" s="54">
        <f t="shared" si="411"/>
        <v>0.46153846153846156</v>
      </c>
      <c r="EH95" s="66">
        <f t="shared" ref="EH95:ES95" si="558">EG95+EH$2</f>
        <v>0.54153846153846152</v>
      </c>
      <c r="EI95" s="66">
        <f t="shared" si="558"/>
        <v>0.63153846153846149</v>
      </c>
      <c r="EJ95" s="66">
        <f t="shared" si="558"/>
        <v>0.73153846153846147</v>
      </c>
      <c r="EK95" s="66">
        <f t="shared" si="558"/>
        <v>0.85153846153846147</v>
      </c>
      <c r="EL95" s="66">
        <f t="shared" si="558"/>
        <v>0.99153846153846148</v>
      </c>
      <c r="EM95" s="66">
        <f t="shared" si="558"/>
        <v>1.1515384615384614</v>
      </c>
      <c r="EN95" s="66">
        <f t="shared" si="558"/>
        <v>1.3315384615384613</v>
      </c>
      <c r="EO95" s="66">
        <f t="shared" si="558"/>
        <v>1.5315384615384613</v>
      </c>
      <c r="EP95" s="66">
        <f t="shared" si="558"/>
        <v>1.7515384615384613</v>
      </c>
      <c r="EQ95" s="66">
        <f t="shared" si="558"/>
        <v>1.9915384615384613</v>
      </c>
      <c r="ER95" s="66">
        <f t="shared" si="558"/>
        <v>2.2515384615384613</v>
      </c>
      <c r="ES95" s="66">
        <f t="shared" si="558"/>
        <v>2.5315384615384611</v>
      </c>
      <c r="EW95" s="23">
        <v>90</v>
      </c>
      <c r="EX95" s="23">
        <f>INT([2]攻城值!$AC94)</f>
        <v>330</v>
      </c>
      <c r="EY95" s="23">
        <f>INT([2]攻城值!$AJ94)</f>
        <v>1776</v>
      </c>
      <c r="EZ95" s="23">
        <f t="shared" si="413"/>
        <v>1420.8000000000002</v>
      </c>
      <c r="FA95" s="23">
        <f>[3]其他调用!AS94+[3]其他调用!$AZ94*[3]攻城基础信息!$D$28*[3]攻城基础信息!$D$29</f>
        <v>1731.9858702743377</v>
      </c>
      <c r="FB95" s="61">
        <f>[3]攻城基础信息!$X94*EZ95/FA95*$EX$1*6</f>
        <v>973496.90410984901</v>
      </c>
      <c r="FC95" s="26">
        <f t="shared" si="414"/>
        <v>97500</v>
      </c>
      <c r="FJ95" s="54">
        <v>90</v>
      </c>
      <c r="FK95" s="54">
        <f t="shared" si="491"/>
        <v>0.62352539489119996</v>
      </c>
      <c r="FL95" s="54">
        <f t="shared" si="492"/>
        <v>0.62982363120323226</v>
      </c>
      <c r="FM95" s="54">
        <f t="shared" si="493"/>
        <v>0.63618548606387093</v>
      </c>
      <c r="FN95" s="54">
        <f t="shared" si="494"/>
        <v>0.64261160208471813</v>
      </c>
      <c r="FO95" s="54">
        <f t="shared" si="495"/>
        <v>0.64910262836840216</v>
      </c>
      <c r="FP95" s="54">
        <f t="shared" si="496"/>
        <v>0.65565922057414361</v>
      </c>
      <c r="FQ95" s="54">
        <f t="shared" si="497"/>
        <v>0.66228204098398347</v>
      </c>
      <c r="FR95" s="54">
        <f t="shared" si="498"/>
        <v>0.66897175856968027</v>
      </c>
      <c r="FS95" s="54">
        <f t="shared" si="499"/>
        <v>0.67572904906028308</v>
      </c>
      <c r="FT95" s="54">
        <f t="shared" si="500"/>
        <v>0.68255459501038696</v>
      </c>
      <c r="FU95" s="54">
        <f t="shared" si="501"/>
        <v>0.68944908586907772</v>
      </c>
      <c r="FV95" s="54">
        <f t="shared" si="502"/>
        <v>0.69641321804957346</v>
      </c>
      <c r="FW95" s="54">
        <f t="shared" si="503"/>
        <v>0.70344769499956916</v>
      </c>
      <c r="FX95" s="54">
        <f t="shared" si="504"/>
        <v>0.71055322727229209</v>
      </c>
      <c r="FY95" s="54">
        <f t="shared" si="505"/>
        <v>0.7177305325982748</v>
      </c>
      <c r="FZ95" s="54">
        <f t="shared" si="506"/>
        <v>0.72498033595785338</v>
      </c>
      <c r="GA95" s="54">
        <f t="shared" si="507"/>
        <v>0.73230336965439735</v>
      </c>
      <c r="GB95" s="54">
        <f t="shared" si="508"/>
        <v>0.73970037338828021</v>
      </c>
      <c r="GC95" s="54">
        <f t="shared" si="509"/>
        <v>0.74717209433159615</v>
      </c>
      <c r="GD95" s="54">
        <f t="shared" si="510"/>
        <v>0.75471928720363246</v>
      </c>
      <c r="GE95" s="54">
        <f t="shared" si="511"/>
        <v>0.76234271434710354</v>
      </c>
      <c r="GF95" s="54">
        <f t="shared" si="512"/>
        <v>0.77004314580515509</v>
      </c>
      <c r="GG95" s="54">
        <f t="shared" si="513"/>
        <v>0.77782135939914654</v>
      </c>
      <c r="GH95" s="54">
        <f t="shared" si="514"/>
        <v>0.78567814080721876</v>
      </c>
      <c r="GI95" s="54">
        <f t="shared" si="515"/>
        <v>0.79361428364365527</v>
      </c>
      <c r="GJ95" s="54">
        <f t="shared" si="516"/>
        <v>0.80163058953904576</v>
      </c>
      <c r="GK95" s="54">
        <f t="shared" si="517"/>
        <v>0.80972786822125831</v>
      </c>
      <c r="GL95" s="54">
        <f t="shared" si="518"/>
        <v>0.81790693759723065</v>
      </c>
      <c r="GM95" s="54">
        <f t="shared" si="519"/>
        <v>0.82616862383558654</v>
      </c>
      <c r="GN95" s="54">
        <f t="shared" si="520"/>
        <v>0.83451376145008738</v>
      </c>
      <c r="GO95" s="54">
        <f t="shared" si="521"/>
        <v>0.84294319338392665</v>
      </c>
      <c r="GP95" s="54">
        <f t="shared" si="522"/>
        <v>0.85145777109487542</v>
      </c>
      <c r="GQ95" s="54">
        <f t="shared" si="523"/>
        <v>0.86005835464128833</v>
      </c>
      <c r="GR95" s="54">
        <f t="shared" si="524"/>
        <v>0.86874581276897811</v>
      </c>
      <c r="GS95" s="54">
        <f t="shared" si="525"/>
        <v>0.87752102299896784</v>
      </c>
      <c r="GT95" s="54">
        <f t="shared" si="526"/>
        <v>0.88638487171612912</v>
      </c>
      <c r="GU95" s="54">
        <f t="shared" si="527"/>
        <v>0.89533825425871627</v>
      </c>
      <c r="GV95" s="54">
        <f t="shared" si="528"/>
        <v>0.9043820750088043</v>
      </c>
      <c r="GW95" s="54">
        <f t="shared" si="529"/>
        <v>0.91351724748364072</v>
      </c>
      <c r="GX95" s="54">
        <f t="shared" si="530"/>
        <v>0.92274469442791995</v>
      </c>
      <c r="GY95" s="54">
        <f t="shared" si="531"/>
        <v>0.93206534790698992</v>
      </c>
      <c r="GZ95" s="54">
        <f t="shared" si="532"/>
        <v>0.94148014940099989</v>
      </c>
      <c r="HA95" s="54">
        <f t="shared" si="533"/>
        <v>0.95099004989999991</v>
      </c>
      <c r="HB95" s="54">
        <f t="shared" si="534"/>
        <v>0.96059600999999994</v>
      </c>
      <c r="HC95" s="54">
        <f t="shared" si="535"/>
        <v>0.97029899999999991</v>
      </c>
      <c r="HD95" s="54">
        <f t="shared" si="536"/>
        <v>0.98009999999999997</v>
      </c>
      <c r="HE95" s="54">
        <f t="shared" si="537"/>
        <v>0.99</v>
      </c>
      <c r="HF95" s="67">
        <f t="shared" si="486"/>
        <v>1</v>
      </c>
      <c r="HG95" s="66">
        <f t="shared" ref="HG95:HR95" si="559">IF(HG$5&lt;$P95,HH95*0.99,IF(HG$5&lt;=$T95,1,HF95*HG$2))</f>
        <v>1</v>
      </c>
      <c r="HH95" s="66">
        <f t="shared" si="559"/>
        <v>1</v>
      </c>
      <c r="HI95" s="66">
        <f t="shared" si="559"/>
        <v>1</v>
      </c>
      <c r="HJ95" s="66">
        <f t="shared" si="559"/>
        <v>1</v>
      </c>
      <c r="HK95" s="66">
        <f t="shared" si="559"/>
        <v>1</v>
      </c>
      <c r="HL95" s="66">
        <f t="shared" si="559"/>
        <v>1</v>
      </c>
      <c r="HM95" s="66">
        <f t="shared" si="559"/>
        <v>1.17</v>
      </c>
      <c r="HN95" s="66">
        <f t="shared" si="559"/>
        <v>1.3922999999999999</v>
      </c>
      <c r="HO95" s="66">
        <f t="shared" si="559"/>
        <v>1.6846829999999997</v>
      </c>
      <c r="HP95" s="66">
        <f t="shared" si="559"/>
        <v>2.0721600899999997</v>
      </c>
      <c r="HQ95" s="66">
        <f t="shared" si="559"/>
        <v>2.5902001124999998</v>
      </c>
      <c r="HR95" s="66">
        <f t="shared" si="559"/>
        <v>3.2895541428749997</v>
      </c>
    </row>
    <row r="96" spans="5:226" x14ac:dyDescent="0.15">
      <c r="I96" s="54">
        <v>91</v>
      </c>
      <c r="J96" s="54">
        <f>ROUNDUP(求节点(节奏总纲!P$4:P$113,节奏总纲!$O$4:$O$113,节奏总纲!P94+1),0)</f>
        <v>92</v>
      </c>
      <c r="K96" s="54">
        <f>ROUNDUP(求节点(节奏总纲!Q$4:Q$113,节奏总纲!$O$4:$O$113,节奏总纲!Q94+1),0)</f>
        <v>92</v>
      </c>
      <c r="L96" s="54">
        <f>ROUNDUP(求节点(节奏总纲!R$4:R$113,节奏总纲!$O$4:$O$113,节奏总纲!R94+1),0)</f>
        <v>92</v>
      </c>
      <c r="M96" s="54">
        <f>ROUNDUP(求节点(节奏总纲!S$4:S$113,节奏总纲!$O$4:$O$113,节奏总纲!S94+1),0)</f>
        <v>92</v>
      </c>
      <c r="N96" s="54">
        <f>ROUNDUP(求节点(节奏总纲!T$4:T$113,节奏总纲!$O$4:$O$113,节奏总纲!T94+1),0)</f>
        <v>92</v>
      </c>
      <c r="O96" s="54">
        <f t="shared" si="478"/>
        <v>24</v>
      </c>
      <c r="P96" s="54">
        <v>48</v>
      </c>
      <c r="Q96" s="54">
        <f t="shared" si="539"/>
        <v>49.5</v>
      </c>
      <c r="R96" s="54">
        <f t="shared" si="540"/>
        <v>51</v>
      </c>
      <c r="S96" s="54">
        <f t="shared" si="541"/>
        <v>52.5</v>
      </c>
      <c r="T96" s="54">
        <f t="shared" si="542"/>
        <v>54</v>
      </c>
      <c r="U96" s="54">
        <f>其他调用!AG95</f>
        <v>56832834547.529495</v>
      </c>
      <c r="V96" s="54">
        <f>IFERROR(部队战力(INDEX(其他调用!D$5:D$104,J96,1),INDEX(其他调用!N$5:N$104,J96,1),INDEX(其他调用!I$5:I$104,J96,1),INDEX(其他调用!S$5:S$104,J96,1)),V95)</f>
        <v>59486804739.437805</v>
      </c>
      <c r="W96" s="54">
        <f>IFERROR(部队战力(INDEX(其他调用!E$5:E$104,K96,1),INDEX(其他调用!O$5:O$104,K96,1),INDEX(其他调用!J$5:J$104,K96,1),INDEX(其他调用!T$5:T$104,K96,1)),W95)</f>
        <v>68265332736.529686</v>
      </c>
      <c r="X96" s="54">
        <f>IFERROR(部队战力(INDEX(其他调用!F$5:F$104,L96,1),INDEX(其他调用!P$5:P$104,L96,1),INDEX(其他调用!K$5:K$104,L96,1),INDEX(其他调用!U$5:U$104,L96,1)),X95)</f>
        <v>77418839691.039856</v>
      </c>
      <c r="Y96" s="54">
        <f>IFERROR(部队战力(INDEX(其他调用!G$5:G$104,M96,1),INDEX(其他调用!Q$5:Q$104,M96,1),INDEX(其他调用!L$5:L$104,M96,1),INDEX(其他调用!V$5:V$104,M96,1)),Y95)</f>
        <v>85606762252.540726</v>
      </c>
      <c r="Z96" s="54">
        <f>IFERROR(部队战力(INDEX(其他调用!H$5:H$104,N96,1),INDEX(其他调用!R$5:R$104,N96,1),INDEX(其他调用!M$5:M$104,N96,1),INDEX(其他调用!W$5:W$104,N96,1)),Z95)</f>
        <v>94106372779.93483</v>
      </c>
      <c r="AA96" s="54">
        <f t="shared" si="479"/>
        <v>1</v>
      </c>
      <c r="AB96" s="54">
        <f t="shared" si="480"/>
        <v>1.0466978325652363</v>
      </c>
      <c r="AC96" s="54">
        <f t="shared" si="481"/>
        <v>1.2011600913454203</v>
      </c>
      <c r="AD96" s="54">
        <f t="shared" si="482"/>
        <v>1.3622202782494373</v>
      </c>
      <c r="AE96" s="54">
        <f t="shared" si="483"/>
        <v>1.5062905613294282</v>
      </c>
      <c r="AF96" s="54">
        <f t="shared" si="484"/>
        <v>1.6558451382753634</v>
      </c>
      <c r="AL96" s="54">
        <v>91</v>
      </c>
      <c r="AM96" s="26">
        <f t="shared" si="549"/>
        <v>0.31259221482495197</v>
      </c>
      <c r="AN96" s="26">
        <f t="shared" si="549"/>
        <v>0.3295011258945002</v>
      </c>
      <c r="AO96" s="26">
        <f t="shared" si="549"/>
        <v>0.34732468313883558</v>
      </c>
      <c r="AP96" s="26">
        <f t="shared" si="549"/>
        <v>0.3661123621050002</v>
      </c>
      <c r="AQ96" s="26">
        <f t="shared" si="549"/>
        <v>0.40429328196054931</v>
      </c>
      <c r="AR96" s="26">
        <f t="shared" si="549"/>
        <v>0.42616253790000019</v>
      </c>
      <c r="AS96" s="26">
        <f t="shared" si="549"/>
        <v>0.44921475773394365</v>
      </c>
      <c r="AT96" s="26">
        <f t="shared" si="549"/>
        <v>0.47351393100000022</v>
      </c>
      <c r="AU96" s="26">
        <f t="shared" si="549"/>
        <v>0.52181512262023744</v>
      </c>
      <c r="AV96" s="26">
        <f t="shared" si="549"/>
        <v>0.55004143500000013</v>
      </c>
      <c r="AW96" s="26">
        <f t="shared" si="549"/>
        <v>0.57979458068915268</v>
      </c>
      <c r="AX96" s="26">
        <f t="shared" si="549"/>
        <v>0.61115715000000015</v>
      </c>
      <c r="AY96" s="26">
        <f t="shared" si="549"/>
        <v>0.5881974006991405</v>
      </c>
      <c r="AZ96" s="26">
        <f t="shared" si="549"/>
        <v>0.62001450000000025</v>
      </c>
      <c r="BA96" s="26">
        <f t="shared" si="549"/>
        <v>0.65355266744348939</v>
      </c>
      <c r="BB96" s="26">
        <f t="shared" si="549"/>
        <v>0.68890500000000021</v>
      </c>
      <c r="BC96" s="26">
        <f t="shared" si="550"/>
        <v>0.76074913670670707</v>
      </c>
      <c r="BD96" s="26">
        <f t="shared" si="550"/>
        <v>0.80190000000000017</v>
      </c>
      <c r="BE96" s="26">
        <f t="shared" si="550"/>
        <v>0.84527681856300807</v>
      </c>
      <c r="BF96" s="26">
        <f t="shared" si="550"/>
        <v>0.89100000000000013</v>
      </c>
      <c r="BG96" s="26">
        <f t="shared" si="550"/>
        <v>0.9818872134822817</v>
      </c>
      <c r="BH96" s="26">
        <f t="shared" si="550"/>
        <v>1.0349999999999999</v>
      </c>
      <c r="BI96" s="26">
        <f t="shared" si="550"/>
        <v>1.0909857927580908</v>
      </c>
      <c r="BJ96" s="26">
        <f t="shared" si="550"/>
        <v>1.1499999999999999</v>
      </c>
      <c r="BK96" s="26">
        <f t="shared" si="550"/>
        <v>1.051021018668735</v>
      </c>
      <c r="BL96" s="26">
        <f t="shared" si="550"/>
        <v>1.0520410464268641</v>
      </c>
      <c r="BM96" s="26">
        <f t="shared" si="550"/>
        <v>1.0530600861538704</v>
      </c>
      <c r="BN96" s="26">
        <f t="shared" si="550"/>
        <v>1.0540781407153181</v>
      </c>
      <c r="BO96" s="26">
        <f t="shared" si="550"/>
        <v>1.1053378421516595</v>
      </c>
      <c r="BP96" s="26">
        <f t="shared" si="550"/>
        <v>1.1064023202935649</v>
      </c>
      <c r="BQ96" s="26">
        <f t="shared" si="550"/>
        <v>1.1074657752768169</v>
      </c>
      <c r="BR96" s="26">
        <f t="shared" si="550"/>
        <v>1.1085282100460858</v>
      </c>
      <c r="BS96" s="26">
        <f t="shared" si="551"/>
        <v>1.1600255196924858</v>
      </c>
      <c r="BT96" s="26">
        <f t="shared" si="551"/>
        <v>1.1611341229532737</v>
      </c>
      <c r="BU96" s="26">
        <f t="shared" si="551"/>
        <v>1.1622416687742336</v>
      </c>
      <c r="BV96" s="26">
        <f t="shared" si="551"/>
        <v>1.1633481601755178</v>
      </c>
      <c r="BW96" s="26">
        <f t="shared" si="551"/>
        <v>1.0548410368375234</v>
      </c>
      <c r="BX96" s="26">
        <f t="shared" si="551"/>
        <v>1.0566189857003925</v>
      </c>
      <c r="BY96" s="26">
        <f t="shared" si="551"/>
        <v>1.0583939478703526</v>
      </c>
      <c r="BZ96" s="26">
        <f t="shared" si="551"/>
        <v>1.0601659383486413</v>
      </c>
      <c r="CA96" s="26">
        <f t="shared" si="551"/>
        <v>1.1125033040118775</v>
      </c>
      <c r="CB96" s="26">
        <f t="shared" si="551"/>
        <v>1.1143534952113328</v>
      </c>
      <c r="CC96" s="26">
        <f t="shared" si="551"/>
        <v>1.1162006195761067</v>
      </c>
      <c r="CD96" s="26">
        <f t="shared" si="551"/>
        <v>1.1180446923063743</v>
      </c>
      <c r="CE96" s="26">
        <f t="shared" si="551"/>
        <v>1.1707896252261243</v>
      </c>
      <c r="CF96" s="26">
        <f t="shared" si="551"/>
        <v>1.1727111859052342</v>
      </c>
      <c r="CG96" s="26">
        <f t="shared" si="551"/>
        <v>1.1746296031334273</v>
      </c>
      <c r="CH96" s="26" t="e">
        <f t="shared" si="551"/>
        <v>#VALUE!</v>
      </c>
      <c r="CK96" s="54">
        <v>91</v>
      </c>
      <c r="CL96" s="54">
        <f t="shared" si="364"/>
        <v>9.6153846153846159E-3</v>
      </c>
      <c r="CM96" s="54">
        <f t="shared" si="365"/>
        <v>1.9230769230769232E-2</v>
      </c>
      <c r="CN96" s="54">
        <f t="shared" si="366"/>
        <v>2.8846153846153848E-2</v>
      </c>
      <c r="CO96" s="54">
        <f t="shared" si="367"/>
        <v>3.8461538461538464E-2</v>
      </c>
      <c r="CP96" s="54">
        <f t="shared" si="368"/>
        <v>4.8076923076923073E-2</v>
      </c>
      <c r="CQ96" s="54">
        <f t="shared" si="369"/>
        <v>5.7692307692307696E-2</v>
      </c>
      <c r="CR96" s="54">
        <f t="shared" si="370"/>
        <v>6.7307692307692304E-2</v>
      </c>
      <c r="CS96" s="54">
        <f t="shared" si="371"/>
        <v>7.6923076923076927E-2</v>
      </c>
      <c r="CT96" s="54">
        <f t="shared" si="372"/>
        <v>8.6538461538461536E-2</v>
      </c>
      <c r="CU96" s="54">
        <f t="shared" si="373"/>
        <v>9.6153846153846145E-2</v>
      </c>
      <c r="CV96" s="54">
        <f t="shared" si="374"/>
        <v>0.10576923076923077</v>
      </c>
      <c r="CW96" s="54">
        <f t="shared" si="375"/>
        <v>0.11538461538461539</v>
      </c>
      <c r="CX96" s="54">
        <f t="shared" si="376"/>
        <v>1.9230769230769232E-2</v>
      </c>
      <c r="CY96" s="54">
        <f t="shared" si="377"/>
        <v>3.8461538461538464E-2</v>
      </c>
      <c r="CZ96" s="54">
        <f t="shared" si="378"/>
        <v>5.7692307692307696E-2</v>
      </c>
      <c r="DA96" s="54">
        <f t="shared" si="379"/>
        <v>7.6923076923076927E-2</v>
      </c>
      <c r="DB96" s="54">
        <f t="shared" si="380"/>
        <v>9.6153846153846145E-2</v>
      </c>
      <c r="DC96" s="54">
        <f t="shared" si="381"/>
        <v>0.11538461538461539</v>
      </c>
      <c r="DD96" s="54">
        <f t="shared" si="382"/>
        <v>0.13461538461538461</v>
      </c>
      <c r="DE96" s="54">
        <f t="shared" si="383"/>
        <v>0.15384615384615385</v>
      </c>
      <c r="DF96" s="54">
        <f t="shared" si="384"/>
        <v>0.17307692307692307</v>
      </c>
      <c r="DG96" s="54">
        <f t="shared" si="385"/>
        <v>0.19230769230769229</v>
      </c>
      <c r="DH96" s="54">
        <f t="shared" si="386"/>
        <v>0.21153846153846154</v>
      </c>
      <c r="DI96" s="54">
        <f t="shared" si="387"/>
        <v>0.23076923076923078</v>
      </c>
      <c r="DJ96" s="54">
        <f t="shared" si="388"/>
        <v>2.8846153846153848E-2</v>
      </c>
      <c r="DK96" s="54">
        <f t="shared" si="389"/>
        <v>5.7692307692307696E-2</v>
      </c>
      <c r="DL96" s="54">
        <f t="shared" si="390"/>
        <v>8.6538461538461536E-2</v>
      </c>
      <c r="DM96" s="54">
        <f t="shared" si="391"/>
        <v>0.11538461538461539</v>
      </c>
      <c r="DN96" s="54">
        <f t="shared" si="392"/>
        <v>0.14423076923076922</v>
      </c>
      <c r="DO96" s="54">
        <f t="shared" si="393"/>
        <v>0.17307692307692307</v>
      </c>
      <c r="DP96" s="54">
        <f t="shared" si="394"/>
        <v>0.20192307692307693</v>
      </c>
      <c r="DQ96" s="54">
        <f t="shared" si="395"/>
        <v>0.23076923076923078</v>
      </c>
      <c r="DR96" s="54">
        <f t="shared" si="396"/>
        <v>0.25961538461538458</v>
      </c>
      <c r="DS96" s="54">
        <f t="shared" si="397"/>
        <v>0.28846153846153844</v>
      </c>
      <c r="DT96" s="54">
        <f t="shared" si="398"/>
        <v>0.31730769230769229</v>
      </c>
      <c r="DU96" s="54">
        <f t="shared" si="399"/>
        <v>0.34615384615384615</v>
      </c>
      <c r="DV96" s="54">
        <f t="shared" si="400"/>
        <v>3.8461538461538464E-2</v>
      </c>
      <c r="DW96" s="54">
        <f t="shared" si="401"/>
        <v>7.6923076923076927E-2</v>
      </c>
      <c r="DX96" s="54">
        <f t="shared" si="402"/>
        <v>0.11538461538461539</v>
      </c>
      <c r="DY96" s="54">
        <f t="shared" si="403"/>
        <v>0.15384615384615385</v>
      </c>
      <c r="DZ96" s="54">
        <f t="shared" si="404"/>
        <v>0.19230769230769229</v>
      </c>
      <c r="EA96" s="54">
        <f t="shared" si="405"/>
        <v>0.23076923076923078</v>
      </c>
      <c r="EB96" s="54">
        <f t="shared" si="406"/>
        <v>0.26923076923076922</v>
      </c>
      <c r="EC96" s="54">
        <f t="shared" si="407"/>
        <v>0.30769230769230771</v>
      </c>
      <c r="ED96" s="54">
        <f t="shared" si="408"/>
        <v>0.34615384615384615</v>
      </c>
      <c r="EE96" s="54">
        <f t="shared" si="409"/>
        <v>0.38461538461538458</v>
      </c>
      <c r="EF96" s="54">
        <f t="shared" si="410"/>
        <v>0.42307692307692307</v>
      </c>
      <c r="EG96" s="54">
        <f t="shared" si="411"/>
        <v>0.46153846153846156</v>
      </c>
      <c r="EH96" s="66">
        <f t="shared" ref="EH96:ES96" si="560">EG96+EH$2</f>
        <v>0.54153846153846152</v>
      </c>
      <c r="EI96" s="66">
        <f t="shared" si="560"/>
        <v>0.63153846153846149</v>
      </c>
      <c r="EJ96" s="66">
        <f t="shared" si="560"/>
        <v>0.73153846153846147</v>
      </c>
      <c r="EK96" s="66">
        <f t="shared" si="560"/>
        <v>0.85153846153846147</v>
      </c>
      <c r="EL96" s="66">
        <f t="shared" si="560"/>
        <v>0.99153846153846148</v>
      </c>
      <c r="EM96" s="66">
        <f t="shared" si="560"/>
        <v>1.1515384615384614</v>
      </c>
      <c r="EN96" s="66">
        <f t="shared" si="560"/>
        <v>1.3315384615384613</v>
      </c>
      <c r="EO96" s="66">
        <f t="shared" si="560"/>
        <v>1.5315384615384613</v>
      </c>
      <c r="EP96" s="66">
        <f t="shared" si="560"/>
        <v>1.7515384615384613</v>
      </c>
      <c r="EQ96" s="66">
        <f t="shared" si="560"/>
        <v>1.9915384615384613</v>
      </c>
      <c r="ER96" s="66">
        <f t="shared" si="560"/>
        <v>2.2515384615384613</v>
      </c>
      <c r="ES96" s="66">
        <f t="shared" si="560"/>
        <v>2.5315384615384611</v>
      </c>
      <c r="EW96" s="23">
        <v>91</v>
      </c>
      <c r="EX96" s="23">
        <f>INT([2]攻城值!$AC95)</f>
        <v>333</v>
      </c>
      <c r="EY96" s="23">
        <f>INT([2]攻城值!$AJ95)</f>
        <v>1794</v>
      </c>
      <c r="EZ96" s="23">
        <f t="shared" si="413"/>
        <v>1435.2</v>
      </c>
      <c r="FA96" s="23">
        <f>[3]其他调用!AS95+[3]其他调用!$AZ95*[3]攻城基础信息!$D$28*[3]攻城基础信息!$D$29</f>
        <v>1745.6213580797</v>
      </c>
      <c r="FB96" s="61">
        <f>[3]攻城基础信息!$X95*EZ96/FA96*$EX$1*6</f>
        <v>983363.42678663798</v>
      </c>
      <c r="FC96" s="26">
        <f t="shared" si="414"/>
        <v>98500</v>
      </c>
      <c r="FJ96" s="54">
        <v>91</v>
      </c>
      <c r="FK96" s="54">
        <f t="shared" si="491"/>
        <v>0.62352539489119996</v>
      </c>
      <c r="FL96" s="54">
        <f t="shared" si="492"/>
        <v>0.62982363120323226</v>
      </c>
      <c r="FM96" s="54">
        <f t="shared" si="493"/>
        <v>0.63618548606387093</v>
      </c>
      <c r="FN96" s="54">
        <f t="shared" si="494"/>
        <v>0.64261160208471813</v>
      </c>
      <c r="FO96" s="54">
        <f t="shared" si="495"/>
        <v>0.64910262836840216</v>
      </c>
      <c r="FP96" s="54">
        <f t="shared" si="496"/>
        <v>0.65565922057414361</v>
      </c>
      <c r="FQ96" s="54">
        <f t="shared" si="497"/>
        <v>0.66228204098398347</v>
      </c>
      <c r="FR96" s="54">
        <f t="shared" si="498"/>
        <v>0.66897175856968027</v>
      </c>
      <c r="FS96" s="54">
        <f t="shared" si="499"/>
        <v>0.67572904906028308</v>
      </c>
      <c r="FT96" s="54">
        <f t="shared" si="500"/>
        <v>0.68255459501038696</v>
      </c>
      <c r="FU96" s="54">
        <f t="shared" si="501"/>
        <v>0.68944908586907772</v>
      </c>
      <c r="FV96" s="54">
        <f t="shared" si="502"/>
        <v>0.69641321804957346</v>
      </c>
      <c r="FW96" s="54">
        <f t="shared" si="503"/>
        <v>0.70344769499956916</v>
      </c>
      <c r="FX96" s="54">
        <f t="shared" si="504"/>
        <v>0.71055322727229209</v>
      </c>
      <c r="FY96" s="54">
        <f t="shared" si="505"/>
        <v>0.7177305325982748</v>
      </c>
      <c r="FZ96" s="54">
        <f t="shared" si="506"/>
        <v>0.72498033595785338</v>
      </c>
      <c r="GA96" s="54">
        <f t="shared" si="507"/>
        <v>0.73230336965439735</v>
      </c>
      <c r="GB96" s="54">
        <f t="shared" si="508"/>
        <v>0.73970037338828021</v>
      </c>
      <c r="GC96" s="54">
        <f t="shared" si="509"/>
        <v>0.74717209433159615</v>
      </c>
      <c r="GD96" s="54">
        <f t="shared" si="510"/>
        <v>0.75471928720363246</v>
      </c>
      <c r="GE96" s="54">
        <f t="shared" si="511"/>
        <v>0.76234271434710354</v>
      </c>
      <c r="GF96" s="54">
        <f t="shared" si="512"/>
        <v>0.77004314580515509</v>
      </c>
      <c r="GG96" s="54">
        <f t="shared" si="513"/>
        <v>0.77782135939914654</v>
      </c>
      <c r="GH96" s="54">
        <f t="shared" si="514"/>
        <v>0.78567814080721876</v>
      </c>
      <c r="GI96" s="54">
        <f t="shared" si="515"/>
        <v>0.79361428364365527</v>
      </c>
      <c r="GJ96" s="54">
        <f t="shared" si="516"/>
        <v>0.80163058953904576</v>
      </c>
      <c r="GK96" s="54">
        <f t="shared" si="517"/>
        <v>0.80972786822125831</v>
      </c>
      <c r="GL96" s="54">
        <f t="shared" si="518"/>
        <v>0.81790693759723065</v>
      </c>
      <c r="GM96" s="54">
        <f t="shared" si="519"/>
        <v>0.82616862383558654</v>
      </c>
      <c r="GN96" s="54">
        <f t="shared" si="520"/>
        <v>0.83451376145008738</v>
      </c>
      <c r="GO96" s="54">
        <f t="shared" si="521"/>
        <v>0.84294319338392665</v>
      </c>
      <c r="GP96" s="54">
        <f t="shared" si="522"/>
        <v>0.85145777109487542</v>
      </c>
      <c r="GQ96" s="54">
        <f t="shared" si="523"/>
        <v>0.86005835464128833</v>
      </c>
      <c r="GR96" s="54">
        <f t="shared" si="524"/>
        <v>0.86874581276897811</v>
      </c>
      <c r="GS96" s="54">
        <f t="shared" si="525"/>
        <v>0.87752102299896784</v>
      </c>
      <c r="GT96" s="54">
        <f t="shared" si="526"/>
        <v>0.88638487171612912</v>
      </c>
      <c r="GU96" s="54">
        <f t="shared" si="527"/>
        <v>0.89533825425871627</v>
      </c>
      <c r="GV96" s="54">
        <f t="shared" si="528"/>
        <v>0.9043820750088043</v>
      </c>
      <c r="GW96" s="54">
        <f t="shared" si="529"/>
        <v>0.91351724748364072</v>
      </c>
      <c r="GX96" s="54">
        <f t="shared" si="530"/>
        <v>0.92274469442791995</v>
      </c>
      <c r="GY96" s="54">
        <f t="shared" si="531"/>
        <v>0.93206534790698992</v>
      </c>
      <c r="GZ96" s="54">
        <f t="shared" si="532"/>
        <v>0.94148014940099989</v>
      </c>
      <c r="HA96" s="54">
        <f t="shared" si="533"/>
        <v>0.95099004989999991</v>
      </c>
      <c r="HB96" s="54">
        <f t="shared" si="534"/>
        <v>0.96059600999999994</v>
      </c>
      <c r="HC96" s="54">
        <f t="shared" si="535"/>
        <v>0.97029899999999991</v>
      </c>
      <c r="HD96" s="54">
        <f t="shared" si="536"/>
        <v>0.98009999999999997</v>
      </c>
      <c r="HE96" s="54">
        <f t="shared" si="537"/>
        <v>0.99</v>
      </c>
      <c r="HF96" s="67">
        <f t="shared" si="486"/>
        <v>1</v>
      </c>
      <c r="HG96" s="66">
        <f t="shared" ref="HG96:HR96" si="561">IF(HG$5&lt;$P96,HH96*0.99,IF(HG$5&lt;=$T96,1,HF96*HG$2))</f>
        <v>1</v>
      </c>
      <c r="HH96" s="66">
        <f t="shared" si="561"/>
        <v>1</v>
      </c>
      <c r="HI96" s="66">
        <f t="shared" si="561"/>
        <v>1</v>
      </c>
      <c r="HJ96" s="66">
        <f t="shared" si="561"/>
        <v>1</v>
      </c>
      <c r="HK96" s="66">
        <f t="shared" si="561"/>
        <v>1</v>
      </c>
      <c r="HL96" s="66">
        <f t="shared" si="561"/>
        <v>1</v>
      </c>
      <c r="HM96" s="66">
        <f t="shared" si="561"/>
        <v>1.17</v>
      </c>
      <c r="HN96" s="66">
        <f t="shared" si="561"/>
        <v>1.3922999999999999</v>
      </c>
      <c r="HO96" s="66">
        <f t="shared" si="561"/>
        <v>1.6846829999999997</v>
      </c>
      <c r="HP96" s="66">
        <f t="shared" si="561"/>
        <v>2.0721600899999997</v>
      </c>
      <c r="HQ96" s="66">
        <f t="shared" si="561"/>
        <v>2.5902001124999998</v>
      </c>
      <c r="HR96" s="66">
        <f t="shared" si="561"/>
        <v>3.2895541428749997</v>
      </c>
    </row>
    <row r="97" spans="9:226" x14ac:dyDescent="0.15">
      <c r="I97" s="54">
        <v>92</v>
      </c>
      <c r="J97" s="54">
        <f>ROUNDUP(求节点(节奏总纲!P$4:P$113,节奏总纲!$O$4:$O$113,节奏总纲!P95+1),0)</f>
        <v>93</v>
      </c>
      <c r="K97" s="54">
        <f>ROUNDUP(求节点(节奏总纲!Q$4:Q$113,节奏总纲!$O$4:$O$113,节奏总纲!Q95+1),0)</f>
        <v>93</v>
      </c>
      <c r="L97" s="54">
        <f>ROUNDUP(求节点(节奏总纲!R$4:R$113,节奏总纲!$O$4:$O$113,节奏总纲!R95+1),0)</f>
        <v>93</v>
      </c>
      <c r="M97" s="54">
        <f>ROUNDUP(求节点(节奏总纲!S$4:S$113,节奏总纲!$O$4:$O$113,节奏总纲!S95+1),0)</f>
        <v>93</v>
      </c>
      <c r="N97" s="54">
        <f>ROUNDUP(求节点(节奏总纲!T$4:T$113,节奏总纲!$O$4:$O$113,节奏总纲!T95+1),0)</f>
        <v>93</v>
      </c>
      <c r="O97" s="54">
        <f t="shared" si="478"/>
        <v>24</v>
      </c>
      <c r="P97" s="54">
        <v>48</v>
      </c>
      <c r="Q97" s="54">
        <f t="shared" si="539"/>
        <v>49.5</v>
      </c>
      <c r="R97" s="54">
        <f t="shared" si="540"/>
        <v>51</v>
      </c>
      <c r="S97" s="54">
        <f t="shared" si="541"/>
        <v>52.5</v>
      </c>
      <c r="T97" s="54">
        <f t="shared" si="542"/>
        <v>54</v>
      </c>
      <c r="U97" s="54">
        <f>其他调用!AG96</f>
        <v>59486804739.437805</v>
      </c>
      <c r="V97" s="54">
        <f>IFERROR(部队战力(INDEX(其他调用!D$5:D$104,J97,1),INDEX(其他调用!N$5:N$104,J97,1),INDEX(其他调用!I$5:I$104,J97,1),INDEX(其他调用!S$5:S$104,J97,1)),V96)</f>
        <v>62006136524.397041</v>
      </c>
      <c r="W97" s="54">
        <f>IFERROR(部队战力(INDEX(其他调用!E$5:E$104,K97,1),INDEX(其他调用!O$5:O$104,K97,1),INDEX(其他调用!J$5:J$104,K97,1),INDEX(其他调用!T$5:T$104,K97,1)),W96)</f>
        <v>71643731745.132935</v>
      </c>
      <c r="X97" s="54">
        <f>IFERROR(部队战力(INDEX(其他调用!F$5:F$104,L97,1),INDEX(其他调用!P$5:P$104,L97,1),INDEX(其他调用!K$5:K$104,L97,1),INDEX(其他调用!U$5:U$104,L97,1)),X96)</f>
        <v>80668159622.904617</v>
      </c>
      <c r="Y97" s="54">
        <f>IFERROR(部队战力(INDEX(其他调用!G$5:G$104,M97,1),INDEX(其他调用!Q$5:Q$104,M97,1),INDEX(其他调用!L$5:L$104,M97,1),INDEX(其他调用!V$5:V$104,M97,1)),Y96)</f>
        <v>88564459719.272446</v>
      </c>
      <c r="Z97" s="54">
        <f>IFERROR(部队战力(INDEX(其他调用!H$5:H$104,N97,1),INDEX(其他调用!R$5:R$104,N97,1),INDEX(其他调用!M$5:M$104,N97,1),INDEX(其他调用!W$5:W$104,N97,1)),Z96)</f>
        <v>97786657067.875961</v>
      </c>
      <c r="AA97" s="54">
        <f t="shared" si="479"/>
        <v>1</v>
      </c>
      <c r="AB97" s="54">
        <f t="shared" si="480"/>
        <v>1.0423511028369121</v>
      </c>
      <c r="AC97" s="54">
        <f t="shared" si="481"/>
        <v>1.2043634224252675</v>
      </c>
      <c r="AD97" s="54">
        <f t="shared" si="482"/>
        <v>1.356068122607101</v>
      </c>
      <c r="AE97" s="54">
        <f t="shared" si="483"/>
        <v>1.4888084863054867</v>
      </c>
      <c r="AF97" s="54">
        <f t="shared" si="484"/>
        <v>1.6438377804321134</v>
      </c>
      <c r="AL97" s="54">
        <v>92</v>
      </c>
      <c r="AM97" s="26">
        <f t="shared" si="549"/>
        <v>0.31259221482495197</v>
      </c>
      <c r="AN97" s="26">
        <f t="shared" si="549"/>
        <v>0.3295011258945002</v>
      </c>
      <c r="AO97" s="26">
        <f t="shared" si="549"/>
        <v>0.34732468313883558</v>
      </c>
      <c r="AP97" s="26">
        <f t="shared" si="549"/>
        <v>0.3661123621050002</v>
      </c>
      <c r="AQ97" s="26">
        <f t="shared" si="549"/>
        <v>0.40429328196054931</v>
      </c>
      <c r="AR97" s="26">
        <f t="shared" si="549"/>
        <v>0.42616253790000019</v>
      </c>
      <c r="AS97" s="26">
        <f t="shared" si="549"/>
        <v>0.44921475773394365</v>
      </c>
      <c r="AT97" s="26">
        <f t="shared" si="549"/>
        <v>0.47351393100000022</v>
      </c>
      <c r="AU97" s="26">
        <f t="shared" si="549"/>
        <v>0.52181512262023744</v>
      </c>
      <c r="AV97" s="26">
        <f t="shared" si="549"/>
        <v>0.55004143500000013</v>
      </c>
      <c r="AW97" s="26">
        <f t="shared" si="549"/>
        <v>0.57979458068915268</v>
      </c>
      <c r="AX97" s="26">
        <f t="shared" si="549"/>
        <v>0.61115715000000015</v>
      </c>
      <c r="AY97" s="26">
        <f t="shared" si="549"/>
        <v>0.5881974006991405</v>
      </c>
      <c r="AZ97" s="26">
        <f t="shared" si="549"/>
        <v>0.62001450000000025</v>
      </c>
      <c r="BA97" s="26">
        <f t="shared" si="549"/>
        <v>0.65355266744348939</v>
      </c>
      <c r="BB97" s="26">
        <f t="shared" si="549"/>
        <v>0.68890500000000021</v>
      </c>
      <c r="BC97" s="26">
        <f t="shared" si="550"/>
        <v>0.76074913670670707</v>
      </c>
      <c r="BD97" s="26">
        <f t="shared" si="550"/>
        <v>0.80190000000000017</v>
      </c>
      <c r="BE97" s="26">
        <f t="shared" si="550"/>
        <v>0.84527681856300807</v>
      </c>
      <c r="BF97" s="26">
        <f t="shared" si="550"/>
        <v>0.89100000000000013</v>
      </c>
      <c r="BG97" s="26">
        <f t="shared" si="550"/>
        <v>0.9818872134822817</v>
      </c>
      <c r="BH97" s="26">
        <f t="shared" si="550"/>
        <v>1.0349999999999999</v>
      </c>
      <c r="BI97" s="26">
        <f t="shared" si="550"/>
        <v>1.0909857927580908</v>
      </c>
      <c r="BJ97" s="26">
        <f t="shared" si="550"/>
        <v>1.1499999999999999</v>
      </c>
      <c r="BK97" s="26">
        <f t="shared" si="550"/>
        <v>1.0509260220332213</v>
      </c>
      <c r="BL97" s="26">
        <f t="shared" si="550"/>
        <v>1.0518512288214248</v>
      </c>
      <c r="BM97" s="26">
        <f t="shared" si="550"/>
        <v>1.0527756225139866</v>
      </c>
      <c r="BN97" s="26">
        <f t="shared" si="550"/>
        <v>1.0536992052508547</v>
      </c>
      <c r="BO97" s="26">
        <f t="shared" si="550"/>
        <v>1.1048420734084452</v>
      </c>
      <c r="BP97" s="26">
        <f t="shared" si="550"/>
        <v>1.1058079438167219</v>
      </c>
      <c r="BQ97" s="26">
        <f t="shared" si="550"/>
        <v>1.1067729713192587</v>
      </c>
      <c r="BR97" s="26">
        <f t="shared" si="550"/>
        <v>1.1077371581189985</v>
      </c>
      <c r="BS97" s="26">
        <f t="shared" si="551"/>
        <v>1.1590959839733641</v>
      </c>
      <c r="BT97" s="26">
        <f t="shared" si="551"/>
        <v>1.1601022464819313</v>
      </c>
      <c r="BU97" s="26">
        <f t="shared" si="551"/>
        <v>1.161107636923324</v>
      </c>
      <c r="BV97" s="26">
        <f t="shared" si="551"/>
        <v>1.162112157560925</v>
      </c>
      <c r="BW97" s="26">
        <f t="shared" si="551"/>
        <v>1.054391361395858</v>
      </c>
      <c r="BX97" s="26">
        <f t="shared" si="551"/>
        <v>1.0560046281208759</v>
      </c>
      <c r="BY97" s="26">
        <f t="shared" si="551"/>
        <v>1.0576154340019857</v>
      </c>
      <c r="BZ97" s="26">
        <f t="shared" si="551"/>
        <v>1.059223790266111</v>
      </c>
      <c r="CA97" s="26">
        <f t="shared" si="551"/>
        <v>1.1113454084386449</v>
      </c>
      <c r="CB97" s="26">
        <f t="shared" si="551"/>
        <v>1.1130252554943998</v>
      </c>
      <c r="CC97" s="26">
        <f t="shared" si="551"/>
        <v>1.1147025710381619</v>
      </c>
      <c r="CD97" s="26">
        <f t="shared" si="551"/>
        <v>1.1163773664804404</v>
      </c>
      <c r="CE97" s="26">
        <f t="shared" si="551"/>
        <v>1.1688700919256567</v>
      </c>
      <c r="CF97" s="26">
        <f t="shared" si="551"/>
        <v>1.1706157805614392</v>
      </c>
      <c r="CG97" s="26">
        <f t="shared" si="551"/>
        <v>1.1723588698008138</v>
      </c>
      <c r="CH97" s="26" t="e">
        <f t="shared" si="551"/>
        <v>#VALUE!</v>
      </c>
      <c r="CK97" s="54">
        <v>92</v>
      </c>
      <c r="CL97" s="54">
        <f t="shared" si="364"/>
        <v>9.6153846153846159E-3</v>
      </c>
      <c r="CM97" s="54">
        <f t="shared" si="365"/>
        <v>1.9230769230769232E-2</v>
      </c>
      <c r="CN97" s="54">
        <f t="shared" si="366"/>
        <v>2.8846153846153848E-2</v>
      </c>
      <c r="CO97" s="54">
        <f t="shared" si="367"/>
        <v>3.8461538461538464E-2</v>
      </c>
      <c r="CP97" s="54">
        <f t="shared" si="368"/>
        <v>4.8076923076923073E-2</v>
      </c>
      <c r="CQ97" s="54">
        <f t="shared" si="369"/>
        <v>5.7692307692307696E-2</v>
      </c>
      <c r="CR97" s="54">
        <f t="shared" si="370"/>
        <v>6.7307692307692304E-2</v>
      </c>
      <c r="CS97" s="54">
        <f t="shared" si="371"/>
        <v>7.6923076923076927E-2</v>
      </c>
      <c r="CT97" s="54">
        <f t="shared" si="372"/>
        <v>8.6538461538461536E-2</v>
      </c>
      <c r="CU97" s="54">
        <f t="shared" si="373"/>
        <v>9.6153846153846145E-2</v>
      </c>
      <c r="CV97" s="54">
        <f t="shared" si="374"/>
        <v>0.10576923076923077</v>
      </c>
      <c r="CW97" s="54">
        <f t="shared" si="375"/>
        <v>0.11538461538461539</v>
      </c>
      <c r="CX97" s="54">
        <f t="shared" si="376"/>
        <v>1.9230769230769232E-2</v>
      </c>
      <c r="CY97" s="54">
        <f t="shared" si="377"/>
        <v>3.8461538461538464E-2</v>
      </c>
      <c r="CZ97" s="54">
        <f t="shared" si="378"/>
        <v>5.7692307692307696E-2</v>
      </c>
      <c r="DA97" s="54">
        <f t="shared" si="379"/>
        <v>7.6923076923076927E-2</v>
      </c>
      <c r="DB97" s="54">
        <f t="shared" si="380"/>
        <v>9.6153846153846145E-2</v>
      </c>
      <c r="DC97" s="54">
        <f t="shared" si="381"/>
        <v>0.11538461538461539</v>
      </c>
      <c r="DD97" s="54">
        <f t="shared" si="382"/>
        <v>0.13461538461538461</v>
      </c>
      <c r="DE97" s="54">
        <f t="shared" si="383"/>
        <v>0.15384615384615385</v>
      </c>
      <c r="DF97" s="54">
        <f t="shared" si="384"/>
        <v>0.17307692307692307</v>
      </c>
      <c r="DG97" s="54">
        <f t="shared" si="385"/>
        <v>0.19230769230769229</v>
      </c>
      <c r="DH97" s="54">
        <f t="shared" si="386"/>
        <v>0.21153846153846154</v>
      </c>
      <c r="DI97" s="54">
        <f t="shared" si="387"/>
        <v>0.23076923076923078</v>
      </c>
      <c r="DJ97" s="54">
        <f t="shared" si="388"/>
        <v>2.8846153846153848E-2</v>
      </c>
      <c r="DK97" s="54">
        <f t="shared" si="389"/>
        <v>5.7692307692307696E-2</v>
      </c>
      <c r="DL97" s="54">
        <f t="shared" si="390"/>
        <v>8.6538461538461536E-2</v>
      </c>
      <c r="DM97" s="54">
        <f t="shared" si="391"/>
        <v>0.11538461538461539</v>
      </c>
      <c r="DN97" s="54">
        <f t="shared" si="392"/>
        <v>0.14423076923076922</v>
      </c>
      <c r="DO97" s="54">
        <f t="shared" si="393"/>
        <v>0.17307692307692307</v>
      </c>
      <c r="DP97" s="54">
        <f t="shared" si="394"/>
        <v>0.20192307692307693</v>
      </c>
      <c r="DQ97" s="54">
        <f t="shared" si="395"/>
        <v>0.23076923076923078</v>
      </c>
      <c r="DR97" s="54">
        <f t="shared" si="396"/>
        <v>0.25961538461538458</v>
      </c>
      <c r="DS97" s="54">
        <f t="shared" si="397"/>
        <v>0.28846153846153844</v>
      </c>
      <c r="DT97" s="54">
        <f t="shared" si="398"/>
        <v>0.31730769230769229</v>
      </c>
      <c r="DU97" s="54">
        <f t="shared" si="399"/>
        <v>0.34615384615384615</v>
      </c>
      <c r="DV97" s="54">
        <f t="shared" si="400"/>
        <v>3.8461538461538464E-2</v>
      </c>
      <c r="DW97" s="54">
        <f t="shared" si="401"/>
        <v>7.6923076923076927E-2</v>
      </c>
      <c r="DX97" s="54">
        <f t="shared" si="402"/>
        <v>0.11538461538461539</v>
      </c>
      <c r="DY97" s="54">
        <f t="shared" si="403"/>
        <v>0.15384615384615385</v>
      </c>
      <c r="DZ97" s="54">
        <f t="shared" si="404"/>
        <v>0.19230769230769229</v>
      </c>
      <c r="EA97" s="54">
        <f t="shared" si="405"/>
        <v>0.23076923076923078</v>
      </c>
      <c r="EB97" s="54">
        <f t="shared" si="406"/>
        <v>0.26923076923076922</v>
      </c>
      <c r="EC97" s="54">
        <f t="shared" si="407"/>
        <v>0.30769230769230771</v>
      </c>
      <c r="ED97" s="54">
        <f t="shared" si="408"/>
        <v>0.34615384615384615</v>
      </c>
      <c r="EE97" s="54">
        <f t="shared" si="409"/>
        <v>0.38461538461538458</v>
      </c>
      <c r="EF97" s="54">
        <f t="shared" si="410"/>
        <v>0.42307692307692307</v>
      </c>
      <c r="EG97" s="54">
        <f t="shared" si="411"/>
        <v>0.46153846153846156</v>
      </c>
      <c r="EH97" s="66">
        <f t="shared" ref="EH97:ES97" si="562">EG97+EH$2</f>
        <v>0.54153846153846152</v>
      </c>
      <c r="EI97" s="66">
        <f t="shared" si="562"/>
        <v>0.63153846153846149</v>
      </c>
      <c r="EJ97" s="66">
        <f t="shared" si="562"/>
        <v>0.73153846153846147</v>
      </c>
      <c r="EK97" s="66">
        <f t="shared" si="562"/>
        <v>0.85153846153846147</v>
      </c>
      <c r="EL97" s="66">
        <f t="shared" si="562"/>
        <v>0.99153846153846148</v>
      </c>
      <c r="EM97" s="66">
        <f t="shared" si="562"/>
        <v>1.1515384615384614</v>
      </c>
      <c r="EN97" s="66">
        <f t="shared" si="562"/>
        <v>1.3315384615384613</v>
      </c>
      <c r="EO97" s="66">
        <f t="shared" si="562"/>
        <v>1.5315384615384613</v>
      </c>
      <c r="EP97" s="66">
        <f t="shared" si="562"/>
        <v>1.7515384615384613</v>
      </c>
      <c r="EQ97" s="66">
        <f t="shared" si="562"/>
        <v>1.9915384615384613</v>
      </c>
      <c r="ER97" s="66">
        <f t="shared" si="562"/>
        <v>2.2515384615384613</v>
      </c>
      <c r="ES97" s="66">
        <f t="shared" si="562"/>
        <v>2.5315384615384611</v>
      </c>
      <c r="EW97" s="23">
        <v>92</v>
      </c>
      <c r="EX97" s="23">
        <f>INT([2]攻城值!$AC96)</f>
        <v>337</v>
      </c>
      <c r="EY97" s="23">
        <f>INT([2]攻城值!$AJ96)</f>
        <v>1812</v>
      </c>
      <c r="EZ97" s="23">
        <f t="shared" si="413"/>
        <v>1449.6000000000001</v>
      </c>
      <c r="FA97" s="23">
        <f>[3]其他调用!AS96+[3]其他调用!$AZ96*[3]攻城基础信息!$D$28*[3]攻城基础信息!$D$29</f>
        <v>1759.1425951297226</v>
      </c>
      <c r="FB97" s="61">
        <f>[3]攻城基础信息!$X96*EZ97/FA97*$EX$1*6</f>
        <v>993229.94946342707</v>
      </c>
      <c r="FC97" s="26">
        <f t="shared" si="414"/>
        <v>99500</v>
      </c>
      <c r="FJ97" s="54">
        <v>92</v>
      </c>
      <c r="FK97" s="54">
        <f t="shared" si="491"/>
        <v>0.62352539489119996</v>
      </c>
      <c r="FL97" s="54">
        <f t="shared" si="492"/>
        <v>0.62982363120323226</v>
      </c>
      <c r="FM97" s="54">
        <f t="shared" si="493"/>
        <v>0.63618548606387093</v>
      </c>
      <c r="FN97" s="54">
        <f t="shared" si="494"/>
        <v>0.64261160208471813</v>
      </c>
      <c r="FO97" s="54">
        <f t="shared" si="495"/>
        <v>0.64910262836840216</v>
      </c>
      <c r="FP97" s="54">
        <f t="shared" si="496"/>
        <v>0.65565922057414361</v>
      </c>
      <c r="FQ97" s="54">
        <f t="shared" si="497"/>
        <v>0.66228204098398347</v>
      </c>
      <c r="FR97" s="54">
        <f t="shared" si="498"/>
        <v>0.66897175856968027</v>
      </c>
      <c r="FS97" s="54">
        <f t="shared" si="499"/>
        <v>0.67572904906028308</v>
      </c>
      <c r="FT97" s="54">
        <f t="shared" si="500"/>
        <v>0.68255459501038696</v>
      </c>
      <c r="FU97" s="54">
        <f t="shared" si="501"/>
        <v>0.68944908586907772</v>
      </c>
      <c r="FV97" s="54">
        <f t="shared" si="502"/>
        <v>0.69641321804957346</v>
      </c>
      <c r="FW97" s="54">
        <f t="shared" si="503"/>
        <v>0.70344769499956916</v>
      </c>
      <c r="FX97" s="54">
        <f t="shared" si="504"/>
        <v>0.71055322727229209</v>
      </c>
      <c r="FY97" s="54">
        <f t="shared" si="505"/>
        <v>0.7177305325982748</v>
      </c>
      <c r="FZ97" s="54">
        <f t="shared" si="506"/>
        <v>0.72498033595785338</v>
      </c>
      <c r="GA97" s="54">
        <f t="shared" si="507"/>
        <v>0.73230336965439735</v>
      </c>
      <c r="GB97" s="54">
        <f t="shared" si="508"/>
        <v>0.73970037338828021</v>
      </c>
      <c r="GC97" s="54">
        <f t="shared" si="509"/>
        <v>0.74717209433159615</v>
      </c>
      <c r="GD97" s="54">
        <f t="shared" si="510"/>
        <v>0.75471928720363246</v>
      </c>
      <c r="GE97" s="54">
        <f t="shared" si="511"/>
        <v>0.76234271434710354</v>
      </c>
      <c r="GF97" s="54">
        <f t="shared" si="512"/>
        <v>0.77004314580515509</v>
      </c>
      <c r="GG97" s="54">
        <f t="shared" si="513"/>
        <v>0.77782135939914654</v>
      </c>
      <c r="GH97" s="54">
        <f t="shared" si="514"/>
        <v>0.78567814080721876</v>
      </c>
      <c r="GI97" s="54">
        <f t="shared" si="515"/>
        <v>0.79361428364365527</v>
      </c>
      <c r="GJ97" s="54">
        <f t="shared" si="516"/>
        <v>0.80163058953904576</v>
      </c>
      <c r="GK97" s="54">
        <f t="shared" si="517"/>
        <v>0.80972786822125831</v>
      </c>
      <c r="GL97" s="54">
        <f t="shared" si="518"/>
        <v>0.81790693759723065</v>
      </c>
      <c r="GM97" s="54">
        <f t="shared" si="519"/>
        <v>0.82616862383558654</v>
      </c>
      <c r="GN97" s="54">
        <f t="shared" si="520"/>
        <v>0.83451376145008738</v>
      </c>
      <c r="GO97" s="54">
        <f t="shared" si="521"/>
        <v>0.84294319338392665</v>
      </c>
      <c r="GP97" s="54">
        <f t="shared" si="522"/>
        <v>0.85145777109487542</v>
      </c>
      <c r="GQ97" s="54">
        <f t="shared" si="523"/>
        <v>0.86005835464128833</v>
      </c>
      <c r="GR97" s="54">
        <f t="shared" si="524"/>
        <v>0.86874581276897811</v>
      </c>
      <c r="GS97" s="54">
        <f t="shared" si="525"/>
        <v>0.87752102299896784</v>
      </c>
      <c r="GT97" s="54">
        <f t="shared" si="526"/>
        <v>0.88638487171612912</v>
      </c>
      <c r="GU97" s="54">
        <f t="shared" si="527"/>
        <v>0.89533825425871627</v>
      </c>
      <c r="GV97" s="54">
        <f t="shared" si="528"/>
        <v>0.9043820750088043</v>
      </c>
      <c r="GW97" s="54">
        <f t="shared" si="529"/>
        <v>0.91351724748364072</v>
      </c>
      <c r="GX97" s="54">
        <f t="shared" si="530"/>
        <v>0.92274469442791995</v>
      </c>
      <c r="GY97" s="54">
        <f t="shared" si="531"/>
        <v>0.93206534790698992</v>
      </c>
      <c r="GZ97" s="54">
        <f t="shared" si="532"/>
        <v>0.94148014940099989</v>
      </c>
      <c r="HA97" s="54">
        <f t="shared" si="533"/>
        <v>0.95099004989999991</v>
      </c>
      <c r="HB97" s="54">
        <f t="shared" si="534"/>
        <v>0.96059600999999994</v>
      </c>
      <c r="HC97" s="54">
        <f t="shared" si="535"/>
        <v>0.97029899999999991</v>
      </c>
      <c r="HD97" s="54">
        <f t="shared" si="536"/>
        <v>0.98009999999999997</v>
      </c>
      <c r="HE97" s="54">
        <f t="shared" si="537"/>
        <v>0.99</v>
      </c>
      <c r="HF97" s="67">
        <f t="shared" si="486"/>
        <v>1</v>
      </c>
      <c r="HG97" s="66">
        <f t="shared" ref="HG97:HR97" si="563">IF(HG$5&lt;$P97,HH97*0.99,IF(HG$5&lt;=$T97,1,HF97*HG$2))</f>
        <v>1</v>
      </c>
      <c r="HH97" s="66">
        <f t="shared" si="563"/>
        <v>1</v>
      </c>
      <c r="HI97" s="66">
        <f t="shared" si="563"/>
        <v>1</v>
      </c>
      <c r="HJ97" s="66">
        <f t="shared" si="563"/>
        <v>1</v>
      </c>
      <c r="HK97" s="66">
        <f t="shared" si="563"/>
        <v>1</v>
      </c>
      <c r="HL97" s="66">
        <f t="shared" si="563"/>
        <v>1</v>
      </c>
      <c r="HM97" s="66">
        <f t="shared" si="563"/>
        <v>1.17</v>
      </c>
      <c r="HN97" s="66">
        <f t="shared" si="563"/>
        <v>1.3922999999999999</v>
      </c>
      <c r="HO97" s="66">
        <f t="shared" si="563"/>
        <v>1.6846829999999997</v>
      </c>
      <c r="HP97" s="66">
        <f t="shared" si="563"/>
        <v>2.0721600899999997</v>
      </c>
      <c r="HQ97" s="66">
        <f t="shared" si="563"/>
        <v>2.5902001124999998</v>
      </c>
      <c r="HR97" s="66">
        <f t="shared" si="563"/>
        <v>3.2895541428749997</v>
      </c>
    </row>
    <row r="98" spans="9:226" x14ac:dyDescent="0.15">
      <c r="I98" s="54">
        <v>93</v>
      </c>
      <c r="J98" s="54">
        <f>ROUNDUP(求节点(节奏总纲!P$4:P$113,节奏总纲!$O$4:$O$113,节奏总纲!P96+1),0)</f>
        <v>94</v>
      </c>
      <c r="K98" s="54">
        <f>ROUNDUP(求节点(节奏总纲!Q$4:Q$113,节奏总纲!$O$4:$O$113,节奏总纲!Q96+1),0)</f>
        <v>94</v>
      </c>
      <c r="L98" s="54">
        <f>ROUNDUP(求节点(节奏总纲!R$4:R$113,节奏总纲!$O$4:$O$113,节奏总纲!R96+1),0)</f>
        <v>94</v>
      </c>
      <c r="M98" s="54">
        <f>ROUNDUP(求节点(节奏总纲!S$4:S$113,节奏总纲!$O$4:$O$113,节奏总纲!S96+1),0)</f>
        <v>94</v>
      </c>
      <c r="N98" s="54">
        <f>ROUNDUP(求节点(节奏总纲!T$4:T$113,节奏总纲!$O$4:$O$113,节奏总纲!T96+1),0)</f>
        <v>94</v>
      </c>
      <c r="O98" s="54">
        <f t="shared" si="478"/>
        <v>24</v>
      </c>
      <c r="P98" s="54">
        <v>48</v>
      </c>
      <c r="Q98" s="54">
        <f t="shared" si="539"/>
        <v>49.5</v>
      </c>
      <c r="R98" s="54">
        <f t="shared" si="540"/>
        <v>51</v>
      </c>
      <c r="S98" s="54">
        <f t="shared" si="541"/>
        <v>52.5</v>
      </c>
      <c r="T98" s="54">
        <f t="shared" si="542"/>
        <v>54</v>
      </c>
      <c r="U98" s="54">
        <f>其他调用!AG97</f>
        <v>62006136524.397041</v>
      </c>
      <c r="V98" s="54">
        <f>IFERROR(部队战力(INDEX(其他调用!D$5:D$104,J98,1),INDEX(其他调用!N$5:N$104,J98,1),INDEX(其他调用!I$5:I$104,J98,1),INDEX(其他调用!S$5:S$104,J98,1)),V97)</f>
        <v>64685669298.319778</v>
      </c>
      <c r="W98" s="54">
        <f>IFERROR(部队战力(INDEX(其他调用!E$5:E$104,K98,1),INDEX(其他调用!O$5:O$104,K98,1),INDEX(其他调用!J$5:J$104,K98,1),INDEX(其他调用!T$5:T$104,K98,1)),W97)</f>
        <v>74556327060.662521</v>
      </c>
      <c r="X98" s="54">
        <f>IFERROR(部队战力(INDEX(其他调用!F$5:F$104,L98,1),INDEX(其他调用!P$5:P$104,L98,1),INDEX(其他调用!K$5:K$104,L98,1),INDEX(其他调用!U$5:U$104,L98,1)),X97)</f>
        <v>83796265217.628174</v>
      </c>
      <c r="Y98" s="54">
        <f>IFERROR(部队战力(INDEX(其他调用!G$5:G$104,M98,1),INDEX(其他调用!Q$5:Q$104,M98,1),INDEX(其他调用!L$5:L$104,M98,1),INDEX(其他调用!V$5:V$104,M98,1)),Y97)</f>
        <v>91605429517.706985</v>
      </c>
      <c r="Z98" s="54">
        <f>IFERROR(部队战力(INDEX(其他调用!H$5:H$104,N98,1),INDEX(其他调用!R$5:R$104,N98,1),INDEX(其他调用!M$5:M$104,N98,1),INDEX(其他调用!W$5:W$104,N98,1)),Z97)</f>
        <v>101605443708.49496</v>
      </c>
      <c r="AA98" s="54">
        <f t="shared" si="479"/>
        <v>1</v>
      </c>
      <c r="AB98" s="54">
        <f t="shared" si="480"/>
        <v>1.0432139933902904</v>
      </c>
      <c r="AC98" s="54">
        <f t="shared" si="481"/>
        <v>1.2024023949843652</v>
      </c>
      <c r="AD98" s="54">
        <f t="shared" si="482"/>
        <v>1.3514189064925461</v>
      </c>
      <c r="AE98" s="54">
        <f t="shared" si="483"/>
        <v>1.4773607041564951</v>
      </c>
      <c r="AF98" s="54">
        <f t="shared" si="484"/>
        <v>1.6386352932748376</v>
      </c>
      <c r="AL98" s="54">
        <v>93</v>
      </c>
      <c r="AM98" s="26">
        <f t="shared" si="549"/>
        <v>0.31259221482495197</v>
      </c>
      <c r="AN98" s="26">
        <f t="shared" si="549"/>
        <v>0.3295011258945002</v>
      </c>
      <c r="AO98" s="26">
        <f t="shared" si="549"/>
        <v>0.34732468313883558</v>
      </c>
      <c r="AP98" s="26">
        <f t="shared" si="549"/>
        <v>0.3661123621050002</v>
      </c>
      <c r="AQ98" s="26">
        <f t="shared" si="549"/>
        <v>0.40429328196054931</v>
      </c>
      <c r="AR98" s="26">
        <f t="shared" si="549"/>
        <v>0.42616253790000019</v>
      </c>
      <c r="AS98" s="26">
        <f t="shared" si="549"/>
        <v>0.44921475773394365</v>
      </c>
      <c r="AT98" s="26">
        <f t="shared" si="549"/>
        <v>0.47351393100000022</v>
      </c>
      <c r="AU98" s="26">
        <f t="shared" si="549"/>
        <v>0.52181512262023744</v>
      </c>
      <c r="AV98" s="26">
        <f t="shared" si="549"/>
        <v>0.55004143500000013</v>
      </c>
      <c r="AW98" s="26">
        <f t="shared" si="549"/>
        <v>0.57979458068915268</v>
      </c>
      <c r="AX98" s="26">
        <f t="shared" si="549"/>
        <v>0.61115715000000015</v>
      </c>
      <c r="AY98" s="26">
        <f t="shared" si="549"/>
        <v>0.5881974006991405</v>
      </c>
      <c r="AZ98" s="26">
        <f t="shared" si="549"/>
        <v>0.62001450000000025</v>
      </c>
      <c r="BA98" s="26">
        <f t="shared" si="549"/>
        <v>0.65355266744348939</v>
      </c>
      <c r="BB98" s="26">
        <f t="shared" si="549"/>
        <v>0.68890500000000021</v>
      </c>
      <c r="BC98" s="26">
        <f t="shared" si="550"/>
        <v>0.76074913670670707</v>
      </c>
      <c r="BD98" s="26">
        <f t="shared" si="550"/>
        <v>0.80190000000000017</v>
      </c>
      <c r="BE98" s="26">
        <f t="shared" si="550"/>
        <v>0.84527681856300807</v>
      </c>
      <c r="BF98" s="26">
        <f t="shared" si="550"/>
        <v>0.89100000000000013</v>
      </c>
      <c r="BG98" s="26">
        <f t="shared" si="550"/>
        <v>0.9818872134822817</v>
      </c>
      <c r="BH98" s="26">
        <f t="shared" si="550"/>
        <v>1.0349999999999999</v>
      </c>
      <c r="BI98" s="26">
        <f t="shared" si="550"/>
        <v>1.0909857927580908</v>
      </c>
      <c r="BJ98" s="26">
        <f t="shared" si="550"/>
        <v>1.1499999999999999</v>
      </c>
      <c r="BK98" s="26">
        <f t="shared" si="550"/>
        <v>1.0509448809625397</v>
      </c>
      <c r="BL98" s="26">
        <f t="shared" si="550"/>
        <v>1.051888913166563</v>
      </c>
      <c r="BM98" s="26">
        <f t="shared" si="550"/>
        <v>1.0528320988952131</v>
      </c>
      <c r="BN98" s="26">
        <f t="shared" si="550"/>
        <v>1.0537744404214151</v>
      </c>
      <c r="BO98" s="26">
        <f t="shared" si="550"/>
        <v>1.1049405085797466</v>
      </c>
      <c r="BP98" s="26">
        <f t="shared" si="550"/>
        <v>1.105925961807825</v>
      </c>
      <c r="BQ98" s="26">
        <f t="shared" si="550"/>
        <v>1.1069105377132593</v>
      </c>
      <c r="BR98" s="26">
        <f t="shared" si="550"/>
        <v>1.1078942386350561</v>
      </c>
      <c r="BS98" s="26">
        <f t="shared" si="551"/>
        <v>1.1592805699428406</v>
      </c>
      <c r="BT98" s="26">
        <f t="shared" si="551"/>
        <v>1.1603071623243166</v>
      </c>
      <c r="BU98" s="26">
        <f t="shared" si="551"/>
        <v>1.1613328472213378</v>
      </c>
      <c r="BV98" s="26">
        <f t="shared" si="551"/>
        <v>1.1623576270362446</v>
      </c>
      <c r="BW98" s="26">
        <f t="shared" si="551"/>
        <v>1.054480643919788</v>
      </c>
      <c r="BX98" s="26">
        <f t="shared" si="551"/>
        <v>1.05612661567583</v>
      </c>
      <c r="BY98" s="26">
        <f t="shared" si="551"/>
        <v>1.0577700261759517</v>
      </c>
      <c r="BZ98" s="26">
        <f t="shared" si="551"/>
        <v>1.0594108873395933</v>
      </c>
      <c r="CA98" s="26">
        <f t="shared" si="551"/>
        <v>1.1115753638985089</v>
      </c>
      <c r="CB98" s="26">
        <f t="shared" si="551"/>
        <v>1.1132890569170555</v>
      </c>
      <c r="CC98" s="26">
        <f t="shared" si="551"/>
        <v>1.1150001160880796</v>
      </c>
      <c r="CD98" s="26">
        <f t="shared" si="551"/>
        <v>1.1167085535185959</v>
      </c>
      <c r="CE98" s="26">
        <f t="shared" si="551"/>
        <v>1.1692513985514736</v>
      </c>
      <c r="CF98" s="26">
        <f t="shared" si="551"/>
        <v>1.1710320479941063</v>
      </c>
      <c r="CG98" s="26">
        <f t="shared" si="551"/>
        <v>1.1728099939222743</v>
      </c>
      <c r="CH98" s="26" t="e">
        <f t="shared" si="551"/>
        <v>#VALUE!</v>
      </c>
      <c r="CK98" s="54">
        <v>93</v>
      </c>
      <c r="CL98" s="54">
        <f t="shared" si="364"/>
        <v>9.6153846153846159E-3</v>
      </c>
      <c r="CM98" s="54">
        <f t="shared" si="365"/>
        <v>1.9230769230769232E-2</v>
      </c>
      <c r="CN98" s="54">
        <f t="shared" si="366"/>
        <v>2.8846153846153848E-2</v>
      </c>
      <c r="CO98" s="54">
        <f t="shared" si="367"/>
        <v>3.8461538461538464E-2</v>
      </c>
      <c r="CP98" s="54">
        <f t="shared" si="368"/>
        <v>4.8076923076923073E-2</v>
      </c>
      <c r="CQ98" s="54">
        <f t="shared" si="369"/>
        <v>5.7692307692307696E-2</v>
      </c>
      <c r="CR98" s="54">
        <f t="shared" si="370"/>
        <v>6.7307692307692304E-2</v>
      </c>
      <c r="CS98" s="54">
        <f t="shared" si="371"/>
        <v>7.6923076923076927E-2</v>
      </c>
      <c r="CT98" s="54">
        <f t="shared" si="372"/>
        <v>8.6538461538461536E-2</v>
      </c>
      <c r="CU98" s="54">
        <f t="shared" si="373"/>
        <v>9.6153846153846145E-2</v>
      </c>
      <c r="CV98" s="54">
        <f t="shared" si="374"/>
        <v>0.10576923076923077</v>
      </c>
      <c r="CW98" s="54">
        <f t="shared" si="375"/>
        <v>0.11538461538461539</v>
      </c>
      <c r="CX98" s="54">
        <f t="shared" si="376"/>
        <v>1.9230769230769232E-2</v>
      </c>
      <c r="CY98" s="54">
        <f t="shared" si="377"/>
        <v>3.8461538461538464E-2</v>
      </c>
      <c r="CZ98" s="54">
        <f t="shared" si="378"/>
        <v>5.7692307692307696E-2</v>
      </c>
      <c r="DA98" s="54">
        <f t="shared" si="379"/>
        <v>7.6923076923076927E-2</v>
      </c>
      <c r="DB98" s="54">
        <f t="shared" si="380"/>
        <v>9.6153846153846145E-2</v>
      </c>
      <c r="DC98" s="54">
        <f t="shared" si="381"/>
        <v>0.11538461538461539</v>
      </c>
      <c r="DD98" s="54">
        <f t="shared" si="382"/>
        <v>0.13461538461538461</v>
      </c>
      <c r="DE98" s="54">
        <f t="shared" si="383"/>
        <v>0.15384615384615385</v>
      </c>
      <c r="DF98" s="54">
        <f t="shared" si="384"/>
        <v>0.17307692307692307</v>
      </c>
      <c r="DG98" s="54">
        <f t="shared" si="385"/>
        <v>0.19230769230769229</v>
      </c>
      <c r="DH98" s="54">
        <f t="shared" si="386"/>
        <v>0.21153846153846154</v>
      </c>
      <c r="DI98" s="54">
        <f t="shared" si="387"/>
        <v>0.23076923076923078</v>
      </c>
      <c r="DJ98" s="54">
        <f t="shared" si="388"/>
        <v>2.8846153846153848E-2</v>
      </c>
      <c r="DK98" s="54">
        <f t="shared" si="389"/>
        <v>5.7692307692307696E-2</v>
      </c>
      <c r="DL98" s="54">
        <f t="shared" si="390"/>
        <v>8.6538461538461536E-2</v>
      </c>
      <c r="DM98" s="54">
        <f t="shared" si="391"/>
        <v>0.11538461538461539</v>
      </c>
      <c r="DN98" s="54">
        <f t="shared" si="392"/>
        <v>0.14423076923076922</v>
      </c>
      <c r="DO98" s="54">
        <f t="shared" si="393"/>
        <v>0.17307692307692307</v>
      </c>
      <c r="DP98" s="54">
        <f t="shared" si="394"/>
        <v>0.20192307692307693</v>
      </c>
      <c r="DQ98" s="54">
        <f t="shared" si="395"/>
        <v>0.23076923076923078</v>
      </c>
      <c r="DR98" s="54">
        <f t="shared" si="396"/>
        <v>0.25961538461538458</v>
      </c>
      <c r="DS98" s="54">
        <f t="shared" si="397"/>
        <v>0.28846153846153844</v>
      </c>
      <c r="DT98" s="54">
        <f t="shared" si="398"/>
        <v>0.31730769230769229</v>
      </c>
      <c r="DU98" s="54">
        <f t="shared" si="399"/>
        <v>0.34615384615384615</v>
      </c>
      <c r="DV98" s="54">
        <f t="shared" si="400"/>
        <v>3.8461538461538464E-2</v>
      </c>
      <c r="DW98" s="54">
        <f t="shared" si="401"/>
        <v>7.6923076923076927E-2</v>
      </c>
      <c r="DX98" s="54">
        <f t="shared" si="402"/>
        <v>0.11538461538461539</v>
      </c>
      <c r="DY98" s="54">
        <f t="shared" si="403"/>
        <v>0.15384615384615385</v>
      </c>
      <c r="DZ98" s="54">
        <f t="shared" si="404"/>
        <v>0.19230769230769229</v>
      </c>
      <c r="EA98" s="54">
        <f t="shared" si="405"/>
        <v>0.23076923076923078</v>
      </c>
      <c r="EB98" s="54">
        <f t="shared" si="406"/>
        <v>0.26923076923076922</v>
      </c>
      <c r="EC98" s="54">
        <f t="shared" si="407"/>
        <v>0.30769230769230771</v>
      </c>
      <c r="ED98" s="54">
        <f t="shared" si="408"/>
        <v>0.34615384615384615</v>
      </c>
      <c r="EE98" s="54">
        <f t="shared" si="409"/>
        <v>0.38461538461538458</v>
      </c>
      <c r="EF98" s="54">
        <f t="shared" si="410"/>
        <v>0.42307692307692307</v>
      </c>
      <c r="EG98" s="54">
        <f t="shared" si="411"/>
        <v>0.46153846153846156</v>
      </c>
      <c r="EH98" s="66">
        <f t="shared" ref="EH98:ES98" si="564">EG98+EH$2</f>
        <v>0.54153846153846152</v>
      </c>
      <c r="EI98" s="66">
        <f t="shared" si="564"/>
        <v>0.63153846153846149</v>
      </c>
      <c r="EJ98" s="66">
        <f t="shared" si="564"/>
        <v>0.73153846153846147</v>
      </c>
      <c r="EK98" s="66">
        <f t="shared" si="564"/>
        <v>0.85153846153846147</v>
      </c>
      <c r="EL98" s="66">
        <f t="shared" si="564"/>
        <v>0.99153846153846148</v>
      </c>
      <c r="EM98" s="66">
        <f t="shared" si="564"/>
        <v>1.1515384615384614</v>
      </c>
      <c r="EN98" s="66">
        <f t="shared" si="564"/>
        <v>1.3315384615384613</v>
      </c>
      <c r="EO98" s="66">
        <f t="shared" si="564"/>
        <v>1.5315384615384613</v>
      </c>
      <c r="EP98" s="66">
        <f t="shared" si="564"/>
        <v>1.7515384615384613</v>
      </c>
      <c r="EQ98" s="66">
        <f t="shared" si="564"/>
        <v>1.9915384615384613</v>
      </c>
      <c r="ER98" s="66">
        <f t="shared" si="564"/>
        <v>2.2515384615384613</v>
      </c>
      <c r="ES98" s="66">
        <f t="shared" si="564"/>
        <v>2.5315384615384611</v>
      </c>
      <c r="EW98" s="23">
        <v>93</v>
      </c>
      <c r="EX98" s="23">
        <f>INT([2]攻城值!$AC97)</f>
        <v>340</v>
      </c>
      <c r="EY98" s="23">
        <f>INT([2]攻城值!$AJ97)</f>
        <v>1832</v>
      </c>
      <c r="EZ98" s="23">
        <f t="shared" si="413"/>
        <v>1465.6000000000001</v>
      </c>
      <c r="FA98" s="23">
        <f>[3]其他调用!AS97+[3]其他调用!$AZ97*[3]攻城基础信息!$D$28*[3]攻城基础信息!$D$29</f>
        <v>1770.5917535363883</v>
      </c>
      <c r="FB98" s="61">
        <f>[3]攻城基础信息!$X97*EZ98/FA98*$EX$1*6</f>
        <v>1004192.752437637</v>
      </c>
      <c r="FC98" s="26">
        <f t="shared" si="414"/>
        <v>100500</v>
      </c>
      <c r="FJ98" s="54">
        <v>93</v>
      </c>
      <c r="FK98" s="54">
        <f t="shared" si="491"/>
        <v>0.62352539489119996</v>
      </c>
      <c r="FL98" s="54">
        <f t="shared" si="492"/>
        <v>0.62982363120323226</v>
      </c>
      <c r="FM98" s="54">
        <f t="shared" si="493"/>
        <v>0.63618548606387093</v>
      </c>
      <c r="FN98" s="54">
        <f t="shared" si="494"/>
        <v>0.64261160208471813</v>
      </c>
      <c r="FO98" s="54">
        <f t="shared" si="495"/>
        <v>0.64910262836840216</v>
      </c>
      <c r="FP98" s="54">
        <f t="shared" si="496"/>
        <v>0.65565922057414361</v>
      </c>
      <c r="FQ98" s="54">
        <f t="shared" si="497"/>
        <v>0.66228204098398347</v>
      </c>
      <c r="FR98" s="54">
        <f t="shared" si="498"/>
        <v>0.66897175856968027</v>
      </c>
      <c r="FS98" s="54">
        <f t="shared" si="499"/>
        <v>0.67572904906028308</v>
      </c>
      <c r="FT98" s="54">
        <f t="shared" si="500"/>
        <v>0.68255459501038696</v>
      </c>
      <c r="FU98" s="54">
        <f t="shared" si="501"/>
        <v>0.68944908586907772</v>
      </c>
      <c r="FV98" s="54">
        <f t="shared" si="502"/>
        <v>0.69641321804957346</v>
      </c>
      <c r="FW98" s="54">
        <f t="shared" si="503"/>
        <v>0.70344769499956916</v>
      </c>
      <c r="FX98" s="54">
        <f t="shared" si="504"/>
        <v>0.71055322727229209</v>
      </c>
      <c r="FY98" s="54">
        <f t="shared" si="505"/>
        <v>0.7177305325982748</v>
      </c>
      <c r="FZ98" s="54">
        <f t="shared" si="506"/>
        <v>0.72498033595785338</v>
      </c>
      <c r="GA98" s="54">
        <f t="shared" si="507"/>
        <v>0.73230336965439735</v>
      </c>
      <c r="GB98" s="54">
        <f t="shared" si="508"/>
        <v>0.73970037338828021</v>
      </c>
      <c r="GC98" s="54">
        <f t="shared" si="509"/>
        <v>0.74717209433159615</v>
      </c>
      <c r="GD98" s="54">
        <f t="shared" si="510"/>
        <v>0.75471928720363246</v>
      </c>
      <c r="GE98" s="54">
        <f t="shared" si="511"/>
        <v>0.76234271434710354</v>
      </c>
      <c r="GF98" s="54">
        <f t="shared" si="512"/>
        <v>0.77004314580515509</v>
      </c>
      <c r="GG98" s="54">
        <f t="shared" si="513"/>
        <v>0.77782135939914654</v>
      </c>
      <c r="GH98" s="54">
        <f t="shared" si="514"/>
        <v>0.78567814080721876</v>
      </c>
      <c r="GI98" s="54">
        <f t="shared" si="515"/>
        <v>0.79361428364365527</v>
      </c>
      <c r="GJ98" s="54">
        <f t="shared" si="516"/>
        <v>0.80163058953904576</v>
      </c>
      <c r="GK98" s="54">
        <f t="shared" si="517"/>
        <v>0.80972786822125831</v>
      </c>
      <c r="GL98" s="54">
        <f t="shared" si="518"/>
        <v>0.81790693759723065</v>
      </c>
      <c r="GM98" s="54">
        <f t="shared" si="519"/>
        <v>0.82616862383558654</v>
      </c>
      <c r="GN98" s="54">
        <f t="shared" si="520"/>
        <v>0.83451376145008738</v>
      </c>
      <c r="GO98" s="54">
        <f t="shared" si="521"/>
        <v>0.84294319338392665</v>
      </c>
      <c r="GP98" s="54">
        <f t="shared" si="522"/>
        <v>0.85145777109487542</v>
      </c>
      <c r="GQ98" s="54">
        <f t="shared" si="523"/>
        <v>0.86005835464128833</v>
      </c>
      <c r="GR98" s="54">
        <f t="shared" si="524"/>
        <v>0.86874581276897811</v>
      </c>
      <c r="GS98" s="54">
        <f t="shared" si="525"/>
        <v>0.87752102299896784</v>
      </c>
      <c r="GT98" s="54">
        <f t="shared" si="526"/>
        <v>0.88638487171612912</v>
      </c>
      <c r="GU98" s="54">
        <f t="shared" si="527"/>
        <v>0.89533825425871627</v>
      </c>
      <c r="GV98" s="54">
        <f t="shared" si="528"/>
        <v>0.9043820750088043</v>
      </c>
      <c r="GW98" s="54">
        <f t="shared" si="529"/>
        <v>0.91351724748364072</v>
      </c>
      <c r="GX98" s="54">
        <f t="shared" si="530"/>
        <v>0.92274469442791995</v>
      </c>
      <c r="GY98" s="54">
        <f t="shared" si="531"/>
        <v>0.93206534790698992</v>
      </c>
      <c r="GZ98" s="54">
        <f t="shared" si="532"/>
        <v>0.94148014940099989</v>
      </c>
      <c r="HA98" s="54">
        <f t="shared" si="533"/>
        <v>0.95099004989999991</v>
      </c>
      <c r="HB98" s="54">
        <f t="shared" si="534"/>
        <v>0.96059600999999994</v>
      </c>
      <c r="HC98" s="54">
        <f t="shared" si="535"/>
        <v>0.97029899999999991</v>
      </c>
      <c r="HD98" s="54">
        <f t="shared" si="536"/>
        <v>0.98009999999999997</v>
      </c>
      <c r="HE98" s="54">
        <f t="shared" si="537"/>
        <v>0.99</v>
      </c>
      <c r="HF98" s="67">
        <f t="shared" si="486"/>
        <v>1</v>
      </c>
      <c r="HG98" s="66">
        <f t="shared" ref="HG98:HR98" si="565">IF(HG$5&lt;$P98,HH98*0.99,IF(HG$5&lt;=$T98,1,HF98*HG$2))</f>
        <v>1</v>
      </c>
      <c r="HH98" s="66">
        <f t="shared" si="565"/>
        <v>1</v>
      </c>
      <c r="HI98" s="66">
        <f t="shared" si="565"/>
        <v>1</v>
      </c>
      <c r="HJ98" s="66">
        <f t="shared" si="565"/>
        <v>1</v>
      </c>
      <c r="HK98" s="66">
        <f t="shared" si="565"/>
        <v>1</v>
      </c>
      <c r="HL98" s="66">
        <f t="shared" si="565"/>
        <v>1</v>
      </c>
      <c r="HM98" s="66">
        <f t="shared" si="565"/>
        <v>1.17</v>
      </c>
      <c r="HN98" s="66">
        <f t="shared" si="565"/>
        <v>1.3922999999999999</v>
      </c>
      <c r="HO98" s="66">
        <f t="shared" si="565"/>
        <v>1.6846829999999997</v>
      </c>
      <c r="HP98" s="66">
        <f t="shared" si="565"/>
        <v>2.0721600899999997</v>
      </c>
      <c r="HQ98" s="66">
        <f t="shared" si="565"/>
        <v>2.5902001124999998</v>
      </c>
      <c r="HR98" s="66">
        <f t="shared" si="565"/>
        <v>3.2895541428749997</v>
      </c>
    </row>
    <row r="99" spans="9:226" x14ac:dyDescent="0.15">
      <c r="I99" s="54">
        <v>94</v>
      </c>
      <c r="J99" s="54">
        <f>ROUNDUP(求节点(节奏总纲!P$4:P$113,节奏总纲!$O$4:$O$113,节奏总纲!P97+1),0)</f>
        <v>95</v>
      </c>
      <c r="K99" s="54">
        <f>ROUNDUP(求节点(节奏总纲!Q$4:Q$113,节奏总纲!$O$4:$O$113,节奏总纲!Q97+1),0)</f>
        <v>95</v>
      </c>
      <c r="L99" s="54">
        <f>ROUNDUP(求节点(节奏总纲!R$4:R$113,节奏总纲!$O$4:$O$113,节奏总纲!R97+1),0)</f>
        <v>95</v>
      </c>
      <c r="M99" s="54">
        <f>ROUNDUP(求节点(节奏总纲!S$4:S$113,节奏总纲!$O$4:$O$113,节奏总纲!S97+1),0)</f>
        <v>95</v>
      </c>
      <c r="N99" s="54">
        <f>ROUNDUP(求节点(节奏总纲!T$4:T$113,节奏总纲!$O$4:$O$113,节奏总纲!T97+1),0)</f>
        <v>95</v>
      </c>
      <c r="O99" s="54">
        <f t="shared" si="478"/>
        <v>24</v>
      </c>
      <c r="P99" s="54">
        <v>48</v>
      </c>
      <c r="Q99" s="54">
        <f t="shared" si="539"/>
        <v>49.5</v>
      </c>
      <c r="R99" s="54">
        <f t="shared" si="540"/>
        <v>51</v>
      </c>
      <c r="S99" s="54">
        <f t="shared" si="541"/>
        <v>52.5</v>
      </c>
      <c r="T99" s="54">
        <f t="shared" si="542"/>
        <v>54</v>
      </c>
      <c r="U99" s="54">
        <f>其他调用!AG98</f>
        <v>64685669298.319778</v>
      </c>
      <c r="V99" s="54">
        <f>IFERROR(部队战力(INDEX(其他调用!D$5:D$104,J99,1),INDEX(其他调用!N$5:N$104,J99,1),INDEX(其他调用!I$5:I$104,J99,1),INDEX(其他调用!S$5:S$104,J99,1)),V98)</f>
        <v>67427705102.053246</v>
      </c>
      <c r="W99" s="54">
        <f>IFERROR(部队战力(INDEX(其他调用!E$5:E$104,K99,1),INDEX(其他调用!O$5:O$104,K99,1),INDEX(其他调用!J$5:J$104,K99,1),INDEX(其他调用!T$5:T$104,K99,1)),W98)</f>
        <v>77490775530.27272</v>
      </c>
      <c r="X99" s="54">
        <f>IFERROR(部队战力(INDEX(其他调用!F$5:F$104,L99,1),INDEX(其他调用!P$5:P$104,L99,1),INDEX(其他调用!K$5:K$104,L99,1),INDEX(其他调用!U$5:U$104,L99,1)),X98)</f>
        <v>86903582536.950684</v>
      </c>
      <c r="Y99" s="54">
        <f>IFERROR(部队战力(INDEX(其他调用!G$5:G$104,M99,1),INDEX(其他调用!Q$5:Q$104,M99,1),INDEX(其他调用!L$5:L$104,M99,1),INDEX(其他调用!V$5:V$104,M99,1)),Y98)</f>
        <v>94673167790.721619</v>
      </c>
      <c r="Z99" s="54">
        <f>IFERROR(部队战力(INDEX(其他调用!H$5:H$104,N99,1),INDEX(其他调用!R$5:R$104,N99,1),INDEX(其他调用!M$5:M$104,N99,1),INDEX(其他调用!W$5:W$104,N99,1)),Z98)</f>
        <v>105449067582.52255</v>
      </c>
      <c r="AA99" s="54">
        <f t="shared" si="479"/>
        <v>1</v>
      </c>
      <c r="AB99" s="54">
        <f t="shared" si="480"/>
        <v>1.0423901589560378</v>
      </c>
      <c r="AC99" s="54">
        <f t="shared" si="481"/>
        <v>1.1979589354312448</v>
      </c>
      <c r="AD99" s="54">
        <f t="shared" si="482"/>
        <v>1.3434750460131364</v>
      </c>
      <c r="AE99" s="54">
        <f t="shared" si="483"/>
        <v>1.4635879757864818</v>
      </c>
      <c r="AF99" s="54">
        <f t="shared" si="484"/>
        <v>1.6301766484970359</v>
      </c>
      <c r="AL99" s="54">
        <v>94</v>
      </c>
      <c r="AM99" s="26">
        <f t="shared" si="549"/>
        <v>0.31259221482495197</v>
      </c>
      <c r="AN99" s="26">
        <f t="shared" si="549"/>
        <v>0.3295011258945002</v>
      </c>
      <c r="AO99" s="26">
        <f t="shared" si="549"/>
        <v>0.34732468313883558</v>
      </c>
      <c r="AP99" s="26">
        <f t="shared" si="549"/>
        <v>0.3661123621050002</v>
      </c>
      <c r="AQ99" s="26">
        <f t="shared" si="549"/>
        <v>0.40429328196054931</v>
      </c>
      <c r="AR99" s="26">
        <f t="shared" si="549"/>
        <v>0.42616253790000019</v>
      </c>
      <c r="AS99" s="26">
        <f t="shared" si="549"/>
        <v>0.44921475773394365</v>
      </c>
      <c r="AT99" s="26">
        <f t="shared" si="549"/>
        <v>0.47351393100000022</v>
      </c>
      <c r="AU99" s="26">
        <f t="shared" si="549"/>
        <v>0.52181512262023744</v>
      </c>
      <c r="AV99" s="26">
        <f t="shared" si="549"/>
        <v>0.55004143500000013</v>
      </c>
      <c r="AW99" s="26">
        <f t="shared" si="549"/>
        <v>0.57979458068915268</v>
      </c>
      <c r="AX99" s="26">
        <f t="shared" si="549"/>
        <v>0.61115715000000015</v>
      </c>
      <c r="AY99" s="26">
        <f t="shared" si="549"/>
        <v>0.5881974006991405</v>
      </c>
      <c r="AZ99" s="26">
        <f t="shared" si="549"/>
        <v>0.62001450000000025</v>
      </c>
      <c r="BA99" s="26">
        <f t="shared" si="549"/>
        <v>0.65355266744348939</v>
      </c>
      <c r="BB99" s="26">
        <f t="shared" si="549"/>
        <v>0.68890500000000021</v>
      </c>
      <c r="BC99" s="26">
        <f t="shared" si="550"/>
        <v>0.76074913670670707</v>
      </c>
      <c r="BD99" s="26">
        <f t="shared" si="550"/>
        <v>0.80190000000000017</v>
      </c>
      <c r="BE99" s="26">
        <f t="shared" si="550"/>
        <v>0.84527681856300807</v>
      </c>
      <c r="BF99" s="26">
        <f t="shared" si="550"/>
        <v>0.89100000000000013</v>
      </c>
      <c r="BG99" s="26">
        <f t="shared" si="550"/>
        <v>0.9818872134822817</v>
      </c>
      <c r="BH99" s="26">
        <f t="shared" si="550"/>
        <v>1.0349999999999999</v>
      </c>
      <c r="BI99" s="26">
        <f t="shared" si="550"/>
        <v>1.0909857927580908</v>
      </c>
      <c r="BJ99" s="26">
        <f t="shared" si="550"/>
        <v>1.1499999999999999</v>
      </c>
      <c r="BK99" s="26">
        <f t="shared" si="550"/>
        <v>1.0509268756326688</v>
      </c>
      <c r="BL99" s="26">
        <f t="shared" si="550"/>
        <v>1.0518529345179799</v>
      </c>
      <c r="BM99" s="26">
        <f t="shared" si="550"/>
        <v>1.0527781788112485</v>
      </c>
      <c r="BN99" s="26">
        <f t="shared" si="550"/>
        <v>1.0537026106583263</v>
      </c>
      <c r="BO99" s="26">
        <f t="shared" si="550"/>
        <v>1.1048465289668825</v>
      </c>
      <c r="BP99" s="26">
        <f t="shared" si="550"/>
        <v>1.1058132858146541</v>
      </c>
      <c r="BQ99" s="26">
        <f t="shared" si="550"/>
        <v>1.1067791982135531</v>
      </c>
      <c r="BR99" s="26">
        <f t="shared" si="550"/>
        <v>1.1077442683725647</v>
      </c>
      <c r="BS99" s="26">
        <f t="shared" si="551"/>
        <v>1.1591043393315632</v>
      </c>
      <c r="BT99" s="26">
        <f t="shared" si="551"/>
        <v>1.1601115221569864</v>
      </c>
      <c r="BU99" s="26">
        <f t="shared" si="551"/>
        <v>1.1611178313270105</v>
      </c>
      <c r="BV99" s="26">
        <f t="shared" si="551"/>
        <v>1.1621232691111902</v>
      </c>
      <c r="BW99" s="26">
        <f t="shared" si="551"/>
        <v>1.0543954026613802</v>
      </c>
      <c r="BX99" s="26">
        <f t="shared" si="551"/>
        <v>1.0560101498213827</v>
      </c>
      <c r="BY99" s="26">
        <f t="shared" si="551"/>
        <v>1.0576224316352716</v>
      </c>
      <c r="BZ99" s="26">
        <f t="shared" si="551"/>
        <v>1.0592322593607268</v>
      </c>
      <c r="CA99" s="26">
        <f t="shared" si="551"/>
        <v>1.111355817701916</v>
      </c>
      <c r="CB99" s="26">
        <f t="shared" si="551"/>
        <v>1.1130371970152002</v>
      </c>
      <c r="CC99" s="26">
        <f t="shared" si="551"/>
        <v>1.1147160402268428</v>
      </c>
      <c r="CD99" s="26">
        <f t="shared" si="551"/>
        <v>1.1163923587782976</v>
      </c>
      <c r="CE99" s="26">
        <f t="shared" si="551"/>
        <v>1.1688873532991213</v>
      </c>
      <c r="CF99" s="26">
        <f t="shared" si="551"/>
        <v>1.1706346248402486</v>
      </c>
      <c r="CG99" s="26">
        <f t="shared" si="551"/>
        <v>1.1723792923141876</v>
      </c>
      <c r="CH99" s="26" t="e">
        <f t="shared" si="551"/>
        <v>#VALUE!</v>
      </c>
      <c r="CK99" s="54">
        <v>94</v>
      </c>
      <c r="CL99" s="54">
        <f t="shared" si="364"/>
        <v>9.6153846153846159E-3</v>
      </c>
      <c r="CM99" s="54">
        <f t="shared" si="365"/>
        <v>1.9230769230769232E-2</v>
      </c>
      <c r="CN99" s="54">
        <f t="shared" si="366"/>
        <v>2.8846153846153848E-2</v>
      </c>
      <c r="CO99" s="54">
        <f t="shared" si="367"/>
        <v>3.8461538461538464E-2</v>
      </c>
      <c r="CP99" s="54">
        <f t="shared" si="368"/>
        <v>4.8076923076923073E-2</v>
      </c>
      <c r="CQ99" s="54">
        <f t="shared" si="369"/>
        <v>5.7692307692307696E-2</v>
      </c>
      <c r="CR99" s="54">
        <f t="shared" si="370"/>
        <v>6.7307692307692304E-2</v>
      </c>
      <c r="CS99" s="54">
        <f t="shared" si="371"/>
        <v>7.6923076923076927E-2</v>
      </c>
      <c r="CT99" s="54">
        <f t="shared" si="372"/>
        <v>8.6538461538461536E-2</v>
      </c>
      <c r="CU99" s="54">
        <f t="shared" si="373"/>
        <v>9.6153846153846145E-2</v>
      </c>
      <c r="CV99" s="54">
        <f t="shared" si="374"/>
        <v>0.10576923076923077</v>
      </c>
      <c r="CW99" s="54">
        <f t="shared" si="375"/>
        <v>0.11538461538461539</v>
      </c>
      <c r="CX99" s="54">
        <f t="shared" si="376"/>
        <v>1.9230769230769232E-2</v>
      </c>
      <c r="CY99" s="54">
        <f t="shared" si="377"/>
        <v>3.8461538461538464E-2</v>
      </c>
      <c r="CZ99" s="54">
        <f t="shared" si="378"/>
        <v>5.7692307692307696E-2</v>
      </c>
      <c r="DA99" s="54">
        <f t="shared" si="379"/>
        <v>7.6923076923076927E-2</v>
      </c>
      <c r="DB99" s="54">
        <f t="shared" si="380"/>
        <v>9.6153846153846145E-2</v>
      </c>
      <c r="DC99" s="54">
        <f t="shared" si="381"/>
        <v>0.11538461538461539</v>
      </c>
      <c r="DD99" s="54">
        <f t="shared" si="382"/>
        <v>0.13461538461538461</v>
      </c>
      <c r="DE99" s="54">
        <f t="shared" si="383"/>
        <v>0.15384615384615385</v>
      </c>
      <c r="DF99" s="54">
        <f t="shared" si="384"/>
        <v>0.17307692307692307</v>
      </c>
      <c r="DG99" s="54">
        <f t="shared" si="385"/>
        <v>0.19230769230769229</v>
      </c>
      <c r="DH99" s="54">
        <f t="shared" si="386"/>
        <v>0.21153846153846154</v>
      </c>
      <c r="DI99" s="54">
        <f t="shared" si="387"/>
        <v>0.23076923076923078</v>
      </c>
      <c r="DJ99" s="54">
        <f t="shared" si="388"/>
        <v>2.8846153846153848E-2</v>
      </c>
      <c r="DK99" s="54">
        <f t="shared" si="389"/>
        <v>5.7692307692307696E-2</v>
      </c>
      <c r="DL99" s="54">
        <f t="shared" si="390"/>
        <v>8.6538461538461536E-2</v>
      </c>
      <c r="DM99" s="54">
        <f t="shared" si="391"/>
        <v>0.11538461538461539</v>
      </c>
      <c r="DN99" s="54">
        <f t="shared" si="392"/>
        <v>0.14423076923076922</v>
      </c>
      <c r="DO99" s="54">
        <f t="shared" si="393"/>
        <v>0.17307692307692307</v>
      </c>
      <c r="DP99" s="54">
        <f t="shared" si="394"/>
        <v>0.20192307692307693</v>
      </c>
      <c r="DQ99" s="54">
        <f t="shared" si="395"/>
        <v>0.23076923076923078</v>
      </c>
      <c r="DR99" s="54">
        <f t="shared" si="396"/>
        <v>0.25961538461538458</v>
      </c>
      <c r="DS99" s="54">
        <f t="shared" si="397"/>
        <v>0.28846153846153844</v>
      </c>
      <c r="DT99" s="54">
        <f t="shared" si="398"/>
        <v>0.31730769230769229</v>
      </c>
      <c r="DU99" s="54">
        <f t="shared" si="399"/>
        <v>0.34615384615384615</v>
      </c>
      <c r="DV99" s="54">
        <f t="shared" si="400"/>
        <v>3.8461538461538464E-2</v>
      </c>
      <c r="DW99" s="54">
        <f t="shared" si="401"/>
        <v>7.6923076923076927E-2</v>
      </c>
      <c r="DX99" s="54">
        <f t="shared" si="402"/>
        <v>0.11538461538461539</v>
      </c>
      <c r="DY99" s="54">
        <f t="shared" si="403"/>
        <v>0.15384615384615385</v>
      </c>
      <c r="DZ99" s="54">
        <f t="shared" si="404"/>
        <v>0.19230769230769229</v>
      </c>
      <c r="EA99" s="54">
        <f t="shared" si="405"/>
        <v>0.23076923076923078</v>
      </c>
      <c r="EB99" s="54">
        <f t="shared" si="406"/>
        <v>0.26923076923076922</v>
      </c>
      <c r="EC99" s="54">
        <f t="shared" si="407"/>
        <v>0.30769230769230771</v>
      </c>
      <c r="ED99" s="54">
        <f t="shared" si="408"/>
        <v>0.34615384615384615</v>
      </c>
      <c r="EE99" s="54">
        <f t="shared" si="409"/>
        <v>0.38461538461538458</v>
      </c>
      <c r="EF99" s="54">
        <f t="shared" si="410"/>
        <v>0.42307692307692307</v>
      </c>
      <c r="EG99" s="54">
        <f t="shared" si="411"/>
        <v>0.46153846153846156</v>
      </c>
      <c r="EH99" s="66">
        <f t="shared" ref="EH99:ES99" si="566">EG99+EH$2</f>
        <v>0.54153846153846152</v>
      </c>
      <c r="EI99" s="66">
        <f t="shared" si="566"/>
        <v>0.63153846153846149</v>
      </c>
      <c r="EJ99" s="66">
        <f t="shared" si="566"/>
        <v>0.73153846153846147</v>
      </c>
      <c r="EK99" s="66">
        <f t="shared" si="566"/>
        <v>0.85153846153846147</v>
      </c>
      <c r="EL99" s="66">
        <f t="shared" si="566"/>
        <v>0.99153846153846148</v>
      </c>
      <c r="EM99" s="66">
        <f t="shared" si="566"/>
        <v>1.1515384615384614</v>
      </c>
      <c r="EN99" s="66">
        <f t="shared" si="566"/>
        <v>1.3315384615384613</v>
      </c>
      <c r="EO99" s="66">
        <f t="shared" si="566"/>
        <v>1.5315384615384613</v>
      </c>
      <c r="EP99" s="66">
        <f t="shared" si="566"/>
        <v>1.7515384615384613</v>
      </c>
      <c r="EQ99" s="66">
        <f t="shared" si="566"/>
        <v>1.9915384615384613</v>
      </c>
      <c r="ER99" s="66">
        <f t="shared" si="566"/>
        <v>2.2515384615384613</v>
      </c>
      <c r="ES99" s="66">
        <f t="shared" si="566"/>
        <v>2.5315384615384611</v>
      </c>
      <c r="EW99" s="23">
        <v>94</v>
      </c>
      <c r="EX99" s="23">
        <f>INT([2]攻城值!$AC98)</f>
        <v>343</v>
      </c>
      <c r="EY99" s="23">
        <f>INT([2]攻城值!$AJ98)</f>
        <v>1858</v>
      </c>
      <c r="EZ99" s="23">
        <f t="shared" si="413"/>
        <v>1486.4</v>
      </c>
      <c r="FA99" s="23">
        <f>[3]其他调用!AS98+[3]其他调用!$AZ98*[3]攻城基础信息!$D$28*[3]攻城基础信息!$D$29</f>
        <v>1770.5917535363883</v>
      </c>
      <c r="FB99" s="61">
        <f>[3]攻城基础信息!$X98*EZ99/FA99*$EX$1*6</f>
        <v>1018444.3963041101</v>
      </c>
      <c r="FC99" s="26">
        <f t="shared" si="414"/>
        <v>102000</v>
      </c>
      <c r="FJ99" s="54">
        <v>94</v>
      </c>
      <c r="FK99" s="54">
        <f t="shared" si="491"/>
        <v>0.62352539489119996</v>
      </c>
      <c r="FL99" s="54">
        <f t="shared" si="492"/>
        <v>0.62982363120323226</v>
      </c>
      <c r="FM99" s="54">
        <f t="shared" si="493"/>
        <v>0.63618548606387093</v>
      </c>
      <c r="FN99" s="54">
        <f t="shared" si="494"/>
        <v>0.64261160208471813</v>
      </c>
      <c r="FO99" s="54">
        <f t="shared" si="495"/>
        <v>0.64910262836840216</v>
      </c>
      <c r="FP99" s="54">
        <f t="shared" si="496"/>
        <v>0.65565922057414361</v>
      </c>
      <c r="FQ99" s="54">
        <f t="shared" si="497"/>
        <v>0.66228204098398347</v>
      </c>
      <c r="FR99" s="54">
        <f t="shared" si="498"/>
        <v>0.66897175856968027</v>
      </c>
      <c r="FS99" s="54">
        <f t="shared" si="499"/>
        <v>0.67572904906028308</v>
      </c>
      <c r="FT99" s="54">
        <f t="shared" si="500"/>
        <v>0.68255459501038696</v>
      </c>
      <c r="FU99" s="54">
        <f t="shared" si="501"/>
        <v>0.68944908586907772</v>
      </c>
      <c r="FV99" s="54">
        <f t="shared" si="502"/>
        <v>0.69641321804957346</v>
      </c>
      <c r="FW99" s="54">
        <f t="shared" si="503"/>
        <v>0.70344769499956916</v>
      </c>
      <c r="FX99" s="54">
        <f t="shared" si="504"/>
        <v>0.71055322727229209</v>
      </c>
      <c r="FY99" s="54">
        <f t="shared" si="505"/>
        <v>0.7177305325982748</v>
      </c>
      <c r="FZ99" s="54">
        <f t="shared" si="506"/>
        <v>0.72498033595785338</v>
      </c>
      <c r="GA99" s="54">
        <f t="shared" si="507"/>
        <v>0.73230336965439735</v>
      </c>
      <c r="GB99" s="54">
        <f t="shared" si="508"/>
        <v>0.73970037338828021</v>
      </c>
      <c r="GC99" s="54">
        <f t="shared" si="509"/>
        <v>0.74717209433159615</v>
      </c>
      <c r="GD99" s="54">
        <f t="shared" si="510"/>
        <v>0.75471928720363246</v>
      </c>
      <c r="GE99" s="54">
        <f t="shared" si="511"/>
        <v>0.76234271434710354</v>
      </c>
      <c r="GF99" s="54">
        <f t="shared" si="512"/>
        <v>0.77004314580515509</v>
      </c>
      <c r="GG99" s="54">
        <f t="shared" si="513"/>
        <v>0.77782135939914654</v>
      </c>
      <c r="GH99" s="54">
        <f t="shared" si="514"/>
        <v>0.78567814080721876</v>
      </c>
      <c r="GI99" s="54">
        <f t="shared" si="515"/>
        <v>0.79361428364365527</v>
      </c>
      <c r="GJ99" s="54">
        <f t="shared" si="516"/>
        <v>0.80163058953904576</v>
      </c>
      <c r="GK99" s="54">
        <f t="shared" si="517"/>
        <v>0.80972786822125831</v>
      </c>
      <c r="GL99" s="54">
        <f t="shared" si="518"/>
        <v>0.81790693759723065</v>
      </c>
      <c r="GM99" s="54">
        <f t="shared" si="519"/>
        <v>0.82616862383558654</v>
      </c>
      <c r="GN99" s="54">
        <f t="shared" si="520"/>
        <v>0.83451376145008738</v>
      </c>
      <c r="GO99" s="54">
        <f t="shared" si="521"/>
        <v>0.84294319338392665</v>
      </c>
      <c r="GP99" s="54">
        <f t="shared" si="522"/>
        <v>0.85145777109487542</v>
      </c>
      <c r="GQ99" s="54">
        <f t="shared" si="523"/>
        <v>0.86005835464128833</v>
      </c>
      <c r="GR99" s="54">
        <f t="shared" si="524"/>
        <v>0.86874581276897811</v>
      </c>
      <c r="GS99" s="54">
        <f t="shared" si="525"/>
        <v>0.87752102299896784</v>
      </c>
      <c r="GT99" s="54">
        <f t="shared" si="526"/>
        <v>0.88638487171612912</v>
      </c>
      <c r="GU99" s="54">
        <f t="shared" si="527"/>
        <v>0.89533825425871627</v>
      </c>
      <c r="GV99" s="54">
        <f t="shared" si="528"/>
        <v>0.9043820750088043</v>
      </c>
      <c r="GW99" s="54">
        <f t="shared" si="529"/>
        <v>0.91351724748364072</v>
      </c>
      <c r="GX99" s="54">
        <f t="shared" si="530"/>
        <v>0.92274469442791995</v>
      </c>
      <c r="GY99" s="54">
        <f t="shared" si="531"/>
        <v>0.93206534790698992</v>
      </c>
      <c r="GZ99" s="54">
        <f t="shared" si="532"/>
        <v>0.94148014940099989</v>
      </c>
      <c r="HA99" s="54">
        <f t="shared" si="533"/>
        <v>0.95099004989999991</v>
      </c>
      <c r="HB99" s="54">
        <f t="shared" si="534"/>
        <v>0.96059600999999994</v>
      </c>
      <c r="HC99" s="54">
        <f t="shared" si="535"/>
        <v>0.97029899999999991</v>
      </c>
      <c r="HD99" s="54">
        <f t="shared" si="536"/>
        <v>0.98009999999999997</v>
      </c>
      <c r="HE99" s="54">
        <f t="shared" si="537"/>
        <v>0.99</v>
      </c>
      <c r="HF99" s="67">
        <f t="shared" si="486"/>
        <v>1</v>
      </c>
      <c r="HG99" s="66">
        <f t="shared" ref="HG99:HR99" si="567">IF(HG$5&lt;$P99,HH99*0.99,IF(HG$5&lt;=$T99,1,HF99*HG$2))</f>
        <v>1</v>
      </c>
      <c r="HH99" s="66">
        <f t="shared" si="567"/>
        <v>1</v>
      </c>
      <c r="HI99" s="66">
        <f t="shared" si="567"/>
        <v>1</v>
      </c>
      <c r="HJ99" s="66">
        <f t="shared" si="567"/>
        <v>1</v>
      </c>
      <c r="HK99" s="66">
        <f t="shared" si="567"/>
        <v>1</v>
      </c>
      <c r="HL99" s="66">
        <f t="shared" si="567"/>
        <v>1</v>
      </c>
      <c r="HM99" s="66">
        <f t="shared" si="567"/>
        <v>1.17</v>
      </c>
      <c r="HN99" s="66">
        <f t="shared" si="567"/>
        <v>1.3922999999999999</v>
      </c>
      <c r="HO99" s="66">
        <f t="shared" si="567"/>
        <v>1.6846829999999997</v>
      </c>
      <c r="HP99" s="66">
        <f t="shared" si="567"/>
        <v>2.0721600899999997</v>
      </c>
      <c r="HQ99" s="66">
        <f t="shared" si="567"/>
        <v>2.5902001124999998</v>
      </c>
      <c r="HR99" s="66">
        <f t="shared" si="567"/>
        <v>3.2895541428749997</v>
      </c>
    </row>
    <row r="100" spans="9:226" x14ac:dyDescent="0.15">
      <c r="I100" s="54">
        <v>95</v>
      </c>
      <c r="J100" s="54">
        <f>ROUNDUP(求节点(节奏总纲!P$4:P$113,节奏总纲!$O$4:$O$113,节奏总纲!P98+1),0)</f>
        <v>96</v>
      </c>
      <c r="K100" s="54">
        <f>ROUNDUP(求节点(节奏总纲!Q$4:Q$113,节奏总纲!$O$4:$O$113,节奏总纲!Q98+1),0)</f>
        <v>96</v>
      </c>
      <c r="L100" s="54">
        <f>ROUNDUP(求节点(节奏总纲!R$4:R$113,节奏总纲!$O$4:$O$113,节奏总纲!R98+1),0)</f>
        <v>96</v>
      </c>
      <c r="M100" s="54">
        <f>ROUNDUP(求节点(节奏总纲!S$4:S$113,节奏总纲!$O$4:$O$113,节奏总纲!S98+1),0)</f>
        <v>96</v>
      </c>
      <c r="N100" s="54">
        <f>ROUNDUP(求节点(节奏总纲!T$4:T$113,节奏总纲!$O$4:$O$113,节奏总纲!T98+1),0)</f>
        <v>96</v>
      </c>
      <c r="O100" s="54">
        <f t="shared" ref="O100:O105" si="568">P100*0.5</f>
        <v>24</v>
      </c>
      <c r="P100" s="54">
        <v>48</v>
      </c>
      <c r="Q100" s="54">
        <f t="shared" si="539"/>
        <v>49.5</v>
      </c>
      <c r="R100" s="54">
        <f t="shared" si="540"/>
        <v>51</v>
      </c>
      <c r="S100" s="54">
        <f t="shared" si="541"/>
        <v>52.5</v>
      </c>
      <c r="T100" s="54">
        <f t="shared" si="542"/>
        <v>54</v>
      </c>
      <c r="U100" s="54">
        <f>其他调用!AG99</f>
        <v>67427705102.053246</v>
      </c>
      <c r="V100" s="54">
        <f>IFERROR(部队战力(INDEX(其他调用!D$5:D$104,J100,1),INDEX(其他调用!N$5:N$104,J100,1),INDEX(其他调用!I$5:I$104,J100,1),INDEX(其他调用!S$5:S$104,J100,1)),V99)</f>
        <v>70292573955.826965</v>
      </c>
      <c r="W100" s="54">
        <f>IFERROR(部队战力(INDEX(其他调用!E$5:E$104,K100,1),INDEX(其他调用!O$5:O$104,K100,1),INDEX(其他调用!J$5:J$104,K100,1),INDEX(其他调用!T$5:T$104,K100,1)),W99)</f>
        <v>80488861461.584457</v>
      </c>
      <c r="X100" s="54">
        <f>IFERROR(部队战力(INDEX(其他调用!F$5:F$104,L100,1),INDEX(其他调用!P$5:P$104,L100,1),INDEX(其他调用!K$5:K$104,L100,1),INDEX(其他调用!U$5:U$104,L100,1)),X99)</f>
        <v>90092335269.775848</v>
      </c>
      <c r="Y100" s="54">
        <f>IFERROR(部队战力(INDEX(其他调用!G$5:G$104,M100,1),INDEX(其他调用!Q$5:Q$104,M100,1),INDEX(其他调用!L$5:L$104,M100,1),INDEX(其他调用!V$5:V$104,M100,1)),Y99)</f>
        <v>97847368177.947372</v>
      </c>
      <c r="Z100" s="54">
        <f>IFERROR(部队战力(INDEX(其他调用!H$5:H$104,N100,1),INDEX(其他调用!R$5:R$104,N100,1),INDEX(其他调用!M$5:M$104,N100,1),INDEX(其他调用!W$5:W$104,N100,1)),Z99)</f>
        <v>109444043220.91924</v>
      </c>
      <c r="AA100" s="54">
        <f t="shared" ref="AA100:AA105" si="569">U100/$U100</f>
        <v>1</v>
      </c>
      <c r="AB100" s="54">
        <f t="shared" ref="AB100:AB105" si="570">V100/$U100</f>
        <v>1.0424880077030307</v>
      </c>
      <c r="AC100" s="54">
        <f t="shared" ref="AC100:AC105" si="571">W100/$U100</f>
        <v>1.193706078825653</v>
      </c>
      <c r="AD100" s="54">
        <f t="shared" ref="AD100:AD105" si="572">X100/$U100</f>
        <v>1.3361323084245447</v>
      </c>
      <c r="AE100" s="54">
        <f t="shared" ref="AE100:AE105" si="573">Y100/$U100</f>
        <v>1.4511448673783771</v>
      </c>
      <c r="AF100" s="54">
        <f t="shared" ref="AF100:AF105" si="574">Z100/$U100</f>
        <v>1.6231316645772444</v>
      </c>
      <c r="AL100" s="54">
        <v>95</v>
      </c>
      <c r="AM100" s="26">
        <f t="shared" si="549"/>
        <v>0.31259221482495197</v>
      </c>
      <c r="AN100" s="26">
        <f t="shared" si="549"/>
        <v>0.3295011258945002</v>
      </c>
      <c r="AO100" s="26">
        <f t="shared" si="549"/>
        <v>0.34732468313883558</v>
      </c>
      <c r="AP100" s="26">
        <f t="shared" si="549"/>
        <v>0.3661123621050002</v>
      </c>
      <c r="AQ100" s="26">
        <f t="shared" si="549"/>
        <v>0.40429328196054931</v>
      </c>
      <c r="AR100" s="26">
        <f t="shared" si="549"/>
        <v>0.42616253790000019</v>
      </c>
      <c r="AS100" s="26">
        <f t="shared" si="549"/>
        <v>0.44921475773394365</v>
      </c>
      <c r="AT100" s="26">
        <f t="shared" si="549"/>
        <v>0.47351393100000022</v>
      </c>
      <c r="AU100" s="26">
        <f t="shared" si="549"/>
        <v>0.52181512262023744</v>
      </c>
      <c r="AV100" s="26">
        <f t="shared" si="549"/>
        <v>0.55004143500000013</v>
      </c>
      <c r="AW100" s="26">
        <f t="shared" si="549"/>
        <v>0.57979458068915268</v>
      </c>
      <c r="AX100" s="26">
        <f t="shared" si="549"/>
        <v>0.61115715000000015</v>
      </c>
      <c r="AY100" s="26">
        <f t="shared" si="549"/>
        <v>0.5881974006991405</v>
      </c>
      <c r="AZ100" s="26">
        <f t="shared" si="549"/>
        <v>0.62001450000000025</v>
      </c>
      <c r="BA100" s="26">
        <f t="shared" si="549"/>
        <v>0.65355266744348939</v>
      </c>
      <c r="BB100" s="26">
        <f t="shared" si="549"/>
        <v>0.68890500000000021</v>
      </c>
      <c r="BC100" s="26">
        <f t="shared" si="550"/>
        <v>0.76074913670670707</v>
      </c>
      <c r="BD100" s="26">
        <f t="shared" si="550"/>
        <v>0.80190000000000017</v>
      </c>
      <c r="BE100" s="26">
        <f t="shared" si="550"/>
        <v>0.84527681856300807</v>
      </c>
      <c r="BF100" s="26">
        <f t="shared" si="550"/>
        <v>0.89100000000000013</v>
      </c>
      <c r="BG100" s="26">
        <f t="shared" si="550"/>
        <v>0.9818872134822817</v>
      </c>
      <c r="BH100" s="26">
        <f t="shared" si="550"/>
        <v>1.0349999999999999</v>
      </c>
      <c r="BI100" s="26">
        <f t="shared" si="550"/>
        <v>1.0909857927580908</v>
      </c>
      <c r="BJ100" s="26">
        <f t="shared" si="550"/>
        <v>1.1499999999999999</v>
      </c>
      <c r="BK100" s="26">
        <f t="shared" si="550"/>
        <v>1.0509290141840495</v>
      </c>
      <c r="BL100" s="26">
        <f t="shared" si="550"/>
        <v>1.0518572078508166</v>
      </c>
      <c r="BM100" s="26">
        <f t="shared" si="550"/>
        <v>1.0527845831705429</v>
      </c>
      <c r="BN100" s="26">
        <f t="shared" si="550"/>
        <v>1.0537111423039203</v>
      </c>
      <c r="BO100" s="26">
        <f t="shared" si="550"/>
        <v>1.1048576915641546</v>
      </c>
      <c r="BP100" s="26">
        <f t="shared" si="550"/>
        <v>1.1058266692073251</v>
      </c>
      <c r="BQ100" s="26">
        <f t="shared" si="550"/>
        <v>1.1067947985294571</v>
      </c>
      <c r="BR100" s="26">
        <f t="shared" si="550"/>
        <v>1.1077620817547222</v>
      </c>
      <c r="BS100" s="26">
        <f t="shared" si="551"/>
        <v>1.1591252720565717</v>
      </c>
      <c r="BT100" s="26">
        <f t="shared" si="551"/>
        <v>1.1601347605248384</v>
      </c>
      <c r="BU100" s="26">
        <f t="shared" si="551"/>
        <v>1.1611433713524901</v>
      </c>
      <c r="BV100" s="26">
        <f t="shared" si="551"/>
        <v>1.162151106824594</v>
      </c>
      <c r="BW100" s="26">
        <f t="shared" si="551"/>
        <v>1.0544055273260975</v>
      </c>
      <c r="BX100" s="26">
        <f t="shared" si="551"/>
        <v>1.0560239834161331</v>
      </c>
      <c r="BY100" s="26">
        <f t="shared" si="551"/>
        <v>1.0576399628627542</v>
      </c>
      <c r="BZ100" s="26">
        <f t="shared" si="551"/>
        <v>1.0592534770009396</v>
      </c>
      <c r="CA100" s="26">
        <f t="shared" si="551"/>
        <v>1.1113818959880131</v>
      </c>
      <c r="CB100" s="26">
        <f t="shared" si="551"/>
        <v>1.1130671139885839</v>
      </c>
      <c r="CC100" s="26">
        <f t="shared" si="551"/>
        <v>1.1147497843712912</v>
      </c>
      <c r="CD100" s="26">
        <f t="shared" si="551"/>
        <v>1.1164299186553568</v>
      </c>
      <c r="CE100" s="26">
        <f t="shared" si="551"/>
        <v>1.1689305977404285</v>
      </c>
      <c r="CF100" s="26">
        <f t="shared" si="551"/>
        <v>1.1706818347804624</v>
      </c>
      <c r="CG100" s="26">
        <f t="shared" si="551"/>
        <v>1.1724304560340044</v>
      </c>
      <c r="CH100" s="26" t="e">
        <f t="shared" si="551"/>
        <v>#VALUE!</v>
      </c>
      <c r="CK100" s="54">
        <v>95</v>
      </c>
      <c r="CL100" s="54">
        <f t="shared" si="364"/>
        <v>9.6153846153846159E-3</v>
      </c>
      <c r="CM100" s="54">
        <f t="shared" si="365"/>
        <v>1.9230769230769232E-2</v>
      </c>
      <c r="CN100" s="54">
        <f t="shared" si="366"/>
        <v>2.8846153846153848E-2</v>
      </c>
      <c r="CO100" s="54">
        <f t="shared" si="367"/>
        <v>3.8461538461538464E-2</v>
      </c>
      <c r="CP100" s="54">
        <f t="shared" si="368"/>
        <v>4.8076923076923073E-2</v>
      </c>
      <c r="CQ100" s="54">
        <f t="shared" si="369"/>
        <v>5.7692307692307696E-2</v>
      </c>
      <c r="CR100" s="54">
        <f t="shared" si="370"/>
        <v>6.7307692307692304E-2</v>
      </c>
      <c r="CS100" s="54">
        <f t="shared" si="371"/>
        <v>7.6923076923076927E-2</v>
      </c>
      <c r="CT100" s="54">
        <f t="shared" si="372"/>
        <v>8.6538461538461536E-2</v>
      </c>
      <c r="CU100" s="54">
        <f t="shared" si="373"/>
        <v>9.6153846153846145E-2</v>
      </c>
      <c r="CV100" s="54">
        <f t="shared" si="374"/>
        <v>0.10576923076923077</v>
      </c>
      <c r="CW100" s="54">
        <f t="shared" si="375"/>
        <v>0.11538461538461539</v>
      </c>
      <c r="CX100" s="54">
        <f t="shared" si="376"/>
        <v>1.9230769230769232E-2</v>
      </c>
      <c r="CY100" s="54">
        <f t="shared" si="377"/>
        <v>3.8461538461538464E-2</v>
      </c>
      <c r="CZ100" s="54">
        <f t="shared" si="378"/>
        <v>5.7692307692307696E-2</v>
      </c>
      <c r="DA100" s="54">
        <f t="shared" si="379"/>
        <v>7.6923076923076927E-2</v>
      </c>
      <c r="DB100" s="54">
        <f t="shared" si="380"/>
        <v>9.6153846153846145E-2</v>
      </c>
      <c r="DC100" s="54">
        <f t="shared" si="381"/>
        <v>0.11538461538461539</v>
      </c>
      <c r="DD100" s="54">
        <f t="shared" si="382"/>
        <v>0.13461538461538461</v>
      </c>
      <c r="DE100" s="54">
        <f t="shared" si="383"/>
        <v>0.15384615384615385</v>
      </c>
      <c r="DF100" s="54">
        <f t="shared" si="384"/>
        <v>0.17307692307692307</v>
      </c>
      <c r="DG100" s="54">
        <f t="shared" si="385"/>
        <v>0.19230769230769229</v>
      </c>
      <c r="DH100" s="54">
        <f t="shared" si="386"/>
        <v>0.21153846153846154</v>
      </c>
      <c r="DI100" s="54">
        <f t="shared" si="387"/>
        <v>0.23076923076923078</v>
      </c>
      <c r="DJ100" s="54">
        <f t="shared" si="388"/>
        <v>2.8846153846153848E-2</v>
      </c>
      <c r="DK100" s="54">
        <f t="shared" si="389"/>
        <v>5.7692307692307696E-2</v>
      </c>
      <c r="DL100" s="54">
        <f t="shared" si="390"/>
        <v>8.6538461538461536E-2</v>
      </c>
      <c r="DM100" s="54">
        <f t="shared" si="391"/>
        <v>0.11538461538461539</v>
      </c>
      <c r="DN100" s="54">
        <f t="shared" si="392"/>
        <v>0.14423076923076922</v>
      </c>
      <c r="DO100" s="54">
        <f t="shared" si="393"/>
        <v>0.17307692307692307</v>
      </c>
      <c r="DP100" s="54">
        <f t="shared" si="394"/>
        <v>0.20192307692307693</v>
      </c>
      <c r="DQ100" s="54">
        <f t="shared" si="395"/>
        <v>0.23076923076923078</v>
      </c>
      <c r="DR100" s="54">
        <f t="shared" si="396"/>
        <v>0.25961538461538458</v>
      </c>
      <c r="DS100" s="54">
        <f t="shared" si="397"/>
        <v>0.28846153846153844</v>
      </c>
      <c r="DT100" s="54">
        <f t="shared" si="398"/>
        <v>0.31730769230769229</v>
      </c>
      <c r="DU100" s="54">
        <f t="shared" si="399"/>
        <v>0.34615384615384615</v>
      </c>
      <c r="DV100" s="54">
        <f t="shared" si="400"/>
        <v>3.8461538461538464E-2</v>
      </c>
      <c r="DW100" s="54">
        <f t="shared" si="401"/>
        <v>7.6923076923076927E-2</v>
      </c>
      <c r="DX100" s="54">
        <f t="shared" si="402"/>
        <v>0.11538461538461539</v>
      </c>
      <c r="DY100" s="54">
        <f t="shared" si="403"/>
        <v>0.15384615384615385</v>
      </c>
      <c r="DZ100" s="54">
        <f t="shared" si="404"/>
        <v>0.19230769230769229</v>
      </c>
      <c r="EA100" s="54">
        <f t="shared" si="405"/>
        <v>0.23076923076923078</v>
      </c>
      <c r="EB100" s="54">
        <f t="shared" si="406"/>
        <v>0.26923076923076922</v>
      </c>
      <c r="EC100" s="54">
        <f t="shared" si="407"/>
        <v>0.30769230769230771</v>
      </c>
      <c r="ED100" s="54">
        <f t="shared" si="408"/>
        <v>0.34615384615384615</v>
      </c>
      <c r="EE100" s="54">
        <f t="shared" si="409"/>
        <v>0.38461538461538458</v>
      </c>
      <c r="EF100" s="54">
        <f t="shared" si="410"/>
        <v>0.42307692307692307</v>
      </c>
      <c r="EG100" s="54">
        <f t="shared" si="411"/>
        <v>0.46153846153846156</v>
      </c>
      <c r="EH100" s="66">
        <f t="shared" ref="EH100:ES100" si="575">EG100+EH$2</f>
        <v>0.54153846153846152</v>
      </c>
      <c r="EI100" s="66">
        <f t="shared" si="575"/>
        <v>0.63153846153846149</v>
      </c>
      <c r="EJ100" s="66">
        <f t="shared" si="575"/>
        <v>0.73153846153846147</v>
      </c>
      <c r="EK100" s="66">
        <f t="shared" si="575"/>
        <v>0.85153846153846147</v>
      </c>
      <c r="EL100" s="66">
        <f t="shared" si="575"/>
        <v>0.99153846153846148</v>
      </c>
      <c r="EM100" s="66">
        <f t="shared" si="575"/>
        <v>1.1515384615384614</v>
      </c>
      <c r="EN100" s="66">
        <f t="shared" si="575"/>
        <v>1.3315384615384613</v>
      </c>
      <c r="EO100" s="66">
        <f t="shared" si="575"/>
        <v>1.5315384615384613</v>
      </c>
      <c r="EP100" s="66">
        <f t="shared" si="575"/>
        <v>1.7515384615384613</v>
      </c>
      <c r="EQ100" s="66">
        <f t="shared" si="575"/>
        <v>1.9915384615384613</v>
      </c>
      <c r="ER100" s="66">
        <f t="shared" si="575"/>
        <v>2.2515384615384613</v>
      </c>
      <c r="ES100" s="66">
        <f t="shared" si="575"/>
        <v>2.5315384615384611</v>
      </c>
      <c r="EW100" s="23">
        <v>95</v>
      </c>
      <c r="EX100" s="23">
        <f>INT([2]攻城值!$AC99)</f>
        <v>346</v>
      </c>
      <c r="EY100" s="23">
        <f>INT([2]攻城值!$AJ99)</f>
        <v>1885</v>
      </c>
      <c r="EZ100" s="23">
        <f t="shared" si="413"/>
        <v>1508</v>
      </c>
      <c r="FA100" s="23">
        <f>[3]其他调用!AS99+[3]其他调用!$AZ99*[3]攻城基础信息!$D$28*[3]攻城基础信息!$D$29</f>
        <v>1770.5917535363883</v>
      </c>
      <c r="FB100" s="61">
        <f>[3]攻城基础信息!$X99*EZ100/FA100*$EX$1*6</f>
        <v>1033244.1803192934</v>
      </c>
      <c r="FC100" s="26">
        <f t="shared" si="414"/>
        <v>103500</v>
      </c>
      <c r="FJ100" s="54">
        <v>95</v>
      </c>
      <c r="FK100" s="54">
        <f t="shared" si="491"/>
        <v>0.62352539489119996</v>
      </c>
      <c r="FL100" s="54">
        <f t="shared" si="492"/>
        <v>0.62982363120323226</v>
      </c>
      <c r="FM100" s="54">
        <f t="shared" si="493"/>
        <v>0.63618548606387093</v>
      </c>
      <c r="FN100" s="54">
        <f t="shared" si="494"/>
        <v>0.64261160208471813</v>
      </c>
      <c r="FO100" s="54">
        <f t="shared" si="495"/>
        <v>0.64910262836840216</v>
      </c>
      <c r="FP100" s="54">
        <f t="shared" si="496"/>
        <v>0.65565922057414361</v>
      </c>
      <c r="FQ100" s="54">
        <f t="shared" si="497"/>
        <v>0.66228204098398347</v>
      </c>
      <c r="FR100" s="54">
        <f t="shared" si="498"/>
        <v>0.66897175856968027</v>
      </c>
      <c r="FS100" s="54">
        <f t="shared" si="499"/>
        <v>0.67572904906028308</v>
      </c>
      <c r="FT100" s="54">
        <f t="shared" si="500"/>
        <v>0.68255459501038696</v>
      </c>
      <c r="FU100" s="54">
        <f t="shared" si="501"/>
        <v>0.68944908586907772</v>
      </c>
      <c r="FV100" s="54">
        <f t="shared" si="502"/>
        <v>0.69641321804957346</v>
      </c>
      <c r="FW100" s="54">
        <f t="shared" si="503"/>
        <v>0.70344769499956916</v>
      </c>
      <c r="FX100" s="54">
        <f t="shared" si="504"/>
        <v>0.71055322727229209</v>
      </c>
      <c r="FY100" s="54">
        <f t="shared" si="505"/>
        <v>0.7177305325982748</v>
      </c>
      <c r="FZ100" s="54">
        <f t="shared" si="506"/>
        <v>0.72498033595785338</v>
      </c>
      <c r="GA100" s="54">
        <f t="shared" si="507"/>
        <v>0.73230336965439735</v>
      </c>
      <c r="GB100" s="54">
        <f t="shared" si="508"/>
        <v>0.73970037338828021</v>
      </c>
      <c r="GC100" s="54">
        <f t="shared" si="509"/>
        <v>0.74717209433159615</v>
      </c>
      <c r="GD100" s="54">
        <f t="shared" si="510"/>
        <v>0.75471928720363246</v>
      </c>
      <c r="GE100" s="54">
        <f t="shared" si="511"/>
        <v>0.76234271434710354</v>
      </c>
      <c r="GF100" s="54">
        <f t="shared" si="512"/>
        <v>0.77004314580515509</v>
      </c>
      <c r="GG100" s="54">
        <f t="shared" si="513"/>
        <v>0.77782135939914654</v>
      </c>
      <c r="GH100" s="54">
        <f t="shared" si="514"/>
        <v>0.78567814080721876</v>
      </c>
      <c r="GI100" s="54">
        <f t="shared" si="515"/>
        <v>0.79361428364365527</v>
      </c>
      <c r="GJ100" s="54">
        <f t="shared" si="516"/>
        <v>0.80163058953904576</v>
      </c>
      <c r="GK100" s="54">
        <f t="shared" si="517"/>
        <v>0.80972786822125831</v>
      </c>
      <c r="GL100" s="54">
        <f t="shared" si="518"/>
        <v>0.81790693759723065</v>
      </c>
      <c r="GM100" s="54">
        <f t="shared" si="519"/>
        <v>0.82616862383558654</v>
      </c>
      <c r="GN100" s="54">
        <f t="shared" si="520"/>
        <v>0.83451376145008738</v>
      </c>
      <c r="GO100" s="54">
        <f t="shared" si="521"/>
        <v>0.84294319338392665</v>
      </c>
      <c r="GP100" s="54">
        <f t="shared" si="522"/>
        <v>0.85145777109487542</v>
      </c>
      <c r="GQ100" s="54">
        <f t="shared" si="523"/>
        <v>0.86005835464128833</v>
      </c>
      <c r="GR100" s="54">
        <f t="shared" si="524"/>
        <v>0.86874581276897811</v>
      </c>
      <c r="GS100" s="54">
        <f t="shared" si="525"/>
        <v>0.87752102299896784</v>
      </c>
      <c r="GT100" s="54">
        <f t="shared" si="526"/>
        <v>0.88638487171612912</v>
      </c>
      <c r="GU100" s="54">
        <f t="shared" si="527"/>
        <v>0.89533825425871627</v>
      </c>
      <c r="GV100" s="54">
        <f t="shared" si="528"/>
        <v>0.9043820750088043</v>
      </c>
      <c r="GW100" s="54">
        <f t="shared" si="529"/>
        <v>0.91351724748364072</v>
      </c>
      <c r="GX100" s="54">
        <f t="shared" si="530"/>
        <v>0.92274469442791995</v>
      </c>
      <c r="GY100" s="54">
        <f t="shared" si="531"/>
        <v>0.93206534790698992</v>
      </c>
      <c r="GZ100" s="54">
        <f t="shared" si="532"/>
        <v>0.94148014940099989</v>
      </c>
      <c r="HA100" s="54">
        <f t="shared" si="533"/>
        <v>0.95099004989999991</v>
      </c>
      <c r="HB100" s="54">
        <f t="shared" si="534"/>
        <v>0.96059600999999994</v>
      </c>
      <c r="HC100" s="54">
        <f t="shared" si="535"/>
        <v>0.97029899999999991</v>
      </c>
      <c r="HD100" s="54">
        <f t="shared" si="536"/>
        <v>0.98009999999999997</v>
      </c>
      <c r="HE100" s="54">
        <f t="shared" si="537"/>
        <v>0.99</v>
      </c>
      <c r="HF100" s="67">
        <f t="shared" si="486"/>
        <v>1</v>
      </c>
      <c r="HG100" s="66">
        <f t="shared" ref="HG100:HR100" si="576">IF(HG$5&lt;$P100,HH100*0.99,IF(HG$5&lt;=$T100,1,HF100*HG$2))</f>
        <v>1</v>
      </c>
      <c r="HH100" s="66">
        <f t="shared" si="576"/>
        <v>1</v>
      </c>
      <c r="HI100" s="66">
        <f t="shared" si="576"/>
        <v>1</v>
      </c>
      <c r="HJ100" s="66">
        <f t="shared" si="576"/>
        <v>1</v>
      </c>
      <c r="HK100" s="66">
        <f t="shared" si="576"/>
        <v>1</v>
      </c>
      <c r="HL100" s="66">
        <f t="shared" si="576"/>
        <v>1</v>
      </c>
      <c r="HM100" s="66">
        <f t="shared" si="576"/>
        <v>1.17</v>
      </c>
      <c r="HN100" s="66">
        <f t="shared" si="576"/>
        <v>1.3922999999999999</v>
      </c>
      <c r="HO100" s="66">
        <f t="shared" si="576"/>
        <v>1.6846829999999997</v>
      </c>
      <c r="HP100" s="66">
        <f t="shared" si="576"/>
        <v>2.0721600899999997</v>
      </c>
      <c r="HQ100" s="66">
        <f t="shared" si="576"/>
        <v>2.5902001124999998</v>
      </c>
      <c r="HR100" s="66">
        <f t="shared" si="576"/>
        <v>3.2895541428749997</v>
      </c>
    </row>
    <row r="101" spans="9:226" x14ac:dyDescent="0.15">
      <c r="I101" s="54">
        <v>96</v>
      </c>
      <c r="J101" s="54">
        <f>ROUNDUP(求节点(节奏总纲!P$4:P$113,节奏总纲!$O$4:$O$113,节奏总纲!P99+1),0)</f>
        <v>97</v>
      </c>
      <c r="K101" s="54">
        <f>ROUNDUP(求节点(节奏总纲!Q$4:Q$113,节奏总纲!$O$4:$O$113,节奏总纲!Q99+1),0)</f>
        <v>97</v>
      </c>
      <c r="L101" s="54">
        <f>ROUNDUP(求节点(节奏总纲!R$4:R$113,节奏总纲!$O$4:$O$113,节奏总纲!R99+1),0)</f>
        <v>97</v>
      </c>
      <c r="M101" s="54">
        <f>ROUNDUP(求节点(节奏总纲!S$4:S$113,节奏总纲!$O$4:$O$113,节奏总纲!S99+1),0)</f>
        <v>97</v>
      </c>
      <c r="N101" s="54">
        <f>ROUNDUP(求节点(节奏总纲!T$4:T$113,节奏总纲!$O$4:$O$113,节奏总纲!T99+1),0)</f>
        <v>97</v>
      </c>
      <c r="O101" s="54">
        <f t="shared" si="568"/>
        <v>24</v>
      </c>
      <c r="P101" s="54">
        <v>48</v>
      </c>
      <c r="Q101" s="54">
        <f t="shared" si="539"/>
        <v>49.5</v>
      </c>
      <c r="R101" s="54">
        <f t="shared" si="540"/>
        <v>51</v>
      </c>
      <c r="S101" s="54">
        <f t="shared" si="541"/>
        <v>52.5</v>
      </c>
      <c r="T101" s="54">
        <f t="shared" si="542"/>
        <v>54</v>
      </c>
      <c r="U101" s="54">
        <f>其他调用!AG100</f>
        <v>70292573955.826965</v>
      </c>
      <c r="V101" s="54">
        <f>IFERROR(部队战力(INDEX(其他调用!D$5:D$104,J101,1),INDEX(其他调用!N$5:N$104,J101,1),INDEX(其他调用!I$5:I$104,J101,1),INDEX(其他调用!S$5:S$104,J101,1)),V100)</f>
        <v>73213038471.495377</v>
      </c>
      <c r="W101" s="54">
        <f>IFERROR(部队战力(INDEX(其他调用!E$5:E$104,K101,1),INDEX(其他调用!O$5:O$104,K101,1),INDEX(其他调用!J$5:J$104,K101,1),INDEX(其他调用!T$5:T$104,K101,1)),W100)</f>
        <v>83535659730.934708</v>
      </c>
      <c r="X101" s="54">
        <f>IFERROR(部队战力(INDEX(其他调用!F$5:F$104,L101,1),INDEX(其他调用!P$5:P$104,L101,1),INDEX(其他调用!K$5:K$104,L101,1),INDEX(其他调用!U$5:U$104,L101,1)),X100)</f>
        <v>93400314904.17128</v>
      </c>
      <c r="Y101" s="54">
        <f>IFERROR(部队战力(INDEX(其他调用!G$5:G$104,M101,1),INDEX(其他调用!Q$5:Q$104,M101,1),INDEX(其他调用!L$5:L$104,M101,1),INDEX(其他调用!V$5:V$104,M101,1)),Y100)</f>
        <v>101089850746.57674</v>
      </c>
      <c r="Z101" s="54">
        <f>IFERROR(部队战力(INDEX(其他调用!H$5:H$104,N101,1),INDEX(其他调用!R$5:R$104,N101,1),INDEX(其他调用!M$5:M$104,N101,1),INDEX(其他调用!W$5:W$104,N101,1)),Z100)</f>
        <v>113542431574.47476</v>
      </c>
      <c r="AA101" s="54">
        <f t="shared" si="569"/>
        <v>1</v>
      </c>
      <c r="AB101" s="54">
        <f t="shared" si="570"/>
        <v>1.0415472695238572</v>
      </c>
      <c r="AC101" s="54">
        <f t="shared" si="571"/>
        <v>1.1883994998309484</v>
      </c>
      <c r="AD101" s="54">
        <f t="shared" si="572"/>
        <v>1.3287365883466666</v>
      </c>
      <c r="AE101" s="54">
        <f t="shared" si="573"/>
        <v>1.4381298771347213</v>
      </c>
      <c r="AF101" s="54">
        <f t="shared" si="574"/>
        <v>1.6152834529267164</v>
      </c>
      <c r="AL101" s="54">
        <v>96</v>
      </c>
      <c r="AM101" s="26">
        <f t="shared" si="549"/>
        <v>0.31259221482495197</v>
      </c>
      <c r="AN101" s="26">
        <f t="shared" si="549"/>
        <v>0.3295011258945002</v>
      </c>
      <c r="AO101" s="26">
        <f t="shared" si="549"/>
        <v>0.34732468313883558</v>
      </c>
      <c r="AP101" s="26">
        <f t="shared" si="549"/>
        <v>0.3661123621050002</v>
      </c>
      <c r="AQ101" s="26">
        <f t="shared" si="549"/>
        <v>0.40429328196054931</v>
      </c>
      <c r="AR101" s="26">
        <f t="shared" si="549"/>
        <v>0.42616253790000019</v>
      </c>
      <c r="AS101" s="26">
        <f t="shared" si="549"/>
        <v>0.44921475773394365</v>
      </c>
      <c r="AT101" s="26">
        <f t="shared" si="549"/>
        <v>0.47351393100000022</v>
      </c>
      <c r="AU101" s="26">
        <f t="shared" si="549"/>
        <v>0.52181512262023744</v>
      </c>
      <c r="AV101" s="26">
        <f t="shared" si="549"/>
        <v>0.55004143500000013</v>
      </c>
      <c r="AW101" s="26">
        <f t="shared" si="549"/>
        <v>0.57979458068915268</v>
      </c>
      <c r="AX101" s="26">
        <f t="shared" si="549"/>
        <v>0.61115715000000015</v>
      </c>
      <c r="AY101" s="26">
        <f t="shared" si="549"/>
        <v>0.5881974006991405</v>
      </c>
      <c r="AZ101" s="26">
        <f t="shared" si="549"/>
        <v>0.62001450000000025</v>
      </c>
      <c r="BA101" s="26">
        <f t="shared" si="549"/>
        <v>0.65355266744348939</v>
      </c>
      <c r="BB101" s="26">
        <f t="shared" si="549"/>
        <v>0.68890500000000021</v>
      </c>
      <c r="BC101" s="26">
        <f t="shared" si="550"/>
        <v>0.76074913670670707</v>
      </c>
      <c r="BD101" s="26">
        <f t="shared" si="550"/>
        <v>0.80190000000000017</v>
      </c>
      <c r="BE101" s="26">
        <f t="shared" si="550"/>
        <v>0.84527681856300807</v>
      </c>
      <c r="BF101" s="26">
        <f t="shared" si="550"/>
        <v>0.89100000000000013</v>
      </c>
      <c r="BG101" s="26">
        <f t="shared" si="550"/>
        <v>0.9818872134822817</v>
      </c>
      <c r="BH101" s="26">
        <f t="shared" si="550"/>
        <v>1.0349999999999999</v>
      </c>
      <c r="BI101" s="26">
        <f t="shared" si="550"/>
        <v>1.0909857927580908</v>
      </c>
      <c r="BJ101" s="26">
        <f t="shared" si="550"/>
        <v>1.1499999999999999</v>
      </c>
      <c r="BK101" s="26">
        <f t="shared" si="550"/>
        <v>1.0509084535266391</v>
      </c>
      <c r="BL101" s="26">
        <f t="shared" si="550"/>
        <v>1.0518161224223104</v>
      </c>
      <c r="BM101" s="26">
        <f t="shared" si="550"/>
        <v>1.0527230087165649</v>
      </c>
      <c r="BN101" s="26">
        <f t="shared" si="550"/>
        <v>1.0536291144302197</v>
      </c>
      <c r="BO101" s="26">
        <f t="shared" si="550"/>
        <v>1.1047503673647148</v>
      </c>
      <c r="BP101" s="26">
        <f t="shared" si="550"/>
        <v>1.105697991782099</v>
      </c>
      <c r="BQ101" s="26">
        <f t="shared" si="550"/>
        <v>1.1066448047451636</v>
      </c>
      <c r="BR101" s="26">
        <f t="shared" si="550"/>
        <v>1.1075908083348995</v>
      </c>
      <c r="BS101" s="26">
        <f t="shared" si="551"/>
        <v>1.1589240048335729</v>
      </c>
      <c r="BT101" s="26">
        <f t="shared" si="551"/>
        <v>1.159911322750095</v>
      </c>
      <c r="BU101" s="26">
        <f t="shared" si="551"/>
        <v>1.1608978009748587</v>
      </c>
      <c r="BV101" s="26">
        <f t="shared" si="551"/>
        <v>1.1618834416466439</v>
      </c>
      <c r="BW101" s="26">
        <f t="shared" si="551"/>
        <v>1.0543081826701921</v>
      </c>
      <c r="BX101" s="26">
        <f t="shared" si="551"/>
        <v>1.0558909768576439</v>
      </c>
      <c r="BY101" s="26">
        <f t="shared" si="551"/>
        <v>1.0574714019648264</v>
      </c>
      <c r="BZ101" s="26">
        <f t="shared" si="551"/>
        <v>1.059049468597913</v>
      </c>
      <c r="CA101" s="26">
        <f t="shared" si="551"/>
        <v>1.1111311485834201</v>
      </c>
      <c r="CB101" s="26">
        <f t="shared" si="551"/>
        <v>1.112779452685785</v>
      </c>
      <c r="CC101" s="26">
        <f t="shared" si="551"/>
        <v>1.1144253188469118</v>
      </c>
      <c r="CD101" s="26">
        <f t="shared" si="551"/>
        <v>1.1160687578524926</v>
      </c>
      <c r="CE101" s="26">
        <f t="shared" si="551"/>
        <v>1.1685147704275143</v>
      </c>
      <c r="CF101" s="26">
        <f t="shared" si="551"/>
        <v>1.170227869741592</v>
      </c>
      <c r="CG101" s="26">
        <f t="shared" si="551"/>
        <v>1.1719384649087266</v>
      </c>
      <c r="CH101" s="26" t="e">
        <f t="shared" si="551"/>
        <v>#VALUE!</v>
      </c>
      <c r="CK101" s="54">
        <v>96</v>
      </c>
      <c r="CL101" s="54">
        <f t="shared" si="364"/>
        <v>9.6153846153846159E-3</v>
      </c>
      <c r="CM101" s="54">
        <f t="shared" si="365"/>
        <v>1.9230769230769232E-2</v>
      </c>
      <c r="CN101" s="54">
        <f t="shared" si="366"/>
        <v>2.8846153846153848E-2</v>
      </c>
      <c r="CO101" s="54">
        <f t="shared" si="367"/>
        <v>3.8461538461538464E-2</v>
      </c>
      <c r="CP101" s="54">
        <f t="shared" si="368"/>
        <v>4.8076923076923073E-2</v>
      </c>
      <c r="CQ101" s="54">
        <f t="shared" si="369"/>
        <v>5.7692307692307696E-2</v>
      </c>
      <c r="CR101" s="54">
        <f t="shared" si="370"/>
        <v>6.7307692307692304E-2</v>
      </c>
      <c r="CS101" s="54">
        <f t="shared" si="371"/>
        <v>7.6923076923076927E-2</v>
      </c>
      <c r="CT101" s="54">
        <f t="shared" si="372"/>
        <v>8.6538461538461536E-2</v>
      </c>
      <c r="CU101" s="54">
        <f t="shared" si="373"/>
        <v>9.6153846153846145E-2</v>
      </c>
      <c r="CV101" s="54">
        <f t="shared" si="374"/>
        <v>0.10576923076923077</v>
      </c>
      <c r="CW101" s="54">
        <f t="shared" si="375"/>
        <v>0.11538461538461539</v>
      </c>
      <c r="CX101" s="54">
        <f t="shared" si="376"/>
        <v>1.9230769230769232E-2</v>
      </c>
      <c r="CY101" s="54">
        <f t="shared" si="377"/>
        <v>3.8461538461538464E-2</v>
      </c>
      <c r="CZ101" s="54">
        <f t="shared" si="378"/>
        <v>5.7692307692307696E-2</v>
      </c>
      <c r="DA101" s="54">
        <f t="shared" si="379"/>
        <v>7.6923076923076927E-2</v>
      </c>
      <c r="DB101" s="54">
        <f t="shared" si="380"/>
        <v>9.6153846153846145E-2</v>
      </c>
      <c r="DC101" s="54">
        <f t="shared" si="381"/>
        <v>0.11538461538461539</v>
      </c>
      <c r="DD101" s="54">
        <f t="shared" si="382"/>
        <v>0.13461538461538461</v>
      </c>
      <c r="DE101" s="54">
        <f t="shared" si="383"/>
        <v>0.15384615384615385</v>
      </c>
      <c r="DF101" s="54">
        <f t="shared" si="384"/>
        <v>0.17307692307692307</v>
      </c>
      <c r="DG101" s="54">
        <f t="shared" si="385"/>
        <v>0.19230769230769229</v>
      </c>
      <c r="DH101" s="54">
        <f t="shared" si="386"/>
        <v>0.21153846153846154</v>
      </c>
      <c r="DI101" s="54">
        <f t="shared" si="387"/>
        <v>0.23076923076923078</v>
      </c>
      <c r="DJ101" s="54">
        <f t="shared" si="388"/>
        <v>2.8846153846153848E-2</v>
      </c>
      <c r="DK101" s="54">
        <f t="shared" si="389"/>
        <v>5.7692307692307696E-2</v>
      </c>
      <c r="DL101" s="54">
        <f t="shared" si="390"/>
        <v>8.6538461538461536E-2</v>
      </c>
      <c r="DM101" s="54">
        <f t="shared" si="391"/>
        <v>0.11538461538461539</v>
      </c>
      <c r="DN101" s="54">
        <f t="shared" si="392"/>
        <v>0.14423076923076922</v>
      </c>
      <c r="DO101" s="54">
        <f t="shared" si="393"/>
        <v>0.17307692307692307</v>
      </c>
      <c r="DP101" s="54">
        <f t="shared" si="394"/>
        <v>0.20192307692307693</v>
      </c>
      <c r="DQ101" s="54">
        <f t="shared" si="395"/>
        <v>0.23076923076923078</v>
      </c>
      <c r="DR101" s="54">
        <f t="shared" si="396"/>
        <v>0.25961538461538458</v>
      </c>
      <c r="DS101" s="54">
        <f t="shared" si="397"/>
        <v>0.28846153846153844</v>
      </c>
      <c r="DT101" s="54">
        <f t="shared" si="398"/>
        <v>0.31730769230769229</v>
      </c>
      <c r="DU101" s="54">
        <f t="shared" si="399"/>
        <v>0.34615384615384615</v>
      </c>
      <c r="DV101" s="54">
        <f t="shared" si="400"/>
        <v>3.8461538461538464E-2</v>
      </c>
      <c r="DW101" s="54">
        <f t="shared" si="401"/>
        <v>7.6923076923076927E-2</v>
      </c>
      <c r="DX101" s="54">
        <f t="shared" si="402"/>
        <v>0.11538461538461539</v>
      </c>
      <c r="DY101" s="54">
        <f t="shared" si="403"/>
        <v>0.15384615384615385</v>
      </c>
      <c r="DZ101" s="54">
        <f t="shared" si="404"/>
        <v>0.19230769230769229</v>
      </c>
      <c r="EA101" s="54">
        <f t="shared" si="405"/>
        <v>0.23076923076923078</v>
      </c>
      <c r="EB101" s="54">
        <f t="shared" si="406"/>
        <v>0.26923076923076922</v>
      </c>
      <c r="EC101" s="54">
        <f t="shared" si="407"/>
        <v>0.30769230769230771</v>
      </c>
      <c r="ED101" s="54">
        <f t="shared" si="408"/>
        <v>0.34615384615384615</v>
      </c>
      <c r="EE101" s="54">
        <f t="shared" si="409"/>
        <v>0.38461538461538458</v>
      </c>
      <c r="EF101" s="54">
        <f t="shared" si="410"/>
        <v>0.42307692307692307</v>
      </c>
      <c r="EG101" s="54">
        <f t="shared" si="411"/>
        <v>0.46153846153846156</v>
      </c>
      <c r="EH101" s="66">
        <f t="shared" ref="EH101:ES101" si="577">EG101+EH$2</f>
        <v>0.54153846153846152</v>
      </c>
      <c r="EI101" s="66">
        <f t="shared" si="577"/>
        <v>0.63153846153846149</v>
      </c>
      <c r="EJ101" s="66">
        <f t="shared" si="577"/>
        <v>0.73153846153846147</v>
      </c>
      <c r="EK101" s="66">
        <f t="shared" si="577"/>
        <v>0.85153846153846147</v>
      </c>
      <c r="EL101" s="66">
        <f t="shared" si="577"/>
        <v>0.99153846153846148</v>
      </c>
      <c r="EM101" s="66">
        <f t="shared" si="577"/>
        <v>1.1515384615384614</v>
      </c>
      <c r="EN101" s="66">
        <f t="shared" si="577"/>
        <v>1.3315384615384613</v>
      </c>
      <c r="EO101" s="66">
        <f t="shared" si="577"/>
        <v>1.5315384615384613</v>
      </c>
      <c r="EP101" s="66">
        <f t="shared" si="577"/>
        <v>1.7515384615384613</v>
      </c>
      <c r="EQ101" s="66">
        <f t="shared" si="577"/>
        <v>1.9915384615384613</v>
      </c>
      <c r="ER101" s="66">
        <f t="shared" si="577"/>
        <v>2.2515384615384613</v>
      </c>
      <c r="ES101" s="66">
        <f t="shared" si="577"/>
        <v>2.5315384615384611</v>
      </c>
      <c r="EW101" s="23">
        <v>96</v>
      </c>
      <c r="EX101" s="23">
        <f>INT([2]攻城值!$AC100)</f>
        <v>350</v>
      </c>
      <c r="EY101" s="23">
        <f>INT([2]攻城值!$AJ100)</f>
        <v>1913</v>
      </c>
      <c r="EZ101" s="23">
        <f t="shared" si="413"/>
        <v>1530.4</v>
      </c>
      <c r="FA101" s="23">
        <f>[3]其他调用!AS100+[3]其他调用!$AZ100*[3]攻城基础信息!$D$28*[3]攻城基础信息!$D$29</f>
        <v>1770.5917535363883</v>
      </c>
      <c r="FB101" s="61">
        <f>[3]攻城基础信息!$X100*EZ101/FA101*$EX$1*6</f>
        <v>1048592.1044831874</v>
      </c>
      <c r="FC101" s="26">
        <f t="shared" si="414"/>
        <v>105000</v>
      </c>
      <c r="FJ101" s="54">
        <v>96</v>
      </c>
      <c r="FK101" s="54">
        <f t="shared" si="491"/>
        <v>0.62352539489119996</v>
      </c>
      <c r="FL101" s="54">
        <f t="shared" si="492"/>
        <v>0.62982363120323226</v>
      </c>
      <c r="FM101" s="54">
        <f t="shared" si="493"/>
        <v>0.63618548606387093</v>
      </c>
      <c r="FN101" s="54">
        <f t="shared" si="494"/>
        <v>0.64261160208471813</v>
      </c>
      <c r="FO101" s="54">
        <f t="shared" si="495"/>
        <v>0.64910262836840216</v>
      </c>
      <c r="FP101" s="54">
        <f t="shared" si="496"/>
        <v>0.65565922057414361</v>
      </c>
      <c r="FQ101" s="54">
        <f t="shared" si="497"/>
        <v>0.66228204098398347</v>
      </c>
      <c r="FR101" s="54">
        <f t="shared" si="498"/>
        <v>0.66897175856968027</v>
      </c>
      <c r="FS101" s="54">
        <f t="shared" si="499"/>
        <v>0.67572904906028308</v>
      </c>
      <c r="FT101" s="54">
        <f t="shared" si="500"/>
        <v>0.68255459501038696</v>
      </c>
      <c r="FU101" s="54">
        <f t="shared" si="501"/>
        <v>0.68944908586907772</v>
      </c>
      <c r="FV101" s="54">
        <f t="shared" si="502"/>
        <v>0.69641321804957346</v>
      </c>
      <c r="FW101" s="54">
        <f t="shared" si="503"/>
        <v>0.70344769499956916</v>
      </c>
      <c r="FX101" s="54">
        <f t="shared" si="504"/>
        <v>0.71055322727229209</v>
      </c>
      <c r="FY101" s="54">
        <f t="shared" si="505"/>
        <v>0.7177305325982748</v>
      </c>
      <c r="FZ101" s="54">
        <f t="shared" si="506"/>
        <v>0.72498033595785338</v>
      </c>
      <c r="GA101" s="54">
        <f t="shared" si="507"/>
        <v>0.73230336965439735</v>
      </c>
      <c r="GB101" s="54">
        <f t="shared" si="508"/>
        <v>0.73970037338828021</v>
      </c>
      <c r="GC101" s="54">
        <f t="shared" si="509"/>
        <v>0.74717209433159615</v>
      </c>
      <c r="GD101" s="54">
        <f t="shared" si="510"/>
        <v>0.75471928720363246</v>
      </c>
      <c r="GE101" s="54">
        <f t="shared" si="511"/>
        <v>0.76234271434710354</v>
      </c>
      <c r="GF101" s="54">
        <f t="shared" si="512"/>
        <v>0.77004314580515509</v>
      </c>
      <c r="GG101" s="54">
        <f t="shared" si="513"/>
        <v>0.77782135939914654</v>
      </c>
      <c r="GH101" s="54">
        <f t="shared" si="514"/>
        <v>0.78567814080721876</v>
      </c>
      <c r="GI101" s="54">
        <f t="shared" si="515"/>
        <v>0.79361428364365527</v>
      </c>
      <c r="GJ101" s="54">
        <f t="shared" si="516"/>
        <v>0.80163058953904576</v>
      </c>
      <c r="GK101" s="54">
        <f t="shared" si="517"/>
        <v>0.80972786822125831</v>
      </c>
      <c r="GL101" s="54">
        <f t="shared" si="518"/>
        <v>0.81790693759723065</v>
      </c>
      <c r="GM101" s="54">
        <f t="shared" si="519"/>
        <v>0.82616862383558654</v>
      </c>
      <c r="GN101" s="54">
        <f t="shared" si="520"/>
        <v>0.83451376145008738</v>
      </c>
      <c r="GO101" s="54">
        <f t="shared" si="521"/>
        <v>0.84294319338392665</v>
      </c>
      <c r="GP101" s="54">
        <f t="shared" si="522"/>
        <v>0.85145777109487542</v>
      </c>
      <c r="GQ101" s="54">
        <f t="shared" si="523"/>
        <v>0.86005835464128833</v>
      </c>
      <c r="GR101" s="54">
        <f t="shared" si="524"/>
        <v>0.86874581276897811</v>
      </c>
      <c r="GS101" s="54">
        <f t="shared" si="525"/>
        <v>0.87752102299896784</v>
      </c>
      <c r="GT101" s="54">
        <f t="shared" si="526"/>
        <v>0.88638487171612912</v>
      </c>
      <c r="GU101" s="54">
        <f t="shared" si="527"/>
        <v>0.89533825425871627</v>
      </c>
      <c r="GV101" s="54">
        <f t="shared" si="528"/>
        <v>0.9043820750088043</v>
      </c>
      <c r="GW101" s="54">
        <f t="shared" si="529"/>
        <v>0.91351724748364072</v>
      </c>
      <c r="GX101" s="54">
        <f t="shared" si="530"/>
        <v>0.92274469442791995</v>
      </c>
      <c r="GY101" s="54">
        <f t="shared" si="531"/>
        <v>0.93206534790698992</v>
      </c>
      <c r="GZ101" s="54">
        <f t="shared" si="532"/>
        <v>0.94148014940099989</v>
      </c>
      <c r="HA101" s="54">
        <f t="shared" si="533"/>
        <v>0.95099004989999991</v>
      </c>
      <c r="HB101" s="54">
        <f t="shared" si="534"/>
        <v>0.96059600999999994</v>
      </c>
      <c r="HC101" s="54">
        <f t="shared" si="535"/>
        <v>0.97029899999999991</v>
      </c>
      <c r="HD101" s="54">
        <f t="shared" si="536"/>
        <v>0.98009999999999997</v>
      </c>
      <c r="HE101" s="54">
        <f t="shared" si="537"/>
        <v>0.99</v>
      </c>
      <c r="HF101" s="67">
        <f t="shared" si="486"/>
        <v>1</v>
      </c>
      <c r="HG101" s="66">
        <f t="shared" ref="HG101:HR101" si="578">IF(HG$5&lt;$P101,HH101*0.99,IF(HG$5&lt;=$T101,1,HF101*HG$2))</f>
        <v>1</v>
      </c>
      <c r="HH101" s="66">
        <f t="shared" si="578"/>
        <v>1</v>
      </c>
      <c r="HI101" s="66">
        <f t="shared" si="578"/>
        <v>1</v>
      </c>
      <c r="HJ101" s="66">
        <f t="shared" si="578"/>
        <v>1</v>
      </c>
      <c r="HK101" s="66">
        <f t="shared" si="578"/>
        <v>1</v>
      </c>
      <c r="HL101" s="66">
        <f t="shared" si="578"/>
        <v>1</v>
      </c>
      <c r="HM101" s="66">
        <f t="shared" si="578"/>
        <v>1.17</v>
      </c>
      <c r="HN101" s="66">
        <f t="shared" si="578"/>
        <v>1.3922999999999999</v>
      </c>
      <c r="HO101" s="66">
        <f t="shared" si="578"/>
        <v>1.6846829999999997</v>
      </c>
      <c r="HP101" s="66">
        <f t="shared" si="578"/>
        <v>2.0721600899999997</v>
      </c>
      <c r="HQ101" s="66">
        <f t="shared" si="578"/>
        <v>2.5902001124999998</v>
      </c>
      <c r="HR101" s="66">
        <f t="shared" si="578"/>
        <v>3.2895541428749997</v>
      </c>
    </row>
    <row r="102" spans="9:226" x14ac:dyDescent="0.15">
      <c r="I102" s="54">
        <v>97</v>
      </c>
      <c r="J102" s="54">
        <f>ROUNDUP(求节点(节奏总纲!P$4:P$113,节奏总纲!$O$4:$O$113,节奏总纲!P100+1),0)</f>
        <v>98</v>
      </c>
      <c r="K102" s="54">
        <f>ROUNDUP(求节点(节奏总纲!Q$4:Q$113,节奏总纲!$O$4:$O$113,节奏总纲!Q100+1),0)</f>
        <v>98</v>
      </c>
      <c r="L102" s="54">
        <f>ROUNDUP(求节点(节奏总纲!R$4:R$113,节奏总纲!$O$4:$O$113,节奏总纲!R100+1),0)</f>
        <v>98</v>
      </c>
      <c r="M102" s="54">
        <f>ROUNDUP(求节点(节奏总纲!S$4:S$113,节奏总纲!$O$4:$O$113,节奏总纲!S100+1),0)</f>
        <v>98</v>
      </c>
      <c r="N102" s="54">
        <f>ROUNDUP(求节点(节奏总纲!T$4:T$113,节奏总纲!$O$4:$O$113,节奏总纲!T100+1),0)</f>
        <v>98</v>
      </c>
      <c r="O102" s="54">
        <f t="shared" si="568"/>
        <v>24</v>
      </c>
      <c r="P102" s="54">
        <v>48</v>
      </c>
      <c r="Q102" s="54">
        <f t="shared" si="539"/>
        <v>49.5</v>
      </c>
      <c r="R102" s="54">
        <f t="shared" si="540"/>
        <v>51</v>
      </c>
      <c r="S102" s="54">
        <f t="shared" si="541"/>
        <v>52.5</v>
      </c>
      <c r="T102" s="54">
        <f t="shared" si="542"/>
        <v>54</v>
      </c>
      <c r="U102" s="54">
        <f>其他调用!AG101</f>
        <v>73213038471.495377</v>
      </c>
      <c r="V102" s="54">
        <f>IFERROR(部队战力(INDEX(其他调用!D$5:D$104,J102,1),INDEX(其他调用!N$5:N$104,J102,1),INDEX(其他调用!I$5:I$104,J102,1),INDEX(其他调用!S$5:S$104,J102,1)),V101)</f>
        <v>76103873387.355865</v>
      </c>
      <c r="W102" s="54">
        <f>IFERROR(部队战力(INDEX(其他调用!E$5:E$104,K102,1),INDEX(其他调用!O$5:O$104,K102,1),INDEX(其他调用!J$5:J$104,K102,1),INDEX(其他调用!T$5:T$104,K102,1)),W101)</f>
        <v>86336240941.595261</v>
      </c>
      <c r="X102" s="54">
        <f>IFERROR(部队战力(INDEX(其他调用!F$5:F$104,L102,1),INDEX(其他调用!P$5:P$104,L102,1),INDEX(其他调用!K$5:K$104,L102,1),INDEX(其他调用!U$5:U$104,L102,1)),X101)</f>
        <v>96564735690.219894</v>
      </c>
      <c r="Y102" s="54">
        <f>IFERROR(部队战力(INDEX(其他调用!G$5:G$104,M102,1),INDEX(其他调用!Q$5:Q$104,M102,1),INDEX(其他调用!L$5:L$104,M102,1),INDEX(其他调用!V$5:V$104,M102,1)),Y101)</f>
        <v>104457398677.20029</v>
      </c>
      <c r="Z102" s="54">
        <f>IFERROR(部队战力(INDEX(其他调用!H$5:H$104,N102,1),INDEX(其他调用!R$5:R$104,N102,1),INDEX(其他调用!M$5:M$104,N102,1),INDEX(其他调用!W$5:W$104,N102,1)),Z101)</f>
        <v>117800342073.85826</v>
      </c>
      <c r="AA102" s="54">
        <f t="shared" si="569"/>
        <v>1</v>
      </c>
      <c r="AB102" s="54">
        <f t="shared" si="570"/>
        <v>1.0394852471119063</v>
      </c>
      <c r="AC102" s="54">
        <f t="shared" si="571"/>
        <v>1.1792467946158149</v>
      </c>
      <c r="AD102" s="54">
        <f t="shared" si="572"/>
        <v>1.318955444361406</v>
      </c>
      <c r="AE102" s="54">
        <f t="shared" si="573"/>
        <v>1.4267595070223664</v>
      </c>
      <c r="AF102" s="54">
        <f t="shared" si="574"/>
        <v>1.6090076922531007</v>
      </c>
      <c r="AL102" s="54">
        <v>97</v>
      </c>
      <c r="AM102" s="26">
        <f t="shared" si="549"/>
        <v>0.31259221482495197</v>
      </c>
      <c r="AN102" s="26">
        <f t="shared" si="549"/>
        <v>0.3295011258945002</v>
      </c>
      <c r="AO102" s="26">
        <f t="shared" si="549"/>
        <v>0.34732468313883558</v>
      </c>
      <c r="AP102" s="26">
        <f t="shared" si="549"/>
        <v>0.3661123621050002</v>
      </c>
      <c r="AQ102" s="26">
        <f t="shared" si="549"/>
        <v>0.40429328196054931</v>
      </c>
      <c r="AR102" s="26">
        <f t="shared" si="549"/>
        <v>0.42616253790000019</v>
      </c>
      <c r="AS102" s="26">
        <f t="shared" si="549"/>
        <v>0.44921475773394365</v>
      </c>
      <c r="AT102" s="26">
        <f t="shared" si="549"/>
        <v>0.47351393100000022</v>
      </c>
      <c r="AU102" s="26">
        <f t="shared" si="549"/>
        <v>0.52181512262023744</v>
      </c>
      <c r="AV102" s="26">
        <f t="shared" si="549"/>
        <v>0.55004143500000013</v>
      </c>
      <c r="AW102" s="26">
        <f t="shared" si="549"/>
        <v>0.57979458068915268</v>
      </c>
      <c r="AX102" s="26">
        <f t="shared" si="549"/>
        <v>0.61115715000000015</v>
      </c>
      <c r="AY102" s="26">
        <f t="shared" si="549"/>
        <v>0.5881974006991405</v>
      </c>
      <c r="AZ102" s="26">
        <f t="shared" si="549"/>
        <v>0.62001450000000025</v>
      </c>
      <c r="BA102" s="26">
        <f t="shared" si="549"/>
        <v>0.65355266744348939</v>
      </c>
      <c r="BB102" s="26">
        <f t="shared" si="549"/>
        <v>0.68890500000000021</v>
      </c>
      <c r="BC102" s="26">
        <f t="shared" si="550"/>
        <v>0.76074913670670707</v>
      </c>
      <c r="BD102" s="26">
        <f t="shared" si="550"/>
        <v>0.80190000000000017</v>
      </c>
      <c r="BE102" s="26">
        <f t="shared" si="550"/>
        <v>0.84527681856300807</v>
      </c>
      <c r="BF102" s="26">
        <f t="shared" si="550"/>
        <v>0.89100000000000013</v>
      </c>
      <c r="BG102" s="26">
        <f t="shared" si="550"/>
        <v>0.9818872134822817</v>
      </c>
      <c r="BH102" s="26">
        <f t="shared" si="550"/>
        <v>1.0349999999999999</v>
      </c>
      <c r="BI102" s="26">
        <f t="shared" si="550"/>
        <v>1.0909857927580908</v>
      </c>
      <c r="BJ102" s="26">
        <f t="shared" si="550"/>
        <v>1.1499999999999999</v>
      </c>
      <c r="BK102" s="26">
        <f t="shared" si="550"/>
        <v>1.0508633848123186</v>
      </c>
      <c r="BL102" s="26">
        <f t="shared" si="550"/>
        <v>1.0517260608534935</v>
      </c>
      <c r="BM102" s="26">
        <f t="shared" si="550"/>
        <v>1.0525880298662007</v>
      </c>
      <c r="BN102" s="26">
        <f t="shared" si="550"/>
        <v>1.053449293585986</v>
      </c>
      <c r="BO102" s="26">
        <f t="shared" si="550"/>
        <v>1.1045150848718452</v>
      </c>
      <c r="BP102" s="26">
        <f t="shared" si="550"/>
        <v>1.1054158888180283</v>
      </c>
      <c r="BQ102" s="26">
        <f t="shared" si="550"/>
        <v>1.1063159592960972</v>
      </c>
      <c r="BR102" s="26">
        <f t="shared" si="550"/>
        <v>1.1072152980947905</v>
      </c>
      <c r="BS102" s="26">
        <f t="shared" si="551"/>
        <v>1.1584827209499333</v>
      </c>
      <c r="BT102" s="26">
        <f t="shared" si="551"/>
        <v>1.159421414489697</v>
      </c>
      <c r="BU102" s="26">
        <f t="shared" si="551"/>
        <v>1.1603593486567076</v>
      </c>
      <c r="BV102" s="26">
        <f t="shared" si="551"/>
        <v>1.1612965252909129</v>
      </c>
      <c r="BW102" s="26">
        <f t="shared" si="551"/>
        <v>1.0540947795673854</v>
      </c>
      <c r="BX102" s="26">
        <f t="shared" si="551"/>
        <v>1.0555993785545823</v>
      </c>
      <c r="BY102" s="26">
        <f t="shared" si="551"/>
        <v>1.0571018360112834</v>
      </c>
      <c r="BZ102" s="26">
        <f t="shared" si="551"/>
        <v>1.0586021610558105</v>
      </c>
      <c r="CA102" s="26">
        <f t="shared" si="551"/>
        <v>1.11058133239634</v>
      </c>
      <c r="CB102" s="26">
        <f t="shared" si="551"/>
        <v>1.1121486619672485</v>
      </c>
      <c r="CC102" s="26">
        <f t="shared" si="551"/>
        <v>1.1137137858372108</v>
      </c>
      <c r="CD102" s="26">
        <f t="shared" si="551"/>
        <v>1.1152767132923394</v>
      </c>
      <c r="CE102" s="26">
        <f t="shared" si="551"/>
        <v>1.1676027923516707</v>
      </c>
      <c r="CF102" s="26">
        <f t="shared" si="551"/>
        <v>1.1692321983136815</v>
      </c>
      <c r="CG102" s="26">
        <f t="shared" si="551"/>
        <v>1.1708593367435176</v>
      </c>
      <c r="CH102" s="26" t="e">
        <f t="shared" si="551"/>
        <v>#VALUE!</v>
      </c>
      <c r="CK102" s="54">
        <v>97</v>
      </c>
      <c r="CL102" s="54">
        <f t="shared" si="364"/>
        <v>9.6153846153846159E-3</v>
      </c>
      <c r="CM102" s="54">
        <f t="shared" si="365"/>
        <v>1.9230769230769232E-2</v>
      </c>
      <c r="CN102" s="54">
        <f t="shared" si="366"/>
        <v>2.8846153846153848E-2</v>
      </c>
      <c r="CO102" s="54">
        <f t="shared" si="367"/>
        <v>3.8461538461538464E-2</v>
      </c>
      <c r="CP102" s="54">
        <f t="shared" si="368"/>
        <v>4.8076923076923073E-2</v>
      </c>
      <c r="CQ102" s="54">
        <f t="shared" si="369"/>
        <v>5.7692307692307696E-2</v>
      </c>
      <c r="CR102" s="54">
        <f t="shared" si="370"/>
        <v>6.7307692307692304E-2</v>
      </c>
      <c r="CS102" s="54">
        <f t="shared" si="371"/>
        <v>7.6923076923076927E-2</v>
      </c>
      <c r="CT102" s="54">
        <f t="shared" si="372"/>
        <v>8.6538461538461536E-2</v>
      </c>
      <c r="CU102" s="54">
        <f t="shared" si="373"/>
        <v>9.6153846153846145E-2</v>
      </c>
      <c r="CV102" s="54">
        <f t="shared" si="374"/>
        <v>0.10576923076923077</v>
      </c>
      <c r="CW102" s="54">
        <f t="shared" si="375"/>
        <v>0.11538461538461539</v>
      </c>
      <c r="CX102" s="54">
        <f t="shared" si="376"/>
        <v>1.9230769230769232E-2</v>
      </c>
      <c r="CY102" s="54">
        <f t="shared" si="377"/>
        <v>3.8461538461538464E-2</v>
      </c>
      <c r="CZ102" s="54">
        <f t="shared" si="378"/>
        <v>5.7692307692307696E-2</v>
      </c>
      <c r="DA102" s="54">
        <f t="shared" si="379"/>
        <v>7.6923076923076927E-2</v>
      </c>
      <c r="DB102" s="54">
        <f t="shared" si="380"/>
        <v>9.6153846153846145E-2</v>
      </c>
      <c r="DC102" s="54">
        <f t="shared" si="381"/>
        <v>0.11538461538461539</v>
      </c>
      <c r="DD102" s="54">
        <f t="shared" si="382"/>
        <v>0.13461538461538461</v>
      </c>
      <c r="DE102" s="54">
        <f t="shared" si="383"/>
        <v>0.15384615384615385</v>
      </c>
      <c r="DF102" s="54">
        <f t="shared" si="384"/>
        <v>0.17307692307692307</v>
      </c>
      <c r="DG102" s="54">
        <f t="shared" si="385"/>
        <v>0.19230769230769229</v>
      </c>
      <c r="DH102" s="54">
        <f t="shared" si="386"/>
        <v>0.21153846153846154</v>
      </c>
      <c r="DI102" s="54">
        <f t="shared" si="387"/>
        <v>0.23076923076923078</v>
      </c>
      <c r="DJ102" s="54">
        <f t="shared" si="388"/>
        <v>2.8846153846153848E-2</v>
      </c>
      <c r="DK102" s="54">
        <f t="shared" si="389"/>
        <v>5.7692307692307696E-2</v>
      </c>
      <c r="DL102" s="54">
        <f t="shared" si="390"/>
        <v>8.6538461538461536E-2</v>
      </c>
      <c r="DM102" s="54">
        <f t="shared" si="391"/>
        <v>0.11538461538461539</v>
      </c>
      <c r="DN102" s="54">
        <f t="shared" si="392"/>
        <v>0.14423076923076922</v>
      </c>
      <c r="DO102" s="54">
        <f t="shared" si="393"/>
        <v>0.17307692307692307</v>
      </c>
      <c r="DP102" s="54">
        <f t="shared" si="394"/>
        <v>0.20192307692307693</v>
      </c>
      <c r="DQ102" s="54">
        <f t="shared" si="395"/>
        <v>0.23076923076923078</v>
      </c>
      <c r="DR102" s="54">
        <f t="shared" si="396"/>
        <v>0.25961538461538458</v>
      </c>
      <c r="DS102" s="54">
        <f t="shared" si="397"/>
        <v>0.28846153846153844</v>
      </c>
      <c r="DT102" s="54">
        <f t="shared" si="398"/>
        <v>0.31730769230769229</v>
      </c>
      <c r="DU102" s="54">
        <f t="shared" si="399"/>
        <v>0.34615384615384615</v>
      </c>
      <c r="DV102" s="54">
        <f t="shared" si="400"/>
        <v>3.8461538461538464E-2</v>
      </c>
      <c r="DW102" s="54">
        <f t="shared" si="401"/>
        <v>7.6923076923076927E-2</v>
      </c>
      <c r="DX102" s="54">
        <f t="shared" si="402"/>
        <v>0.11538461538461539</v>
      </c>
      <c r="DY102" s="54">
        <f t="shared" si="403"/>
        <v>0.15384615384615385</v>
      </c>
      <c r="DZ102" s="54">
        <f t="shared" si="404"/>
        <v>0.19230769230769229</v>
      </c>
      <c r="EA102" s="54">
        <f t="shared" si="405"/>
        <v>0.23076923076923078</v>
      </c>
      <c r="EB102" s="54">
        <f t="shared" si="406"/>
        <v>0.26923076923076922</v>
      </c>
      <c r="EC102" s="54">
        <f t="shared" si="407"/>
        <v>0.30769230769230771</v>
      </c>
      <c r="ED102" s="54">
        <f t="shared" si="408"/>
        <v>0.34615384615384615</v>
      </c>
      <c r="EE102" s="54">
        <f t="shared" si="409"/>
        <v>0.38461538461538458</v>
      </c>
      <c r="EF102" s="54">
        <f t="shared" si="410"/>
        <v>0.42307692307692307</v>
      </c>
      <c r="EG102" s="54">
        <f t="shared" si="411"/>
        <v>0.46153846153846156</v>
      </c>
      <c r="EH102" s="66">
        <f t="shared" ref="EH102:ES102" si="579">EG102+EH$2</f>
        <v>0.54153846153846152</v>
      </c>
      <c r="EI102" s="66">
        <f t="shared" si="579"/>
        <v>0.63153846153846149</v>
      </c>
      <c r="EJ102" s="66">
        <f t="shared" si="579"/>
        <v>0.73153846153846147</v>
      </c>
      <c r="EK102" s="66">
        <f t="shared" si="579"/>
        <v>0.85153846153846147</v>
      </c>
      <c r="EL102" s="66">
        <f t="shared" si="579"/>
        <v>0.99153846153846148</v>
      </c>
      <c r="EM102" s="66">
        <f t="shared" si="579"/>
        <v>1.1515384615384614</v>
      </c>
      <c r="EN102" s="66">
        <f t="shared" si="579"/>
        <v>1.3315384615384613</v>
      </c>
      <c r="EO102" s="66">
        <f t="shared" si="579"/>
        <v>1.5315384615384613</v>
      </c>
      <c r="EP102" s="66">
        <f t="shared" si="579"/>
        <v>1.7515384615384613</v>
      </c>
      <c r="EQ102" s="66">
        <f t="shared" si="579"/>
        <v>1.9915384615384613</v>
      </c>
      <c r="ER102" s="66">
        <f t="shared" si="579"/>
        <v>2.2515384615384613</v>
      </c>
      <c r="ES102" s="66">
        <f t="shared" si="579"/>
        <v>2.5315384615384611</v>
      </c>
      <c r="EW102" s="23">
        <v>97</v>
      </c>
      <c r="EX102" s="23">
        <f>INT([2]攻城值!$AC101)</f>
        <v>353</v>
      </c>
      <c r="EY102" s="23">
        <f>INT([2]攻城值!$AJ101)</f>
        <v>1940</v>
      </c>
      <c r="EZ102" s="23">
        <f t="shared" si="413"/>
        <v>1552</v>
      </c>
      <c r="FA102" s="23">
        <f>[3]其他调用!AS101+[3]其他调用!$AZ101*[3]攻城基础信息!$D$28*[3]攻城基础信息!$D$29</f>
        <v>1770.5917535363883</v>
      </c>
      <c r="FB102" s="61">
        <f>[3]攻城基础信息!$X101*EZ102/FA102*$EX$1*6</f>
        <v>1063391.8884983708</v>
      </c>
      <c r="FC102" s="26">
        <f t="shared" si="414"/>
        <v>106500</v>
      </c>
      <c r="FJ102" s="54">
        <v>97</v>
      </c>
      <c r="FK102" s="54">
        <f t="shared" si="491"/>
        <v>0.62352539489119996</v>
      </c>
      <c r="FL102" s="54">
        <f t="shared" si="492"/>
        <v>0.62982363120323226</v>
      </c>
      <c r="FM102" s="54">
        <f t="shared" si="493"/>
        <v>0.63618548606387093</v>
      </c>
      <c r="FN102" s="54">
        <f t="shared" si="494"/>
        <v>0.64261160208471813</v>
      </c>
      <c r="FO102" s="54">
        <f t="shared" si="495"/>
        <v>0.64910262836840216</v>
      </c>
      <c r="FP102" s="54">
        <f t="shared" si="496"/>
        <v>0.65565922057414361</v>
      </c>
      <c r="FQ102" s="54">
        <f t="shared" si="497"/>
        <v>0.66228204098398347</v>
      </c>
      <c r="FR102" s="54">
        <f t="shared" si="498"/>
        <v>0.66897175856968027</v>
      </c>
      <c r="FS102" s="54">
        <f t="shared" si="499"/>
        <v>0.67572904906028308</v>
      </c>
      <c r="FT102" s="54">
        <f t="shared" si="500"/>
        <v>0.68255459501038696</v>
      </c>
      <c r="FU102" s="54">
        <f t="shared" si="501"/>
        <v>0.68944908586907772</v>
      </c>
      <c r="FV102" s="54">
        <f t="shared" si="502"/>
        <v>0.69641321804957346</v>
      </c>
      <c r="FW102" s="54">
        <f t="shared" si="503"/>
        <v>0.70344769499956916</v>
      </c>
      <c r="FX102" s="54">
        <f t="shared" si="504"/>
        <v>0.71055322727229209</v>
      </c>
      <c r="FY102" s="54">
        <f t="shared" si="505"/>
        <v>0.7177305325982748</v>
      </c>
      <c r="FZ102" s="54">
        <f t="shared" si="506"/>
        <v>0.72498033595785338</v>
      </c>
      <c r="GA102" s="54">
        <f t="shared" si="507"/>
        <v>0.73230336965439735</v>
      </c>
      <c r="GB102" s="54">
        <f t="shared" si="508"/>
        <v>0.73970037338828021</v>
      </c>
      <c r="GC102" s="54">
        <f t="shared" si="509"/>
        <v>0.74717209433159615</v>
      </c>
      <c r="GD102" s="54">
        <f t="shared" si="510"/>
        <v>0.75471928720363246</v>
      </c>
      <c r="GE102" s="54">
        <f t="shared" si="511"/>
        <v>0.76234271434710354</v>
      </c>
      <c r="GF102" s="54">
        <f t="shared" si="512"/>
        <v>0.77004314580515509</v>
      </c>
      <c r="GG102" s="54">
        <f t="shared" si="513"/>
        <v>0.77782135939914654</v>
      </c>
      <c r="GH102" s="54">
        <f t="shared" si="514"/>
        <v>0.78567814080721876</v>
      </c>
      <c r="GI102" s="54">
        <f t="shared" si="515"/>
        <v>0.79361428364365527</v>
      </c>
      <c r="GJ102" s="54">
        <f t="shared" si="516"/>
        <v>0.80163058953904576</v>
      </c>
      <c r="GK102" s="54">
        <f t="shared" si="517"/>
        <v>0.80972786822125831</v>
      </c>
      <c r="GL102" s="54">
        <f t="shared" si="518"/>
        <v>0.81790693759723065</v>
      </c>
      <c r="GM102" s="54">
        <f t="shared" si="519"/>
        <v>0.82616862383558654</v>
      </c>
      <c r="GN102" s="54">
        <f t="shared" si="520"/>
        <v>0.83451376145008738</v>
      </c>
      <c r="GO102" s="54">
        <f t="shared" si="521"/>
        <v>0.84294319338392665</v>
      </c>
      <c r="GP102" s="54">
        <f t="shared" si="522"/>
        <v>0.85145777109487542</v>
      </c>
      <c r="GQ102" s="54">
        <f t="shared" si="523"/>
        <v>0.86005835464128833</v>
      </c>
      <c r="GR102" s="54">
        <f t="shared" si="524"/>
        <v>0.86874581276897811</v>
      </c>
      <c r="GS102" s="54">
        <f t="shared" si="525"/>
        <v>0.87752102299896784</v>
      </c>
      <c r="GT102" s="54">
        <f t="shared" si="526"/>
        <v>0.88638487171612912</v>
      </c>
      <c r="GU102" s="54">
        <f t="shared" si="527"/>
        <v>0.89533825425871627</v>
      </c>
      <c r="GV102" s="54">
        <f t="shared" si="528"/>
        <v>0.9043820750088043</v>
      </c>
      <c r="GW102" s="54">
        <f t="shared" si="529"/>
        <v>0.91351724748364072</v>
      </c>
      <c r="GX102" s="54">
        <f t="shared" si="530"/>
        <v>0.92274469442791995</v>
      </c>
      <c r="GY102" s="54">
        <f t="shared" si="531"/>
        <v>0.93206534790698992</v>
      </c>
      <c r="GZ102" s="54">
        <f t="shared" si="532"/>
        <v>0.94148014940099989</v>
      </c>
      <c r="HA102" s="54">
        <f t="shared" si="533"/>
        <v>0.95099004989999991</v>
      </c>
      <c r="HB102" s="54">
        <f t="shared" si="534"/>
        <v>0.96059600999999994</v>
      </c>
      <c r="HC102" s="54">
        <f t="shared" si="535"/>
        <v>0.97029899999999991</v>
      </c>
      <c r="HD102" s="54">
        <f t="shared" si="536"/>
        <v>0.98009999999999997</v>
      </c>
      <c r="HE102" s="54">
        <f t="shared" si="537"/>
        <v>0.99</v>
      </c>
      <c r="HF102" s="67">
        <f t="shared" si="486"/>
        <v>1</v>
      </c>
      <c r="HG102" s="66">
        <f t="shared" ref="HG102:HR102" si="580">IF(HG$5&lt;$P102,HH102*0.99,IF(HG$5&lt;=$T102,1,HF102*HG$2))</f>
        <v>1</v>
      </c>
      <c r="HH102" s="66">
        <f t="shared" si="580"/>
        <v>1</v>
      </c>
      <c r="HI102" s="66">
        <f t="shared" si="580"/>
        <v>1</v>
      </c>
      <c r="HJ102" s="66">
        <f t="shared" si="580"/>
        <v>1</v>
      </c>
      <c r="HK102" s="66">
        <f t="shared" si="580"/>
        <v>1</v>
      </c>
      <c r="HL102" s="66">
        <f t="shared" si="580"/>
        <v>1</v>
      </c>
      <c r="HM102" s="66">
        <f t="shared" si="580"/>
        <v>1.17</v>
      </c>
      <c r="HN102" s="66">
        <f t="shared" si="580"/>
        <v>1.3922999999999999</v>
      </c>
      <c r="HO102" s="66">
        <f t="shared" si="580"/>
        <v>1.6846829999999997</v>
      </c>
      <c r="HP102" s="66">
        <f t="shared" si="580"/>
        <v>2.0721600899999997</v>
      </c>
      <c r="HQ102" s="66">
        <f t="shared" si="580"/>
        <v>2.5902001124999998</v>
      </c>
      <c r="HR102" s="66">
        <f t="shared" si="580"/>
        <v>3.2895541428749997</v>
      </c>
    </row>
    <row r="103" spans="9:226" x14ac:dyDescent="0.15">
      <c r="I103" s="54">
        <v>98</v>
      </c>
      <c r="J103" s="54">
        <f>ROUNDUP(求节点(节奏总纲!P$4:P$113,节奏总纲!$O$4:$O$113,节奏总纲!P101+1),0)</f>
        <v>99</v>
      </c>
      <c r="K103" s="54">
        <f>ROUNDUP(求节点(节奏总纲!Q$4:Q$113,节奏总纲!$O$4:$O$113,节奏总纲!Q101+1),0)</f>
        <v>99</v>
      </c>
      <c r="L103" s="54">
        <f>ROUNDUP(求节点(节奏总纲!R$4:R$113,节奏总纲!$O$4:$O$113,节奏总纲!R101+1),0)</f>
        <v>99</v>
      </c>
      <c r="M103" s="54">
        <f>ROUNDUP(求节点(节奏总纲!S$4:S$113,节奏总纲!$O$4:$O$113,节奏总纲!S101+1),0)</f>
        <v>99</v>
      </c>
      <c r="N103" s="54">
        <f>ROUNDUP(求节点(节奏总纲!T$4:T$113,节奏总纲!$O$4:$O$113,节奏总纲!T101+1),0)</f>
        <v>99</v>
      </c>
      <c r="O103" s="54">
        <f t="shared" si="568"/>
        <v>24</v>
      </c>
      <c r="P103" s="54">
        <v>48</v>
      </c>
      <c r="Q103" s="54">
        <f t="shared" ref="Q103:Q105" si="581">P103+1.5</f>
        <v>49.5</v>
      </c>
      <c r="R103" s="54">
        <f t="shared" ref="R103:R105" si="582">Q103+1.5</f>
        <v>51</v>
      </c>
      <c r="S103" s="54">
        <f t="shared" ref="S103:S105" si="583">R103+1.5</f>
        <v>52.5</v>
      </c>
      <c r="T103" s="54">
        <f t="shared" ref="T103:T105" si="584">S103+1.5</f>
        <v>54</v>
      </c>
      <c r="U103" s="54">
        <f>其他调用!AG102</f>
        <v>76103873387.355865</v>
      </c>
      <c r="V103" s="54">
        <f>IFERROR(部队战力(INDEX(其他调用!D$5:D$104,J103,1),INDEX(其他调用!N$5:N$104,J103,1),INDEX(其他调用!I$5:I$104,J103,1),INDEX(其他调用!S$5:S$104,J103,1)),V102)</f>
        <v>79086586626.450851</v>
      </c>
      <c r="W103" s="54">
        <f>IFERROR(部队战力(INDEX(其他调用!E$5:E$104,K103,1),INDEX(其他调用!O$5:O$104,K103,1),INDEX(其他调用!J$5:J$104,K103,1),INDEX(其他调用!T$5:T$104,K103,1)),W102)</f>
        <v>89249127786.891525</v>
      </c>
      <c r="X103" s="54">
        <f>IFERROR(部队战力(INDEX(其他调用!F$5:F$104,L103,1),INDEX(其他调用!P$5:P$104,L103,1),INDEX(其他调用!K$5:K$104,L103,1),INDEX(其他调用!U$5:U$104,L103,1)),X102)</f>
        <v>99794928647.750839</v>
      </c>
      <c r="Y103" s="54">
        <f>IFERROR(部队战力(INDEX(其他调用!G$5:G$104,M103,1),INDEX(其他调用!Q$5:Q$104,M103,1),INDEX(其他调用!L$5:L$104,M103,1),INDEX(其他调用!V$5:V$104,M103,1)),Y102)</f>
        <v>107894774931.99866</v>
      </c>
      <c r="Z103" s="54">
        <f>IFERROR(部队战力(INDEX(其他调用!H$5:H$104,N103,1),INDEX(其他调用!R$5:R$104,N103,1),INDEX(其他调用!M$5:M$104,N103,1),INDEX(其他调用!W$5:W$104,N103,1)),Z102)</f>
        <v>122186872023.64177</v>
      </c>
      <c r="AA103" s="54">
        <f t="shared" si="569"/>
        <v>1</v>
      </c>
      <c r="AB103" s="54">
        <f t="shared" si="570"/>
        <v>1.0391926600623003</v>
      </c>
      <c r="AC103" s="54">
        <f t="shared" si="571"/>
        <v>1.1727277970810832</v>
      </c>
      <c r="AD103" s="54">
        <f t="shared" si="572"/>
        <v>1.3112989419055125</v>
      </c>
      <c r="AE103" s="54">
        <f t="shared" si="573"/>
        <v>1.4177304009591269</v>
      </c>
      <c r="AF103" s="54">
        <f t="shared" si="574"/>
        <v>1.6055276372298586</v>
      </c>
      <c r="AL103" s="54">
        <v>98</v>
      </c>
      <c r="AM103" s="26">
        <f t="shared" si="549"/>
        <v>0.31259221482495197</v>
      </c>
      <c r="AN103" s="26">
        <f t="shared" si="549"/>
        <v>0.3295011258945002</v>
      </c>
      <c r="AO103" s="26">
        <f t="shared" si="549"/>
        <v>0.34732468313883558</v>
      </c>
      <c r="AP103" s="26">
        <f t="shared" si="549"/>
        <v>0.3661123621050002</v>
      </c>
      <c r="AQ103" s="26">
        <f t="shared" si="549"/>
        <v>0.40429328196054931</v>
      </c>
      <c r="AR103" s="26">
        <f t="shared" si="549"/>
        <v>0.42616253790000019</v>
      </c>
      <c r="AS103" s="26">
        <f t="shared" si="549"/>
        <v>0.44921475773394365</v>
      </c>
      <c r="AT103" s="26">
        <f t="shared" si="549"/>
        <v>0.47351393100000022</v>
      </c>
      <c r="AU103" s="26">
        <f t="shared" si="549"/>
        <v>0.52181512262023744</v>
      </c>
      <c r="AV103" s="26">
        <f t="shared" si="549"/>
        <v>0.55004143500000013</v>
      </c>
      <c r="AW103" s="26">
        <f t="shared" si="549"/>
        <v>0.57979458068915268</v>
      </c>
      <c r="AX103" s="26">
        <f t="shared" si="549"/>
        <v>0.61115715000000015</v>
      </c>
      <c r="AY103" s="26">
        <f t="shared" si="549"/>
        <v>0.5881974006991405</v>
      </c>
      <c r="AZ103" s="26">
        <f t="shared" si="549"/>
        <v>0.62001450000000025</v>
      </c>
      <c r="BA103" s="26">
        <f t="shared" si="549"/>
        <v>0.65355266744348939</v>
      </c>
      <c r="BB103" s="26">
        <f t="shared" si="549"/>
        <v>0.68890500000000021</v>
      </c>
      <c r="BC103" s="26">
        <f t="shared" si="550"/>
        <v>0.76074913670670707</v>
      </c>
      <c r="BD103" s="26">
        <f t="shared" si="550"/>
        <v>0.80190000000000017</v>
      </c>
      <c r="BE103" s="26">
        <f t="shared" si="550"/>
        <v>0.84527681856300807</v>
      </c>
      <c r="BF103" s="26">
        <f t="shared" si="550"/>
        <v>0.89100000000000013</v>
      </c>
      <c r="BG103" s="26">
        <f t="shared" si="550"/>
        <v>0.9818872134822817</v>
      </c>
      <c r="BH103" s="26">
        <f t="shared" si="550"/>
        <v>1.0349999999999999</v>
      </c>
      <c r="BI103" s="26">
        <f t="shared" si="550"/>
        <v>1.0909857927580908</v>
      </c>
      <c r="BJ103" s="26">
        <f t="shared" si="550"/>
        <v>1.1499999999999999</v>
      </c>
      <c r="BK103" s="26">
        <f t="shared" si="550"/>
        <v>1.0508569897096425</v>
      </c>
      <c r="BL103" s="26">
        <f t="shared" si="550"/>
        <v>1.0517132811005212</v>
      </c>
      <c r="BM103" s="26">
        <f t="shared" si="550"/>
        <v>1.0525688758769354</v>
      </c>
      <c r="BN103" s="26">
        <f t="shared" si="550"/>
        <v>1.0534237757362648</v>
      </c>
      <c r="BO103" s="26">
        <f t="shared" si="550"/>
        <v>1.104481695815148</v>
      </c>
      <c r="BP103" s="26">
        <f t="shared" si="550"/>
        <v>1.1053758544806584</v>
      </c>
      <c r="BQ103" s="26">
        <f t="shared" si="550"/>
        <v>1.1062692904293181</v>
      </c>
      <c r="BR103" s="26">
        <f t="shared" si="550"/>
        <v>1.1071620054107385</v>
      </c>
      <c r="BS103" s="26">
        <f t="shared" si="551"/>
        <v>1.1584200921296415</v>
      </c>
      <c r="BT103" s="26">
        <f t="shared" si="551"/>
        <v>1.1593518830457947</v>
      </c>
      <c r="BU103" s="26">
        <f t="shared" si="551"/>
        <v>1.160282925666845</v>
      </c>
      <c r="BV103" s="26">
        <f t="shared" si="551"/>
        <v>1.1612132217927058</v>
      </c>
      <c r="BW103" s="26">
        <f t="shared" si="551"/>
        <v>1.0540644956086211</v>
      </c>
      <c r="BX103" s="26">
        <f t="shared" si="551"/>
        <v>1.0555579961993928</v>
      </c>
      <c r="BY103" s="26">
        <f t="shared" si="551"/>
        <v>1.0570493866316268</v>
      </c>
      <c r="BZ103" s="26">
        <f t="shared" si="551"/>
        <v>1.0585386758244213</v>
      </c>
      <c r="CA103" s="26">
        <f t="shared" si="551"/>
        <v>1.1105032951406117</v>
      </c>
      <c r="CB103" s="26">
        <f t="shared" si="551"/>
        <v>1.1120591280390191</v>
      </c>
      <c r="CC103" s="26">
        <f t="shared" si="551"/>
        <v>1.1136127872791557</v>
      </c>
      <c r="CD103" s="26">
        <f t="shared" si="551"/>
        <v>1.1151642819461161</v>
      </c>
      <c r="CE103" s="26">
        <f t="shared" si="551"/>
        <v>1.1674733311101504</v>
      </c>
      <c r="CF103" s="26">
        <f t="shared" si="551"/>
        <v>1.1690908505671196</v>
      </c>
      <c r="CG103" s="26">
        <f t="shared" si="551"/>
        <v>1.1707061351620531</v>
      </c>
      <c r="CH103" s="26" t="e">
        <f t="shared" si="551"/>
        <v>#VALUE!</v>
      </c>
      <c r="CK103" s="54">
        <v>98</v>
      </c>
      <c r="CL103" s="54">
        <f t="shared" si="364"/>
        <v>9.6153846153846159E-3</v>
      </c>
      <c r="CM103" s="54">
        <f t="shared" si="365"/>
        <v>1.9230769230769232E-2</v>
      </c>
      <c r="CN103" s="54">
        <f t="shared" si="366"/>
        <v>2.8846153846153848E-2</v>
      </c>
      <c r="CO103" s="54">
        <f t="shared" si="367"/>
        <v>3.8461538461538464E-2</v>
      </c>
      <c r="CP103" s="54">
        <f t="shared" si="368"/>
        <v>4.8076923076923073E-2</v>
      </c>
      <c r="CQ103" s="54">
        <f t="shared" si="369"/>
        <v>5.7692307692307696E-2</v>
      </c>
      <c r="CR103" s="54">
        <f t="shared" si="370"/>
        <v>6.7307692307692304E-2</v>
      </c>
      <c r="CS103" s="54">
        <f t="shared" si="371"/>
        <v>7.6923076923076927E-2</v>
      </c>
      <c r="CT103" s="54">
        <f t="shared" si="372"/>
        <v>8.6538461538461536E-2</v>
      </c>
      <c r="CU103" s="54">
        <f t="shared" si="373"/>
        <v>9.6153846153846145E-2</v>
      </c>
      <c r="CV103" s="54">
        <f t="shared" si="374"/>
        <v>0.10576923076923077</v>
      </c>
      <c r="CW103" s="54">
        <f t="shared" si="375"/>
        <v>0.11538461538461539</v>
      </c>
      <c r="CX103" s="54">
        <f t="shared" si="376"/>
        <v>1.9230769230769232E-2</v>
      </c>
      <c r="CY103" s="54">
        <f t="shared" si="377"/>
        <v>3.8461538461538464E-2</v>
      </c>
      <c r="CZ103" s="54">
        <f t="shared" si="378"/>
        <v>5.7692307692307696E-2</v>
      </c>
      <c r="DA103" s="54">
        <f t="shared" si="379"/>
        <v>7.6923076923076927E-2</v>
      </c>
      <c r="DB103" s="54">
        <f t="shared" si="380"/>
        <v>9.6153846153846145E-2</v>
      </c>
      <c r="DC103" s="54">
        <f t="shared" si="381"/>
        <v>0.11538461538461539</v>
      </c>
      <c r="DD103" s="54">
        <f t="shared" si="382"/>
        <v>0.13461538461538461</v>
      </c>
      <c r="DE103" s="54">
        <f t="shared" si="383"/>
        <v>0.15384615384615385</v>
      </c>
      <c r="DF103" s="54">
        <f t="shared" si="384"/>
        <v>0.17307692307692307</v>
      </c>
      <c r="DG103" s="54">
        <f t="shared" si="385"/>
        <v>0.19230769230769229</v>
      </c>
      <c r="DH103" s="54">
        <f t="shared" si="386"/>
        <v>0.21153846153846154</v>
      </c>
      <c r="DI103" s="54">
        <f t="shared" si="387"/>
        <v>0.23076923076923078</v>
      </c>
      <c r="DJ103" s="54">
        <f t="shared" si="388"/>
        <v>2.8846153846153848E-2</v>
      </c>
      <c r="DK103" s="54">
        <f t="shared" si="389"/>
        <v>5.7692307692307696E-2</v>
      </c>
      <c r="DL103" s="54">
        <f t="shared" si="390"/>
        <v>8.6538461538461536E-2</v>
      </c>
      <c r="DM103" s="54">
        <f t="shared" si="391"/>
        <v>0.11538461538461539</v>
      </c>
      <c r="DN103" s="54">
        <f t="shared" si="392"/>
        <v>0.14423076923076922</v>
      </c>
      <c r="DO103" s="54">
        <f t="shared" si="393"/>
        <v>0.17307692307692307</v>
      </c>
      <c r="DP103" s="54">
        <f t="shared" si="394"/>
        <v>0.20192307692307693</v>
      </c>
      <c r="DQ103" s="54">
        <f t="shared" si="395"/>
        <v>0.23076923076923078</v>
      </c>
      <c r="DR103" s="54">
        <f t="shared" si="396"/>
        <v>0.25961538461538458</v>
      </c>
      <c r="DS103" s="54">
        <f t="shared" si="397"/>
        <v>0.28846153846153844</v>
      </c>
      <c r="DT103" s="54">
        <f t="shared" si="398"/>
        <v>0.31730769230769229</v>
      </c>
      <c r="DU103" s="54">
        <f t="shared" si="399"/>
        <v>0.34615384615384615</v>
      </c>
      <c r="DV103" s="54">
        <f t="shared" si="400"/>
        <v>3.8461538461538464E-2</v>
      </c>
      <c r="DW103" s="54">
        <f t="shared" si="401"/>
        <v>7.6923076923076927E-2</v>
      </c>
      <c r="DX103" s="54">
        <f t="shared" si="402"/>
        <v>0.11538461538461539</v>
      </c>
      <c r="DY103" s="54">
        <f t="shared" si="403"/>
        <v>0.15384615384615385</v>
      </c>
      <c r="DZ103" s="54">
        <f t="shared" si="404"/>
        <v>0.19230769230769229</v>
      </c>
      <c r="EA103" s="54">
        <f t="shared" si="405"/>
        <v>0.23076923076923078</v>
      </c>
      <c r="EB103" s="54">
        <f t="shared" si="406"/>
        <v>0.26923076923076922</v>
      </c>
      <c r="EC103" s="54">
        <f t="shared" si="407"/>
        <v>0.30769230769230771</v>
      </c>
      <c r="ED103" s="54">
        <f t="shared" si="408"/>
        <v>0.34615384615384615</v>
      </c>
      <c r="EE103" s="54">
        <f t="shared" si="409"/>
        <v>0.38461538461538458</v>
      </c>
      <c r="EF103" s="54">
        <f t="shared" si="410"/>
        <v>0.42307692307692307</v>
      </c>
      <c r="EG103" s="54">
        <f t="shared" si="411"/>
        <v>0.46153846153846156</v>
      </c>
      <c r="EH103" s="66">
        <f t="shared" ref="EH103:ES103" si="585">EG103+EH$2</f>
        <v>0.54153846153846152</v>
      </c>
      <c r="EI103" s="66">
        <f t="shared" si="585"/>
        <v>0.63153846153846149</v>
      </c>
      <c r="EJ103" s="66">
        <f t="shared" si="585"/>
        <v>0.73153846153846147</v>
      </c>
      <c r="EK103" s="66">
        <f t="shared" si="585"/>
        <v>0.85153846153846147</v>
      </c>
      <c r="EL103" s="66">
        <f t="shared" si="585"/>
        <v>0.99153846153846148</v>
      </c>
      <c r="EM103" s="66">
        <f t="shared" si="585"/>
        <v>1.1515384615384614</v>
      </c>
      <c r="EN103" s="66">
        <f t="shared" si="585"/>
        <v>1.3315384615384613</v>
      </c>
      <c r="EO103" s="66">
        <f t="shared" si="585"/>
        <v>1.5315384615384613</v>
      </c>
      <c r="EP103" s="66">
        <f t="shared" si="585"/>
        <v>1.7515384615384613</v>
      </c>
      <c r="EQ103" s="66">
        <f t="shared" si="585"/>
        <v>1.9915384615384613</v>
      </c>
      <c r="ER103" s="66">
        <f t="shared" si="585"/>
        <v>2.2515384615384613</v>
      </c>
      <c r="ES103" s="66">
        <f t="shared" si="585"/>
        <v>2.5315384615384611</v>
      </c>
      <c r="EW103" s="23">
        <v>98</v>
      </c>
      <c r="EX103" s="23">
        <f>INT([2]攻城值!$AC102)</f>
        <v>356</v>
      </c>
      <c r="EY103" s="23">
        <f>INT([2]攻城值!$AJ102)</f>
        <v>1967</v>
      </c>
      <c r="EZ103" s="23">
        <f t="shared" si="413"/>
        <v>1573.6000000000001</v>
      </c>
      <c r="FA103" s="23">
        <f>[3]其他调用!AS102+[3]其他调用!$AZ102*[3]攻城基础信息!$D$28*[3]攻城基础信息!$D$29</f>
        <v>1770.5917535363883</v>
      </c>
      <c r="FB103" s="61">
        <f>[3]攻城基础信息!$X102*EZ103/FA103*$EX$1*6</f>
        <v>1078191.6725135543</v>
      </c>
      <c r="FC103" s="26">
        <f t="shared" si="414"/>
        <v>108000</v>
      </c>
      <c r="FJ103" s="54">
        <v>98</v>
      </c>
      <c r="FK103" s="54">
        <f t="shared" si="491"/>
        <v>0.62352539489119996</v>
      </c>
      <c r="FL103" s="54">
        <f t="shared" si="492"/>
        <v>0.62982363120323226</v>
      </c>
      <c r="FM103" s="54">
        <f t="shared" si="493"/>
        <v>0.63618548606387093</v>
      </c>
      <c r="FN103" s="54">
        <f t="shared" si="494"/>
        <v>0.64261160208471813</v>
      </c>
      <c r="FO103" s="54">
        <f t="shared" si="495"/>
        <v>0.64910262836840216</v>
      </c>
      <c r="FP103" s="54">
        <f t="shared" si="496"/>
        <v>0.65565922057414361</v>
      </c>
      <c r="FQ103" s="54">
        <f t="shared" si="497"/>
        <v>0.66228204098398347</v>
      </c>
      <c r="FR103" s="54">
        <f t="shared" si="498"/>
        <v>0.66897175856968027</v>
      </c>
      <c r="FS103" s="54">
        <f t="shared" si="499"/>
        <v>0.67572904906028308</v>
      </c>
      <c r="FT103" s="54">
        <f t="shared" si="500"/>
        <v>0.68255459501038696</v>
      </c>
      <c r="FU103" s="54">
        <f t="shared" si="501"/>
        <v>0.68944908586907772</v>
      </c>
      <c r="FV103" s="54">
        <f t="shared" si="502"/>
        <v>0.69641321804957346</v>
      </c>
      <c r="FW103" s="54">
        <f t="shared" si="503"/>
        <v>0.70344769499956916</v>
      </c>
      <c r="FX103" s="54">
        <f t="shared" si="504"/>
        <v>0.71055322727229209</v>
      </c>
      <c r="FY103" s="54">
        <f t="shared" si="505"/>
        <v>0.7177305325982748</v>
      </c>
      <c r="FZ103" s="54">
        <f t="shared" si="506"/>
        <v>0.72498033595785338</v>
      </c>
      <c r="GA103" s="54">
        <f t="shared" si="507"/>
        <v>0.73230336965439735</v>
      </c>
      <c r="GB103" s="54">
        <f t="shared" si="508"/>
        <v>0.73970037338828021</v>
      </c>
      <c r="GC103" s="54">
        <f t="shared" si="509"/>
        <v>0.74717209433159615</v>
      </c>
      <c r="GD103" s="54">
        <f t="shared" si="510"/>
        <v>0.75471928720363246</v>
      </c>
      <c r="GE103" s="54">
        <f t="shared" si="511"/>
        <v>0.76234271434710354</v>
      </c>
      <c r="GF103" s="54">
        <f t="shared" si="512"/>
        <v>0.77004314580515509</v>
      </c>
      <c r="GG103" s="54">
        <f t="shared" si="513"/>
        <v>0.77782135939914654</v>
      </c>
      <c r="GH103" s="54">
        <f t="shared" si="514"/>
        <v>0.78567814080721876</v>
      </c>
      <c r="GI103" s="54">
        <f t="shared" si="515"/>
        <v>0.79361428364365527</v>
      </c>
      <c r="GJ103" s="54">
        <f t="shared" si="516"/>
        <v>0.80163058953904576</v>
      </c>
      <c r="GK103" s="54">
        <f t="shared" si="517"/>
        <v>0.80972786822125831</v>
      </c>
      <c r="GL103" s="54">
        <f t="shared" si="518"/>
        <v>0.81790693759723065</v>
      </c>
      <c r="GM103" s="54">
        <f t="shared" si="519"/>
        <v>0.82616862383558654</v>
      </c>
      <c r="GN103" s="54">
        <f t="shared" si="520"/>
        <v>0.83451376145008738</v>
      </c>
      <c r="GO103" s="54">
        <f t="shared" si="521"/>
        <v>0.84294319338392665</v>
      </c>
      <c r="GP103" s="54">
        <f t="shared" si="522"/>
        <v>0.85145777109487542</v>
      </c>
      <c r="GQ103" s="54">
        <f t="shared" si="523"/>
        <v>0.86005835464128833</v>
      </c>
      <c r="GR103" s="54">
        <f t="shared" si="524"/>
        <v>0.86874581276897811</v>
      </c>
      <c r="GS103" s="54">
        <f t="shared" si="525"/>
        <v>0.87752102299896784</v>
      </c>
      <c r="GT103" s="54">
        <f t="shared" si="526"/>
        <v>0.88638487171612912</v>
      </c>
      <c r="GU103" s="54">
        <f t="shared" si="527"/>
        <v>0.89533825425871627</v>
      </c>
      <c r="GV103" s="54">
        <f t="shared" si="528"/>
        <v>0.9043820750088043</v>
      </c>
      <c r="GW103" s="54">
        <f t="shared" si="529"/>
        <v>0.91351724748364072</v>
      </c>
      <c r="GX103" s="54">
        <f t="shared" si="530"/>
        <v>0.92274469442791995</v>
      </c>
      <c r="GY103" s="54">
        <f t="shared" si="531"/>
        <v>0.93206534790698992</v>
      </c>
      <c r="GZ103" s="54">
        <f t="shared" si="532"/>
        <v>0.94148014940099989</v>
      </c>
      <c r="HA103" s="54">
        <f t="shared" si="533"/>
        <v>0.95099004989999991</v>
      </c>
      <c r="HB103" s="54">
        <f t="shared" si="534"/>
        <v>0.96059600999999994</v>
      </c>
      <c r="HC103" s="54">
        <f t="shared" si="535"/>
        <v>0.97029899999999991</v>
      </c>
      <c r="HD103" s="54">
        <f t="shared" si="536"/>
        <v>0.98009999999999997</v>
      </c>
      <c r="HE103" s="54">
        <f t="shared" si="537"/>
        <v>0.99</v>
      </c>
      <c r="HF103" s="67">
        <f t="shared" si="486"/>
        <v>1</v>
      </c>
      <c r="HG103" s="66">
        <f t="shared" ref="HG103:HR103" si="586">IF(HG$5&lt;$P103,HH103*0.99,IF(HG$5&lt;=$T103,1,HF103*HG$2))</f>
        <v>1</v>
      </c>
      <c r="HH103" s="66">
        <f t="shared" si="586"/>
        <v>1</v>
      </c>
      <c r="HI103" s="66">
        <f t="shared" si="586"/>
        <v>1</v>
      </c>
      <c r="HJ103" s="66">
        <f t="shared" si="586"/>
        <v>1</v>
      </c>
      <c r="HK103" s="66">
        <f t="shared" si="586"/>
        <v>1</v>
      </c>
      <c r="HL103" s="66">
        <f t="shared" si="586"/>
        <v>1</v>
      </c>
      <c r="HM103" s="66">
        <f t="shared" si="586"/>
        <v>1.17</v>
      </c>
      <c r="HN103" s="66">
        <f t="shared" si="586"/>
        <v>1.3922999999999999</v>
      </c>
      <c r="HO103" s="66">
        <f t="shared" si="586"/>
        <v>1.6846829999999997</v>
      </c>
      <c r="HP103" s="66">
        <f t="shared" si="586"/>
        <v>2.0721600899999997</v>
      </c>
      <c r="HQ103" s="66">
        <f t="shared" si="586"/>
        <v>2.5902001124999998</v>
      </c>
      <c r="HR103" s="66">
        <f t="shared" si="586"/>
        <v>3.2895541428749997</v>
      </c>
    </row>
    <row r="104" spans="9:226" x14ac:dyDescent="0.15">
      <c r="I104" s="54">
        <v>99</v>
      </c>
      <c r="J104" s="54">
        <f>ROUNDUP(求节点(节奏总纲!P$4:P$113,节奏总纲!$O$4:$O$113,节奏总纲!P102+1),0)</f>
        <v>100</v>
      </c>
      <c r="K104" s="54">
        <f>ROUNDUP(求节点(节奏总纲!Q$4:Q$113,节奏总纲!$O$4:$O$113,节奏总纲!Q102+1),0)</f>
        <v>100</v>
      </c>
      <c r="L104" s="54">
        <f>ROUNDUP(求节点(节奏总纲!R$4:R$113,节奏总纲!$O$4:$O$113,节奏总纲!R102+1),0)</f>
        <v>100</v>
      </c>
      <c r="M104" s="54">
        <f>ROUNDUP(求节点(节奏总纲!S$4:S$113,节奏总纲!$O$4:$O$113,节奏总纲!S102+1),0)</f>
        <v>100</v>
      </c>
      <c r="N104" s="54">
        <f>ROUNDUP(求节点(节奏总纲!T$4:T$113,节奏总纲!$O$4:$O$113,节奏总纲!T102+1),0)</f>
        <v>100</v>
      </c>
      <c r="O104" s="54">
        <f t="shared" si="568"/>
        <v>24</v>
      </c>
      <c r="P104" s="54">
        <v>48</v>
      </c>
      <c r="Q104" s="54">
        <f t="shared" si="581"/>
        <v>49.5</v>
      </c>
      <c r="R104" s="54">
        <f t="shared" si="582"/>
        <v>51</v>
      </c>
      <c r="S104" s="54">
        <f t="shared" si="583"/>
        <v>52.5</v>
      </c>
      <c r="T104" s="54">
        <f t="shared" si="584"/>
        <v>54</v>
      </c>
      <c r="U104" s="54">
        <f>其他调用!AG103</f>
        <v>79086586626.450851</v>
      </c>
      <c r="V104" s="54">
        <f>IFERROR(部队战力(INDEX(其他调用!D$5:D$104,J104,1),INDEX(其他调用!N$5:N$104,J104,1),INDEX(其他调用!I$5:I$104,J104,1),INDEX(其他调用!S$5:S$104,J104,1)),V103)</f>
        <v>82178028797.232559</v>
      </c>
      <c r="W104" s="54">
        <f>IFERROR(部队战力(INDEX(其他调用!E$5:E$104,K104,1),INDEX(其他调用!O$5:O$104,K104,1),INDEX(其他调用!J$5:J$104,K104,1),INDEX(其他调用!T$5:T$104,K104,1)),W103)</f>
        <v>92220979469.691559</v>
      </c>
      <c r="X104" s="54">
        <f>IFERROR(部队战力(INDEX(其他调用!F$5:F$104,L104,1),INDEX(其他调用!P$5:P$104,L104,1),INDEX(其他调用!K$5:K$104,L104,1),INDEX(其他调用!U$5:U$104,L104,1)),X103)</f>
        <v>103105188163.29829</v>
      </c>
      <c r="Y104" s="54">
        <f>IFERROR(部队战力(INDEX(其他调用!G$5:G$104,M104,1),INDEX(其他调用!Q$5:Q$104,M104,1),INDEX(其他调用!L$5:L$104,M104,1),INDEX(其他调用!V$5:V$104,M104,1)),Y103)</f>
        <v>111480446084.63438</v>
      </c>
      <c r="Z104" s="54">
        <f>IFERROR(部队战力(INDEX(其他调用!H$5:H$104,N104,1),INDEX(其他调用!R$5:R$104,N104,1),INDEX(其他调用!M$5:M$104,N104,1),INDEX(其他调用!W$5:W$104,N104,1)),Z103)</f>
        <v>126717744879.28552</v>
      </c>
      <c r="AA104" s="54">
        <f t="shared" si="569"/>
        <v>1</v>
      </c>
      <c r="AB104" s="54">
        <f t="shared" si="570"/>
        <v>1.0390893361649745</v>
      </c>
      <c r="AC104" s="54">
        <f t="shared" si="571"/>
        <v>1.1660761123157115</v>
      </c>
      <c r="AD104" s="54">
        <f t="shared" si="572"/>
        <v>1.3037000654775297</v>
      </c>
      <c r="AE104" s="54">
        <f t="shared" si="573"/>
        <v>1.4095999187724366</v>
      </c>
      <c r="AF104" s="54">
        <f t="shared" si="574"/>
        <v>1.6022659503287278</v>
      </c>
      <c r="AL104" s="54">
        <v>99</v>
      </c>
      <c r="AM104" s="26">
        <f t="shared" si="549"/>
        <v>0.31259221482495197</v>
      </c>
      <c r="AN104" s="26">
        <f t="shared" si="549"/>
        <v>0.3295011258945002</v>
      </c>
      <c r="AO104" s="26">
        <f t="shared" si="549"/>
        <v>0.34732468313883558</v>
      </c>
      <c r="AP104" s="26">
        <f t="shared" si="549"/>
        <v>0.3661123621050002</v>
      </c>
      <c r="AQ104" s="26">
        <f t="shared" si="549"/>
        <v>0.40429328196054931</v>
      </c>
      <c r="AR104" s="26">
        <f t="shared" si="549"/>
        <v>0.42616253790000019</v>
      </c>
      <c r="AS104" s="26">
        <f t="shared" si="549"/>
        <v>0.44921475773394365</v>
      </c>
      <c r="AT104" s="26">
        <f t="shared" si="549"/>
        <v>0.47351393100000022</v>
      </c>
      <c r="AU104" s="26">
        <f t="shared" si="549"/>
        <v>0.52181512262023744</v>
      </c>
      <c r="AV104" s="26">
        <f t="shared" si="549"/>
        <v>0.55004143500000013</v>
      </c>
      <c r="AW104" s="26">
        <f t="shared" si="549"/>
        <v>0.57979458068915268</v>
      </c>
      <c r="AX104" s="26">
        <f t="shared" si="549"/>
        <v>0.61115715000000015</v>
      </c>
      <c r="AY104" s="26">
        <f t="shared" si="549"/>
        <v>0.5881974006991405</v>
      </c>
      <c r="AZ104" s="26">
        <f t="shared" si="549"/>
        <v>0.62001450000000025</v>
      </c>
      <c r="BA104" s="26">
        <f t="shared" si="549"/>
        <v>0.65355266744348939</v>
      </c>
      <c r="BB104" s="26">
        <f t="shared" si="549"/>
        <v>0.68890500000000021</v>
      </c>
      <c r="BC104" s="26">
        <f t="shared" si="550"/>
        <v>0.76074913670670707</v>
      </c>
      <c r="BD104" s="26">
        <f t="shared" si="550"/>
        <v>0.80190000000000017</v>
      </c>
      <c r="BE104" s="26">
        <f t="shared" si="550"/>
        <v>0.84527681856300807</v>
      </c>
      <c r="BF104" s="26">
        <f t="shared" si="550"/>
        <v>0.89100000000000013</v>
      </c>
      <c r="BG104" s="26">
        <f t="shared" si="550"/>
        <v>0.9818872134822817</v>
      </c>
      <c r="BH104" s="26">
        <f t="shared" si="550"/>
        <v>1.0349999999999999</v>
      </c>
      <c r="BI104" s="26">
        <f t="shared" si="550"/>
        <v>1.0909857927580908</v>
      </c>
      <c r="BJ104" s="26">
        <f t="shared" si="550"/>
        <v>1.1499999999999999</v>
      </c>
      <c r="BK104" s="26">
        <f t="shared" si="550"/>
        <v>1.0508547313401977</v>
      </c>
      <c r="BL104" s="26">
        <f t="shared" si="550"/>
        <v>1.0517087680342678</v>
      </c>
      <c r="BM104" s="26">
        <f t="shared" si="550"/>
        <v>1.0525621117730943</v>
      </c>
      <c r="BN104" s="26">
        <f t="shared" si="550"/>
        <v>1.0534147642407117</v>
      </c>
      <c r="BO104" s="26">
        <f t="shared" si="550"/>
        <v>1.1044699045959805</v>
      </c>
      <c r="BP104" s="26">
        <f t="shared" si="550"/>
        <v>1.1053617164484686</v>
      </c>
      <c r="BQ104" s="26">
        <f t="shared" si="550"/>
        <v>1.1062528093621076</v>
      </c>
      <c r="BR104" s="26">
        <f t="shared" si="550"/>
        <v>1.1071431850728282</v>
      </c>
      <c r="BS104" s="26">
        <f t="shared" si="551"/>
        <v>1.15839797464184</v>
      </c>
      <c r="BT104" s="26">
        <f t="shared" si="551"/>
        <v>1.1593273277850571</v>
      </c>
      <c r="BU104" s="26">
        <f t="shared" si="551"/>
        <v>1.1602559365261464</v>
      </c>
      <c r="BV104" s="26">
        <f t="shared" si="551"/>
        <v>1.1611838026510226</v>
      </c>
      <c r="BW104" s="26">
        <f t="shared" si="551"/>
        <v>1.0540538009539042</v>
      </c>
      <c r="BX104" s="26">
        <f t="shared" si="551"/>
        <v>1.0555433820883491</v>
      </c>
      <c r="BY104" s="26">
        <f t="shared" si="551"/>
        <v>1.0570308640884842</v>
      </c>
      <c r="BZ104" s="26">
        <f t="shared" si="551"/>
        <v>1.0585162558037478</v>
      </c>
      <c r="CA104" s="26">
        <f t="shared" si="551"/>
        <v>1.1104757358321238</v>
      </c>
      <c r="CB104" s="26">
        <f t="shared" si="551"/>
        <v>1.1120275083950422</v>
      </c>
      <c r="CC104" s="26">
        <f t="shared" si="551"/>
        <v>1.1135771185610248</v>
      </c>
      <c r="CD104" s="26">
        <f t="shared" si="551"/>
        <v>1.1151245753448642</v>
      </c>
      <c r="CE104" s="26">
        <f t="shared" si="551"/>
        <v>1.1674276098670218</v>
      </c>
      <c r="CF104" s="26">
        <f t="shared" si="551"/>
        <v>1.1690409310823739</v>
      </c>
      <c r="CG104" s="26">
        <f t="shared" si="551"/>
        <v>1.1706520289189533</v>
      </c>
      <c r="CH104" s="26" t="e">
        <f t="shared" si="551"/>
        <v>#VALUE!</v>
      </c>
      <c r="CK104" s="54">
        <v>99</v>
      </c>
      <c r="CL104" s="54">
        <f t="shared" si="364"/>
        <v>9.6153846153846159E-3</v>
      </c>
      <c r="CM104" s="54">
        <f t="shared" si="365"/>
        <v>1.9230769230769232E-2</v>
      </c>
      <c r="CN104" s="54">
        <f t="shared" si="366"/>
        <v>2.8846153846153848E-2</v>
      </c>
      <c r="CO104" s="54">
        <f t="shared" si="367"/>
        <v>3.8461538461538464E-2</v>
      </c>
      <c r="CP104" s="54">
        <f t="shared" si="368"/>
        <v>4.8076923076923073E-2</v>
      </c>
      <c r="CQ104" s="54">
        <f t="shared" si="369"/>
        <v>5.7692307692307696E-2</v>
      </c>
      <c r="CR104" s="54">
        <f t="shared" si="370"/>
        <v>6.7307692307692304E-2</v>
      </c>
      <c r="CS104" s="54">
        <f t="shared" si="371"/>
        <v>7.6923076923076927E-2</v>
      </c>
      <c r="CT104" s="54">
        <f t="shared" si="372"/>
        <v>8.6538461538461536E-2</v>
      </c>
      <c r="CU104" s="54">
        <f t="shared" si="373"/>
        <v>9.6153846153846145E-2</v>
      </c>
      <c r="CV104" s="54">
        <f t="shared" si="374"/>
        <v>0.10576923076923077</v>
      </c>
      <c r="CW104" s="54">
        <f t="shared" si="375"/>
        <v>0.11538461538461539</v>
      </c>
      <c r="CX104" s="54">
        <f t="shared" si="376"/>
        <v>1.9230769230769232E-2</v>
      </c>
      <c r="CY104" s="54">
        <f t="shared" si="377"/>
        <v>3.8461538461538464E-2</v>
      </c>
      <c r="CZ104" s="54">
        <f t="shared" si="378"/>
        <v>5.7692307692307696E-2</v>
      </c>
      <c r="DA104" s="54">
        <f t="shared" si="379"/>
        <v>7.6923076923076927E-2</v>
      </c>
      <c r="DB104" s="54">
        <f t="shared" si="380"/>
        <v>9.6153846153846145E-2</v>
      </c>
      <c r="DC104" s="54">
        <f t="shared" si="381"/>
        <v>0.11538461538461539</v>
      </c>
      <c r="DD104" s="54">
        <f t="shared" si="382"/>
        <v>0.13461538461538461</v>
      </c>
      <c r="DE104" s="54">
        <f t="shared" si="383"/>
        <v>0.15384615384615385</v>
      </c>
      <c r="DF104" s="54">
        <f t="shared" si="384"/>
        <v>0.17307692307692307</v>
      </c>
      <c r="DG104" s="54">
        <f t="shared" si="385"/>
        <v>0.19230769230769229</v>
      </c>
      <c r="DH104" s="54">
        <f t="shared" si="386"/>
        <v>0.21153846153846154</v>
      </c>
      <c r="DI104" s="54">
        <f t="shared" si="387"/>
        <v>0.23076923076923078</v>
      </c>
      <c r="DJ104" s="54">
        <f t="shared" si="388"/>
        <v>2.8846153846153848E-2</v>
      </c>
      <c r="DK104" s="54">
        <f t="shared" si="389"/>
        <v>5.7692307692307696E-2</v>
      </c>
      <c r="DL104" s="54">
        <f t="shared" si="390"/>
        <v>8.6538461538461536E-2</v>
      </c>
      <c r="DM104" s="54">
        <f t="shared" si="391"/>
        <v>0.11538461538461539</v>
      </c>
      <c r="DN104" s="54">
        <f t="shared" si="392"/>
        <v>0.14423076923076922</v>
      </c>
      <c r="DO104" s="54">
        <f t="shared" si="393"/>
        <v>0.17307692307692307</v>
      </c>
      <c r="DP104" s="54">
        <f t="shared" si="394"/>
        <v>0.20192307692307693</v>
      </c>
      <c r="DQ104" s="54">
        <f t="shared" si="395"/>
        <v>0.23076923076923078</v>
      </c>
      <c r="DR104" s="54">
        <f t="shared" si="396"/>
        <v>0.25961538461538458</v>
      </c>
      <c r="DS104" s="54">
        <f t="shared" si="397"/>
        <v>0.28846153846153844</v>
      </c>
      <c r="DT104" s="54">
        <f t="shared" si="398"/>
        <v>0.31730769230769229</v>
      </c>
      <c r="DU104" s="54">
        <f t="shared" si="399"/>
        <v>0.34615384615384615</v>
      </c>
      <c r="DV104" s="54">
        <f t="shared" si="400"/>
        <v>3.8461538461538464E-2</v>
      </c>
      <c r="DW104" s="54">
        <f t="shared" si="401"/>
        <v>7.6923076923076927E-2</v>
      </c>
      <c r="DX104" s="54">
        <f t="shared" si="402"/>
        <v>0.11538461538461539</v>
      </c>
      <c r="DY104" s="54">
        <f t="shared" si="403"/>
        <v>0.15384615384615385</v>
      </c>
      <c r="DZ104" s="54">
        <f t="shared" si="404"/>
        <v>0.19230769230769229</v>
      </c>
      <c r="EA104" s="54">
        <f t="shared" si="405"/>
        <v>0.23076923076923078</v>
      </c>
      <c r="EB104" s="54">
        <f t="shared" si="406"/>
        <v>0.26923076923076922</v>
      </c>
      <c r="EC104" s="54">
        <f t="shared" si="407"/>
        <v>0.30769230769230771</v>
      </c>
      <c r="ED104" s="54">
        <f t="shared" si="408"/>
        <v>0.34615384615384615</v>
      </c>
      <c r="EE104" s="54">
        <f t="shared" si="409"/>
        <v>0.38461538461538458</v>
      </c>
      <c r="EF104" s="54">
        <f t="shared" si="410"/>
        <v>0.42307692307692307</v>
      </c>
      <c r="EG104" s="54">
        <f t="shared" si="411"/>
        <v>0.46153846153846156</v>
      </c>
      <c r="EH104" s="66">
        <f t="shared" ref="EH104:ES104" si="587">EG104+EH$2</f>
        <v>0.54153846153846152</v>
      </c>
      <c r="EI104" s="66">
        <f t="shared" si="587"/>
        <v>0.63153846153846149</v>
      </c>
      <c r="EJ104" s="66">
        <f t="shared" si="587"/>
        <v>0.73153846153846147</v>
      </c>
      <c r="EK104" s="66">
        <f t="shared" si="587"/>
        <v>0.85153846153846147</v>
      </c>
      <c r="EL104" s="66">
        <f t="shared" si="587"/>
        <v>0.99153846153846148</v>
      </c>
      <c r="EM104" s="66">
        <f t="shared" si="587"/>
        <v>1.1515384615384614</v>
      </c>
      <c r="EN104" s="66">
        <f t="shared" si="587"/>
        <v>1.3315384615384613</v>
      </c>
      <c r="EO104" s="66">
        <f t="shared" si="587"/>
        <v>1.5315384615384613</v>
      </c>
      <c r="EP104" s="66">
        <f t="shared" si="587"/>
        <v>1.7515384615384613</v>
      </c>
      <c r="EQ104" s="66">
        <f t="shared" si="587"/>
        <v>1.9915384615384613</v>
      </c>
      <c r="ER104" s="66">
        <f t="shared" si="587"/>
        <v>2.2515384615384613</v>
      </c>
      <c r="ES104" s="66">
        <f t="shared" si="587"/>
        <v>2.5315384615384611</v>
      </c>
      <c r="EW104" s="23">
        <v>99</v>
      </c>
      <c r="EX104" s="23">
        <f>INT([2]攻城值!$AC103)</f>
        <v>360</v>
      </c>
      <c r="EY104" s="23">
        <f>INT([2]攻城值!$AJ103)</f>
        <v>1995</v>
      </c>
      <c r="EZ104" s="23">
        <f t="shared" si="413"/>
        <v>1596</v>
      </c>
      <c r="FA104" s="23">
        <f>[3]其他调用!AS103+[3]其他调用!$AZ103*[3]攻城基础信息!$D$28*[3]攻城基础信息!$D$29</f>
        <v>1770.5917535363883</v>
      </c>
      <c r="FB104" s="61">
        <f>[3]攻城基础信息!$X103*EZ104/FA104*$EX$1*6</f>
        <v>1093539.5966774486</v>
      </c>
      <c r="FC104" s="26">
        <f t="shared" si="414"/>
        <v>109500</v>
      </c>
      <c r="FJ104" s="54">
        <v>99</v>
      </c>
      <c r="FK104" s="54">
        <f t="shared" si="491"/>
        <v>0.62352539489119996</v>
      </c>
      <c r="FL104" s="54">
        <f t="shared" si="492"/>
        <v>0.62982363120323226</v>
      </c>
      <c r="FM104" s="54">
        <f t="shared" si="493"/>
        <v>0.63618548606387093</v>
      </c>
      <c r="FN104" s="54">
        <f t="shared" si="494"/>
        <v>0.64261160208471813</v>
      </c>
      <c r="FO104" s="54">
        <f t="shared" si="495"/>
        <v>0.64910262836840216</v>
      </c>
      <c r="FP104" s="54">
        <f t="shared" si="496"/>
        <v>0.65565922057414361</v>
      </c>
      <c r="FQ104" s="54">
        <f t="shared" si="497"/>
        <v>0.66228204098398347</v>
      </c>
      <c r="FR104" s="54">
        <f t="shared" si="498"/>
        <v>0.66897175856968027</v>
      </c>
      <c r="FS104" s="54">
        <f t="shared" si="499"/>
        <v>0.67572904906028308</v>
      </c>
      <c r="FT104" s="54">
        <f t="shared" si="500"/>
        <v>0.68255459501038696</v>
      </c>
      <c r="FU104" s="54">
        <f t="shared" si="501"/>
        <v>0.68944908586907772</v>
      </c>
      <c r="FV104" s="54">
        <f t="shared" si="502"/>
        <v>0.69641321804957346</v>
      </c>
      <c r="FW104" s="54">
        <f t="shared" si="503"/>
        <v>0.70344769499956916</v>
      </c>
      <c r="FX104" s="54">
        <f t="shared" si="504"/>
        <v>0.71055322727229209</v>
      </c>
      <c r="FY104" s="54">
        <f t="shared" si="505"/>
        <v>0.7177305325982748</v>
      </c>
      <c r="FZ104" s="54">
        <f t="shared" si="506"/>
        <v>0.72498033595785338</v>
      </c>
      <c r="GA104" s="54">
        <f t="shared" si="507"/>
        <v>0.73230336965439735</v>
      </c>
      <c r="GB104" s="54">
        <f t="shared" si="508"/>
        <v>0.73970037338828021</v>
      </c>
      <c r="GC104" s="54">
        <f t="shared" si="509"/>
        <v>0.74717209433159615</v>
      </c>
      <c r="GD104" s="54">
        <f t="shared" si="510"/>
        <v>0.75471928720363246</v>
      </c>
      <c r="GE104" s="54">
        <f t="shared" si="511"/>
        <v>0.76234271434710354</v>
      </c>
      <c r="GF104" s="54">
        <f t="shared" si="512"/>
        <v>0.77004314580515509</v>
      </c>
      <c r="GG104" s="54">
        <f t="shared" si="513"/>
        <v>0.77782135939914654</v>
      </c>
      <c r="GH104" s="54">
        <f t="shared" si="514"/>
        <v>0.78567814080721876</v>
      </c>
      <c r="GI104" s="54">
        <f t="shared" si="515"/>
        <v>0.79361428364365527</v>
      </c>
      <c r="GJ104" s="54">
        <f t="shared" si="516"/>
        <v>0.80163058953904576</v>
      </c>
      <c r="GK104" s="54">
        <f t="shared" si="517"/>
        <v>0.80972786822125831</v>
      </c>
      <c r="GL104" s="54">
        <f t="shared" si="518"/>
        <v>0.81790693759723065</v>
      </c>
      <c r="GM104" s="54">
        <f t="shared" si="519"/>
        <v>0.82616862383558654</v>
      </c>
      <c r="GN104" s="54">
        <f t="shared" si="520"/>
        <v>0.83451376145008738</v>
      </c>
      <c r="GO104" s="54">
        <f t="shared" si="521"/>
        <v>0.84294319338392665</v>
      </c>
      <c r="GP104" s="54">
        <f t="shared" si="522"/>
        <v>0.85145777109487542</v>
      </c>
      <c r="GQ104" s="54">
        <f t="shared" si="523"/>
        <v>0.86005835464128833</v>
      </c>
      <c r="GR104" s="54">
        <f t="shared" si="524"/>
        <v>0.86874581276897811</v>
      </c>
      <c r="GS104" s="54">
        <f t="shared" si="525"/>
        <v>0.87752102299896784</v>
      </c>
      <c r="GT104" s="54">
        <f t="shared" si="526"/>
        <v>0.88638487171612912</v>
      </c>
      <c r="GU104" s="54">
        <f t="shared" si="527"/>
        <v>0.89533825425871627</v>
      </c>
      <c r="GV104" s="54">
        <f t="shared" si="528"/>
        <v>0.9043820750088043</v>
      </c>
      <c r="GW104" s="54">
        <f t="shared" si="529"/>
        <v>0.91351724748364072</v>
      </c>
      <c r="GX104" s="54">
        <f t="shared" si="530"/>
        <v>0.92274469442791995</v>
      </c>
      <c r="GY104" s="54">
        <f t="shared" si="531"/>
        <v>0.93206534790698992</v>
      </c>
      <c r="GZ104" s="54">
        <f t="shared" si="532"/>
        <v>0.94148014940099989</v>
      </c>
      <c r="HA104" s="54">
        <f t="shared" si="533"/>
        <v>0.95099004989999991</v>
      </c>
      <c r="HB104" s="54">
        <f t="shared" si="534"/>
        <v>0.96059600999999994</v>
      </c>
      <c r="HC104" s="54">
        <f t="shared" si="535"/>
        <v>0.97029899999999991</v>
      </c>
      <c r="HD104" s="54">
        <f t="shared" si="536"/>
        <v>0.98009999999999997</v>
      </c>
      <c r="HE104" s="54">
        <f t="shared" si="537"/>
        <v>0.99</v>
      </c>
      <c r="HF104" s="67">
        <f t="shared" si="486"/>
        <v>1</v>
      </c>
      <c r="HG104" s="66">
        <f t="shared" ref="HG104:HR104" si="588">IF(HG$5&lt;$P104,HH104*0.99,IF(HG$5&lt;=$T104,1,HF104*HG$2))</f>
        <v>1</v>
      </c>
      <c r="HH104" s="66">
        <f t="shared" si="588"/>
        <v>1</v>
      </c>
      <c r="HI104" s="66">
        <f t="shared" si="588"/>
        <v>1</v>
      </c>
      <c r="HJ104" s="66">
        <f t="shared" si="588"/>
        <v>1</v>
      </c>
      <c r="HK104" s="66">
        <f t="shared" si="588"/>
        <v>1</v>
      </c>
      <c r="HL104" s="66">
        <f t="shared" si="588"/>
        <v>1</v>
      </c>
      <c r="HM104" s="66">
        <f t="shared" si="588"/>
        <v>1.17</v>
      </c>
      <c r="HN104" s="66">
        <f t="shared" si="588"/>
        <v>1.3922999999999999</v>
      </c>
      <c r="HO104" s="66">
        <f t="shared" si="588"/>
        <v>1.6846829999999997</v>
      </c>
      <c r="HP104" s="66">
        <f t="shared" si="588"/>
        <v>2.0721600899999997</v>
      </c>
      <c r="HQ104" s="66">
        <f t="shared" si="588"/>
        <v>2.5902001124999998</v>
      </c>
      <c r="HR104" s="66">
        <f t="shared" si="588"/>
        <v>3.2895541428749997</v>
      </c>
    </row>
    <row r="105" spans="9:226" x14ac:dyDescent="0.15">
      <c r="I105" s="54">
        <v>100</v>
      </c>
      <c r="J105" s="54">
        <f>ROUNDUP(求节点(节奏总纲!P$4:P$113,节奏总纲!$O$4:$O$113,节奏总纲!P103+1),0)</f>
        <v>101</v>
      </c>
      <c r="K105" s="54">
        <f>ROUNDUP(求节点(节奏总纲!Q$4:Q$113,节奏总纲!$O$4:$O$113,节奏总纲!Q103+1),0)</f>
        <v>101</v>
      </c>
      <c r="L105" s="54">
        <f>ROUNDUP(求节点(节奏总纲!R$4:R$113,节奏总纲!$O$4:$O$113,节奏总纲!R103+1),0)</f>
        <v>101</v>
      </c>
      <c r="M105" s="54">
        <f>ROUNDUP(求节点(节奏总纲!S$4:S$113,节奏总纲!$O$4:$O$113,节奏总纲!S103+1),0)</f>
        <v>101</v>
      </c>
      <c r="N105" s="54">
        <f>ROUNDUP(求节点(节奏总纲!T$4:T$113,节奏总纲!$O$4:$O$113,节奏总纲!T103+1),0)</f>
        <v>101</v>
      </c>
      <c r="O105" s="54">
        <f t="shared" si="568"/>
        <v>24</v>
      </c>
      <c r="P105" s="54">
        <v>48</v>
      </c>
      <c r="Q105" s="54">
        <f t="shared" si="581"/>
        <v>49.5</v>
      </c>
      <c r="R105" s="54">
        <f t="shared" si="582"/>
        <v>51</v>
      </c>
      <c r="S105" s="54">
        <f t="shared" si="583"/>
        <v>52.5</v>
      </c>
      <c r="T105" s="54">
        <f t="shared" si="584"/>
        <v>54</v>
      </c>
      <c r="U105" s="54">
        <f>其他调用!AG104</f>
        <v>82178028797.232559</v>
      </c>
      <c r="V105" s="54">
        <f>IFERROR(部队战力(INDEX(其他调用!D$5:D$104,J105,1),INDEX(其他调用!N$5:N$104,J105,1),INDEX(其他调用!I$5:I$104,J105,1),INDEX(其他调用!S$5:S$104,J105,1)),V104)</f>
        <v>82178028797.232559</v>
      </c>
      <c r="W105" s="54">
        <f>IFERROR(部队战力(INDEX(其他调用!E$5:E$104,K105,1),INDEX(其他调用!O$5:O$104,K105,1),INDEX(其他调用!J$5:J$104,K105,1),INDEX(其他调用!T$5:T$104,K105,1)),W104)</f>
        <v>92220979469.691559</v>
      </c>
      <c r="X105" s="54">
        <f>IFERROR(部队战力(INDEX(其他调用!F$5:F$104,L105,1),INDEX(其他调用!P$5:P$104,L105,1),INDEX(其他调用!K$5:K$104,L105,1),INDEX(其他调用!U$5:U$104,L105,1)),X104)</f>
        <v>103105188163.29829</v>
      </c>
      <c r="Y105" s="54">
        <f>IFERROR(部队战力(INDEX(其他调用!G$5:G$104,M105,1),INDEX(其他调用!Q$5:Q$104,M105,1),INDEX(其他调用!L$5:L$104,M105,1),INDEX(其他调用!V$5:V$104,M105,1)),Y104)</f>
        <v>111480446084.63438</v>
      </c>
      <c r="Z105" s="54">
        <f>IFERROR(部队战力(INDEX(其他调用!H$5:H$104,N105,1),INDEX(其他调用!R$5:R$104,N105,1),INDEX(其他调用!M$5:M$104,N105,1),INDEX(其他调用!W$5:W$104,N105,1)),Z104)</f>
        <v>126717744879.28552</v>
      </c>
      <c r="AA105" s="54">
        <f t="shared" si="569"/>
        <v>1</v>
      </c>
      <c r="AB105" s="54">
        <f t="shared" si="570"/>
        <v>1</v>
      </c>
      <c r="AC105" s="54">
        <f t="shared" si="571"/>
        <v>1.1222096808532502</v>
      </c>
      <c r="AD105" s="54">
        <f t="shared" si="572"/>
        <v>1.2546563804505673</v>
      </c>
      <c r="AE105" s="54">
        <f t="shared" si="573"/>
        <v>1.3565724040388349</v>
      </c>
      <c r="AF105" s="54">
        <f t="shared" si="574"/>
        <v>1.5419905628541055</v>
      </c>
      <c r="AL105" s="54">
        <v>100</v>
      </c>
      <c r="AM105" s="26">
        <f t="shared" si="549"/>
        <v>0.31259221482495197</v>
      </c>
      <c r="AN105" s="26">
        <f t="shared" si="549"/>
        <v>0.3295011258945002</v>
      </c>
      <c r="AO105" s="26">
        <f t="shared" si="549"/>
        <v>0.34732468313883558</v>
      </c>
      <c r="AP105" s="26">
        <f t="shared" si="549"/>
        <v>0.3661123621050002</v>
      </c>
      <c r="AQ105" s="26">
        <f t="shared" si="549"/>
        <v>0.40429328196054931</v>
      </c>
      <c r="AR105" s="26">
        <f t="shared" si="549"/>
        <v>0.42616253790000019</v>
      </c>
      <c r="AS105" s="26">
        <f t="shared" si="549"/>
        <v>0.44921475773394365</v>
      </c>
      <c r="AT105" s="26">
        <f t="shared" si="549"/>
        <v>0.47351393100000022</v>
      </c>
      <c r="AU105" s="26">
        <f t="shared" si="549"/>
        <v>0.52181512262023744</v>
      </c>
      <c r="AV105" s="26">
        <f t="shared" si="549"/>
        <v>0.55004143500000013</v>
      </c>
      <c r="AW105" s="26">
        <f t="shared" si="549"/>
        <v>0.57979458068915268</v>
      </c>
      <c r="AX105" s="26">
        <f t="shared" si="549"/>
        <v>0.61115715000000015</v>
      </c>
      <c r="AY105" s="26">
        <f t="shared" si="549"/>
        <v>0.5881974006991405</v>
      </c>
      <c r="AZ105" s="26">
        <f t="shared" si="549"/>
        <v>0.62001450000000025</v>
      </c>
      <c r="BA105" s="26">
        <f t="shared" si="549"/>
        <v>0.65355266744348939</v>
      </c>
      <c r="BB105" s="26">
        <f t="shared" si="549"/>
        <v>0.68890500000000021</v>
      </c>
      <c r="BC105" s="26">
        <f t="shared" si="550"/>
        <v>0.76074913670670707</v>
      </c>
      <c r="BD105" s="26">
        <f t="shared" si="550"/>
        <v>0.80190000000000017</v>
      </c>
      <c r="BE105" s="26">
        <f t="shared" si="550"/>
        <v>0.84527681856300807</v>
      </c>
      <c r="BF105" s="26">
        <f t="shared" si="550"/>
        <v>0.89100000000000013</v>
      </c>
      <c r="BG105" s="26">
        <f t="shared" si="550"/>
        <v>0.9818872134822817</v>
      </c>
      <c r="BH105" s="26">
        <f t="shared" si="550"/>
        <v>1.0349999999999999</v>
      </c>
      <c r="BI105" s="26">
        <f t="shared" si="550"/>
        <v>1.0909857927580908</v>
      </c>
      <c r="BJ105" s="26">
        <f t="shared" si="550"/>
        <v>1.1499999999999999</v>
      </c>
      <c r="BK105" s="26">
        <f t="shared" si="550"/>
        <v>1.05</v>
      </c>
      <c r="BL105" s="26">
        <f t="shared" si="550"/>
        <v>1.05</v>
      </c>
      <c r="BM105" s="26">
        <f t="shared" si="550"/>
        <v>1.05</v>
      </c>
      <c r="BN105" s="26">
        <f t="shared" si="550"/>
        <v>1.05</v>
      </c>
      <c r="BO105" s="26">
        <f t="shared" si="550"/>
        <v>1.1000000000000001</v>
      </c>
      <c r="BP105" s="26">
        <f t="shared" si="550"/>
        <v>1.1000000000000001</v>
      </c>
      <c r="BQ105" s="26">
        <f t="shared" si="550"/>
        <v>1.1000000000000001</v>
      </c>
      <c r="BR105" s="26">
        <f t="shared" si="550"/>
        <v>1.1000000000000001</v>
      </c>
      <c r="BS105" s="26">
        <f t="shared" si="551"/>
        <v>1.1499999999999999</v>
      </c>
      <c r="BT105" s="26">
        <f t="shared" si="551"/>
        <v>1.1499999999999999</v>
      </c>
      <c r="BU105" s="26">
        <f t="shared" si="551"/>
        <v>1.1499999999999999</v>
      </c>
      <c r="BV105" s="26">
        <f t="shared" si="551"/>
        <v>1.1499999999999999</v>
      </c>
      <c r="BW105" s="26">
        <f t="shared" si="551"/>
        <v>1.05</v>
      </c>
      <c r="BX105" s="26">
        <f t="shared" si="551"/>
        <v>1.05</v>
      </c>
      <c r="BY105" s="26">
        <f t="shared" si="551"/>
        <v>1.05</v>
      </c>
      <c r="BZ105" s="26">
        <f t="shared" si="551"/>
        <v>1.05</v>
      </c>
      <c r="CA105" s="26">
        <f t="shared" si="551"/>
        <v>1.1000000000000001</v>
      </c>
      <c r="CB105" s="26">
        <f t="shared" si="551"/>
        <v>1.1000000000000001</v>
      </c>
      <c r="CC105" s="26">
        <f t="shared" si="551"/>
        <v>1.1000000000000001</v>
      </c>
      <c r="CD105" s="26">
        <f t="shared" si="551"/>
        <v>1.1000000000000001</v>
      </c>
      <c r="CE105" s="26">
        <f t="shared" si="551"/>
        <v>1.1499999999999999</v>
      </c>
      <c r="CF105" s="26">
        <f t="shared" si="551"/>
        <v>1.1499999999999999</v>
      </c>
      <c r="CG105" s="26">
        <f t="shared" si="551"/>
        <v>1.1499999999999999</v>
      </c>
      <c r="CH105" s="26" t="e">
        <f t="shared" si="551"/>
        <v>#VALUE!</v>
      </c>
      <c r="CK105" s="54">
        <v>100</v>
      </c>
      <c r="CL105" s="54">
        <f t="shared" si="364"/>
        <v>9.6153846153846159E-3</v>
      </c>
      <c r="CM105" s="54">
        <f t="shared" si="365"/>
        <v>1.9230769230769232E-2</v>
      </c>
      <c r="CN105" s="54">
        <f t="shared" si="366"/>
        <v>2.8846153846153848E-2</v>
      </c>
      <c r="CO105" s="54">
        <f t="shared" si="367"/>
        <v>3.8461538461538464E-2</v>
      </c>
      <c r="CP105" s="54">
        <f t="shared" si="368"/>
        <v>4.8076923076923073E-2</v>
      </c>
      <c r="CQ105" s="54">
        <f t="shared" si="369"/>
        <v>5.7692307692307696E-2</v>
      </c>
      <c r="CR105" s="54">
        <f t="shared" si="370"/>
        <v>6.7307692307692304E-2</v>
      </c>
      <c r="CS105" s="54">
        <f t="shared" si="371"/>
        <v>7.6923076923076927E-2</v>
      </c>
      <c r="CT105" s="54">
        <f t="shared" si="372"/>
        <v>8.6538461538461536E-2</v>
      </c>
      <c r="CU105" s="54">
        <f t="shared" si="373"/>
        <v>9.6153846153846145E-2</v>
      </c>
      <c r="CV105" s="54">
        <f t="shared" si="374"/>
        <v>0.10576923076923077</v>
      </c>
      <c r="CW105" s="54">
        <f t="shared" si="375"/>
        <v>0.11538461538461539</v>
      </c>
      <c r="CX105" s="54">
        <f t="shared" si="376"/>
        <v>1.9230769230769232E-2</v>
      </c>
      <c r="CY105" s="54">
        <f t="shared" si="377"/>
        <v>3.8461538461538464E-2</v>
      </c>
      <c r="CZ105" s="54">
        <f t="shared" si="378"/>
        <v>5.7692307692307696E-2</v>
      </c>
      <c r="DA105" s="54">
        <f t="shared" si="379"/>
        <v>7.6923076923076927E-2</v>
      </c>
      <c r="DB105" s="54">
        <f t="shared" si="380"/>
        <v>9.6153846153846145E-2</v>
      </c>
      <c r="DC105" s="54">
        <f t="shared" si="381"/>
        <v>0.11538461538461539</v>
      </c>
      <c r="DD105" s="54">
        <f t="shared" si="382"/>
        <v>0.13461538461538461</v>
      </c>
      <c r="DE105" s="54">
        <f t="shared" si="383"/>
        <v>0.15384615384615385</v>
      </c>
      <c r="DF105" s="54">
        <f t="shared" si="384"/>
        <v>0.17307692307692307</v>
      </c>
      <c r="DG105" s="54">
        <f t="shared" si="385"/>
        <v>0.19230769230769229</v>
      </c>
      <c r="DH105" s="54">
        <f t="shared" si="386"/>
        <v>0.21153846153846154</v>
      </c>
      <c r="DI105" s="54">
        <f t="shared" si="387"/>
        <v>0.23076923076923078</v>
      </c>
      <c r="DJ105" s="54">
        <f t="shared" si="388"/>
        <v>2.8846153846153848E-2</v>
      </c>
      <c r="DK105" s="54">
        <f t="shared" si="389"/>
        <v>5.7692307692307696E-2</v>
      </c>
      <c r="DL105" s="54">
        <f t="shared" si="390"/>
        <v>8.6538461538461536E-2</v>
      </c>
      <c r="DM105" s="54">
        <f t="shared" si="391"/>
        <v>0.11538461538461539</v>
      </c>
      <c r="DN105" s="54">
        <f t="shared" si="392"/>
        <v>0.14423076923076922</v>
      </c>
      <c r="DO105" s="54">
        <f t="shared" si="393"/>
        <v>0.17307692307692307</v>
      </c>
      <c r="DP105" s="54">
        <f t="shared" si="394"/>
        <v>0.20192307692307693</v>
      </c>
      <c r="DQ105" s="54">
        <f t="shared" si="395"/>
        <v>0.23076923076923078</v>
      </c>
      <c r="DR105" s="54">
        <f t="shared" si="396"/>
        <v>0.25961538461538458</v>
      </c>
      <c r="DS105" s="54">
        <f t="shared" si="397"/>
        <v>0.28846153846153844</v>
      </c>
      <c r="DT105" s="54">
        <f t="shared" si="398"/>
        <v>0.31730769230769229</v>
      </c>
      <c r="DU105" s="54">
        <f t="shared" si="399"/>
        <v>0.34615384615384615</v>
      </c>
      <c r="DV105" s="54">
        <f t="shared" si="400"/>
        <v>3.8461538461538464E-2</v>
      </c>
      <c r="DW105" s="54">
        <f t="shared" si="401"/>
        <v>7.6923076923076927E-2</v>
      </c>
      <c r="DX105" s="54">
        <f t="shared" si="402"/>
        <v>0.11538461538461539</v>
      </c>
      <c r="DY105" s="54">
        <f t="shared" si="403"/>
        <v>0.15384615384615385</v>
      </c>
      <c r="DZ105" s="54">
        <f t="shared" si="404"/>
        <v>0.19230769230769229</v>
      </c>
      <c r="EA105" s="54">
        <f t="shared" si="405"/>
        <v>0.23076923076923078</v>
      </c>
      <c r="EB105" s="54">
        <f t="shared" si="406"/>
        <v>0.26923076923076922</v>
      </c>
      <c r="EC105" s="54">
        <f t="shared" si="407"/>
        <v>0.30769230769230771</v>
      </c>
      <c r="ED105" s="54">
        <f t="shared" si="408"/>
        <v>0.34615384615384615</v>
      </c>
      <c r="EE105" s="54">
        <f t="shared" si="409"/>
        <v>0.38461538461538458</v>
      </c>
      <c r="EF105" s="54">
        <f t="shared" si="410"/>
        <v>0.42307692307692307</v>
      </c>
      <c r="EG105" s="54">
        <f t="shared" si="411"/>
        <v>0.46153846153846156</v>
      </c>
      <c r="EH105" s="66">
        <f t="shared" ref="EH105:ES105" si="589">EG105+EH$2</f>
        <v>0.54153846153846152</v>
      </c>
      <c r="EI105" s="66">
        <f t="shared" si="589"/>
        <v>0.63153846153846149</v>
      </c>
      <c r="EJ105" s="66">
        <f t="shared" si="589"/>
        <v>0.73153846153846147</v>
      </c>
      <c r="EK105" s="66">
        <f t="shared" si="589"/>
        <v>0.85153846153846147</v>
      </c>
      <c r="EL105" s="66">
        <f t="shared" si="589"/>
        <v>0.99153846153846148</v>
      </c>
      <c r="EM105" s="66">
        <f t="shared" si="589"/>
        <v>1.1515384615384614</v>
      </c>
      <c r="EN105" s="66">
        <f t="shared" si="589"/>
        <v>1.3315384615384613</v>
      </c>
      <c r="EO105" s="66">
        <f t="shared" si="589"/>
        <v>1.5315384615384613</v>
      </c>
      <c r="EP105" s="66">
        <f t="shared" si="589"/>
        <v>1.7515384615384613</v>
      </c>
      <c r="EQ105" s="66">
        <f t="shared" si="589"/>
        <v>1.9915384615384613</v>
      </c>
      <c r="ER105" s="66">
        <f t="shared" si="589"/>
        <v>2.2515384615384613</v>
      </c>
      <c r="ES105" s="66">
        <f t="shared" si="589"/>
        <v>2.5315384615384611</v>
      </c>
      <c r="EW105" s="23">
        <v>100</v>
      </c>
      <c r="EX105" s="23">
        <f>INT([2]攻城值!$AC104)</f>
        <v>363</v>
      </c>
      <c r="EY105" s="23">
        <f>INT([2]攻城值!$AJ104)</f>
        <v>2022</v>
      </c>
      <c r="EZ105" s="23">
        <f t="shared" si="413"/>
        <v>1617.6000000000001</v>
      </c>
      <c r="FA105" s="23">
        <f>[3]其他调用!AS104+[3]其他调用!$AZ104*[3]攻城基础信息!$D$28*[3]攻城基础信息!$D$29</f>
        <v>1770.5917535363883</v>
      </c>
      <c r="FB105" s="61">
        <f>[3]攻城基础信息!$X104*EZ105/FA105*$EX$1*6</f>
        <v>1108339.3806926319</v>
      </c>
      <c r="FC105" s="26">
        <f t="shared" si="414"/>
        <v>111000</v>
      </c>
      <c r="FJ105" s="54">
        <v>100</v>
      </c>
      <c r="FK105" s="54">
        <f t="shared" ref="FK105" si="590">IF(FK$5&lt;$P105,FL105*0.99,IF(FK$5&lt;=$T105,1,FJ105*1.05))</f>
        <v>0.62352539489119996</v>
      </c>
      <c r="FL105" s="54">
        <f t="shared" ref="FL105" si="591">IF(FL$5&lt;$P105,FM105*0.99,IF(FL$5&lt;=$T105,1,FK105*1.05))</f>
        <v>0.62982363120323226</v>
      </c>
      <c r="FM105" s="54">
        <f t="shared" ref="FM105" si="592">IF(FM$5&lt;$P105,FN105*0.99,IF(FM$5&lt;=$T105,1,FL105*1.05))</f>
        <v>0.63618548606387093</v>
      </c>
      <c r="FN105" s="54">
        <f t="shared" ref="FN105" si="593">IF(FN$5&lt;$P105,FO105*0.99,IF(FN$5&lt;=$T105,1,FM105*1.05))</f>
        <v>0.64261160208471813</v>
      </c>
      <c r="FO105" s="54">
        <f t="shared" ref="FO105" si="594">IF(FO$5&lt;$P105,FP105*0.99,IF(FO$5&lt;=$T105,1,FN105*1.05))</f>
        <v>0.64910262836840216</v>
      </c>
      <c r="FP105" s="54">
        <f t="shared" ref="FP105" si="595">IF(FP$5&lt;$P105,FQ105*0.99,IF(FP$5&lt;=$T105,1,FO105*1.05))</f>
        <v>0.65565922057414361</v>
      </c>
      <c r="FQ105" s="54">
        <f t="shared" ref="FQ105" si="596">IF(FQ$5&lt;$P105,FR105*0.99,IF(FQ$5&lt;=$T105,1,FP105*1.05))</f>
        <v>0.66228204098398347</v>
      </c>
      <c r="FR105" s="54">
        <f t="shared" ref="FR105" si="597">IF(FR$5&lt;$P105,FS105*0.99,IF(FR$5&lt;=$T105,1,FQ105*1.05))</f>
        <v>0.66897175856968027</v>
      </c>
      <c r="FS105" s="54">
        <f t="shared" ref="FS105" si="598">IF(FS$5&lt;$P105,FT105*0.99,IF(FS$5&lt;=$T105,1,FR105*1.05))</f>
        <v>0.67572904906028308</v>
      </c>
      <c r="FT105" s="54">
        <f t="shared" ref="FT105" si="599">IF(FT$5&lt;$P105,FU105*0.99,IF(FT$5&lt;=$T105,1,FS105*1.05))</f>
        <v>0.68255459501038696</v>
      </c>
      <c r="FU105" s="54">
        <f t="shared" ref="FU105" si="600">IF(FU$5&lt;$P105,FV105*0.99,IF(FU$5&lt;=$T105,1,FT105*1.05))</f>
        <v>0.68944908586907772</v>
      </c>
      <c r="FV105" s="54">
        <f t="shared" ref="FV105" si="601">IF(FV$5&lt;$P105,FW105*0.99,IF(FV$5&lt;=$T105,1,FU105*1.05))</f>
        <v>0.69641321804957346</v>
      </c>
      <c r="FW105" s="54">
        <f t="shared" ref="FW105" si="602">IF(FW$5&lt;$P105,FX105*0.99,IF(FW$5&lt;=$T105,1,FV105*1.05))</f>
        <v>0.70344769499956916</v>
      </c>
      <c r="FX105" s="54">
        <f t="shared" ref="FX105" si="603">IF(FX$5&lt;$P105,FY105*0.99,IF(FX$5&lt;=$T105,1,FW105*1.05))</f>
        <v>0.71055322727229209</v>
      </c>
      <c r="FY105" s="54">
        <f t="shared" ref="FY105" si="604">IF(FY$5&lt;$P105,FZ105*0.99,IF(FY$5&lt;=$T105,1,FX105*1.05))</f>
        <v>0.7177305325982748</v>
      </c>
      <c r="FZ105" s="54">
        <f t="shared" ref="FZ105" si="605">IF(FZ$5&lt;$P105,GA105*0.99,IF(FZ$5&lt;=$T105,1,FY105*1.05))</f>
        <v>0.72498033595785338</v>
      </c>
      <c r="GA105" s="54">
        <f t="shared" ref="GA105" si="606">IF(GA$5&lt;$P105,GB105*0.99,IF(GA$5&lt;=$T105,1,FZ105*1.05))</f>
        <v>0.73230336965439735</v>
      </c>
      <c r="GB105" s="54">
        <f t="shared" ref="GB105" si="607">IF(GB$5&lt;$P105,GC105*0.99,IF(GB$5&lt;=$T105,1,GA105*1.05))</f>
        <v>0.73970037338828021</v>
      </c>
      <c r="GC105" s="54">
        <f t="shared" ref="GC105" si="608">IF(GC$5&lt;$P105,GD105*0.99,IF(GC$5&lt;=$T105,1,GB105*1.05))</f>
        <v>0.74717209433159615</v>
      </c>
      <c r="GD105" s="54">
        <f t="shared" ref="GD105" si="609">IF(GD$5&lt;$P105,GE105*0.99,IF(GD$5&lt;=$T105,1,GC105*1.05))</f>
        <v>0.75471928720363246</v>
      </c>
      <c r="GE105" s="54">
        <f t="shared" ref="GE105" si="610">IF(GE$5&lt;$P105,GF105*0.99,IF(GE$5&lt;=$T105,1,GD105*1.05))</f>
        <v>0.76234271434710354</v>
      </c>
      <c r="GF105" s="54">
        <f t="shared" ref="GF105" si="611">IF(GF$5&lt;$P105,GG105*0.99,IF(GF$5&lt;=$T105,1,GE105*1.05))</f>
        <v>0.77004314580515509</v>
      </c>
      <c r="GG105" s="54">
        <f t="shared" ref="GG105" si="612">IF(GG$5&lt;$P105,GH105*0.99,IF(GG$5&lt;=$T105,1,GF105*1.05))</f>
        <v>0.77782135939914654</v>
      </c>
      <c r="GH105" s="54">
        <f t="shared" ref="GH105" si="613">IF(GH$5&lt;$P105,GI105*0.99,IF(GH$5&lt;=$T105,1,GG105*1.05))</f>
        <v>0.78567814080721876</v>
      </c>
      <c r="GI105" s="54">
        <f t="shared" ref="GI105" si="614">IF(GI$5&lt;$P105,GJ105*0.99,IF(GI$5&lt;=$T105,1,GH105*1.05))</f>
        <v>0.79361428364365527</v>
      </c>
      <c r="GJ105" s="54">
        <f t="shared" ref="GJ105" si="615">IF(GJ$5&lt;$P105,GK105*0.99,IF(GJ$5&lt;=$T105,1,GI105*1.05))</f>
        <v>0.80163058953904576</v>
      </c>
      <c r="GK105" s="54">
        <f t="shared" ref="GK105" si="616">IF(GK$5&lt;$P105,GL105*0.99,IF(GK$5&lt;=$T105,1,GJ105*1.05))</f>
        <v>0.80972786822125831</v>
      </c>
      <c r="GL105" s="54">
        <f t="shared" ref="GL105" si="617">IF(GL$5&lt;$P105,GM105*0.99,IF(GL$5&lt;=$T105,1,GK105*1.05))</f>
        <v>0.81790693759723065</v>
      </c>
      <c r="GM105" s="54">
        <f t="shared" ref="GM105" si="618">IF(GM$5&lt;$P105,GN105*0.99,IF(GM$5&lt;=$T105,1,GL105*1.05))</f>
        <v>0.82616862383558654</v>
      </c>
      <c r="GN105" s="54">
        <f t="shared" ref="GN105" si="619">IF(GN$5&lt;$P105,GO105*0.99,IF(GN$5&lt;=$T105,1,GM105*1.05))</f>
        <v>0.83451376145008738</v>
      </c>
      <c r="GO105" s="54">
        <f t="shared" ref="GO105" si="620">IF(GO$5&lt;$P105,GP105*0.99,IF(GO$5&lt;=$T105,1,GN105*1.05))</f>
        <v>0.84294319338392665</v>
      </c>
      <c r="GP105" s="54">
        <f t="shared" ref="GP105" si="621">IF(GP$5&lt;$P105,GQ105*0.99,IF(GP$5&lt;=$T105,1,GO105*1.05))</f>
        <v>0.85145777109487542</v>
      </c>
      <c r="GQ105" s="54">
        <f t="shared" ref="GQ105" si="622">IF(GQ$5&lt;$P105,GR105*0.99,IF(GQ$5&lt;=$T105,1,GP105*1.05))</f>
        <v>0.86005835464128833</v>
      </c>
      <c r="GR105" s="54">
        <f t="shared" ref="GR105" si="623">IF(GR$5&lt;$P105,GS105*0.99,IF(GR$5&lt;=$T105,1,GQ105*1.05))</f>
        <v>0.86874581276897811</v>
      </c>
      <c r="GS105" s="54">
        <f t="shared" ref="GS105" si="624">IF(GS$5&lt;$P105,GT105*0.99,IF(GS$5&lt;=$T105,1,GR105*1.05))</f>
        <v>0.87752102299896784</v>
      </c>
      <c r="GT105" s="54">
        <f t="shared" ref="GT105" si="625">IF(GT$5&lt;$P105,GU105*0.99,IF(GT$5&lt;=$T105,1,GS105*1.05))</f>
        <v>0.88638487171612912</v>
      </c>
      <c r="GU105" s="54">
        <f t="shared" ref="GU105" si="626">IF(GU$5&lt;$P105,GV105*0.99,IF(GU$5&lt;=$T105,1,GT105*1.05))</f>
        <v>0.89533825425871627</v>
      </c>
      <c r="GV105" s="54">
        <f t="shared" ref="GV105" si="627">IF(GV$5&lt;$P105,GW105*0.99,IF(GV$5&lt;=$T105,1,GU105*1.05))</f>
        <v>0.9043820750088043</v>
      </c>
      <c r="GW105" s="54">
        <f t="shared" ref="GW105" si="628">IF(GW$5&lt;$P105,GX105*0.99,IF(GW$5&lt;=$T105,1,GV105*1.05))</f>
        <v>0.91351724748364072</v>
      </c>
      <c r="GX105" s="54">
        <f t="shared" ref="GX105" si="629">IF(GX$5&lt;$P105,GY105*0.99,IF(GX$5&lt;=$T105,1,GW105*1.05))</f>
        <v>0.92274469442791995</v>
      </c>
      <c r="GY105" s="54">
        <f t="shared" ref="GY105" si="630">IF(GY$5&lt;$P105,GZ105*0.99,IF(GY$5&lt;=$T105,1,GX105*1.05))</f>
        <v>0.93206534790698992</v>
      </c>
      <c r="GZ105" s="54">
        <f t="shared" ref="GZ105" si="631">IF(GZ$5&lt;$P105,HA105*0.99,IF(GZ$5&lt;=$T105,1,GY105*1.05))</f>
        <v>0.94148014940099989</v>
      </c>
      <c r="HA105" s="54">
        <f t="shared" ref="HA105" si="632">IF(HA$5&lt;$P105,HB105*0.99,IF(HA$5&lt;=$T105,1,GZ105*1.05))</f>
        <v>0.95099004989999991</v>
      </c>
      <c r="HB105" s="54">
        <f t="shared" ref="HB105" si="633">IF(HB$5&lt;$P105,HC105*0.99,IF(HB$5&lt;=$T105,1,HA105*1.05))</f>
        <v>0.96059600999999994</v>
      </c>
      <c r="HC105" s="54">
        <f t="shared" ref="HC105" si="634">IF(HC$5&lt;$P105,HD105*0.99,IF(HC$5&lt;=$T105,1,HB105*1.05))</f>
        <v>0.97029899999999991</v>
      </c>
      <c r="HD105" s="54">
        <f t="shared" ref="HD105" si="635">IF(HD$5&lt;$P105,HE105*0.99,IF(HD$5&lt;=$T105,1,HC105*1.05))</f>
        <v>0.98009999999999997</v>
      </c>
      <c r="HE105" s="54">
        <f t="shared" ref="HE105" si="636">IF(HE$5&lt;$P105,HF105*0.99,IF(HE$5&lt;=$T105,1,HD105*1.05))</f>
        <v>0.99</v>
      </c>
      <c r="HF105" s="67">
        <f t="shared" si="486"/>
        <v>1</v>
      </c>
      <c r="HG105" s="66">
        <f t="shared" ref="HG105:HR105" si="637">IF(HG$5&lt;$P105,HH105*0.99,IF(HG$5&lt;=$T105,1,HF105*HG$2))</f>
        <v>1</v>
      </c>
      <c r="HH105" s="66">
        <f t="shared" si="637"/>
        <v>1</v>
      </c>
      <c r="HI105" s="66">
        <f t="shared" si="637"/>
        <v>1</v>
      </c>
      <c r="HJ105" s="66">
        <f t="shared" si="637"/>
        <v>1</v>
      </c>
      <c r="HK105" s="66">
        <f t="shared" si="637"/>
        <v>1</v>
      </c>
      <c r="HL105" s="66">
        <f t="shared" si="637"/>
        <v>1</v>
      </c>
      <c r="HM105" s="66">
        <f t="shared" si="637"/>
        <v>1.17</v>
      </c>
      <c r="HN105" s="66">
        <f t="shared" si="637"/>
        <v>1.3922999999999999</v>
      </c>
      <c r="HO105" s="66">
        <f t="shared" si="637"/>
        <v>1.6846829999999997</v>
      </c>
      <c r="HP105" s="66">
        <f t="shared" si="637"/>
        <v>2.0721600899999997</v>
      </c>
      <c r="HQ105" s="66">
        <f t="shared" si="637"/>
        <v>2.5902001124999998</v>
      </c>
      <c r="HR105" s="66">
        <f t="shared" si="637"/>
        <v>3.2895541428749997</v>
      </c>
    </row>
  </sheetData>
  <mergeCells count="18">
    <mergeCell ref="FE19:FE30"/>
    <mergeCell ref="FE31:FE42"/>
    <mergeCell ref="FE43:FE54"/>
    <mergeCell ref="EX4:FA4"/>
    <mergeCell ref="FE7:FE18"/>
    <mergeCell ref="B44:B55"/>
    <mergeCell ref="J4:N4"/>
    <mergeCell ref="B8:B19"/>
    <mergeCell ref="B20:B31"/>
    <mergeCell ref="B32:B43"/>
    <mergeCell ref="EH3:ES3"/>
    <mergeCell ref="FK4:HR4"/>
    <mergeCell ref="HG3:HR3"/>
    <mergeCell ref="AM4:CH4"/>
    <mergeCell ref="O4:T4"/>
    <mergeCell ref="U4:Z4"/>
    <mergeCell ref="AA4:AF4"/>
    <mergeCell ref="CL4:ES4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4:V107"/>
  <sheetViews>
    <sheetView workbookViewId="0">
      <selection activeCell="I31" sqref="I31"/>
    </sheetView>
  </sheetViews>
  <sheetFormatPr defaultRowHeight="11.25" x14ac:dyDescent="0.15"/>
  <cols>
    <col min="1" max="12" width="9" style="12"/>
    <col min="13" max="15" width="9" style="8"/>
    <col min="16" max="16384" width="9" style="12"/>
  </cols>
  <sheetData>
    <row r="4" spans="2:22" x14ac:dyDescent="0.15">
      <c r="J4" s="12">
        <v>1</v>
      </c>
      <c r="K4" s="12">
        <v>2</v>
      </c>
      <c r="L4" s="12">
        <v>3</v>
      </c>
      <c r="M4" s="8">
        <v>1.6</v>
      </c>
      <c r="N4" s="8">
        <v>1.8</v>
      </c>
    </row>
    <row r="5" spans="2:22" x14ac:dyDescent="0.15">
      <c r="B5" s="12" t="s">
        <v>28</v>
      </c>
      <c r="C5" s="12" t="s">
        <v>31</v>
      </c>
      <c r="D5" s="12" t="s">
        <v>29</v>
      </c>
      <c r="F5" s="12" t="s">
        <v>35</v>
      </c>
      <c r="G5" s="12" t="s">
        <v>34</v>
      </c>
      <c r="I5" s="8"/>
      <c r="J5" s="73" t="s">
        <v>32</v>
      </c>
      <c r="K5" s="73"/>
      <c r="L5" s="73"/>
      <c r="M5" s="73"/>
      <c r="N5" s="73"/>
    </row>
    <row r="6" spans="2:22" x14ac:dyDescent="0.15">
      <c r="B6" s="12">
        <v>1</v>
      </c>
      <c r="C6" s="73" t="s">
        <v>30</v>
      </c>
      <c r="D6" s="12">
        <v>1</v>
      </c>
      <c r="F6" s="13">
        <v>0</v>
      </c>
      <c r="G6" s="12">
        <f>匹配难度($D$6:$D$53,F6)</f>
        <v>0</v>
      </c>
      <c r="I6" s="8" t="s">
        <v>11</v>
      </c>
      <c r="J6" s="8" t="s">
        <v>0</v>
      </c>
      <c r="K6" s="8" t="s">
        <v>3</v>
      </c>
      <c r="L6" s="8" t="s">
        <v>1</v>
      </c>
      <c r="M6" s="8" t="s">
        <v>4</v>
      </c>
      <c r="N6" s="8" t="s">
        <v>2</v>
      </c>
      <c r="R6" s="75" t="s">
        <v>27</v>
      </c>
      <c r="S6" s="75"/>
      <c r="T6" s="75"/>
      <c r="U6" s="75"/>
      <c r="V6" s="75"/>
    </row>
    <row r="7" spans="2:22" x14ac:dyDescent="0.15">
      <c r="B7" s="12">
        <v>2</v>
      </c>
      <c r="C7" s="73"/>
      <c r="D7" s="12">
        <v>2</v>
      </c>
      <c r="F7" s="12">
        <f>(F$9-F$6)/3+F6</f>
        <v>4</v>
      </c>
      <c r="G7" s="12">
        <f t="shared" ref="G7:G18" si="0">匹配难度($D$6:$D$53,F7)</f>
        <v>4</v>
      </c>
      <c r="I7" s="8">
        <v>3</v>
      </c>
      <c r="J7" s="8">
        <v>12</v>
      </c>
      <c r="K7" s="8">
        <f t="shared" ref="K7:N15" si="1">MIN($J7*K$4,$D$53)</f>
        <v>24</v>
      </c>
      <c r="L7" s="8">
        <f t="shared" si="1"/>
        <v>36</v>
      </c>
      <c r="M7" s="8">
        <f t="shared" si="1"/>
        <v>19.200000000000003</v>
      </c>
      <c r="N7" s="8">
        <f t="shared" si="1"/>
        <v>21.6</v>
      </c>
      <c r="Q7" s="12" t="s">
        <v>215</v>
      </c>
      <c r="R7" s="8" t="s">
        <v>0</v>
      </c>
      <c r="S7" s="8" t="s">
        <v>3</v>
      </c>
      <c r="T7" s="8" t="s">
        <v>1</v>
      </c>
      <c r="U7" s="8" t="s">
        <v>4</v>
      </c>
      <c r="V7" s="8" t="s">
        <v>2</v>
      </c>
    </row>
    <row r="8" spans="2:22" x14ac:dyDescent="0.15">
      <c r="B8" s="12">
        <v>3</v>
      </c>
      <c r="C8" s="73"/>
      <c r="D8" s="12">
        <v>3</v>
      </c>
      <c r="F8" s="12">
        <f>(F$9-F$6)/3+F7</f>
        <v>8</v>
      </c>
      <c r="G8" s="12">
        <f t="shared" si="0"/>
        <v>8</v>
      </c>
      <c r="I8" s="8">
        <v>4</v>
      </c>
      <c r="J8" s="8">
        <f>J7+8.5</f>
        <v>20.5</v>
      </c>
      <c r="K8" s="8">
        <f t="shared" si="1"/>
        <v>41</v>
      </c>
      <c r="L8" s="8">
        <f t="shared" si="1"/>
        <v>61.5</v>
      </c>
      <c r="M8" s="8">
        <f t="shared" si="1"/>
        <v>32.800000000000004</v>
      </c>
      <c r="N8" s="8">
        <f t="shared" si="1"/>
        <v>36.9</v>
      </c>
      <c r="P8" s="12">
        <f>T8/S8</f>
        <v>1.0294117647058842</v>
      </c>
      <c r="Q8" s="8">
        <v>1</v>
      </c>
      <c r="R8" s="12">
        <f>求节点($I$23:$I$31,J$23:J$31,节奏总纲!P4)</f>
        <v>0.38279180019356396</v>
      </c>
      <c r="S8" s="12">
        <f>求节点($I$23:$I$31,K$23:K$31,节奏总纲!Q4)</f>
        <v>0.48228417396137147</v>
      </c>
      <c r="T8" s="12">
        <f>求节点($I$23:$I$31,L$23:L$31,节奏总纲!R4)</f>
        <v>0.4964690026072951</v>
      </c>
      <c r="U8" s="12">
        <f>求节点($I$23:$I$31,M$23:M$31,节奏总纲!S4)</f>
        <v>0.21593094053018902</v>
      </c>
      <c r="V8" s="12">
        <f>求节点($I$23:$I$31,N$23:N$31,节奏总纲!T4)</f>
        <v>0.11836439230915374</v>
      </c>
    </row>
    <row r="9" spans="2:22" x14ac:dyDescent="0.15">
      <c r="B9" s="12">
        <v>4</v>
      </c>
      <c r="C9" s="73"/>
      <c r="D9" s="12">
        <v>4</v>
      </c>
      <c r="F9" s="13">
        <f>D17</f>
        <v>12</v>
      </c>
      <c r="G9" s="12">
        <f t="shared" si="0"/>
        <v>16</v>
      </c>
      <c r="I9" s="8">
        <v>6</v>
      </c>
      <c r="J9" s="8">
        <f t="shared" ref="J9:J15" si="2">J8+8.5</f>
        <v>29</v>
      </c>
      <c r="K9" s="8">
        <f t="shared" si="1"/>
        <v>58</v>
      </c>
      <c r="L9" s="8">
        <f t="shared" si="1"/>
        <v>80</v>
      </c>
      <c r="M9" s="8">
        <f t="shared" si="1"/>
        <v>46.400000000000006</v>
      </c>
      <c r="N9" s="8">
        <f t="shared" si="1"/>
        <v>52.2</v>
      </c>
      <c r="P9" s="12">
        <f t="shared" ref="P9:P72" si="3">T9/S9</f>
        <v>1.0399586957882196</v>
      </c>
      <c r="Q9" s="8">
        <v>2</v>
      </c>
      <c r="R9" s="12">
        <f>求节点($I$23:$I$31,J$23:J$31,节奏总纲!P5)</f>
        <v>0.79305789331752052</v>
      </c>
      <c r="S9" s="12">
        <f>求节点($I$23:$I$31,K$23:K$31,节奏总纲!Q5)</f>
        <v>1.0087795535235529</v>
      </c>
      <c r="T9" s="12">
        <f>求节点($I$23:$I$31,L$23:L$31,节奏总纲!R5)</f>
        <v>1.0490890688201766</v>
      </c>
      <c r="U9" s="12">
        <f>求节点($I$23:$I$31,M$23:M$31,节奏总纲!S5)</f>
        <v>0.46273183347711822</v>
      </c>
      <c r="V9" s="12">
        <f>求节点($I$23:$I$31,N$23:N$31,节奏总纲!T5)</f>
        <v>0.25761970176789006</v>
      </c>
    </row>
    <row r="10" spans="2:22" x14ac:dyDescent="0.15">
      <c r="B10" s="12">
        <v>5</v>
      </c>
      <c r="C10" s="73"/>
      <c r="D10" s="12">
        <v>5</v>
      </c>
      <c r="F10" s="12">
        <f>(F$12-F$9)/3+F9</f>
        <v>17</v>
      </c>
      <c r="G10" s="12">
        <f t="shared" si="0"/>
        <v>19</v>
      </c>
      <c r="I10" s="8">
        <v>9</v>
      </c>
      <c r="J10" s="8">
        <f t="shared" si="2"/>
        <v>37.5</v>
      </c>
      <c r="K10" s="8">
        <f t="shared" si="1"/>
        <v>75</v>
      </c>
      <c r="L10" s="8">
        <f t="shared" si="1"/>
        <v>80</v>
      </c>
      <c r="M10" s="8">
        <f t="shared" si="1"/>
        <v>60</v>
      </c>
      <c r="N10" s="8">
        <f t="shared" si="1"/>
        <v>67.5</v>
      </c>
      <c r="P10" s="12">
        <f t="shared" si="3"/>
        <v>1.0492768749068127</v>
      </c>
      <c r="Q10" s="8">
        <v>3</v>
      </c>
      <c r="R10" s="12">
        <f>求节点($I$23:$I$31,J$23:J$31,节奏总纲!P6)</f>
        <v>1.2327702045062203</v>
      </c>
      <c r="S10" s="12">
        <f>求节点($I$23:$I$31,K$23:K$31,节奏总纲!Q6)</f>
        <v>1.5796594123522283</v>
      </c>
      <c r="T10" s="12">
        <f>求节点($I$23:$I$31,L$23:L$31,节奏总纲!R6)</f>
        <v>1.6575000916100784</v>
      </c>
      <c r="U10" s="12">
        <f>求节点($I$23:$I$31,M$23:M$31,节奏总纲!S6)</f>
        <v>0.7369090386445194</v>
      </c>
      <c r="V10" s="12">
        <f>求节点($I$23:$I$31,N$23:N$31,节奏总纲!T6)</f>
        <v>0.41250001186278595</v>
      </c>
    </row>
    <row r="11" spans="2:22" x14ac:dyDescent="0.15">
      <c r="B11" s="12">
        <v>6</v>
      </c>
      <c r="C11" s="73"/>
      <c r="D11" s="12">
        <v>6</v>
      </c>
      <c r="F11" s="12">
        <f>(F$12-F$9)/3+F10</f>
        <v>22</v>
      </c>
      <c r="G11" s="12">
        <f t="shared" si="0"/>
        <v>21</v>
      </c>
      <c r="I11" s="8">
        <v>14</v>
      </c>
      <c r="J11" s="8">
        <f t="shared" si="2"/>
        <v>46</v>
      </c>
      <c r="K11" s="8">
        <f t="shared" si="1"/>
        <v>80</v>
      </c>
      <c r="L11" s="8">
        <f t="shared" si="1"/>
        <v>80</v>
      </c>
      <c r="M11" s="8">
        <f t="shared" si="1"/>
        <v>73.600000000000009</v>
      </c>
      <c r="N11" s="8">
        <f t="shared" si="1"/>
        <v>80</v>
      </c>
      <c r="P11" s="12">
        <f t="shared" si="3"/>
        <v>1.055475860704393</v>
      </c>
      <c r="Q11" s="8">
        <v>4</v>
      </c>
      <c r="R11" s="12">
        <f>求节点($I$23:$I$31,J$23:J$31,节奏总纲!P7)</f>
        <v>1.7040421907887691</v>
      </c>
      <c r="S11" s="12">
        <f>求节点($I$23:$I$31,K$23:K$31,节奏总纲!Q7)</f>
        <v>2.1938520781090922</v>
      </c>
      <c r="T11" s="12">
        <f>求节点($I$23:$I$31,L$23:L$31,节奏总纲!R7)</f>
        <v>2.3155579104003152</v>
      </c>
      <c r="U11" s="12">
        <f>求节点($I$23:$I$31,M$23:M$31,节奏总纲!S7)</f>
        <v>1.0342875781738883</v>
      </c>
      <c r="V11" s="12">
        <f>求节点($I$23:$I$31,N$23:N$31,节奏总纲!T7)</f>
        <v>0.58395438426647317</v>
      </c>
    </row>
    <row r="12" spans="2:22" x14ac:dyDescent="0.15">
      <c r="B12" s="12">
        <v>7</v>
      </c>
      <c r="C12" s="73"/>
      <c r="D12" s="12">
        <v>7</v>
      </c>
      <c r="F12" s="13">
        <f>D29</f>
        <v>27</v>
      </c>
      <c r="G12" s="12">
        <f t="shared" si="0"/>
        <v>29</v>
      </c>
      <c r="I12" s="8">
        <v>22</v>
      </c>
      <c r="J12" s="8">
        <f t="shared" si="2"/>
        <v>54.5</v>
      </c>
      <c r="K12" s="8">
        <f t="shared" si="1"/>
        <v>80</v>
      </c>
      <c r="L12" s="8">
        <f t="shared" si="1"/>
        <v>80</v>
      </c>
      <c r="M12" s="8">
        <f t="shared" si="1"/>
        <v>80</v>
      </c>
      <c r="N12" s="8">
        <f t="shared" si="1"/>
        <v>80</v>
      </c>
      <c r="P12" s="12">
        <f t="shared" si="3"/>
        <v>1.0572093138346581</v>
      </c>
      <c r="Q12" s="8">
        <v>5</v>
      </c>
      <c r="R12" s="12">
        <f>求节点($I$23:$I$31,J$23:J$31,节奏总纲!P8)</f>
        <v>2.2091389993231729</v>
      </c>
      <c r="S12" s="12">
        <f>求节点($I$23:$I$31,K$23:K$31,节奏总纲!Q8)</f>
        <v>2.8427973841940357</v>
      </c>
      <c r="T12" s="12">
        <f>求节点($I$23:$I$31,L$23:L$31,节奏总纲!R8)</f>
        <v>3.0054318719147375</v>
      </c>
      <c r="U12" s="12">
        <f>求节点($I$23:$I$31,M$23:M$31,节奏总纲!S8)</f>
        <v>1.344979051262932</v>
      </c>
      <c r="V12" s="12">
        <f>求节点($I$23:$I$31,N$23:N$31,节奏总纲!T8)</f>
        <v>0.76078549772591586</v>
      </c>
    </row>
    <row r="13" spans="2:22" x14ac:dyDescent="0.15">
      <c r="B13" s="12">
        <v>8</v>
      </c>
      <c r="C13" s="73"/>
      <c r="D13" s="12">
        <v>8</v>
      </c>
      <c r="F13" s="12">
        <f>(F$15-F$12)/3+F12</f>
        <v>33.333333333333336</v>
      </c>
      <c r="G13" s="12">
        <f t="shared" si="0"/>
        <v>31</v>
      </c>
      <c r="I13" s="8">
        <v>35</v>
      </c>
      <c r="J13" s="8">
        <f t="shared" si="2"/>
        <v>63</v>
      </c>
      <c r="K13" s="8">
        <f t="shared" si="1"/>
        <v>80</v>
      </c>
      <c r="L13" s="8">
        <f t="shared" si="1"/>
        <v>80</v>
      </c>
      <c r="M13" s="8">
        <f t="shared" si="1"/>
        <v>80</v>
      </c>
      <c r="N13" s="8">
        <f t="shared" si="1"/>
        <v>80</v>
      </c>
      <c r="P13" s="12">
        <f t="shared" si="3"/>
        <v>1.0581912527798376</v>
      </c>
      <c r="Q13" s="8">
        <v>6</v>
      </c>
      <c r="R13" s="12">
        <f>求节点($I$23:$I$31,J$23:J$31,节奏总纲!P9)</f>
        <v>2.7504883547221226</v>
      </c>
      <c r="S13" s="12">
        <f>求节点($I$23:$I$31,K$23:K$31,节奏总纲!Q9)</f>
        <v>3.5444168183126621</v>
      </c>
      <c r="T13" s="12">
        <f>求节点($I$23:$I$31,L$23:L$31,节奏总纲!R9)</f>
        <v>3.7506708733442018</v>
      </c>
      <c r="U13" s="12">
        <f>求节点($I$23:$I$31,M$23:M$31,节奏总纲!S9)</f>
        <v>1.6858437624401432</v>
      </c>
      <c r="V13" s="12">
        <f>求节点($I$23:$I$31,N$23:N$31,节奏总纲!T9)</f>
        <v>0.96118772330745728</v>
      </c>
    </row>
    <row r="14" spans="2:22" x14ac:dyDescent="0.15">
      <c r="B14" s="12">
        <v>9</v>
      </c>
      <c r="C14" s="73"/>
      <c r="D14" s="12">
        <v>9</v>
      </c>
      <c r="F14" s="12">
        <f>(F$15-F$12)/3+F13</f>
        <v>39.666666666666671</v>
      </c>
      <c r="G14" s="12">
        <f t="shared" si="0"/>
        <v>33</v>
      </c>
      <c r="I14" s="8">
        <v>56</v>
      </c>
      <c r="J14" s="8">
        <f t="shared" si="2"/>
        <v>71.5</v>
      </c>
      <c r="K14" s="8">
        <f t="shared" si="1"/>
        <v>80</v>
      </c>
      <c r="L14" s="8">
        <f t="shared" si="1"/>
        <v>80</v>
      </c>
      <c r="M14" s="8">
        <f t="shared" si="1"/>
        <v>80</v>
      </c>
      <c r="N14" s="8">
        <f t="shared" si="1"/>
        <v>80</v>
      </c>
      <c r="P14" s="12">
        <f t="shared" si="3"/>
        <v>1.061031217116801</v>
      </c>
      <c r="Q14" s="8">
        <v>7</v>
      </c>
      <c r="R14" s="12">
        <f>求节点($I$23:$I$31,J$23:J$31,节奏总纲!P10)</f>
        <v>3.3306922277998439</v>
      </c>
      <c r="S14" s="12">
        <f>求节点($I$23:$I$31,K$23:K$31,节奏总纲!Q10)</f>
        <v>4.3087208569362758</v>
      </c>
      <c r="T14" s="12">
        <f>求节点($I$23:$I$31,L$23:L$31,节奏总纲!R10)</f>
        <v>4.5716873350516423</v>
      </c>
      <c r="U14" s="12">
        <f>求节点($I$23:$I$31,M$23:M$31,节奏总纲!S10)</f>
        <v>2.0509836521112703</v>
      </c>
      <c r="V14" s="12">
        <f>求节点($I$23:$I$31,N$23:N$31,节奏总纲!T10)</f>
        <v>1.1600417999820678</v>
      </c>
    </row>
    <row r="15" spans="2:22" x14ac:dyDescent="0.15">
      <c r="B15" s="12">
        <v>10</v>
      </c>
      <c r="C15" s="73"/>
      <c r="D15" s="12">
        <v>10</v>
      </c>
      <c r="F15" s="13">
        <f>D41</f>
        <v>46</v>
      </c>
      <c r="G15" s="12">
        <f t="shared" si="0"/>
        <v>41</v>
      </c>
      <c r="I15" s="8">
        <v>90</v>
      </c>
      <c r="J15" s="8">
        <f t="shared" si="2"/>
        <v>80</v>
      </c>
      <c r="K15" s="8">
        <f t="shared" si="1"/>
        <v>80</v>
      </c>
      <c r="L15" s="8">
        <f t="shared" si="1"/>
        <v>80</v>
      </c>
      <c r="M15" s="8">
        <f t="shared" si="1"/>
        <v>80</v>
      </c>
      <c r="N15" s="8">
        <f t="shared" si="1"/>
        <v>80</v>
      </c>
      <c r="P15" s="12">
        <f t="shared" si="3"/>
        <v>1.054269940091624</v>
      </c>
      <c r="Q15" s="8">
        <v>8</v>
      </c>
      <c r="R15" s="12">
        <f>求节点($I$23:$I$31,J$23:J$31,节奏总纲!P11)</f>
        <v>3.9525393418253252</v>
      </c>
      <c r="S15" s="12">
        <f>求节点($I$23:$I$31,K$23:K$31,节奏总纲!Q11)</f>
        <v>5.089255071815046</v>
      </c>
      <c r="T15" s="12">
        <f>求节点($I$23:$I$31,L$23:L$31,节奏总纲!R11)</f>
        <v>5.365448639673442</v>
      </c>
      <c r="U15" s="12">
        <f>求节点($I$23:$I$31,M$23:M$31,节奏总纲!S11)</f>
        <v>2.398547116575255</v>
      </c>
      <c r="V15" s="12">
        <f>求节点($I$23:$I$31,N$23:N$31,节奏总纲!T11)</f>
        <v>1.3601498145786017</v>
      </c>
    </row>
    <row r="16" spans="2:22" x14ac:dyDescent="0.15">
      <c r="B16" s="12">
        <v>11</v>
      </c>
      <c r="C16" s="73"/>
      <c r="D16" s="12">
        <v>11</v>
      </c>
      <c r="F16" s="12">
        <f>(F$18-F$15)/3+F15</f>
        <v>57.333333333333336</v>
      </c>
      <c r="G16" s="12">
        <f t="shared" si="0"/>
        <v>43</v>
      </c>
      <c r="P16" s="12">
        <f t="shared" si="3"/>
        <v>1.0583524027459952</v>
      </c>
      <c r="Q16" s="8">
        <v>9</v>
      </c>
      <c r="R16" s="12">
        <f>求节点($I$23:$I$31,J$23:J$31,节奏总纲!P12)</f>
        <v>4.6190185763926124</v>
      </c>
      <c r="S16" s="12">
        <f>求节点($I$23:$I$31,K$23:K$31,节奏总纲!Q12)</f>
        <v>5.9453120228715477</v>
      </c>
      <c r="T16" s="12">
        <f>求节点($I$23:$I$31,L$23:L$31,节奏总纲!R12)</f>
        <v>6.2922352644807553</v>
      </c>
      <c r="U16" s="12">
        <f>求节点($I$23:$I$31,M$23:M$31,节奏总纲!S12)</f>
        <v>2.8339826809806716</v>
      </c>
      <c r="V16" s="12">
        <f>求节点($I$23:$I$31,N$23:N$31,节奏总纲!T12)</f>
        <v>1.6111575601222192</v>
      </c>
    </row>
    <row r="17" spans="2:22" x14ac:dyDescent="0.15">
      <c r="B17" s="12">
        <v>12</v>
      </c>
      <c r="C17" s="73"/>
      <c r="D17" s="12">
        <v>12</v>
      </c>
      <c r="F17" s="12">
        <f>(F$18-F$15)/3+F16</f>
        <v>68.666666666666671</v>
      </c>
      <c r="G17" s="12">
        <f t="shared" si="0"/>
        <v>45</v>
      </c>
      <c r="P17" s="12">
        <f t="shared" si="3"/>
        <v>1.0613439893603915</v>
      </c>
      <c r="Q17" s="8">
        <v>10</v>
      </c>
      <c r="R17" s="12">
        <f>求节点($I$23:$I$31,J$23:J$31,节奏总纲!P13)</f>
        <v>5.3333333333333339</v>
      </c>
      <c r="S17" s="12">
        <f>求节点($I$23:$I$31,K$23:K$31,节奏总纲!Q13)</f>
        <v>6.895386666666667</v>
      </c>
      <c r="T17" s="12">
        <f>求节点($I$23:$I$31,L$23:L$31,节奏总纲!R13)</f>
        <v>7.318377192982453</v>
      </c>
      <c r="U17" s="12">
        <f>求节点($I$23:$I$31,M$23:M$31,节奏总纲!S13)</f>
        <v>3.3120079999999987</v>
      </c>
      <c r="V17" s="12">
        <f>求节点($I$23:$I$31,N$23:N$31,节奏总纲!T13)</f>
        <v>1.897829333333334</v>
      </c>
    </row>
    <row r="18" spans="2:22" x14ac:dyDescent="0.15">
      <c r="B18" s="12">
        <v>13</v>
      </c>
      <c r="C18" s="73" t="s">
        <v>17</v>
      </c>
      <c r="D18" s="12">
        <f>D10</f>
        <v>5</v>
      </c>
      <c r="F18" s="13">
        <f>D53</f>
        <v>80</v>
      </c>
      <c r="G18" s="12">
        <f t="shared" si="0"/>
        <v>48</v>
      </c>
      <c r="P18" s="12">
        <f t="shared" si="3"/>
        <v>1.0663834437370692</v>
      </c>
      <c r="Q18" s="8">
        <v>11</v>
      </c>
      <c r="R18" s="12">
        <f>求节点($I$23:$I$31,J$23:J$31,节奏总纲!P14)</f>
        <v>6.0989169337204601</v>
      </c>
      <c r="S18" s="12">
        <f>求节点($I$23:$I$31,K$23:K$31,节奏总纲!Q14)</f>
        <v>7.9082597495088081</v>
      </c>
      <c r="T18" s="12">
        <f>求节点($I$23:$I$31,L$23:L$31,节奏总纲!R14)</f>
        <v>8.4332372656484544</v>
      </c>
      <c r="U18" s="12">
        <f>求节点($I$23:$I$31,M$23:M$31,节奏总纲!S14)</f>
        <v>3.8154748100893521</v>
      </c>
      <c r="V18" s="12">
        <f>求节点($I$23:$I$31,N$23:N$31,节奏总纲!T14)</f>
        <v>2.206798559254274</v>
      </c>
    </row>
    <row r="19" spans="2:22" x14ac:dyDescent="0.15">
      <c r="B19" s="12">
        <v>14</v>
      </c>
      <c r="C19" s="73"/>
      <c r="D19" s="12">
        <f>D18+2</f>
        <v>7</v>
      </c>
      <c r="P19" s="12">
        <f t="shared" si="3"/>
        <v>1.0712269245875887</v>
      </c>
      <c r="Q19" s="8">
        <v>12</v>
      </c>
      <c r="R19" s="12">
        <f>求节点($I$23:$I$31,J$23:J$31,节奏总纲!P15)</f>
        <v>6.919449119968375</v>
      </c>
      <c r="S19" s="12">
        <f>求节点($I$23:$I$31,K$23:K$31,节奏总纲!Q15)</f>
        <v>8.9753558424933768</v>
      </c>
      <c r="T19" s="12">
        <f>求节点($I$23:$I$31,L$23:L$31,节奏总纲!R15)</f>
        <v>9.6146428362334255</v>
      </c>
      <c r="U19" s="12">
        <f>求节点($I$23:$I$31,M$23:M$31,节奏总纲!S15)</f>
        <v>4.3881208873085846</v>
      </c>
      <c r="V19" s="12">
        <f>求节点($I$23:$I$31,N$23:N$31,节奏总纲!T15)</f>
        <v>2.5397457425142314</v>
      </c>
    </row>
    <row r="20" spans="2:22" x14ac:dyDescent="0.15">
      <c r="B20" s="12">
        <v>15</v>
      </c>
      <c r="C20" s="73"/>
      <c r="D20" s="12">
        <f t="shared" ref="D20:D29" si="4">D19+2</f>
        <v>9</v>
      </c>
      <c r="P20" s="12">
        <f t="shared" si="3"/>
        <v>1.0726213402891198</v>
      </c>
      <c r="Q20" s="8">
        <v>13</v>
      </c>
      <c r="R20" s="12">
        <f>求节点($I$23:$I$31,J$23:J$31,节奏总纲!P16)</f>
        <v>7.7988737423457746</v>
      </c>
      <c r="S20" s="12">
        <f>求节点($I$23:$I$31,K$23:K$31,节奏总纲!Q16)</f>
        <v>10.186849887883339</v>
      </c>
      <c r="T20" s="12">
        <f>求节点($I$23:$I$31,L$23:L$31,节奏总纲!R16)</f>
        <v>10.926632580065498</v>
      </c>
      <c r="U20" s="12">
        <f>求节点($I$23:$I$31,M$23:M$31,节奏总纲!S16)</f>
        <v>5.0068749928675533</v>
      </c>
      <c r="V20" s="12">
        <f>求节点($I$23:$I$31,N$23:N$31,节奏总纲!T16)</f>
        <v>2.9082448620447572</v>
      </c>
    </row>
    <row r="21" spans="2:22" x14ac:dyDescent="0.15">
      <c r="B21" s="12">
        <v>16</v>
      </c>
      <c r="C21" s="73"/>
      <c r="D21" s="12">
        <f t="shared" si="4"/>
        <v>11</v>
      </c>
      <c r="I21" s="8"/>
      <c r="J21" s="73" t="s">
        <v>33</v>
      </c>
      <c r="K21" s="73"/>
      <c r="L21" s="73"/>
      <c r="M21" s="73"/>
      <c r="N21" s="73"/>
      <c r="P21" s="12">
        <f t="shared" si="3"/>
        <v>1.0745995423340959</v>
      </c>
      <c r="Q21" s="8">
        <v>14</v>
      </c>
      <c r="R21" s="12">
        <f>求节点($I$23:$I$31,J$23:J$31,节奏总纲!P17)</f>
        <v>8.741417714910872</v>
      </c>
      <c r="S21" s="12">
        <f>求节点($I$23:$I$31,K$23:K$31,节奏总纲!Q17)</f>
        <v>11.403452578404824</v>
      </c>
      <c r="T21" s="12">
        <f>求节点($I$23:$I$31,L$23:L$31,节奏总纲!R17)</f>
        <v>12.254144921782391</v>
      </c>
      <c r="U21" s="12">
        <f>求节点($I$23:$I$31,M$23:M$31,节奏总纲!S17)</f>
        <v>5.6065573818629613</v>
      </c>
      <c r="V21" s="12">
        <f>求节点($I$23:$I$31,N$23:N$31,节奏总纲!T17)</f>
        <v>3.2517549414405558</v>
      </c>
    </row>
    <row r="22" spans="2:22" x14ac:dyDescent="0.15">
      <c r="B22" s="12">
        <v>17</v>
      </c>
      <c r="C22" s="73"/>
      <c r="D22" s="12">
        <f t="shared" si="4"/>
        <v>13</v>
      </c>
      <c r="I22" s="8" t="s">
        <v>11</v>
      </c>
      <c r="J22" s="8" t="s">
        <v>0</v>
      </c>
      <c r="K22" s="8" t="s">
        <v>3</v>
      </c>
      <c r="L22" s="8" t="s">
        <v>1</v>
      </c>
      <c r="M22" s="8" t="s">
        <v>4</v>
      </c>
      <c r="N22" s="8" t="s">
        <v>2</v>
      </c>
      <c r="P22" s="12">
        <f t="shared" si="3"/>
        <v>1.0770950878005385</v>
      </c>
      <c r="Q22" s="8">
        <v>15</v>
      </c>
      <c r="R22" s="12">
        <f>求节点($I$23:$I$31,J$23:J$31,节奏总纲!P18)</f>
        <v>9.7516113319796798</v>
      </c>
      <c r="S22" s="12">
        <f>求节点($I$23:$I$31,K$23:K$31,节奏总纲!Q18)</f>
        <v>12.740455826203121</v>
      </c>
      <c r="T22" s="12">
        <f>求节点($I$23:$I$31,L$23:L$31,节奏总纲!R18)</f>
        <v>13.722682386743134</v>
      </c>
      <c r="U22" s="12">
        <f>求节点($I$23:$I$31,M$23:M$31,节奏总纲!S18)</f>
        <v>6.2883997045120861</v>
      </c>
      <c r="V22" s="12">
        <f>求节点($I$23:$I$31,N$23:N$31,节奏总纲!T18)</f>
        <v>3.6618348849801876</v>
      </c>
    </row>
    <row r="23" spans="2:22" x14ac:dyDescent="0.15">
      <c r="B23" s="12">
        <v>18</v>
      </c>
      <c r="C23" s="73"/>
      <c r="D23" s="12">
        <f t="shared" si="4"/>
        <v>15</v>
      </c>
      <c r="I23" s="8">
        <v>3</v>
      </c>
      <c r="J23" s="8">
        <f>求节点($F$6:$F$18,$G$6:$G$18,J7)</f>
        <v>16</v>
      </c>
      <c r="K23" s="8">
        <f t="shared" ref="K23:N23" si="5">求节点($F$6:$F$18,$G$6:$G$18,K7)</f>
        <v>24.2</v>
      </c>
      <c r="L23" s="8">
        <f t="shared" si="5"/>
        <v>31.842105263157894</v>
      </c>
      <c r="M23" s="8">
        <f t="shared" si="5"/>
        <v>19.880000000000003</v>
      </c>
      <c r="N23" s="8">
        <f t="shared" si="5"/>
        <v>20.84</v>
      </c>
      <c r="P23" s="12">
        <f t="shared" si="3"/>
        <v>1.0773149808794829</v>
      </c>
      <c r="Q23" s="8">
        <v>16</v>
      </c>
      <c r="R23" s="12">
        <f>求节点($I$23:$I$31,J$23:J$31,节奏总纲!P19)</f>
        <v>10.834310042777579</v>
      </c>
      <c r="S23" s="12">
        <f>求节点($I$23:$I$31,K$23:K$31,节奏总纲!Q19)</f>
        <v>14.186134083599232</v>
      </c>
      <c r="T23" s="12">
        <f>求节点($I$23:$I$31,L$23:L$31,节奏总纲!R19)</f>
        <v>15.282934769026486</v>
      </c>
      <c r="U23" s="12">
        <f>求节点($I$23:$I$31,M$23:M$31,节奏总纲!S19)</f>
        <v>7.0363941202546023</v>
      </c>
      <c r="V23" s="12">
        <f>求节点($I$23:$I$31,N$23:N$31,节奏总纲!T19)</f>
        <v>4.1304913207511014</v>
      </c>
    </row>
    <row r="24" spans="2:22" x14ac:dyDescent="0.15">
      <c r="B24" s="12">
        <v>19</v>
      </c>
      <c r="C24" s="73"/>
      <c r="D24" s="12">
        <f t="shared" si="4"/>
        <v>17</v>
      </c>
      <c r="I24" s="8">
        <v>4</v>
      </c>
      <c r="J24" s="8">
        <f t="shared" ref="J24:N24" si="6">求节点($F$6:$F$18,$G$6:$G$18,J8)</f>
        <v>20.399999999999999</v>
      </c>
      <c r="K24" s="8">
        <f t="shared" si="6"/>
        <v>34.684210526315788</v>
      </c>
      <c r="L24" s="8">
        <f t="shared" si="6"/>
        <v>43.735294117647058</v>
      </c>
      <c r="M24" s="8">
        <f t="shared" si="6"/>
        <v>30.831578947368421</v>
      </c>
      <c r="N24" s="8">
        <f t="shared" si="6"/>
        <v>32.126315789473679</v>
      </c>
      <c r="P24" s="12">
        <f t="shared" si="3"/>
        <v>1.0768734125558079</v>
      </c>
      <c r="Q24" s="8">
        <v>17</v>
      </c>
      <c r="R24" s="12">
        <f>求节点($I$23:$I$31,J$23:J$31,节奏总纲!P20)</f>
        <v>11.994717788933023</v>
      </c>
      <c r="S24" s="12">
        <f>求节点($I$23:$I$31,K$23:K$31,节奏总纲!Q20)</f>
        <v>15.67651140764325</v>
      </c>
      <c r="T24" s="12">
        <f>求节点($I$23:$I$31,L$23:L$31,节奏总纲!R20)</f>
        <v>16.881618336518841</v>
      </c>
      <c r="U24" s="12">
        <f>求节点($I$23:$I$31,M$23:M$31,节奏总纲!S20)</f>
        <v>7.7810843808204009</v>
      </c>
      <c r="V24" s="12">
        <f>求节点($I$23:$I$31,N$23:N$31,节奏总纲!T20)</f>
        <v>4.5369540247927596</v>
      </c>
    </row>
    <row r="25" spans="2:22" x14ac:dyDescent="0.15">
      <c r="B25" s="12">
        <v>20</v>
      </c>
      <c r="C25" s="73"/>
      <c r="D25" s="12">
        <f t="shared" si="4"/>
        <v>19</v>
      </c>
      <c r="H25" s="64"/>
      <c r="I25" s="8">
        <v>6</v>
      </c>
      <c r="J25" s="8">
        <f t="shared" ref="J25:N25" si="7">求节点($F$6:$F$18,$G$6:$G$18,J9)</f>
        <v>29.631578947368421</v>
      </c>
      <c r="K25" s="8">
        <f t="shared" si="7"/>
        <v>43.117647058823529</v>
      </c>
      <c r="L25" s="8">
        <f t="shared" si="7"/>
        <v>48</v>
      </c>
      <c r="M25" s="8">
        <f t="shared" si="7"/>
        <v>41.070588235294117</v>
      </c>
      <c r="N25" s="8">
        <f t="shared" si="7"/>
        <v>42.094117647058823</v>
      </c>
      <c r="P25" s="12">
        <f t="shared" si="3"/>
        <v>1.081867971729046</v>
      </c>
      <c r="Q25" s="8">
        <v>18</v>
      </c>
      <c r="R25" s="12">
        <f>求节点($I$23:$I$31,J$23:J$31,节奏总纲!P21)</f>
        <v>13.238412016983983</v>
      </c>
      <c r="S25" s="12">
        <f>求节点($I$23:$I$31,K$23:K$31,节奏总纲!Q21)</f>
        <v>17.356021498686591</v>
      </c>
      <c r="T25" s="12">
        <f>求节点($I$23:$I$31,L$23:L$31,节奏总纲!R21)</f>
        <v>18.776923776069779</v>
      </c>
      <c r="U25" s="12">
        <f>求节点($I$23:$I$31,M$23:M$31,节奏总纲!S21)</f>
        <v>8.6586098565324061</v>
      </c>
      <c r="V25" s="12">
        <f>求节点($I$23:$I$31,N$23:N$31,节奏总纲!T21)</f>
        <v>5.0401381519151549</v>
      </c>
    </row>
    <row r="26" spans="2:22" x14ac:dyDescent="0.15">
      <c r="B26" s="12">
        <v>21</v>
      </c>
      <c r="C26" s="73"/>
      <c r="D26" s="12">
        <f t="shared" si="4"/>
        <v>21</v>
      </c>
      <c r="H26" s="64"/>
      <c r="I26" s="8">
        <v>9</v>
      </c>
      <c r="J26" s="8">
        <f t="shared" ref="J26:N26" si="8">求节点($F$6:$F$18,$G$6:$G$18,J10)</f>
        <v>32.315789473684212</v>
      </c>
      <c r="K26" s="8">
        <f t="shared" si="8"/>
        <v>46.67647058823529</v>
      </c>
      <c r="L26" s="8">
        <f t="shared" si="8"/>
        <v>48</v>
      </c>
      <c r="M26" s="8">
        <f t="shared" si="8"/>
        <v>43.470588235294116</v>
      </c>
      <c r="N26" s="8">
        <f t="shared" si="8"/>
        <v>44.794117647058826</v>
      </c>
      <c r="P26" s="12">
        <f t="shared" si="3"/>
        <v>1.0816222667870319</v>
      </c>
      <c r="Q26" s="8">
        <v>19</v>
      </c>
      <c r="R26" s="12">
        <f>求节点($I$23:$I$31,J$23:J$31,节奏总纲!P22)</f>
        <v>14.571370486118559</v>
      </c>
      <c r="S26" s="12">
        <f>求节点($I$23:$I$31,K$23:K$31,节奏总纲!Q22)</f>
        <v>19.14545118120293</v>
      </c>
      <c r="T26" s="12">
        <f>求节点($I$23:$I$31,L$23:L$31,节奏总纲!R22)</f>
        <v>20.708146305273168</v>
      </c>
      <c r="U26" s="12">
        <f>求节点($I$23:$I$31,M$23:M$31,节奏总纲!S22)</f>
        <v>9.5394864731013183</v>
      </c>
      <c r="V26" s="12">
        <f>求节点($I$23:$I$31,N$23:N$31,节奏总纲!T22)</f>
        <v>5.5760919150901778</v>
      </c>
    </row>
    <row r="27" spans="2:22" x14ac:dyDescent="0.15">
      <c r="B27" s="12">
        <v>22</v>
      </c>
      <c r="C27" s="73"/>
      <c r="D27" s="12">
        <f t="shared" si="4"/>
        <v>23</v>
      </c>
      <c r="H27" s="64"/>
      <c r="I27" s="8">
        <v>14</v>
      </c>
      <c r="J27" s="8">
        <f t="shared" ref="J27:N27" si="9">求节点($F$6:$F$18,$G$6:$G$18,J11)</f>
        <v>41</v>
      </c>
      <c r="K27" s="8">
        <f t="shared" si="9"/>
        <v>48</v>
      </c>
      <c r="L27" s="8">
        <f t="shared" si="9"/>
        <v>48</v>
      </c>
      <c r="M27" s="8">
        <f t="shared" si="9"/>
        <v>46.305882352941175</v>
      </c>
      <c r="N27" s="8">
        <f t="shared" si="9"/>
        <v>48</v>
      </c>
      <c r="P27" s="12">
        <f t="shared" si="3"/>
        <v>1.0800419645726829</v>
      </c>
      <c r="Q27" s="8">
        <v>20</v>
      </c>
      <c r="R27" s="12">
        <f>求节点($I$23:$I$31,J$23:J$31,节奏总纲!P23)</f>
        <v>16</v>
      </c>
      <c r="S27" s="12">
        <f>求节点($I$23:$I$31,K$23:K$31,节奏总纲!Q23)</f>
        <v>21.00318</v>
      </c>
      <c r="T27" s="12">
        <f>求节点($I$23:$I$31,L$23:L$31,节奏总纲!R23)</f>
        <v>22.684315789473683</v>
      </c>
      <c r="U27" s="12">
        <f>求节点($I$23:$I$31,M$23:M$31,节奏总纲!S23)</f>
        <v>10.470796</v>
      </c>
      <c r="V27" s="12">
        <f>求节点($I$23:$I$31,N$23:N$31,节奏总纲!T23)</f>
        <v>6.1123720000000006</v>
      </c>
    </row>
    <row r="28" spans="2:22" x14ac:dyDescent="0.15">
      <c r="B28" s="12">
        <v>23</v>
      </c>
      <c r="C28" s="73"/>
      <c r="D28" s="12">
        <f t="shared" si="4"/>
        <v>25</v>
      </c>
      <c r="H28" s="64"/>
      <c r="I28" s="8">
        <v>22</v>
      </c>
      <c r="J28" s="8">
        <f t="shared" ref="J28:N28" si="10">求节点($F$6:$F$18,$G$6:$G$18,J12)</f>
        <v>42.5</v>
      </c>
      <c r="K28" s="8">
        <f t="shared" si="10"/>
        <v>48</v>
      </c>
      <c r="L28" s="8">
        <f t="shared" si="10"/>
        <v>48</v>
      </c>
      <c r="M28" s="8">
        <f t="shared" si="10"/>
        <v>48</v>
      </c>
      <c r="N28" s="8">
        <f t="shared" si="10"/>
        <v>48</v>
      </c>
      <c r="P28" s="12">
        <f t="shared" si="3"/>
        <v>1.0826903011331925</v>
      </c>
      <c r="Q28" s="8">
        <v>21</v>
      </c>
      <c r="R28" s="12">
        <f>求节点($I$23:$I$31,J$23:J$31,节奏总纲!P24)</f>
        <v>17.263212940638759</v>
      </c>
      <c r="S28" s="12">
        <f>求节点($I$23:$I$31,K$23:K$31,节奏总纲!Q24)</f>
        <v>23.00518650338001</v>
      </c>
      <c r="T28" s="12">
        <f>求节点($I$23:$I$31,L$23:L$31,节奏总纲!R24)</f>
        <v>24.907492302969761</v>
      </c>
      <c r="U28" s="12">
        <f>求节点($I$23:$I$31,M$23:M$31,节奏总纲!S24)</f>
        <v>11.507681672970032</v>
      </c>
      <c r="V28" s="12">
        <f>求节点($I$23:$I$31,N$23:N$31,节奏总纲!T24)</f>
        <v>6.7498324644749008</v>
      </c>
    </row>
    <row r="29" spans="2:22" x14ac:dyDescent="0.15">
      <c r="B29" s="12">
        <v>24</v>
      </c>
      <c r="C29" s="73"/>
      <c r="D29" s="12">
        <f t="shared" si="4"/>
        <v>27</v>
      </c>
      <c r="H29" s="64"/>
      <c r="I29" s="8">
        <v>35</v>
      </c>
      <c r="J29" s="8">
        <f t="shared" ref="J29:N29" si="11">求节点($F$6:$F$18,$G$6:$G$18,J13)</f>
        <v>44</v>
      </c>
      <c r="K29" s="8">
        <f t="shared" si="11"/>
        <v>48</v>
      </c>
      <c r="L29" s="8">
        <f t="shared" si="11"/>
        <v>48</v>
      </c>
      <c r="M29" s="8">
        <f t="shared" si="11"/>
        <v>48</v>
      </c>
      <c r="N29" s="8">
        <f t="shared" si="11"/>
        <v>48</v>
      </c>
      <c r="P29" s="12">
        <f t="shared" si="3"/>
        <v>1.0716835352350997</v>
      </c>
      <c r="Q29" s="8">
        <v>22</v>
      </c>
      <c r="R29" s="12">
        <f>求节点($I$23:$I$31,J$23:J$31,节奏总纲!P25)</f>
        <v>18.617091047947813</v>
      </c>
      <c r="S29" s="12">
        <f>求节点($I$23:$I$31,K$23:K$31,节奏总纲!Q25)</f>
        <v>25.502505489120473</v>
      </c>
      <c r="T29" s="12">
        <f>求节点($I$23:$I$31,L$23:L$31,节奏总纲!R25)</f>
        <v>27.330615239933163</v>
      </c>
      <c r="U29" s="12">
        <f>求节点($I$23:$I$31,M$23:M$31,节奏总纲!S25)</f>
        <v>12.64206884519853</v>
      </c>
      <c r="V29" s="12">
        <f>求节点($I$23:$I$31,N$23:N$31,节奏总纲!T25)</f>
        <v>7.4241255418699854</v>
      </c>
    </row>
    <row r="30" spans="2:22" x14ac:dyDescent="0.15">
      <c r="B30" s="12">
        <v>25</v>
      </c>
      <c r="C30" s="73" t="s">
        <v>18</v>
      </c>
      <c r="D30" s="12">
        <f>D22</f>
        <v>13</v>
      </c>
      <c r="H30" s="64"/>
      <c r="I30" s="8">
        <v>56</v>
      </c>
      <c r="J30" s="8">
        <f t="shared" ref="J30:N30" si="12">求节点($F$6:$F$18,$G$6:$G$18,J14)</f>
        <v>45.75</v>
      </c>
      <c r="K30" s="8">
        <f t="shared" si="12"/>
        <v>48</v>
      </c>
      <c r="L30" s="8">
        <f t="shared" si="12"/>
        <v>48</v>
      </c>
      <c r="M30" s="8">
        <f t="shared" si="12"/>
        <v>48</v>
      </c>
      <c r="N30" s="8">
        <f t="shared" si="12"/>
        <v>48</v>
      </c>
      <c r="P30" s="12">
        <f t="shared" si="3"/>
        <v>1.0459742053135876</v>
      </c>
      <c r="Q30" s="8">
        <v>23</v>
      </c>
      <c r="R30" s="12">
        <f>求节点($I$23:$I$31,J$23:J$31,节奏总纲!P26)</f>
        <v>20.068141674870521</v>
      </c>
      <c r="S30" s="12">
        <f>求节点($I$23:$I$31,K$23:K$31,节奏总纲!Q26)</f>
        <v>28.478640223769691</v>
      </c>
      <c r="T30" s="12">
        <f>求节点($I$23:$I$31,L$23:L$31,节奏总纲!R26)</f>
        <v>29.787923076469077</v>
      </c>
      <c r="U30" s="12">
        <f>求节点($I$23:$I$31,M$23:M$31,节奏总纲!S26)</f>
        <v>13.781039308898194</v>
      </c>
      <c r="V30" s="12">
        <f>求节点($I$23:$I$31,N$23:N$31,节奏总纲!T26)</f>
        <v>8.0643163520282162</v>
      </c>
    </row>
    <row r="31" spans="2:22" x14ac:dyDescent="0.15">
      <c r="B31" s="12">
        <v>26</v>
      </c>
      <c r="C31" s="73"/>
      <c r="D31" s="12">
        <f>D30+3</f>
        <v>16</v>
      </c>
      <c r="H31" s="64"/>
      <c r="I31" s="8">
        <v>90</v>
      </c>
      <c r="J31" s="8">
        <f t="shared" ref="J31:N31" si="13">求节点($F$6:$F$18,$G$6:$G$18,J15)</f>
        <v>48</v>
      </c>
      <c r="K31" s="8">
        <f t="shared" si="13"/>
        <v>48</v>
      </c>
      <c r="L31" s="8">
        <f t="shared" si="13"/>
        <v>48</v>
      </c>
      <c r="M31" s="8">
        <f t="shared" si="13"/>
        <v>48</v>
      </c>
      <c r="N31" s="8">
        <f t="shared" si="13"/>
        <v>48</v>
      </c>
      <c r="P31" s="12">
        <f t="shared" si="3"/>
        <v>1.0286390183356373</v>
      </c>
      <c r="Q31" s="8">
        <v>24</v>
      </c>
      <c r="R31" s="12">
        <f>求节点($I$23:$I$31,J$23:J$31,节奏总纲!P27)</f>
        <v>21.683335531533224</v>
      </c>
      <c r="S31" s="12">
        <f>求节点($I$23:$I$31,K$23:K$31,节奏总纲!Q27)</f>
        <v>31.763935657053274</v>
      </c>
      <c r="T31" s="12">
        <f>求节点($I$23:$I$31,L$23:L$31,节奏总纲!R27)</f>
        <v>32.673623592747624</v>
      </c>
      <c r="U31" s="12">
        <f>求节点($I$23:$I$31,M$23:M$31,节奏总纲!S27)</f>
        <v>15.07037607825785</v>
      </c>
      <c r="V31" s="12">
        <f>求节点($I$23:$I$31,N$23:N$31,节奏总纲!T27)</f>
        <v>8.8173483468166154</v>
      </c>
    </row>
    <row r="32" spans="2:22" x14ac:dyDescent="0.15">
      <c r="B32" s="12">
        <v>27</v>
      </c>
      <c r="C32" s="73"/>
      <c r="D32" s="12">
        <f t="shared" ref="D32:D41" si="14">D31+3</f>
        <v>19</v>
      </c>
      <c r="P32" s="12">
        <f t="shared" si="3"/>
        <v>1.029414189293651</v>
      </c>
      <c r="Q32" s="8">
        <v>25</v>
      </c>
      <c r="R32" s="12">
        <f>求节点($I$23:$I$31,J$23:J$31,节奏总纲!P28)</f>
        <v>23.43190093055167</v>
      </c>
      <c r="S32" s="12">
        <f>求节点($I$23:$I$31,K$23:K$31,节奏总纲!Q28)</f>
        <v>34.912998314817912</v>
      </c>
      <c r="T32" s="12">
        <f>求节点($I$23:$I$31,L$23:L$31,节奏总纲!R28)</f>
        <v>35.939935856058888</v>
      </c>
      <c r="U32" s="12">
        <f>求节点($I$23:$I$31,M$23:M$31,节奏总纲!S28)</f>
        <v>16.423383763935774</v>
      </c>
      <c r="V32" s="12">
        <f>求节点($I$23:$I$31,N$23:N$31,节奏总纲!T28)</f>
        <v>9.5884256448708154</v>
      </c>
    </row>
    <row r="33" spans="2:22" x14ac:dyDescent="0.15">
      <c r="B33" s="12">
        <v>28</v>
      </c>
      <c r="C33" s="73"/>
      <c r="D33" s="12">
        <f t="shared" si="14"/>
        <v>22</v>
      </c>
      <c r="P33" s="12">
        <f t="shared" si="3"/>
        <v>1.0827361351760374</v>
      </c>
      <c r="Q33" s="8">
        <v>26</v>
      </c>
      <c r="R33" s="12">
        <f>求节点($I$23:$I$31,J$23:J$31,节奏总纲!P29)</f>
        <v>25.305966922728821</v>
      </c>
      <c r="S33" s="12">
        <f>求节点($I$23:$I$31,K$23:K$31,节奏总纲!Q29)</f>
        <v>36.407768583178957</v>
      </c>
      <c r="T33" s="12">
        <f>求节点($I$23:$I$31,L$23:L$31,节奏总纲!R29)</f>
        <v>39.420006646134738</v>
      </c>
      <c r="U33" s="12">
        <f>求节点($I$23:$I$31,M$23:M$31,节奏总纲!S29)</f>
        <v>17.835141258570292</v>
      </c>
      <c r="V33" s="12">
        <f>求节点($I$23:$I$31,N$23:N$31,节奏总纲!T29)</f>
        <v>10.417367129983891</v>
      </c>
    </row>
    <row r="34" spans="2:22" x14ac:dyDescent="0.15">
      <c r="B34" s="12">
        <v>29</v>
      </c>
      <c r="C34" s="73"/>
      <c r="D34" s="12">
        <f t="shared" si="14"/>
        <v>25</v>
      </c>
      <c r="P34" s="12">
        <f t="shared" si="3"/>
        <v>1.134801080744025</v>
      </c>
      <c r="Q34" s="8">
        <v>27</v>
      </c>
      <c r="R34" s="12">
        <f>求节点($I$23:$I$31,J$23:J$31,节奏总纲!P30)</f>
        <v>27.314541120186046</v>
      </c>
      <c r="S34" s="12">
        <f>求节点($I$23:$I$31,K$23:K$31,节奏总纲!Q30)</f>
        <v>38.007932842744552</v>
      </c>
      <c r="T34" s="12">
        <f>求节点($I$23:$I$31,L$23:L$31,节奏总纲!R30)</f>
        <v>43.131443266792836</v>
      </c>
      <c r="U34" s="12">
        <f>求节点($I$23:$I$31,M$23:M$31,节奏总纲!S30)</f>
        <v>19.353496645694175</v>
      </c>
      <c r="V34" s="12">
        <f>求节点($I$23:$I$31,N$23:N$31,节奏总纲!T30)</f>
        <v>11.316558197975862</v>
      </c>
    </row>
    <row r="35" spans="2:22" x14ac:dyDescent="0.15">
      <c r="B35" s="12">
        <v>30</v>
      </c>
      <c r="C35" s="73"/>
      <c r="D35" s="12">
        <f t="shared" si="14"/>
        <v>28</v>
      </c>
      <c r="P35" s="12">
        <f t="shared" si="3"/>
        <v>1.1162034430199861</v>
      </c>
      <c r="Q35" s="8">
        <v>28</v>
      </c>
      <c r="R35" s="12">
        <f>求节点($I$23:$I$31,J$23:J$31,节奏总纲!P31)</f>
        <v>29.467277642555821</v>
      </c>
      <c r="S35" s="12">
        <f>求节点($I$23:$I$31,K$23:K$31,节奏总纲!Q31)</f>
        <v>39.708083230191775</v>
      </c>
      <c r="T35" s="12">
        <f>求节点($I$23:$I$31,L$23:L$31,节奏总纲!R31)</f>
        <v>44.322299217264231</v>
      </c>
      <c r="U35" s="12">
        <f>求节点($I$23:$I$31,M$23:M$31,节奏总纲!S31)</f>
        <v>21.69039972820881</v>
      </c>
      <c r="V35" s="12">
        <f>求节点($I$23:$I$31,N$23:N$31,节奏总纲!T31)</f>
        <v>12.322093893348613</v>
      </c>
    </row>
    <row r="36" spans="2:22" x14ac:dyDescent="0.15">
      <c r="B36" s="12">
        <v>31</v>
      </c>
      <c r="C36" s="73"/>
      <c r="D36" s="12">
        <f t="shared" si="14"/>
        <v>31</v>
      </c>
      <c r="P36" s="12">
        <f t="shared" si="3"/>
        <v>1.0855559221974629</v>
      </c>
      <c r="Q36" s="8">
        <v>29</v>
      </c>
      <c r="R36" s="12">
        <f>求节点($I$23:$I$31,J$23:J$31,节奏总纲!P32)</f>
        <v>30.046972992052936</v>
      </c>
      <c r="S36" s="12">
        <f>求节点($I$23:$I$31,K$23:K$31,节奏总纲!Q32)</f>
        <v>41.567215262078996</v>
      </c>
      <c r="T36" s="12">
        <f>求节点($I$23:$I$31,L$23:L$31,节奏总纲!R32)</f>
        <v>45.123536697006621</v>
      </c>
      <c r="U36" s="12">
        <f>求节点($I$23:$I$31,M$23:M$31,节奏总纲!S32)</f>
        <v>24.843362823726526</v>
      </c>
      <c r="V36" s="12">
        <f>求节点($I$23:$I$31,N$23:N$31,节奏总纲!T32)</f>
        <v>13.453564000188447</v>
      </c>
    </row>
    <row r="37" spans="2:22" x14ac:dyDescent="0.15">
      <c r="B37" s="12">
        <v>32</v>
      </c>
      <c r="C37" s="73"/>
      <c r="D37" s="12">
        <f t="shared" si="14"/>
        <v>34</v>
      </c>
      <c r="P37" s="12">
        <f t="shared" si="3"/>
        <v>1.0628607909106778</v>
      </c>
      <c r="Q37" s="8">
        <v>30</v>
      </c>
      <c r="R37" s="12">
        <f>求节点($I$23:$I$31,J$23:J$31,节奏总纲!P33)</f>
        <v>30.526315789473685</v>
      </c>
      <c r="S37" s="12">
        <f>求节点($I$23:$I$31,K$23:K$31,节奏总纲!Q33)</f>
        <v>43.239358823529408</v>
      </c>
      <c r="T37" s="12">
        <f>求节点($I$23:$I$31,L$23:L$31,节奏总纲!R33)</f>
        <v>45.957419117647056</v>
      </c>
      <c r="U37" s="12">
        <f>求节点($I$23:$I$31,M$23:M$31,节奏总纲!S33)</f>
        <v>28.015927999999995</v>
      </c>
      <c r="V37" s="12">
        <f>求节点($I$23:$I$31,N$23:N$31,节奏总纲!T33)</f>
        <v>14.592862666666665</v>
      </c>
    </row>
    <row r="38" spans="2:22" x14ac:dyDescent="0.15">
      <c r="B38" s="12">
        <v>33</v>
      </c>
      <c r="C38" s="73"/>
      <c r="D38" s="12">
        <f t="shared" si="14"/>
        <v>37</v>
      </c>
      <c r="P38" s="12">
        <f t="shared" si="3"/>
        <v>1.0687091653832053</v>
      </c>
      <c r="Q38" s="8">
        <v>31</v>
      </c>
      <c r="R38" s="12">
        <f>求节点($I$23:$I$31,J$23:J$31,节奏总纲!P34)</f>
        <v>31.04006267920715</v>
      </c>
      <c r="S38" s="12">
        <f>求节点($I$23:$I$31,K$23:K$31,节奏总纲!Q34)</f>
        <v>43.843063937976432</v>
      </c>
      <c r="T38" s="12">
        <f>求节点($I$23:$I$31,L$23:L$31,节奏总纲!R34)</f>
        <v>46.855484268997301</v>
      </c>
      <c r="U38" s="12">
        <f>求节点($I$23:$I$31,M$23:M$31,节奏总纲!S34)</f>
        <v>31.098768043164274</v>
      </c>
      <c r="V38" s="12">
        <f>求节点($I$23:$I$31,N$23:N$31,节奏总纲!T34)</f>
        <v>15.826699453184824</v>
      </c>
    </row>
    <row r="39" spans="2:22" x14ac:dyDescent="0.15">
      <c r="B39" s="12">
        <v>34</v>
      </c>
      <c r="C39" s="73"/>
      <c r="D39" s="12">
        <f t="shared" si="14"/>
        <v>40</v>
      </c>
      <c r="P39" s="12">
        <f t="shared" si="3"/>
        <v>1.0745448437392242</v>
      </c>
      <c r="Q39" s="8">
        <v>32</v>
      </c>
      <c r="R39" s="12">
        <f>求节点($I$23:$I$31,J$23:J$31,节奏总纲!P35)</f>
        <v>31.590682962084042</v>
      </c>
      <c r="S39" s="12">
        <f>求节点($I$23:$I$31,K$23:K$31,节奏总纲!Q35)</f>
        <v>44.484195183034366</v>
      </c>
      <c r="T39" s="12">
        <f>求节点($I$23:$I$31,L$23:L$31,节奏总纲!R35)</f>
        <v>47.800262561818812</v>
      </c>
      <c r="U39" s="12">
        <f>求节点($I$23:$I$31,M$23:M$31,节奏总纲!S35)</f>
        <v>32.805269590223368</v>
      </c>
      <c r="V39" s="12">
        <f>求节点($I$23:$I$31,N$23:N$31,节奏总纲!T35)</f>
        <v>17.123989304425599</v>
      </c>
    </row>
    <row r="40" spans="2:22" x14ac:dyDescent="0.15">
      <c r="B40" s="12">
        <v>35</v>
      </c>
      <c r="C40" s="73"/>
      <c r="D40" s="12">
        <f t="shared" si="14"/>
        <v>43</v>
      </c>
      <c r="P40" s="12">
        <f t="shared" si="3"/>
        <v>1.0631560049013757</v>
      </c>
      <c r="Q40" s="8">
        <v>33</v>
      </c>
      <c r="R40" s="12">
        <f>求节点($I$23:$I$31,J$23:J$31,节奏总纲!P36)</f>
        <v>32.180823169205716</v>
      </c>
      <c r="S40" s="12">
        <f>求节点($I$23:$I$31,K$23:K$31,节奏总纲!Q36)</f>
        <v>45.148595106183642</v>
      </c>
      <c r="T40" s="12">
        <f>求节点($I$23:$I$31,L$23:L$31,节奏总纲!R36)</f>
        <v>48</v>
      </c>
      <c r="U40" s="12">
        <f>求节点($I$23:$I$31,M$23:M$31,节奏总纲!S36)</f>
        <v>34.59988208298968</v>
      </c>
      <c r="V40" s="12">
        <f>求节点($I$23:$I$31,N$23:N$31,节奏总纲!T36)</f>
        <v>18.496964578264301</v>
      </c>
    </row>
    <row r="41" spans="2:22" x14ac:dyDescent="0.15">
      <c r="B41" s="12">
        <v>36</v>
      </c>
      <c r="C41" s="73"/>
      <c r="D41" s="12">
        <f t="shared" si="14"/>
        <v>46</v>
      </c>
      <c r="P41" s="12">
        <f t="shared" si="3"/>
        <v>1.0461430957548663</v>
      </c>
      <c r="Q41" s="8">
        <v>34</v>
      </c>
      <c r="R41" s="12">
        <f>求节点($I$23:$I$31,J$23:J$31,节奏总纲!P37)</f>
        <v>33.281583602318108</v>
      </c>
      <c r="S41" s="12">
        <f>求节点($I$23:$I$31,K$23:K$31,节奏总纲!Q37)</f>
        <v>45.882824438433637</v>
      </c>
      <c r="T41" s="12">
        <f>求节点($I$23:$I$31,L$23:L$31,节奏总纲!R37)</f>
        <v>48</v>
      </c>
      <c r="U41" s="12">
        <f>求节点($I$23:$I$31,M$23:M$31,节奏总纲!S37)</f>
        <v>36.610164347964144</v>
      </c>
      <c r="V41" s="12">
        <f>求节点($I$23:$I$31,N$23:N$31,节奏总纲!T37)</f>
        <v>20.014410067847717</v>
      </c>
    </row>
    <row r="42" spans="2:22" x14ac:dyDescent="0.15">
      <c r="B42" s="12">
        <v>37</v>
      </c>
      <c r="C42" s="73" t="s">
        <v>19</v>
      </c>
      <c r="D42" s="12">
        <f>D34</f>
        <v>25</v>
      </c>
      <c r="P42" s="12">
        <f t="shared" si="3"/>
        <v>1.0283268185608041</v>
      </c>
      <c r="Q42" s="8">
        <v>35</v>
      </c>
      <c r="R42" s="12">
        <f>求节点($I$23:$I$31,J$23:J$31,节奏总纲!P38)</f>
        <v>34.597493708763004</v>
      </c>
      <c r="S42" s="12">
        <f>求节点($I$23:$I$31,K$23:K$31,节奏总纲!Q38)</f>
        <v>46.677767353358007</v>
      </c>
      <c r="T42" s="12">
        <f>求节点($I$23:$I$31,L$23:L$31,节奏总纲!R38)</f>
        <v>48</v>
      </c>
      <c r="U42" s="12">
        <f>求节点($I$23:$I$31,M$23:M$31,节奏总纲!S38)</f>
        <v>38.718299772354392</v>
      </c>
      <c r="V42" s="12">
        <f>求节点($I$23:$I$31,N$23:N$31,节奏总纲!T38)</f>
        <v>22.088429989343325</v>
      </c>
    </row>
    <row r="43" spans="2:22" x14ac:dyDescent="0.15">
      <c r="B43" s="12">
        <v>38</v>
      </c>
      <c r="C43" s="73"/>
      <c r="D43" s="12">
        <f>D42+5</f>
        <v>30</v>
      </c>
      <c r="P43" s="12">
        <f t="shared" si="3"/>
        <v>1.0241381335563933</v>
      </c>
      <c r="Q43" s="8">
        <v>36</v>
      </c>
      <c r="R43" s="12">
        <f>求节点($I$23:$I$31,J$23:J$31,节奏总纲!P39)</f>
        <v>36.007851239933949</v>
      </c>
      <c r="S43" s="12">
        <f>求节点($I$23:$I$31,K$23:K$31,节奏总纲!Q39)</f>
        <v>46.868677600468352</v>
      </c>
      <c r="T43" s="12">
        <f>求节点($I$23:$I$31,L$23:L$31,节奏总纲!R39)</f>
        <v>48</v>
      </c>
      <c r="U43" s="12">
        <f>求节点($I$23:$I$31,M$23:M$31,节奏总纲!S39)</f>
        <v>40.9173516150381</v>
      </c>
      <c r="V43" s="12">
        <f>求节点($I$23:$I$31,N$23:N$31,节奏总纲!T39)</f>
        <v>24.664168708547017</v>
      </c>
    </row>
    <row r="44" spans="2:22" x14ac:dyDescent="0.15">
      <c r="B44" s="12">
        <v>39</v>
      </c>
      <c r="C44" s="73"/>
      <c r="D44" s="12">
        <f t="shared" ref="D44:D53" si="15">D43+5</f>
        <v>35</v>
      </c>
      <c r="P44" s="12">
        <f t="shared" si="3"/>
        <v>1.0197768975690658</v>
      </c>
      <c r="Q44" s="8">
        <v>37</v>
      </c>
      <c r="R44" s="12">
        <f>求节点($I$23:$I$31,J$23:J$31,节奏总纲!P40)</f>
        <v>37.519435014531176</v>
      </c>
      <c r="S44" s="12">
        <f>求节点($I$23:$I$31,K$23:K$31,节奏总纲!Q40)</f>
        <v>47.069118857685375</v>
      </c>
      <c r="T44" s="12">
        <f>求节点($I$23:$I$31,L$23:L$31,节奏总纲!R40)</f>
        <v>48</v>
      </c>
      <c r="U44" s="12">
        <f>求节点($I$23:$I$31,M$23:M$31,节奏总纲!S40)</f>
        <v>41.403932962474279</v>
      </c>
      <c r="V44" s="12">
        <f>求节点($I$23:$I$31,N$23:N$31,节奏总纲!T40)</f>
        <v>27.611914823390986</v>
      </c>
    </row>
    <row r="45" spans="2:22" x14ac:dyDescent="0.15">
      <c r="B45" s="12">
        <v>40</v>
      </c>
      <c r="C45" s="73"/>
      <c r="D45" s="12">
        <f t="shared" si="15"/>
        <v>40</v>
      </c>
      <c r="P45" s="12">
        <f t="shared" si="3"/>
        <v>1.0151600997875063</v>
      </c>
      <c r="Q45" s="8">
        <v>38</v>
      </c>
      <c r="R45" s="12">
        <f>求节点($I$23:$I$31,J$23:J$31,节奏总纲!P41)</f>
        <v>39.13951039054492</v>
      </c>
      <c r="S45" s="12">
        <f>求节点($I$23:$I$31,K$23:K$31,节奏总纲!Q41)</f>
        <v>47.283182238986122</v>
      </c>
      <c r="T45" s="12">
        <f>求节点($I$23:$I$31,L$23:L$31,节奏总纲!R41)</f>
        <v>48</v>
      </c>
      <c r="U45" s="12">
        <f>求节点($I$23:$I$31,M$23:M$31,节奏总纲!S41)</f>
        <v>41.78756961720967</v>
      </c>
      <c r="V45" s="12">
        <f>求节点($I$23:$I$31,N$23:N$31,节奏总纲!T41)</f>
        <v>30.669087848665527</v>
      </c>
    </row>
    <row r="46" spans="2:22" x14ac:dyDescent="0.15">
      <c r="B46" s="12">
        <v>41</v>
      </c>
      <c r="C46" s="73"/>
      <c r="D46" s="12">
        <f t="shared" si="15"/>
        <v>45</v>
      </c>
      <c r="P46" s="12">
        <f t="shared" si="3"/>
        <v>1.0103238616787522</v>
      </c>
      <c r="Q46" s="8">
        <v>39</v>
      </c>
      <c r="R46" s="12">
        <f>求节点($I$23:$I$31,J$23:J$31,节奏总纲!P42)</f>
        <v>40.875864185864963</v>
      </c>
      <c r="S46" s="12">
        <f>求节点($I$23:$I$31,K$23:K$31,节奏总纲!Q42)</f>
        <v>47.509518304599176</v>
      </c>
      <c r="T46" s="12">
        <f>求节点($I$23:$I$31,L$23:L$31,节奏总纲!R42)</f>
        <v>48</v>
      </c>
      <c r="U46" s="12">
        <f>求节点($I$23:$I$31,M$23:M$31,节奏总纲!S42)</f>
        <v>42.206369670067332</v>
      </c>
      <c r="V46" s="12">
        <f>求节点($I$23:$I$31,N$23:N$31,节奏总纲!T42)</f>
        <v>32.974581920838148</v>
      </c>
    </row>
    <row r="47" spans="2:22" x14ac:dyDescent="0.15">
      <c r="B47" s="12">
        <v>42</v>
      </c>
      <c r="C47" s="73"/>
      <c r="D47" s="12">
        <f t="shared" si="15"/>
        <v>50</v>
      </c>
      <c r="P47" s="12">
        <f t="shared" si="3"/>
        <v>1.0052164079404704</v>
      </c>
      <c r="Q47" s="8">
        <v>40</v>
      </c>
      <c r="R47" s="12">
        <f>求节点($I$23:$I$31,J$23:J$31,节奏总纲!P43)</f>
        <v>41.1875</v>
      </c>
      <c r="S47" s="12">
        <f>求节点($I$23:$I$31,K$23:K$31,节奏总纲!Q43)</f>
        <v>47.750911764705883</v>
      </c>
      <c r="T47" s="12">
        <f>求节点($I$23:$I$31,L$23:L$31,节奏总纲!R43)</f>
        <v>48</v>
      </c>
      <c r="U47" s="12">
        <f>求节点($I$23:$I$31,M$23:M$31,节奏总纲!S43)</f>
        <v>42.671388235294117</v>
      </c>
      <c r="V47" s="12">
        <f>求节点($I$23:$I$31,N$23:N$31,节奏总纲!T43)</f>
        <v>34.618266253869962</v>
      </c>
    </row>
    <row r="48" spans="2:22" x14ac:dyDescent="0.15">
      <c r="B48" s="12">
        <v>43</v>
      </c>
      <c r="C48" s="73"/>
      <c r="D48" s="12">
        <f t="shared" si="15"/>
        <v>55</v>
      </c>
      <c r="P48" s="12">
        <f t="shared" si="3"/>
        <v>1</v>
      </c>
      <c r="Q48" s="8">
        <v>41</v>
      </c>
      <c r="R48" s="12">
        <f>求节点($I$23:$I$31,J$23:J$31,节奏总纲!P44)</f>
        <v>41.402820387608877</v>
      </c>
      <c r="S48" s="12">
        <f>求节点($I$23:$I$31,K$23:K$31,节奏总纲!Q44)</f>
        <v>48</v>
      </c>
      <c r="T48" s="12">
        <f>求节点($I$23:$I$31,L$23:L$31,节奏总纲!R44)</f>
        <v>48</v>
      </c>
      <c r="U48" s="12">
        <f>求节点($I$23:$I$31,M$23:M$31,节奏总纲!S44)</f>
        <v>43.17434168655037</v>
      </c>
      <c r="V48" s="12">
        <f>求节点($I$23:$I$31,N$23:N$31,节奏总纲!T44)</f>
        <v>36.415764924694393</v>
      </c>
    </row>
    <row r="49" spans="2:22" x14ac:dyDescent="0.15">
      <c r="B49" s="12">
        <v>44</v>
      </c>
      <c r="C49" s="73"/>
      <c r="D49" s="12">
        <f t="shared" si="15"/>
        <v>60</v>
      </c>
      <c r="P49" s="12">
        <f t="shared" si="3"/>
        <v>1</v>
      </c>
      <c r="Q49" s="8">
        <v>42</v>
      </c>
      <c r="R49" s="12">
        <f>求节点($I$23:$I$31,J$23:J$31,节奏总纲!P45)</f>
        <v>41.633595064991106</v>
      </c>
      <c r="S49" s="12">
        <f>求节点($I$23:$I$31,K$23:K$31,节奏总纲!Q45)</f>
        <v>48</v>
      </c>
      <c r="T49" s="12">
        <f>求节点($I$23:$I$31,L$23:L$31,节奏总纲!R45)</f>
        <v>48</v>
      </c>
      <c r="U49" s="12">
        <f>求节点($I$23:$I$31,M$23:M$31,节奏总纲!S45)</f>
        <v>43.653288215586585</v>
      </c>
      <c r="V49" s="12">
        <f>求节点($I$23:$I$31,N$23:N$31,节奏总纲!T45)</f>
        <v>38.348768187542611</v>
      </c>
    </row>
    <row r="50" spans="2:22" x14ac:dyDescent="0.15">
      <c r="B50" s="12">
        <v>45</v>
      </c>
      <c r="C50" s="73"/>
      <c r="D50" s="12">
        <f t="shared" si="15"/>
        <v>65</v>
      </c>
      <c r="P50" s="12">
        <f t="shared" si="3"/>
        <v>1</v>
      </c>
      <c r="Q50" s="8">
        <v>43</v>
      </c>
      <c r="R50" s="12">
        <f>求节点($I$23:$I$31,J$23:J$31,节奏总纲!P46)</f>
        <v>41.88093324003475</v>
      </c>
      <c r="S50" s="12">
        <f>求节点($I$23:$I$31,K$23:K$31,节奏总纲!Q46)</f>
        <v>48</v>
      </c>
      <c r="T50" s="12">
        <f>求节点($I$23:$I$31,L$23:L$31,节奏总纲!R46)</f>
        <v>48</v>
      </c>
      <c r="U50" s="12">
        <f>求节点($I$23:$I$31,M$23:M$31,节奏总纲!S46)</f>
        <v>44.049229041237886</v>
      </c>
      <c r="V50" s="12">
        <f>求节点($I$23:$I$31,N$23:N$31,节奏总纲!T46)</f>
        <v>40.296975208587398</v>
      </c>
    </row>
    <row r="51" spans="2:22" x14ac:dyDescent="0.15">
      <c r="B51" s="12">
        <v>46</v>
      </c>
      <c r="C51" s="73"/>
      <c r="D51" s="12">
        <f t="shared" si="15"/>
        <v>70</v>
      </c>
      <c r="P51" s="12">
        <f t="shared" si="3"/>
        <v>1</v>
      </c>
      <c r="Q51" s="8">
        <v>44</v>
      </c>
      <c r="R51" s="12">
        <f>求节点($I$23:$I$31,J$23:J$31,节奏总纲!P47)</f>
        <v>42.146023732318682</v>
      </c>
      <c r="S51" s="12">
        <f>求节点($I$23:$I$31,K$23:K$31,节奏总纲!Q47)</f>
        <v>48</v>
      </c>
      <c r="T51" s="12">
        <f>求节点($I$23:$I$31,L$23:L$31,节奏总纲!R47)</f>
        <v>48</v>
      </c>
      <c r="U51" s="12">
        <f>求节点($I$23:$I$31,M$23:M$31,节奏总纲!S47)</f>
        <v>44.473166702610882</v>
      </c>
      <c r="V51" s="12">
        <f>求节点($I$23:$I$31,N$23:N$31,节奏总纲!T47)</f>
        <v>42.142492735512853</v>
      </c>
    </row>
    <row r="52" spans="2:22" x14ac:dyDescent="0.15">
      <c r="B52" s="12">
        <v>47</v>
      </c>
      <c r="C52" s="73"/>
      <c r="D52" s="12">
        <f t="shared" si="15"/>
        <v>75</v>
      </c>
      <c r="P52" s="12">
        <f t="shared" si="3"/>
        <v>1</v>
      </c>
      <c r="Q52" s="8">
        <v>45</v>
      </c>
      <c r="R52" s="12">
        <f>求节点($I$23:$I$31,J$23:J$31,节奏总纲!P48)</f>
        <v>42.430140687119284</v>
      </c>
      <c r="S52" s="12">
        <f>求节点($I$23:$I$31,K$23:K$31,节奏总纲!Q48)</f>
        <v>48</v>
      </c>
      <c r="T52" s="12">
        <f>求节点($I$23:$I$31,L$23:L$31,节奏总纲!R48)</f>
        <v>48</v>
      </c>
      <c r="U52" s="12">
        <f>求节点($I$23:$I$31,M$23:M$31,节奏总纲!S48)</f>
        <v>44.929534662077295</v>
      </c>
      <c r="V52" s="12">
        <f>求节点($I$23:$I$31,N$23:N$31,节奏总纲!T48)</f>
        <v>42.543252574159681</v>
      </c>
    </row>
    <row r="53" spans="2:22" x14ac:dyDescent="0.15">
      <c r="B53" s="12">
        <v>48</v>
      </c>
      <c r="C53" s="73"/>
      <c r="D53" s="12">
        <f t="shared" si="15"/>
        <v>80</v>
      </c>
      <c r="P53" s="12">
        <f t="shared" si="3"/>
        <v>1</v>
      </c>
      <c r="Q53" s="8">
        <v>46</v>
      </c>
      <c r="R53" s="12">
        <f>求节点($I$23:$I$31,J$23:J$31,节奏总纲!P49)</f>
        <v>42.644399815096115</v>
      </c>
      <c r="S53" s="12">
        <f>求节点($I$23:$I$31,K$23:K$31,节奏总纲!Q49)</f>
        <v>48</v>
      </c>
      <c r="T53" s="12">
        <f>求节点($I$23:$I$31,L$23:L$31,节奏总纲!R49)</f>
        <v>48</v>
      </c>
      <c r="U53" s="12">
        <f>求节点($I$23:$I$31,M$23:M$31,节奏总纲!S49)</f>
        <v>45.413095261647079</v>
      </c>
      <c r="V53" s="12">
        <f>求节点($I$23:$I$31,N$23:N$31,节奏总纲!T49)</f>
        <v>42.953179527681762</v>
      </c>
    </row>
    <row r="54" spans="2:22" x14ac:dyDescent="0.15">
      <c r="P54" s="12">
        <f t="shared" si="3"/>
        <v>1</v>
      </c>
      <c r="Q54" s="8">
        <v>47</v>
      </c>
      <c r="R54" s="12">
        <f>求节点($I$23:$I$31,J$23:J$31,节奏总纲!P50)</f>
        <v>42.845239617315329</v>
      </c>
      <c r="S54" s="12">
        <f>求节点($I$23:$I$31,K$23:K$31,节奏总纲!Q50)</f>
        <v>48</v>
      </c>
      <c r="T54" s="12">
        <f>求节点($I$23:$I$31,L$23:L$31,节奏总纲!R50)</f>
        <v>48</v>
      </c>
      <c r="U54" s="12">
        <f>求节点($I$23:$I$31,M$23:M$31,节奏总纲!S50)</f>
        <v>45.929226071767388</v>
      </c>
      <c r="V54" s="12">
        <f>求节点($I$23:$I$31,N$23:N$31,节奏总纲!T50)</f>
        <v>43.392494039743568</v>
      </c>
    </row>
    <row r="55" spans="2:22" x14ac:dyDescent="0.15">
      <c r="P55" s="12">
        <f t="shared" si="3"/>
        <v>1</v>
      </c>
      <c r="Q55" s="8">
        <v>48</v>
      </c>
      <c r="R55" s="12">
        <f>求节点($I$23:$I$31,J$23:J$31,节奏总纲!P51)</f>
        <v>43.060494387554918</v>
      </c>
      <c r="S55" s="12">
        <f>求节点($I$23:$I$31,K$23:K$31,节奏总纲!Q51)</f>
        <v>48</v>
      </c>
      <c r="T55" s="12">
        <f>求节点($I$23:$I$31,L$23:L$31,节奏总纲!R51)</f>
        <v>48</v>
      </c>
      <c r="U55" s="12">
        <f>求节点($I$23:$I$31,M$23:M$31,节奏总纲!S51)</f>
        <v>46.362942873233372</v>
      </c>
      <c r="V55" s="12">
        <f>求节点($I$23:$I$31,N$23:N$31,节奏总纲!T51)</f>
        <v>43.858655831534797</v>
      </c>
    </row>
    <row r="56" spans="2:22" x14ac:dyDescent="0.15">
      <c r="P56" s="12">
        <f t="shared" si="3"/>
        <v>1</v>
      </c>
      <c r="Q56" s="8">
        <v>49</v>
      </c>
      <c r="R56" s="12">
        <f>求节点($I$23:$I$31,J$23:J$31,节奏总纲!P52)</f>
        <v>43.291198737982057</v>
      </c>
      <c r="S56" s="12">
        <f>求节点($I$23:$I$31,K$23:K$31,节奏总纲!Q52)</f>
        <v>48</v>
      </c>
      <c r="T56" s="12">
        <f>求节点($I$23:$I$31,L$23:L$31,节奏总纲!R52)</f>
        <v>48</v>
      </c>
      <c r="U56" s="12">
        <f>求节点($I$23:$I$31,M$23:M$31,节奏总纲!S52)</f>
        <v>46.574456792394635</v>
      </c>
      <c r="V56" s="12">
        <f>求节点($I$23:$I$31,N$23:N$31,节奏总纲!T52)</f>
        <v>44.386831563343051</v>
      </c>
    </row>
    <row r="57" spans="2:22" x14ac:dyDescent="0.15">
      <c r="P57" s="12">
        <f t="shared" si="3"/>
        <v>1</v>
      </c>
      <c r="Q57" s="8">
        <v>50</v>
      </c>
      <c r="R57" s="12">
        <f>求节点($I$23:$I$31,J$23:J$31,节奏总纲!P53)</f>
        <v>43.53846153846154</v>
      </c>
      <c r="S57" s="12">
        <f>求节点($I$23:$I$31,K$23:K$31,节奏总纲!Q53)</f>
        <v>48</v>
      </c>
      <c r="T57" s="12">
        <f>求节点($I$23:$I$31,L$23:L$31,节奏总纲!R53)</f>
        <v>48</v>
      </c>
      <c r="U57" s="12">
        <f>求节点($I$23:$I$31,M$23:M$31,节奏总纲!S53)</f>
        <v>46.811279999999996</v>
      </c>
      <c r="V57" s="12">
        <f>求节点($I$23:$I$31,N$23:N$31,节奏总纲!T53)</f>
        <v>44.914915294117648</v>
      </c>
    </row>
    <row r="58" spans="2:22" x14ac:dyDescent="0.15">
      <c r="P58" s="12">
        <f t="shared" si="3"/>
        <v>1</v>
      </c>
      <c r="Q58" s="8">
        <v>51</v>
      </c>
      <c r="R58" s="12">
        <f>求节点($I$23:$I$31,J$23:J$31,节奏总纲!P54)</f>
        <v>43.803471246287849</v>
      </c>
      <c r="S58" s="12">
        <f>求节点($I$23:$I$31,K$23:K$31,节奏总纲!Q54)</f>
        <v>48</v>
      </c>
      <c r="T58" s="12">
        <f>求节点($I$23:$I$31,L$23:L$31,节奏总纲!R54)</f>
        <v>48</v>
      </c>
      <c r="U58" s="12">
        <f>求节点($I$23:$I$31,M$23:M$31,节奏总纲!S54)</f>
        <v>47.065555151966137</v>
      </c>
      <c r="V58" s="12">
        <f>求节点($I$23:$I$31,N$23:N$31,节奏总纲!T54)</f>
        <v>45.336456259396897</v>
      </c>
    </row>
    <row r="59" spans="2:22" x14ac:dyDescent="0.15">
      <c r="P59" s="12">
        <f t="shared" si="3"/>
        <v>1</v>
      </c>
      <c r="Q59" s="8">
        <v>52</v>
      </c>
      <c r="R59" s="12">
        <f>求节点($I$23:$I$31,J$23:J$31,节奏总纲!P55)</f>
        <v>44.063195613325426</v>
      </c>
      <c r="S59" s="12">
        <f>求节点($I$23:$I$31,K$23:K$31,节奏总纲!Q55)</f>
        <v>48</v>
      </c>
      <c r="T59" s="12">
        <f>求节点($I$23:$I$31,L$23:L$31,节奏总纲!R55)</f>
        <v>48</v>
      </c>
      <c r="U59" s="12">
        <f>求节点($I$23:$I$31,M$23:M$31,节奏总纲!S55)</f>
        <v>47.34998169014127</v>
      </c>
      <c r="V59" s="12">
        <f>求节点($I$23:$I$31,N$23:N$31,节奏总纲!T55)</f>
        <v>45.800872089853456</v>
      </c>
    </row>
    <row r="60" spans="2:22" x14ac:dyDescent="0.15">
      <c r="P60" s="12">
        <f t="shared" si="3"/>
        <v>1</v>
      </c>
      <c r="Q60" s="8">
        <v>53</v>
      </c>
      <c r="R60" s="12">
        <f>求节点($I$23:$I$31,J$23:J$31,节奏总纲!P56)</f>
        <v>44.283051768919776</v>
      </c>
      <c r="S60" s="12">
        <f>求节点($I$23:$I$31,K$23:K$31,节奏总纲!Q56)</f>
        <v>48</v>
      </c>
      <c r="T60" s="12">
        <f>求节点($I$23:$I$31,L$23:L$31,节奏总纲!R56)</f>
        <v>48</v>
      </c>
      <c r="U60" s="12">
        <f>求节点($I$23:$I$31,M$23:M$31,节奏总纲!S56)</f>
        <v>47.644127707767844</v>
      </c>
      <c r="V60" s="12">
        <f>求节点($I$23:$I$31,N$23:N$31,节奏总纲!T56)</f>
        <v>46.293523088644172</v>
      </c>
    </row>
    <row r="61" spans="2:22" x14ac:dyDescent="0.15">
      <c r="P61" s="12">
        <f t="shared" si="3"/>
        <v>1</v>
      </c>
      <c r="Q61" s="8">
        <v>54</v>
      </c>
      <c r="R61" s="12">
        <f>求节点($I$23:$I$31,J$23:J$31,节奏总纲!P57)</f>
        <v>44.518687762061049</v>
      </c>
      <c r="S61" s="12">
        <f>求节点($I$23:$I$31,K$23:K$31,节奏总纲!Q57)</f>
        <v>48</v>
      </c>
      <c r="T61" s="12">
        <f>求节点($I$23:$I$31,L$23:L$31,节奏总纲!R57)</f>
        <v>48</v>
      </c>
      <c r="U61" s="12">
        <f>求节点($I$23:$I$31,M$23:M$31,节奏总纲!S57)</f>
        <v>47.949659979198564</v>
      </c>
      <c r="V61" s="12">
        <f>求节点($I$23:$I$31,N$23:N$31,节奏总纲!T57)</f>
        <v>46.789257220926743</v>
      </c>
    </row>
    <row r="62" spans="2:22" x14ac:dyDescent="0.15">
      <c r="P62" s="12">
        <f t="shared" si="3"/>
        <v>1</v>
      </c>
      <c r="Q62" s="8">
        <v>55</v>
      </c>
      <c r="R62" s="12">
        <f>求节点($I$23:$I$31,J$23:J$31,节奏总纲!P58)</f>
        <v>44.771236166328251</v>
      </c>
      <c r="S62" s="12">
        <f>求节点($I$23:$I$31,K$23:K$31,节奏总纲!Q58)</f>
        <v>48</v>
      </c>
      <c r="T62" s="12">
        <f>求节点($I$23:$I$31,L$23:L$31,节奏总纲!R58)</f>
        <v>48</v>
      </c>
      <c r="U62" s="12">
        <f>求节点($I$23:$I$31,M$23:M$31,节奏总纲!S58)</f>
        <v>48</v>
      </c>
      <c r="V62" s="12">
        <f>求节点($I$23:$I$31,N$23:N$31,节奏总纲!T58)</f>
        <v>47.323263205150155</v>
      </c>
    </row>
    <row r="63" spans="2:22" x14ac:dyDescent="0.15">
      <c r="P63" s="12">
        <f t="shared" si="3"/>
        <v>1</v>
      </c>
      <c r="Q63" s="8">
        <v>56</v>
      </c>
      <c r="R63" s="12">
        <f>求节点($I$23:$I$31,J$23:J$31,节奏总纲!P59)</f>
        <v>45.041910844027726</v>
      </c>
      <c r="S63" s="12">
        <f>求节点($I$23:$I$31,K$23:K$31,节奏总纲!Q59)</f>
        <v>48</v>
      </c>
      <c r="T63" s="12">
        <f>求节点($I$23:$I$31,L$23:L$31,节奏总纲!R59)</f>
        <v>48</v>
      </c>
      <c r="U63" s="12">
        <f>求节点($I$23:$I$31,M$23:M$31,节奏总纲!S59)</f>
        <v>48</v>
      </c>
      <c r="V63" s="12">
        <f>求节点($I$23:$I$31,N$23:N$31,节奏总纲!T59)</f>
        <v>47.89587521503401</v>
      </c>
    </row>
    <row r="64" spans="2:22" x14ac:dyDescent="0.15">
      <c r="P64" s="12">
        <f t="shared" si="3"/>
        <v>1</v>
      </c>
      <c r="Q64" s="8">
        <v>57</v>
      </c>
      <c r="R64" s="12">
        <f>求节点($I$23:$I$31,J$23:J$31,节奏总纲!P60)</f>
        <v>45.332012780566586</v>
      </c>
      <c r="S64" s="12">
        <f>求节点($I$23:$I$31,K$23:K$31,节奏总纲!Q60)</f>
        <v>48</v>
      </c>
      <c r="T64" s="12">
        <f>求节点($I$23:$I$31,L$23:L$31,节奏总纲!R60)</f>
        <v>48</v>
      </c>
      <c r="U64" s="12">
        <f>求节点($I$23:$I$31,M$23:M$31,节奏总纲!S60)</f>
        <v>48</v>
      </c>
      <c r="V64" s="12">
        <f>求节点($I$23:$I$31,N$23:N$31,节奏总纲!T60)</f>
        <v>48</v>
      </c>
    </row>
    <row r="65" spans="16:22" x14ac:dyDescent="0.15">
      <c r="P65" s="12">
        <f t="shared" si="3"/>
        <v>1</v>
      </c>
      <c r="Q65" s="8">
        <v>58</v>
      </c>
      <c r="R65" s="12">
        <f>求节点($I$23:$I$31,J$23:J$31,节奏总纲!P61)</f>
        <v>45.642936337579329</v>
      </c>
      <c r="S65" s="12">
        <f>求节点($I$23:$I$31,K$23:K$31,节奏总纲!Q61)</f>
        <v>48</v>
      </c>
      <c r="T65" s="12">
        <f>求节点($I$23:$I$31,L$23:L$31,节奏总纲!R61)</f>
        <v>48</v>
      </c>
      <c r="U65" s="12">
        <f>求节点($I$23:$I$31,M$23:M$31,节奏总纲!S61)</f>
        <v>48</v>
      </c>
      <c r="V65" s="12">
        <f>求节点($I$23:$I$31,N$23:N$31,节奏总纲!T61)</f>
        <v>48</v>
      </c>
    </row>
    <row r="66" spans="16:22" x14ac:dyDescent="0.15">
      <c r="P66" s="12">
        <f t="shared" si="3"/>
        <v>1</v>
      </c>
      <c r="Q66" s="8">
        <v>59</v>
      </c>
      <c r="R66" s="12">
        <f>求节点($I$23:$I$31,J$23:J$31,节奏总纲!P62)</f>
        <v>45.929610317097065</v>
      </c>
      <c r="S66" s="12">
        <f>求节点($I$23:$I$31,K$23:K$31,节奏总纲!Q62)</f>
        <v>48</v>
      </c>
      <c r="T66" s="12">
        <f>求节点($I$23:$I$31,L$23:L$31,节奏总纲!R62)</f>
        <v>48</v>
      </c>
      <c r="U66" s="12">
        <f>求节点($I$23:$I$31,M$23:M$31,节奏总纲!S62)</f>
        <v>48</v>
      </c>
      <c r="V66" s="12">
        <f>求节点($I$23:$I$31,N$23:N$31,节奏总纲!T62)</f>
        <v>48</v>
      </c>
    </row>
    <row r="67" spans="16:22" x14ac:dyDescent="0.15">
      <c r="P67" s="12">
        <f t="shared" si="3"/>
        <v>1</v>
      </c>
      <c r="Q67" s="8">
        <v>60</v>
      </c>
      <c r="R67" s="12">
        <f>求节点($I$23:$I$31,J$23:J$31,节奏总纲!P63)</f>
        <v>46.213235294117645</v>
      </c>
      <c r="S67" s="12">
        <f>求节点($I$23:$I$31,K$23:K$31,节奏总纲!Q63)</f>
        <v>48</v>
      </c>
      <c r="T67" s="12">
        <f>求节点($I$23:$I$31,L$23:L$31,节奏总纲!R63)</f>
        <v>48</v>
      </c>
      <c r="U67" s="12">
        <f>求节点($I$23:$I$31,M$23:M$31,节奏总纲!S63)</f>
        <v>48</v>
      </c>
      <c r="V67" s="12">
        <f>求节点($I$23:$I$31,N$23:N$31,节奏总纲!T63)</f>
        <v>48</v>
      </c>
    </row>
    <row r="68" spans="16:22" x14ac:dyDescent="0.15">
      <c r="P68" s="12">
        <f t="shared" si="3"/>
        <v>1</v>
      </c>
      <c r="Q68" s="8">
        <v>61</v>
      </c>
      <c r="R68" s="12">
        <f>求节点($I$23:$I$31,J$23:J$31,节奏总纲!P64)</f>
        <v>46.517217017800768</v>
      </c>
      <c r="S68" s="12">
        <f>求节点($I$23:$I$31,K$23:K$31,节奏总纲!Q64)</f>
        <v>48</v>
      </c>
      <c r="T68" s="12">
        <f>求节点($I$23:$I$31,L$23:L$31,节奏总纲!R64)</f>
        <v>48</v>
      </c>
      <c r="U68" s="12">
        <f>求节点($I$23:$I$31,M$23:M$31,节奏总纲!S64)</f>
        <v>48</v>
      </c>
      <c r="V68" s="12">
        <f>求节点($I$23:$I$31,N$23:N$31,节奏总纲!T64)</f>
        <v>48</v>
      </c>
    </row>
    <row r="69" spans="16:22" x14ac:dyDescent="0.15">
      <c r="P69" s="12">
        <f t="shared" si="3"/>
        <v>1</v>
      </c>
      <c r="Q69" s="8">
        <v>62</v>
      </c>
      <c r="R69" s="12">
        <f>求节点($I$23:$I$31,J$23:J$31,节奏总纲!P65)</f>
        <v>46.843016562340381</v>
      </c>
      <c r="S69" s="12">
        <f>求节点($I$23:$I$31,K$23:K$31,节奏总纲!Q65)</f>
        <v>48</v>
      </c>
      <c r="T69" s="12">
        <f>求节点($I$23:$I$31,L$23:L$31,节奏总纲!R65)</f>
        <v>48</v>
      </c>
      <c r="U69" s="12">
        <f>求节点($I$23:$I$31,M$23:M$31,节奏总纲!S65)</f>
        <v>48</v>
      </c>
      <c r="V69" s="12">
        <f>求节点($I$23:$I$31,N$23:N$31,节奏总纲!T65)</f>
        <v>48</v>
      </c>
    </row>
    <row r="70" spans="16:22" x14ac:dyDescent="0.15">
      <c r="P70" s="12">
        <f t="shared" si="3"/>
        <v>1</v>
      </c>
      <c r="Q70" s="8">
        <v>63</v>
      </c>
      <c r="R70" s="12">
        <f>求节点($I$23:$I$31,J$23:J$31,节奏总纲!P66)</f>
        <v>47.192199868284348</v>
      </c>
      <c r="S70" s="12">
        <f>求节点($I$23:$I$31,K$23:K$31,节奏总纲!Q66)</f>
        <v>48</v>
      </c>
      <c r="T70" s="12">
        <f>求节点($I$23:$I$31,L$23:L$31,节奏总纲!R66)</f>
        <v>48</v>
      </c>
      <c r="U70" s="12">
        <f>求节点($I$23:$I$31,M$23:M$31,节奏总纲!S66)</f>
        <v>48</v>
      </c>
      <c r="V70" s="12">
        <f>求节点($I$23:$I$31,N$23:N$31,节奏总纲!T66)</f>
        <v>48</v>
      </c>
    </row>
    <row r="71" spans="16:22" x14ac:dyDescent="0.15">
      <c r="P71" s="12">
        <f t="shared" si="3"/>
        <v>1</v>
      </c>
      <c r="Q71" s="8">
        <v>64</v>
      </c>
      <c r="R71" s="12">
        <f>求节点($I$23:$I$31,J$23:J$31,节奏总纲!P67)</f>
        <v>47.566445269155786</v>
      </c>
      <c r="S71" s="12">
        <f>求节点($I$23:$I$31,K$23:K$31,节奏总纲!Q67)</f>
        <v>48</v>
      </c>
      <c r="T71" s="12">
        <f>求节点($I$23:$I$31,L$23:L$31,节奏总纲!R67)</f>
        <v>48</v>
      </c>
      <c r="U71" s="12">
        <f>求节点($I$23:$I$31,M$23:M$31,节奏总纲!S67)</f>
        <v>48</v>
      </c>
      <c r="V71" s="12">
        <f>求节点($I$23:$I$31,N$23:N$31,节奏总纲!T67)</f>
        <v>48</v>
      </c>
    </row>
    <row r="72" spans="16:22" x14ac:dyDescent="0.15">
      <c r="P72" s="12">
        <f t="shared" si="3"/>
        <v>1</v>
      </c>
      <c r="Q72" s="8">
        <v>65</v>
      </c>
      <c r="R72" s="12">
        <f>求节点($I$23:$I$31,J$23:J$31,节奏总纲!P68)</f>
        <v>47.967551558286047</v>
      </c>
      <c r="S72" s="12">
        <f>求节点($I$23:$I$31,K$23:K$31,节奏总纲!Q68)</f>
        <v>48</v>
      </c>
      <c r="T72" s="12">
        <f>求节点($I$23:$I$31,L$23:L$31,节奏总纲!R68)</f>
        <v>48</v>
      </c>
      <c r="U72" s="12">
        <f>求节点($I$23:$I$31,M$23:M$31,节奏总纲!S68)</f>
        <v>48</v>
      </c>
      <c r="V72" s="12">
        <f>求节点($I$23:$I$31,N$23:N$31,节奏总纲!T68)</f>
        <v>48</v>
      </c>
    </row>
    <row r="73" spans="16:22" x14ac:dyDescent="0.15">
      <c r="P73" s="12">
        <f t="shared" ref="P73:P107" si="16">T73/S73</f>
        <v>1</v>
      </c>
      <c r="Q73" s="8">
        <v>66</v>
      </c>
      <c r="R73" s="12">
        <f>求节点($I$23:$I$31,J$23:J$31,节奏总纲!P69)</f>
        <v>48</v>
      </c>
      <c r="S73" s="12">
        <f>求节点($I$23:$I$31,K$23:K$31,节奏总纲!Q69)</f>
        <v>48</v>
      </c>
      <c r="T73" s="12">
        <f>求节点($I$23:$I$31,L$23:L$31,节奏总纲!R69)</f>
        <v>48</v>
      </c>
      <c r="U73" s="12">
        <f>求节点($I$23:$I$31,M$23:M$31,节奏总纲!S69)</f>
        <v>48</v>
      </c>
      <c r="V73" s="12">
        <f>求节点($I$23:$I$31,N$23:N$31,节奏总纲!T69)</f>
        <v>48</v>
      </c>
    </row>
    <row r="74" spans="16:22" x14ac:dyDescent="0.15">
      <c r="P74" s="12">
        <f t="shared" si="16"/>
        <v>1</v>
      </c>
      <c r="Q74" s="8">
        <v>67</v>
      </c>
      <c r="R74" s="12">
        <f>求节点($I$23:$I$31,J$23:J$31,节奏总纲!P70)</f>
        <v>48</v>
      </c>
      <c r="S74" s="12">
        <f>求节点($I$23:$I$31,K$23:K$31,节奏总纲!Q70)</f>
        <v>48</v>
      </c>
      <c r="T74" s="12">
        <f>求节点($I$23:$I$31,L$23:L$31,节奏总纲!R70)</f>
        <v>48</v>
      </c>
      <c r="U74" s="12">
        <f>求节点($I$23:$I$31,M$23:M$31,节奏总纲!S70)</f>
        <v>48</v>
      </c>
      <c r="V74" s="12">
        <f>求节点($I$23:$I$31,N$23:N$31,节奏总纲!T70)</f>
        <v>48</v>
      </c>
    </row>
    <row r="75" spans="16:22" x14ac:dyDescent="0.15">
      <c r="P75" s="12">
        <f t="shared" si="16"/>
        <v>1</v>
      </c>
      <c r="Q75" s="8">
        <v>68</v>
      </c>
      <c r="R75" s="12">
        <f>求节点($I$23:$I$31,J$23:J$31,节奏总纲!P71)</f>
        <v>48</v>
      </c>
      <c r="S75" s="12">
        <f>求节点($I$23:$I$31,K$23:K$31,节奏总纲!Q71)</f>
        <v>48</v>
      </c>
      <c r="T75" s="12">
        <f>求节点($I$23:$I$31,L$23:L$31,节奏总纲!R71)</f>
        <v>48</v>
      </c>
      <c r="U75" s="12">
        <f>求节点($I$23:$I$31,M$23:M$31,节奏总纲!S71)</f>
        <v>48</v>
      </c>
      <c r="V75" s="12">
        <f>求节点($I$23:$I$31,N$23:N$31,节奏总纲!T71)</f>
        <v>48</v>
      </c>
    </row>
    <row r="76" spans="16:22" x14ac:dyDescent="0.15">
      <c r="P76" s="12">
        <f t="shared" si="16"/>
        <v>1</v>
      </c>
      <c r="Q76" s="8">
        <v>69</v>
      </c>
      <c r="R76" s="12">
        <f>求节点($I$23:$I$31,J$23:J$31,节奏总纲!P72)</f>
        <v>48</v>
      </c>
      <c r="S76" s="12">
        <f>求节点($I$23:$I$31,K$23:K$31,节奏总纲!Q72)</f>
        <v>48</v>
      </c>
      <c r="T76" s="12">
        <f>求节点($I$23:$I$31,L$23:L$31,节奏总纲!R72)</f>
        <v>48</v>
      </c>
      <c r="U76" s="12">
        <f>求节点($I$23:$I$31,M$23:M$31,节奏总纲!S72)</f>
        <v>48</v>
      </c>
      <c r="V76" s="12">
        <f>求节点($I$23:$I$31,N$23:N$31,节奏总纲!T72)</f>
        <v>48</v>
      </c>
    </row>
    <row r="77" spans="16:22" x14ac:dyDescent="0.15">
      <c r="P77" s="12">
        <f t="shared" si="16"/>
        <v>1</v>
      </c>
      <c r="Q77" s="8">
        <v>70</v>
      </c>
      <c r="R77" s="12">
        <f>求节点($I$23:$I$31,J$23:J$31,节奏总纲!P73)</f>
        <v>48</v>
      </c>
      <c r="S77" s="12">
        <f>求节点($I$23:$I$31,K$23:K$31,节奏总纲!Q73)</f>
        <v>48</v>
      </c>
      <c r="T77" s="12">
        <f>求节点($I$23:$I$31,L$23:L$31,节奏总纲!R73)</f>
        <v>48</v>
      </c>
      <c r="U77" s="12">
        <f>求节点($I$23:$I$31,M$23:M$31,节奏总纲!S73)</f>
        <v>48</v>
      </c>
      <c r="V77" s="12">
        <f>求节点($I$23:$I$31,N$23:N$31,节奏总纲!T73)</f>
        <v>48</v>
      </c>
    </row>
    <row r="78" spans="16:22" x14ac:dyDescent="0.15">
      <c r="P78" s="12">
        <f t="shared" si="16"/>
        <v>1</v>
      </c>
      <c r="Q78" s="8">
        <v>71</v>
      </c>
      <c r="R78" s="12">
        <f>求节点($I$23:$I$31,J$23:J$31,节奏总纲!P74)</f>
        <v>48</v>
      </c>
      <c r="S78" s="12">
        <f>求节点($I$23:$I$31,K$23:K$31,节奏总纲!Q74)</f>
        <v>48</v>
      </c>
      <c r="T78" s="12">
        <f>求节点($I$23:$I$31,L$23:L$31,节奏总纲!R74)</f>
        <v>48</v>
      </c>
      <c r="U78" s="12">
        <f>求节点($I$23:$I$31,M$23:M$31,节奏总纲!S74)</f>
        <v>48</v>
      </c>
      <c r="V78" s="12">
        <f>求节点($I$23:$I$31,N$23:N$31,节奏总纲!T74)</f>
        <v>48</v>
      </c>
    </row>
    <row r="79" spans="16:22" x14ac:dyDescent="0.15">
      <c r="P79" s="12">
        <f t="shared" si="16"/>
        <v>1</v>
      </c>
      <c r="Q79" s="8">
        <v>72</v>
      </c>
      <c r="R79" s="12">
        <f>求节点($I$23:$I$31,J$23:J$31,节奏总纲!P75)</f>
        <v>48</v>
      </c>
      <c r="S79" s="12">
        <f>求节点($I$23:$I$31,K$23:K$31,节奏总纲!Q75)</f>
        <v>48</v>
      </c>
      <c r="T79" s="12">
        <f>求节点($I$23:$I$31,L$23:L$31,节奏总纲!R75)</f>
        <v>48</v>
      </c>
      <c r="U79" s="12">
        <f>求节点($I$23:$I$31,M$23:M$31,节奏总纲!S75)</f>
        <v>48</v>
      </c>
      <c r="V79" s="12">
        <f>求节点($I$23:$I$31,N$23:N$31,节奏总纲!T75)</f>
        <v>48</v>
      </c>
    </row>
    <row r="80" spans="16:22" x14ac:dyDescent="0.15">
      <c r="P80" s="12">
        <f t="shared" si="16"/>
        <v>1</v>
      </c>
      <c r="Q80" s="8">
        <v>73</v>
      </c>
      <c r="R80" s="12">
        <f>求节点($I$23:$I$31,J$23:J$31,节奏总纲!P76)</f>
        <v>48</v>
      </c>
      <c r="S80" s="12">
        <f>求节点($I$23:$I$31,K$23:K$31,节奏总纲!Q76)</f>
        <v>48</v>
      </c>
      <c r="T80" s="12">
        <f>求节点($I$23:$I$31,L$23:L$31,节奏总纲!R76)</f>
        <v>48</v>
      </c>
      <c r="U80" s="12">
        <f>求节点($I$23:$I$31,M$23:M$31,节奏总纲!S76)</f>
        <v>48</v>
      </c>
      <c r="V80" s="12">
        <f>求节点($I$23:$I$31,N$23:N$31,节奏总纲!T76)</f>
        <v>48</v>
      </c>
    </row>
    <row r="81" spans="16:22" x14ac:dyDescent="0.15">
      <c r="P81" s="12">
        <f t="shared" si="16"/>
        <v>1</v>
      </c>
      <c r="Q81" s="8">
        <v>74</v>
      </c>
      <c r="R81" s="12">
        <f>求节点($I$23:$I$31,J$23:J$31,节奏总纲!P77)</f>
        <v>48</v>
      </c>
      <c r="S81" s="12">
        <f>求节点($I$23:$I$31,K$23:K$31,节奏总纲!Q77)</f>
        <v>48</v>
      </c>
      <c r="T81" s="12">
        <f>求节点($I$23:$I$31,L$23:L$31,节奏总纲!R77)</f>
        <v>48</v>
      </c>
      <c r="U81" s="12">
        <f>求节点($I$23:$I$31,M$23:M$31,节奏总纲!S77)</f>
        <v>48</v>
      </c>
      <c r="V81" s="12">
        <f>求节点($I$23:$I$31,N$23:N$31,节奏总纲!T77)</f>
        <v>48</v>
      </c>
    </row>
    <row r="82" spans="16:22" x14ac:dyDescent="0.15">
      <c r="P82" s="12">
        <f t="shared" si="16"/>
        <v>1</v>
      </c>
      <c r="Q82" s="8">
        <v>75</v>
      </c>
      <c r="R82" s="12">
        <f>求节点($I$23:$I$31,J$23:J$31,节奏总纲!P78)</f>
        <v>48</v>
      </c>
      <c r="S82" s="12">
        <f>求节点($I$23:$I$31,K$23:K$31,节奏总纲!Q78)</f>
        <v>48</v>
      </c>
      <c r="T82" s="12">
        <f>求节点($I$23:$I$31,L$23:L$31,节奏总纲!R78)</f>
        <v>48</v>
      </c>
      <c r="U82" s="12">
        <f>求节点($I$23:$I$31,M$23:M$31,节奏总纲!S78)</f>
        <v>48</v>
      </c>
      <c r="V82" s="12">
        <f>求节点($I$23:$I$31,N$23:N$31,节奏总纲!T78)</f>
        <v>48</v>
      </c>
    </row>
    <row r="83" spans="16:22" x14ac:dyDescent="0.15">
      <c r="P83" s="12">
        <f t="shared" si="16"/>
        <v>1</v>
      </c>
      <c r="Q83" s="8">
        <v>76</v>
      </c>
      <c r="R83" s="12">
        <f>求节点($I$23:$I$31,J$23:J$31,节奏总纲!P79)</f>
        <v>48</v>
      </c>
      <c r="S83" s="12">
        <f>求节点($I$23:$I$31,K$23:K$31,节奏总纲!Q79)</f>
        <v>48</v>
      </c>
      <c r="T83" s="12">
        <f>求节点($I$23:$I$31,L$23:L$31,节奏总纲!R79)</f>
        <v>48</v>
      </c>
      <c r="U83" s="12">
        <f>求节点($I$23:$I$31,M$23:M$31,节奏总纲!S79)</f>
        <v>48</v>
      </c>
      <c r="V83" s="12">
        <f>求节点($I$23:$I$31,N$23:N$31,节奏总纲!T79)</f>
        <v>48</v>
      </c>
    </row>
    <row r="84" spans="16:22" x14ac:dyDescent="0.15">
      <c r="P84" s="12">
        <f t="shared" si="16"/>
        <v>1</v>
      </c>
      <c r="Q84" s="8">
        <v>77</v>
      </c>
      <c r="R84" s="12">
        <f>求节点($I$23:$I$31,J$23:J$31,节奏总纲!P80)</f>
        <v>48</v>
      </c>
      <c r="S84" s="12">
        <f>求节点($I$23:$I$31,K$23:K$31,节奏总纲!Q80)</f>
        <v>48</v>
      </c>
      <c r="T84" s="12">
        <f>求节点($I$23:$I$31,L$23:L$31,节奏总纲!R80)</f>
        <v>48</v>
      </c>
      <c r="U84" s="12">
        <f>求节点($I$23:$I$31,M$23:M$31,节奏总纲!S80)</f>
        <v>48</v>
      </c>
      <c r="V84" s="12">
        <f>求节点($I$23:$I$31,N$23:N$31,节奏总纲!T80)</f>
        <v>48</v>
      </c>
    </row>
    <row r="85" spans="16:22" x14ac:dyDescent="0.15">
      <c r="P85" s="12">
        <f t="shared" si="16"/>
        <v>1</v>
      </c>
      <c r="Q85" s="8">
        <v>78</v>
      </c>
      <c r="R85" s="12">
        <f>求节点($I$23:$I$31,J$23:J$31,节奏总纲!P81)</f>
        <v>48</v>
      </c>
      <c r="S85" s="12">
        <f>求节点($I$23:$I$31,K$23:K$31,节奏总纲!Q81)</f>
        <v>48</v>
      </c>
      <c r="T85" s="12">
        <f>求节点($I$23:$I$31,L$23:L$31,节奏总纲!R81)</f>
        <v>48</v>
      </c>
      <c r="U85" s="12">
        <f>求节点($I$23:$I$31,M$23:M$31,节奏总纲!S81)</f>
        <v>48</v>
      </c>
      <c r="V85" s="12">
        <f>求节点($I$23:$I$31,N$23:N$31,节奏总纲!T81)</f>
        <v>48</v>
      </c>
    </row>
    <row r="86" spans="16:22" x14ac:dyDescent="0.15">
      <c r="P86" s="12">
        <f t="shared" si="16"/>
        <v>1</v>
      </c>
      <c r="Q86" s="8">
        <v>79</v>
      </c>
      <c r="R86" s="12">
        <f>求节点($I$23:$I$31,J$23:J$31,节奏总纲!P82)</f>
        <v>48</v>
      </c>
      <c r="S86" s="12">
        <f>求节点($I$23:$I$31,K$23:K$31,节奏总纲!Q82)</f>
        <v>48</v>
      </c>
      <c r="T86" s="12">
        <f>求节点($I$23:$I$31,L$23:L$31,节奏总纲!R82)</f>
        <v>48</v>
      </c>
      <c r="U86" s="12">
        <f>求节点($I$23:$I$31,M$23:M$31,节奏总纲!S82)</f>
        <v>48</v>
      </c>
      <c r="V86" s="12">
        <f>求节点($I$23:$I$31,N$23:N$31,节奏总纲!T82)</f>
        <v>48</v>
      </c>
    </row>
    <row r="87" spans="16:22" x14ac:dyDescent="0.15">
      <c r="P87" s="12">
        <f t="shared" si="16"/>
        <v>1</v>
      </c>
      <c r="Q87" s="8">
        <v>80</v>
      </c>
      <c r="R87" s="12">
        <f>求节点($I$23:$I$31,J$23:J$31,节奏总纲!P83)</f>
        <v>48</v>
      </c>
      <c r="S87" s="12">
        <f>求节点($I$23:$I$31,K$23:K$31,节奏总纲!Q83)</f>
        <v>48</v>
      </c>
      <c r="T87" s="12">
        <f>求节点($I$23:$I$31,L$23:L$31,节奏总纲!R83)</f>
        <v>48</v>
      </c>
      <c r="U87" s="12">
        <f>求节点($I$23:$I$31,M$23:M$31,节奏总纲!S83)</f>
        <v>48</v>
      </c>
      <c r="V87" s="12">
        <f>求节点($I$23:$I$31,N$23:N$31,节奏总纲!T83)</f>
        <v>48</v>
      </c>
    </row>
    <row r="88" spans="16:22" x14ac:dyDescent="0.15">
      <c r="P88" s="12">
        <f t="shared" si="16"/>
        <v>1</v>
      </c>
      <c r="Q88" s="8">
        <v>81</v>
      </c>
      <c r="R88" s="12">
        <f>求节点($I$23:$I$31,J$23:J$31,节奏总纲!P84)</f>
        <v>48</v>
      </c>
      <c r="S88" s="12">
        <f>求节点($I$23:$I$31,K$23:K$31,节奏总纲!Q84)</f>
        <v>48</v>
      </c>
      <c r="T88" s="12">
        <f>求节点($I$23:$I$31,L$23:L$31,节奏总纲!R84)</f>
        <v>48</v>
      </c>
      <c r="U88" s="12">
        <f>求节点($I$23:$I$31,M$23:M$31,节奏总纲!S84)</f>
        <v>48</v>
      </c>
      <c r="V88" s="12">
        <f>求节点($I$23:$I$31,N$23:N$31,节奏总纲!T84)</f>
        <v>48</v>
      </c>
    </row>
    <row r="89" spans="16:22" x14ac:dyDescent="0.15">
      <c r="P89" s="12">
        <f t="shared" si="16"/>
        <v>1</v>
      </c>
      <c r="Q89" s="8">
        <v>82</v>
      </c>
      <c r="R89" s="12">
        <f>求节点($I$23:$I$31,J$23:J$31,节奏总纲!P85)</f>
        <v>48</v>
      </c>
      <c r="S89" s="12">
        <f>求节点($I$23:$I$31,K$23:K$31,节奏总纲!Q85)</f>
        <v>48</v>
      </c>
      <c r="T89" s="12">
        <f>求节点($I$23:$I$31,L$23:L$31,节奏总纲!R85)</f>
        <v>48</v>
      </c>
      <c r="U89" s="12">
        <f>求节点($I$23:$I$31,M$23:M$31,节奏总纲!S85)</f>
        <v>48</v>
      </c>
      <c r="V89" s="12">
        <f>求节点($I$23:$I$31,N$23:N$31,节奏总纲!T85)</f>
        <v>48</v>
      </c>
    </row>
    <row r="90" spans="16:22" x14ac:dyDescent="0.15">
      <c r="P90" s="12">
        <f t="shared" si="16"/>
        <v>1</v>
      </c>
      <c r="Q90" s="8">
        <v>83</v>
      </c>
      <c r="R90" s="12">
        <f>求节点($I$23:$I$31,J$23:J$31,节奏总纲!P86)</f>
        <v>48</v>
      </c>
      <c r="S90" s="12">
        <f>求节点($I$23:$I$31,K$23:K$31,节奏总纲!Q86)</f>
        <v>48</v>
      </c>
      <c r="T90" s="12">
        <f>求节点($I$23:$I$31,L$23:L$31,节奏总纲!R86)</f>
        <v>48</v>
      </c>
      <c r="U90" s="12">
        <f>求节点($I$23:$I$31,M$23:M$31,节奏总纲!S86)</f>
        <v>48</v>
      </c>
      <c r="V90" s="12">
        <f>求节点($I$23:$I$31,N$23:N$31,节奏总纲!T86)</f>
        <v>48</v>
      </c>
    </row>
    <row r="91" spans="16:22" x14ac:dyDescent="0.15">
      <c r="P91" s="12">
        <f t="shared" si="16"/>
        <v>1</v>
      </c>
      <c r="Q91" s="8">
        <v>84</v>
      </c>
      <c r="R91" s="12">
        <f>求节点($I$23:$I$31,J$23:J$31,节奏总纲!P87)</f>
        <v>48</v>
      </c>
      <c r="S91" s="12">
        <f>求节点($I$23:$I$31,K$23:K$31,节奏总纲!Q87)</f>
        <v>48</v>
      </c>
      <c r="T91" s="12">
        <f>求节点($I$23:$I$31,L$23:L$31,节奏总纲!R87)</f>
        <v>48</v>
      </c>
      <c r="U91" s="12">
        <f>求节点($I$23:$I$31,M$23:M$31,节奏总纲!S87)</f>
        <v>48</v>
      </c>
      <c r="V91" s="12">
        <f>求节点($I$23:$I$31,N$23:N$31,节奏总纲!T87)</f>
        <v>48</v>
      </c>
    </row>
    <row r="92" spans="16:22" x14ac:dyDescent="0.15">
      <c r="P92" s="12">
        <f t="shared" si="16"/>
        <v>1</v>
      </c>
      <c r="Q92" s="8">
        <v>85</v>
      </c>
      <c r="R92" s="12">
        <f>求节点($I$23:$I$31,J$23:J$31,节奏总纲!P88)</f>
        <v>48</v>
      </c>
      <c r="S92" s="12">
        <f>求节点($I$23:$I$31,K$23:K$31,节奏总纲!Q88)</f>
        <v>48</v>
      </c>
      <c r="T92" s="12">
        <f>求节点($I$23:$I$31,L$23:L$31,节奏总纲!R88)</f>
        <v>48</v>
      </c>
      <c r="U92" s="12">
        <f>求节点($I$23:$I$31,M$23:M$31,节奏总纲!S88)</f>
        <v>48</v>
      </c>
      <c r="V92" s="12">
        <f>求节点($I$23:$I$31,N$23:N$31,节奏总纲!T88)</f>
        <v>48</v>
      </c>
    </row>
    <row r="93" spans="16:22" x14ac:dyDescent="0.15">
      <c r="P93" s="12">
        <f t="shared" si="16"/>
        <v>1</v>
      </c>
      <c r="Q93" s="8">
        <v>86</v>
      </c>
      <c r="R93" s="12">
        <f>求节点($I$23:$I$31,J$23:J$31,节奏总纲!P89)</f>
        <v>48</v>
      </c>
      <c r="S93" s="12">
        <f>求节点($I$23:$I$31,K$23:K$31,节奏总纲!Q89)</f>
        <v>48</v>
      </c>
      <c r="T93" s="12">
        <f>求节点($I$23:$I$31,L$23:L$31,节奏总纲!R89)</f>
        <v>48</v>
      </c>
      <c r="U93" s="12">
        <f>求节点($I$23:$I$31,M$23:M$31,节奏总纲!S89)</f>
        <v>48</v>
      </c>
      <c r="V93" s="12">
        <f>求节点($I$23:$I$31,N$23:N$31,节奏总纲!T89)</f>
        <v>48</v>
      </c>
    </row>
    <row r="94" spans="16:22" x14ac:dyDescent="0.15">
      <c r="P94" s="12">
        <f t="shared" si="16"/>
        <v>1</v>
      </c>
      <c r="Q94" s="8">
        <v>87</v>
      </c>
      <c r="R94" s="12">
        <f>求节点($I$23:$I$31,J$23:J$31,节奏总纲!P90)</f>
        <v>48</v>
      </c>
      <c r="S94" s="12">
        <f>求节点($I$23:$I$31,K$23:K$31,节奏总纲!Q90)</f>
        <v>48</v>
      </c>
      <c r="T94" s="12">
        <f>求节点($I$23:$I$31,L$23:L$31,节奏总纲!R90)</f>
        <v>48</v>
      </c>
      <c r="U94" s="12">
        <f>求节点($I$23:$I$31,M$23:M$31,节奏总纲!S90)</f>
        <v>48</v>
      </c>
      <c r="V94" s="12">
        <f>求节点($I$23:$I$31,N$23:N$31,节奏总纲!T90)</f>
        <v>48</v>
      </c>
    </row>
    <row r="95" spans="16:22" x14ac:dyDescent="0.15">
      <c r="P95" s="12">
        <f t="shared" si="16"/>
        <v>1</v>
      </c>
      <c r="Q95" s="8">
        <v>88</v>
      </c>
      <c r="R95" s="12">
        <f>求节点($I$23:$I$31,J$23:J$31,节奏总纲!P91)</f>
        <v>48</v>
      </c>
      <c r="S95" s="12">
        <f>求节点($I$23:$I$31,K$23:K$31,节奏总纲!Q91)</f>
        <v>48</v>
      </c>
      <c r="T95" s="12">
        <f>求节点($I$23:$I$31,L$23:L$31,节奏总纲!R91)</f>
        <v>48</v>
      </c>
      <c r="U95" s="12">
        <f>求节点($I$23:$I$31,M$23:M$31,节奏总纲!S91)</f>
        <v>48</v>
      </c>
      <c r="V95" s="12">
        <f>求节点($I$23:$I$31,N$23:N$31,节奏总纲!T91)</f>
        <v>48</v>
      </c>
    </row>
    <row r="96" spans="16:22" x14ac:dyDescent="0.15">
      <c r="P96" s="12">
        <f t="shared" si="16"/>
        <v>1</v>
      </c>
      <c r="Q96" s="8">
        <v>89</v>
      </c>
      <c r="R96" s="12">
        <f>求节点($I$23:$I$31,J$23:J$31,节奏总纲!P92)</f>
        <v>48</v>
      </c>
      <c r="S96" s="12">
        <f>求节点($I$23:$I$31,K$23:K$31,节奏总纲!Q92)</f>
        <v>48</v>
      </c>
      <c r="T96" s="12">
        <f>求节点($I$23:$I$31,L$23:L$31,节奏总纲!R92)</f>
        <v>48</v>
      </c>
      <c r="U96" s="12">
        <f>求节点($I$23:$I$31,M$23:M$31,节奏总纲!S92)</f>
        <v>48</v>
      </c>
      <c r="V96" s="12">
        <f>求节点($I$23:$I$31,N$23:N$31,节奏总纲!T92)</f>
        <v>48</v>
      </c>
    </row>
    <row r="97" spans="16:22" x14ac:dyDescent="0.15">
      <c r="P97" s="12">
        <f t="shared" si="16"/>
        <v>1</v>
      </c>
      <c r="Q97" s="8">
        <v>90</v>
      </c>
      <c r="R97" s="12">
        <f>求节点($I$23:$I$31,J$23:J$31,节奏总纲!P93)</f>
        <v>48</v>
      </c>
      <c r="S97" s="12">
        <f>求节点($I$23:$I$31,K$23:K$31,节奏总纲!Q93)</f>
        <v>48</v>
      </c>
      <c r="T97" s="12">
        <f>求节点($I$23:$I$31,L$23:L$31,节奏总纲!R93)</f>
        <v>48</v>
      </c>
      <c r="U97" s="12">
        <f>求节点($I$23:$I$31,M$23:M$31,节奏总纲!S93)</f>
        <v>48</v>
      </c>
      <c r="V97" s="12">
        <f>求节点($I$23:$I$31,N$23:N$31,节奏总纲!T93)</f>
        <v>48</v>
      </c>
    </row>
    <row r="98" spans="16:22" x14ac:dyDescent="0.15">
      <c r="P98" s="12">
        <f t="shared" si="16"/>
        <v>1</v>
      </c>
      <c r="Q98" s="8">
        <v>91</v>
      </c>
      <c r="R98" s="12">
        <f>求节点($I$23:$I$31,J$23:J$31,节奏总纲!P94)</f>
        <v>48</v>
      </c>
      <c r="S98" s="12">
        <f>求节点($I$23:$I$31,K$23:K$31,节奏总纲!Q94)</f>
        <v>48</v>
      </c>
      <c r="T98" s="12">
        <f>求节点($I$23:$I$31,L$23:L$31,节奏总纲!R94)</f>
        <v>48</v>
      </c>
      <c r="U98" s="12">
        <f>求节点($I$23:$I$31,M$23:M$31,节奏总纲!S94)</f>
        <v>48</v>
      </c>
      <c r="V98" s="12">
        <f>求节点($I$23:$I$31,N$23:N$31,节奏总纲!T94)</f>
        <v>48</v>
      </c>
    </row>
    <row r="99" spans="16:22" x14ac:dyDescent="0.15">
      <c r="P99" s="12">
        <f t="shared" si="16"/>
        <v>1</v>
      </c>
      <c r="Q99" s="8">
        <v>92</v>
      </c>
      <c r="R99" s="12">
        <f>求节点($I$23:$I$31,J$23:J$31,节奏总纲!P95)</f>
        <v>48</v>
      </c>
      <c r="S99" s="12">
        <f>求节点($I$23:$I$31,K$23:K$31,节奏总纲!Q95)</f>
        <v>48</v>
      </c>
      <c r="T99" s="12">
        <f>求节点($I$23:$I$31,L$23:L$31,节奏总纲!R95)</f>
        <v>48</v>
      </c>
      <c r="U99" s="12">
        <f>求节点($I$23:$I$31,M$23:M$31,节奏总纲!S95)</f>
        <v>48</v>
      </c>
      <c r="V99" s="12">
        <f>求节点($I$23:$I$31,N$23:N$31,节奏总纲!T95)</f>
        <v>48</v>
      </c>
    </row>
    <row r="100" spans="16:22" x14ac:dyDescent="0.15">
      <c r="P100" s="12">
        <f t="shared" si="16"/>
        <v>1</v>
      </c>
      <c r="Q100" s="8">
        <v>93</v>
      </c>
      <c r="R100" s="12">
        <f>求节点($I$23:$I$31,J$23:J$31,节奏总纲!P96)</f>
        <v>48</v>
      </c>
      <c r="S100" s="12">
        <f>求节点($I$23:$I$31,K$23:K$31,节奏总纲!Q96)</f>
        <v>48</v>
      </c>
      <c r="T100" s="12">
        <f>求节点($I$23:$I$31,L$23:L$31,节奏总纲!R96)</f>
        <v>48</v>
      </c>
      <c r="U100" s="12">
        <f>求节点($I$23:$I$31,M$23:M$31,节奏总纲!S96)</f>
        <v>48</v>
      </c>
      <c r="V100" s="12">
        <f>求节点($I$23:$I$31,N$23:N$31,节奏总纲!T96)</f>
        <v>48</v>
      </c>
    </row>
    <row r="101" spans="16:22" x14ac:dyDescent="0.15">
      <c r="P101" s="12">
        <f t="shared" si="16"/>
        <v>1</v>
      </c>
      <c r="Q101" s="8">
        <v>94</v>
      </c>
      <c r="R101" s="12">
        <f>求节点($I$23:$I$31,J$23:J$31,节奏总纲!P97)</f>
        <v>48</v>
      </c>
      <c r="S101" s="12">
        <f>求节点($I$23:$I$31,K$23:K$31,节奏总纲!Q97)</f>
        <v>48</v>
      </c>
      <c r="T101" s="12">
        <f>求节点($I$23:$I$31,L$23:L$31,节奏总纲!R97)</f>
        <v>48</v>
      </c>
      <c r="U101" s="12">
        <f>求节点($I$23:$I$31,M$23:M$31,节奏总纲!S97)</f>
        <v>48</v>
      </c>
      <c r="V101" s="12">
        <f>求节点($I$23:$I$31,N$23:N$31,节奏总纲!T97)</f>
        <v>48</v>
      </c>
    </row>
    <row r="102" spans="16:22" x14ac:dyDescent="0.15">
      <c r="P102" s="12">
        <f t="shared" si="16"/>
        <v>1</v>
      </c>
      <c r="Q102" s="8">
        <v>95</v>
      </c>
      <c r="R102" s="12">
        <f>求节点($I$23:$I$31,J$23:J$31,节奏总纲!P98)</f>
        <v>48</v>
      </c>
      <c r="S102" s="12">
        <f>求节点($I$23:$I$31,K$23:K$31,节奏总纲!Q98)</f>
        <v>48</v>
      </c>
      <c r="T102" s="12">
        <f>求节点($I$23:$I$31,L$23:L$31,节奏总纲!R98)</f>
        <v>48</v>
      </c>
      <c r="U102" s="12">
        <f>求节点($I$23:$I$31,M$23:M$31,节奏总纲!S98)</f>
        <v>48</v>
      </c>
      <c r="V102" s="12">
        <f>求节点($I$23:$I$31,N$23:N$31,节奏总纲!T98)</f>
        <v>48</v>
      </c>
    </row>
    <row r="103" spans="16:22" x14ac:dyDescent="0.15">
      <c r="P103" s="12">
        <f t="shared" si="16"/>
        <v>1</v>
      </c>
      <c r="Q103" s="8">
        <v>96</v>
      </c>
      <c r="R103" s="12">
        <f>求节点($I$23:$I$31,J$23:J$31,节奏总纲!P99)</f>
        <v>48</v>
      </c>
      <c r="S103" s="12">
        <f>求节点($I$23:$I$31,K$23:K$31,节奏总纲!Q99)</f>
        <v>48</v>
      </c>
      <c r="T103" s="12">
        <f>求节点($I$23:$I$31,L$23:L$31,节奏总纲!R99)</f>
        <v>48</v>
      </c>
      <c r="U103" s="12">
        <f>求节点($I$23:$I$31,M$23:M$31,节奏总纲!S99)</f>
        <v>48</v>
      </c>
      <c r="V103" s="12">
        <f>求节点($I$23:$I$31,N$23:N$31,节奏总纲!T99)</f>
        <v>48</v>
      </c>
    </row>
    <row r="104" spans="16:22" x14ac:dyDescent="0.15">
      <c r="P104" s="12">
        <f t="shared" si="16"/>
        <v>1</v>
      </c>
      <c r="Q104" s="8">
        <v>97</v>
      </c>
      <c r="R104" s="12">
        <f>求节点($I$23:$I$31,J$23:J$31,节奏总纲!P100)</f>
        <v>48</v>
      </c>
      <c r="S104" s="12">
        <f>求节点($I$23:$I$31,K$23:K$31,节奏总纲!Q100)</f>
        <v>48</v>
      </c>
      <c r="T104" s="12">
        <f>求节点($I$23:$I$31,L$23:L$31,节奏总纲!R100)</f>
        <v>48</v>
      </c>
      <c r="U104" s="12">
        <f>求节点($I$23:$I$31,M$23:M$31,节奏总纲!S100)</f>
        <v>48</v>
      </c>
      <c r="V104" s="12">
        <f>求节点($I$23:$I$31,N$23:N$31,节奏总纲!T100)</f>
        <v>48</v>
      </c>
    </row>
    <row r="105" spans="16:22" x14ac:dyDescent="0.15">
      <c r="P105" s="12">
        <f t="shared" si="16"/>
        <v>1</v>
      </c>
      <c r="Q105" s="8">
        <v>98</v>
      </c>
      <c r="R105" s="12">
        <f>求节点($I$23:$I$31,J$23:J$31,节奏总纲!P101)</f>
        <v>48</v>
      </c>
      <c r="S105" s="12">
        <f>求节点($I$23:$I$31,K$23:K$31,节奏总纲!Q101)</f>
        <v>48</v>
      </c>
      <c r="T105" s="12">
        <f>求节点($I$23:$I$31,L$23:L$31,节奏总纲!R101)</f>
        <v>48</v>
      </c>
      <c r="U105" s="12">
        <f>求节点($I$23:$I$31,M$23:M$31,节奏总纲!S101)</f>
        <v>48</v>
      </c>
      <c r="V105" s="12">
        <f>求节点($I$23:$I$31,N$23:N$31,节奏总纲!T101)</f>
        <v>48</v>
      </c>
    </row>
    <row r="106" spans="16:22" x14ac:dyDescent="0.15">
      <c r="P106" s="12">
        <f t="shared" si="16"/>
        <v>1</v>
      </c>
      <c r="Q106" s="8">
        <v>99</v>
      </c>
      <c r="R106" s="12">
        <f>求节点($I$23:$I$31,J$23:J$31,节奏总纲!P102)</f>
        <v>48</v>
      </c>
      <c r="S106" s="12">
        <f>求节点($I$23:$I$31,K$23:K$31,节奏总纲!Q102)</f>
        <v>48</v>
      </c>
      <c r="T106" s="12">
        <f>求节点($I$23:$I$31,L$23:L$31,节奏总纲!R102)</f>
        <v>48</v>
      </c>
      <c r="U106" s="12">
        <f>求节点($I$23:$I$31,M$23:M$31,节奏总纲!S102)</f>
        <v>48</v>
      </c>
      <c r="V106" s="12">
        <f>求节点($I$23:$I$31,N$23:N$31,节奏总纲!T102)</f>
        <v>48</v>
      </c>
    </row>
    <row r="107" spans="16:22" x14ac:dyDescent="0.15">
      <c r="P107" s="12">
        <f t="shared" si="16"/>
        <v>1</v>
      </c>
      <c r="Q107" s="8">
        <v>100</v>
      </c>
      <c r="R107" s="12">
        <f>求节点($I$23:$I$31,J$23:J$31,节奏总纲!P103)</f>
        <v>48</v>
      </c>
      <c r="S107" s="12">
        <f>求节点($I$23:$I$31,K$23:K$31,节奏总纲!Q103)</f>
        <v>48</v>
      </c>
      <c r="T107" s="12">
        <f>求节点($I$23:$I$31,L$23:L$31,节奏总纲!R103)</f>
        <v>48</v>
      </c>
      <c r="U107" s="12">
        <f>求节点($I$23:$I$31,M$23:M$31,节奏总纲!S103)</f>
        <v>48</v>
      </c>
      <c r="V107" s="12">
        <f>求节点($I$23:$I$31,N$23:N$31,节奏总纲!T103)</f>
        <v>48</v>
      </c>
    </row>
  </sheetData>
  <mergeCells count="7">
    <mergeCell ref="C42:C53"/>
    <mergeCell ref="J5:N5"/>
    <mergeCell ref="J21:N21"/>
    <mergeCell ref="R6:V6"/>
    <mergeCell ref="C6:C17"/>
    <mergeCell ref="C18:C29"/>
    <mergeCell ref="C30:C4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DB607"/>
  <sheetViews>
    <sheetView tabSelected="1" topLeftCell="AE160" workbookViewId="0">
      <selection activeCell="AZ22" sqref="AZ22"/>
    </sheetView>
  </sheetViews>
  <sheetFormatPr defaultColWidth="6.625" defaultRowHeight="11.25" x14ac:dyDescent="0.15"/>
  <cols>
    <col min="1" max="2" width="6.625" style="4"/>
    <col min="3" max="6" width="6.75" style="4" bestFit="1" customWidth="1"/>
    <col min="7" max="7" width="6.75" style="24" customWidth="1"/>
    <col min="8" max="8" width="6.625" style="4"/>
    <col min="9" max="11" width="6.75" style="4" bestFit="1" customWidth="1"/>
    <col min="12" max="12" width="6.75" style="24" customWidth="1"/>
    <col min="13" max="14" width="6.625" style="4"/>
    <col min="15" max="17" width="6.75" style="4" bestFit="1" customWidth="1"/>
    <col min="18" max="18" width="6.625" style="4" customWidth="1"/>
    <col min="19" max="20" width="6.75" style="4" bestFit="1" customWidth="1"/>
    <col min="21" max="25" width="8.5" style="4" bestFit="1" customWidth="1"/>
    <col min="26" max="30" width="6.75" style="4" bestFit="1" customWidth="1"/>
    <col min="31" max="35" width="6.75" style="24" bestFit="1" customWidth="1"/>
    <col min="36" max="37" width="6.75" style="58" customWidth="1"/>
    <col min="38" max="39" width="6.75" style="24" bestFit="1" customWidth="1"/>
    <col min="40" max="40" width="6.625" style="24" customWidth="1"/>
    <col min="41" max="42" width="6.75" style="24" bestFit="1" customWidth="1"/>
    <col min="43" max="47" width="8.5" style="24" bestFit="1" customWidth="1"/>
    <col min="48" max="57" width="6.75" style="24" bestFit="1" customWidth="1"/>
    <col min="58" max="58" width="6.625" style="4"/>
    <col min="59" max="59" width="6.625" style="5"/>
    <col min="60" max="62" width="6.625" style="4"/>
    <col min="63" max="63" width="6.625" style="4" customWidth="1"/>
    <col min="64" max="65" width="6.625" style="4"/>
    <col min="66" max="66" width="6.75" style="4" bestFit="1" customWidth="1"/>
    <col min="67" max="79" width="6.625" style="4"/>
    <col min="80" max="80" width="6.625" style="5"/>
    <col min="81" max="83" width="6.625" style="4"/>
    <col min="84" max="84" width="6.375" style="4" customWidth="1"/>
    <col min="85" max="100" width="6.625" style="4"/>
    <col min="101" max="106" width="6.625" style="24"/>
    <col min="107" max="16384" width="6.625" style="4"/>
  </cols>
  <sheetData>
    <row r="1" spans="2:106" x14ac:dyDescent="0.15">
      <c r="B1" s="4" t="s">
        <v>25</v>
      </c>
      <c r="BI1" s="4" t="s">
        <v>26</v>
      </c>
      <c r="CD1" s="4" t="s">
        <v>81</v>
      </c>
      <c r="CN1" s="4" t="s">
        <v>82</v>
      </c>
      <c r="CW1" s="24" t="s">
        <v>84</v>
      </c>
    </row>
    <row r="2" spans="2:106" x14ac:dyDescent="0.15">
      <c r="BJ2" s="11"/>
      <c r="BL2" s="11"/>
    </row>
    <row r="3" spans="2:106" x14ac:dyDescent="0.15">
      <c r="BJ3" s="11"/>
    </row>
    <row r="4" spans="2:106" x14ac:dyDescent="0.15">
      <c r="B4" s="4" t="s">
        <v>24</v>
      </c>
      <c r="C4" s="4">
        <f>'[1]功能-付费相关'!$I$25</f>
        <v>0.1</v>
      </c>
      <c r="BJ4" s="11"/>
    </row>
    <row r="5" spans="2:106" x14ac:dyDescent="0.15">
      <c r="P5" s="73" t="s">
        <v>227</v>
      </c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L5" s="73" t="s">
        <v>229</v>
      </c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K5" s="73" t="s">
        <v>21</v>
      </c>
      <c r="BL5" s="73"/>
      <c r="BO5" s="73" t="s">
        <v>73</v>
      </c>
      <c r="BP5" s="73"/>
      <c r="BQ5" s="73"/>
      <c r="BR5" s="73"/>
      <c r="BS5" s="73"/>
      <c r="BT5" s="73"/>
      <c r="BU5" s="73"/>
      <c r="BV5" s="73"/>
      <c r="BW5" s="73"/>
      <c r="BX5" s="73"/>
    </row>
    <row r="6" spans="2:106" x14ac:dyDescent="0.15">
      <c r="D6" s="73" t="s">
        <v>225</v>
      </c>
      <c r="E6" s="73"/>
      <c r="F6" s="73"/>
      <c r="G6" s="73"/>
      <c r="I6" s="73" t="s">
        <v>22</v>
      </c>
      <c r="J6" s="73"/>
      <c r="K6" s="73"/>
      <c r="L6" s="73"/>
      <c r="P6" s="73" t="s">
        <v>66</v>
      </c>
      <c r="Q6" s="73"/>
      <c r="R6" s="73"/>
      <c r="S6" s="73"/>
      <c r="T6" s="73"/>
      <c r="U6" s="73" t="s">
        <v>67</v>
      </c>
      <c r="V6" s="73"/>
      <c r="W6" s="73"/>
      <c r="X6" s="73"/>
      <c r="Y6" s="73"/>
      <c r="Z6" s="73" t="s">
        <v>84</v>
      </c>
      <c r="AA6" s="73"/>
      <c r="AB6" s="73"/>
      <c r="AC6" s="73"/>
      <c r="AD6" s="73"/>
      <c r="AE6" s="73" t="s">
        <v>223</v>
      </c>
      <c r="AF6" s="73"/>
      <c r="AG6" s="73"/>
      <c r="AH6" s="73"/>
      <c r="AI6" s="73"/>
      <c r="AL6" s="73" t="s">
        <v>66</v>
      </c>
      <c r="AM6" s="73"/>
      <c r="AN6" s="73"/>
      <c r="AO6" s="73"/>
      <c r="AP6" s="73"/>
      <c r="AQ6" s="73" t="s">
        <v>67</v>
      </c>
      <c r="AR6" s="73"/>
      <c r="AS6" s="73"/>
      <c r="AT6" s="73"/>
      <c r="AU6" s="73"/>
      <c r="AV6" s="73" t="s">
        <v>68</v>
      </c>
      <c r="AW6" s="73"/>
      <c r="AX6" s="73"/>
      <c r="AY6" s="73"/>
      <c r="AZ6" s="73"/>
      <c r="BA6" s="73" t="s">
        <v>223</v>
      </c>
      <c r="BB6" s="73"/>
      <c r="BC6" s="73"/>
      <c r="BD6" s="73"/>
      <c r="BE6" s="73"/>
      <c r="BI6" s="4" t="s">
        <v>15</v>
      </c>
      <c r="BJ6" s="4" t="s">
        <v>71</v>
      </c>
      <c r="BK6" s="4" t="s">
        <v>79</v>
      </c>
      <c r="BL6" s="4" t="s">
        <v>20</v>
      </c>
      <c r="BO6" s="73" t="s">
        <v>80</v>
      </c>
      <c r="BP6" s="73"/>
      <c r="BQ6" s="73"/>
      <c r="BR6" s="73"/>
      <c r="BS6" s="73"/>
      <c r="BT6" s="73" t="s">
        <v>72</v>
      </c>
      <c r="BU6" s="73"/>
      <c r="BV6" s="73"/>
      <c r="BW6" s="73"/>
      <c r="BX6" s="73"/>
      <c r="CE6" s="73" t="s">
        <v>74</v>
      </c>
      <c r="CF6" s="73"/>
      <c r="CG6" s="73"/>
      <c r="CH6" s="73"/>
      <c r="CI6" s="73"/>
      <c r="CK6" s="73" t="s">
        <v>78</v>
      </c>
      <c r="CL6" s="73"/>
      <c r="CN6" s="24"/>
      <c r="CO6" s="73" t="s">
        <v>83</v>
      </c>
      <c r="CP6" s="73"/>
      <c r="CQ6" s="73"/>
      <c r="CR6" s="73"/>
      <c r="CS6" s="73"/>
      <c r="CT6" s="73" t="s">
        <v>78</v>
      </c>
      <c r="CU6" s="73"/>
      <c r="CX6" s="73" t="s">
        <v>85</v>
      </c>
      <c r="CY6" s="73"/>
      <c r="CZ6" s="73"/>
      <c r="DA6" s="73"/>
      <c r="DB6" s="73"/>
    </row>
    <row r="7" spans="2:106" x14ac:dyDescent="0.15">
      <c r="B7" s="4" t="s">
        <v>15</v>
      </c>
      <c r="C7" s="4" t="s">
        <v>70</v>
      </c>
      <c r="D7" s="4" t="s">
        <v>20</v>
      </c>
      <c r="E7" s="4" t="s">
        <v>23</v>
      </c>
      <c r="F7" s="4" t="s">
        <v>84</v>
      </c>
      <c r="G7" s="24" t="s">
        <v>223</v>
      </c>
      <c r="I7" s="4" t="s">
        <v>20</v>
      </c>
      <c r="J7" s="4" t="s">
        <v>23</v>
      </c>
      <c r="K7" s="4" t="s">
        <v>84</v>
      </c>
      <c r="L7" s="24" t="s">
        <v>223</v>
      </c>
      <c r="O7" s="4" t="s">
        <v>11</v>
      </c>
      <c r="P7" s="4" t="s">
        <v>0</v>
      </c>
      <c r="Q7" s="4" t="s">
        <v>3</v>
      </c>
      <c r="R7" s="4" t="s">
        <v>1</v>
      </c>
      <c r="S7" s="4" t="s">
        <v>4</v>
      </c>
      <c r="T7" s="4" t="s">
        <v>2</v>
      </c>
      <c r="U7" s="4" t="s">
        <v>0</v>
      </c>
      <c r="V7" s="4" t="s">
        <v>3</v>
      </c>
      <c r="W7" s="4" t="s">
        <v>1</v>
      </c>
      <c r="X7" s="4" t="s">
        <v>4</v>
      </c>
      <c r="Y7" s="4" t="s">
        <v>2</v>
      </c>
      <c r="Z7" s="4" t="s">
        <v>0</v>
      </c>
      <c r="AA7" s="4" t="s">
        <v>3</v>
      </c>
      <c r="AB7" s="4" t="s">
        <v>1</v>
      </c>
      <c r="AC7" s="4" t="s">
        <v>4</v>
      </c>
      <c r="AD7" s="4" t="s">
        <v>2</v>
      </c>
      <c r="AE7" s="24" t="s">
        <v>0</v>
      </c>
      <c r="AF7" s="24" t="s">
        <v>3</v>
      </c>
      <c r="AG7" s="24" t="s">
        <v>1</v>
      </c>
      <c r="AH7" s="24" t="s">
        <v>4</v>
      </c>
      <c r="AI7" s="24" t="s">
        <v>2</v>
      </c>
      <c r="AK7" s="58" t="s">
        <v>228</v>
      </c>
      <c r="AL7" s="24" t="s">
        <v>0</v>
      </c>
      <c r="AM7" s="24" t="s">
        <v>3</v>
      </c>
      <c r="AN7" s="24" t="s">
        <v>1</v>
      </c>
      <c r="AO7" s="24" t="s">
        <v>4</v>
      </c>
      <c r="AP7" s="24" t="s">
        <v>2</v>
      </c>
      <c r="AQ7" s="24" t="s">
        <v>0</v>
      </c>
      <c r="AR7" s="24" t="s">
        <v>3</v>
      </c>
      <c r="AS7" s="24" t="s">
        <v>1</v>
      </c>
      <c r="AT7" s="24" t="s">
        <v>4</v>
      </c>
      <c r="AU7" s="24" t="s">
        <v>2</v>
      </c>
      <c r="AV7" s="24" t="s">
        <v>0</v>
      </c>
      <c r="AW7" s="24" t="s">
        <v>3</v>
      </c>
      <c r="AX7" s="24" t="s">
        <v>1</v>
      </c>
      <c r="AY7" s="24" t="s">
        <v>4</v>
      </c>
      <c r="AZ7" s="24" t="s">
        <v>2</v>
      </c>
      <c r="BA7" s="24" t="s">
        <v>0</v>
      </c>
      <c r="BB7" s="24" t="s">
        <v>3</v>
      </c>
      <c r="BC7" s="24" t="s">
        <v>1</v>
      </c>
      <c r="BD7" s="24" t="s">
        <v>4</v>
      </c>
      <c r="BE7" s="24" t="s">
        <v>2</v>
      </c>
      <c r="BI7" s="4" t="s">
        <v>16</v>
      </c>
      <c r="BJ7" s="4">
        <v>12</v>
      </c>
      <c r="BK7" s="4">
        <v>50000</v>
      </c>
      <c r="BL7" s="4">
        <v>1500</v>
      </c>
      <c r="BN7" s="4" t="s">
        <v>215</v>
      </c>
      <c r="BO7" s="4" t="s">
        <v>0</v>
      </c>
      <c r="BP7" s="4" t="s">
        <v>3</v>
      </c>
      <c r="BQ7" s="4" t="s">
        <v>1</v>
      </c>
      <c r="BR7" s="4" t="s">
        <v>4</v>
      </c>
      <c r="BS7" s="4" t="s">
        <v>2</v>
      </c>
      <c r="BT7" s="4" t="s">
        <v>0</v>
      </c>
      <c r="BU7" s="4" t="s">
        <v>3</v>
      </c>
      <c r="BV7" s="4" t="s">
        <v>1</v>
      </c>
      <c r="BW7" s="4" t="s">
        <v>4</v>
      </c>
      <c r="BX7" s="4" t="s">
        <v>2</v>
      </c>
      <c r="CD7" s="24" t="s">
        <v>215</v>
      </c>
      <c r="CE7" s="24" t="s">
        <v>0</v>
      </c>
      <c r="CF7" s="24" t="s">
        <v>3</v>
      </c>
      <c r="CG7" s="24" t="s">
        <v>1</v>
      </c>
      <c r="CH7" s="24" t="s">
        <v>4</v>
      </c>
      <c r="CI7" s="24" t="s">
        <v>2</v>
      </c>
      <c r="CJ7" s="4" t="s">
        <v>75</v>
      </c>
      <c r="CK7" s="4" t="s">
        <v>76</v>
      </c>
      <c r="CL7" s="4" t="s">
        <v>77</v>
      </c>
      <c r="CN7" s="24" t="s">
        <v>215</v>
      </c>
      <c r="CO7" s="24" t="s">
        <v>0</v>
      </c>
      <c r="CP7" s="24" t="s">
        <v>3</v>
      </c>
      <c r="CQ7" s="24" t="s">
        <v>1</v>
      </c>
      <c r="CR7" s="24" t="s">
        <v>4</v>
      </c>
      <c r="CS7" s="24" t="s">
        <v>2</v>
      </c>
      <c r="CT7" s="24" t="s">
        <v>76</v>
      </c>
      <c r="CU7" s="24" t="s">
        <v>77</v>
      </c>
      <c r="CW7" s="24" t="s">
        <v>215</v>
      </c>
      <c r="CX7" s="24" t="s">
        <v>0</v>
      </c>
      <c r="CY7" s="24" t="s">
        <v>3</v>
      </c>
      <c r="CZ7" s="24" t="s">
        <v>1</v>
      </c>
      <c r="DA7" s="24" t="s">
        <v>4</v>
      </c>
      <c r="DB7" s="24" t="s">
        <v>2</v>
      </c>
    </row>
    <row r="8" spans="2:106" x14ac:dyDescent="0.15">
      <c r="B8" s="73" t="s">
        <v>16</v>
      </c>
      <c r="C8" s="4">
        <v>1</v>
      </c>
      <c r="D8" s="4">
        <v>30</v>
      </c>
      <c r="E8" s="4">
        <v>500</v>
      </c>
      <c r="F8" s="4">
        <v>0</v>
      </c>
      <c r="G8" s="24">
        <v>10000</v>
      </c>
      <c r="I8" s="4">
        <f>SUM(D$8:D8)</f>
        <v>30</v>
      </c>
      <c r="J8" s="4">
        <f>SUM(E$8:E8)</f>
        <v>500</v>
      </c>
      <c r="K8" s="4">
        <f>SUM(F$8:F8)</f>
        <v>0</v>
      </c>
      <c r="L8" s="55">
        <f>SUM(G$8:G8)</f>
        <v>10000</v>
      </c>
      <c r="N8" s="56"/>
      <c r="O8" s="4">
        <v>1</v>
      </c>
      <c r="P8" s="59">
        <f>求节点($C$8:$C$55,$I$8:$I$55,基本信息!N5)</f>
        <v>160.00000000000003</v>
      </c>
      <c r="Q8" s="59">
        <f>求节点($C$8:$C$55,$I$8:$I$55,基本信息!O5)</f>
        <v>231.62166741413193</v>
      </c>
      <c r="R8" s="59">
        <f>求节点($C$8:$C$55,$I$8:$I$55,基本信息!P5)</f>
        <v>317.6802043281221</v>
      </c>
      <c r="S8" s="59">
        <f>求节点($C$8:$C$55,$I$8:$I$55,基本信息!Q5)</f>
        <v>469.64969060835767</v>
      </c>
      <c r="T8" s="59">
        <f>求节点($C$8:$C$55,$I$8:$I$55,基本信息!R5)</f>
        <v>826.33704516651642</v>
      </c>
      <c r="U8" s="59">
        <f>求节点($C$8:$C$55,$J$8:$J$55,基本信息!N5)</f>
        <v>2666.666666666667</v>
      </c>
      <c r="V8" s="59">
        <f>求节点($C$8:$C$55,$J$8:$J$55,基本信息!O5)</f>
        <v>3860.3611235688654</v>
      </c>
      <c r="W8" s="59">
        <f>求节点($C$8:$C$55,$J$8:$J$55,基本信息!P5)</f>
        <v>5294.6700721353691</v>
      </c>
      <c r="X8" s="59">
        <f>求节点($C$8:$C$55,$J$8:$J$55,基本信息!Q5)</f>
        <v>8741.2422652089426</v>
      </c>
      <c r="Y8" s="59">
        <f>求节点($C$8:$C$55,$J$8:$J$55,基本信息!R5)</f>
        <v>17658.426129162912</v>
      </c>
      <c r="Z8" s="59">
        <f>求节点($C$8:$C$55,$K$8:$K$55,基本信息!N5)</f>
        <v>0</v>
      </c>
      <c r="AA8" s="59">
        <f>求节点($C$8:$C$55,$K$8:$K$55,基本信息!O5)</f>
        <v>0</v>
      </c>
      <c r="AB8" s="59">
        <f>求节点($C$8:$C$55,$K$8:$K$55,基本信息!P5)</f>
        <v>0</v>
      </c>
      <c r="AC8" s="59">
        <f>求节点($C$8:$C$55,$K$8:$K$55,基本信息!Q5)</f>
        <v>0</v>
      </c>
      <c r="AD8" s="59">
        <f>求节点($C$8:$C$55,$K$8:$K$55,基本信息!R5)</f>
        <v>0</v>
      </c>
      <c r="AE8" s="59">
        <f>求节点($C$8:$C$55,$L$8:$L$55,基本信息!N5)</f>
        <v>53333.333333333343</v>
      </c>
      <c r="AF8" s="59">
        <f>求节点($C$8:$C$55,$L$8:$L$55,基本信息!O5)</f>
        <v>77207.222471377318</v>
      </c>
      <c r="AG8" s="59">
        <f>求节点($C$8:$C$55,$L$8:$L$55,基本信息!P5)</f>
        <v>105893.40144270737</v>
      </c>
      <c r="AH8" s="59">
        <f>求节点($C$8:$C$55,$L$8:$L$55,基本信息!Q5)</f>
        <v>174824.84530417886</v>
      </c>
      <c r="AI8" s="59">
        <f>求节点($C$8:$C$55,$L$8:$L$55,基本信息!R5)</f>
        <v>353168.52258325822</v>
      </c>
      <c r="AJ8" s="69"/>
      <c r="AK8" s="58">
        <v>1</v>
      </c>
      <c r="AL8" s="24">
        <f>求节点($O$8:$O$607,P$8:P$607,节奏总纲!P4)+IF((节奏总纲!P4-INDEX($O$8:$O$607,MATCH(MAX(P$8:P$607),P$8:P$607,0)))&lt;0,0,(节奏总纲!P4-INDEX($O$8:$O$607,MATCH(MAX(P$8:P$607),P$8:P$607,0)))*MAX($I$8:$I$67))</f>
        <v>11.483754005806901</v>
      </c>
      <c r="AM8" s="69">
        <f>求节点($O$8:$O$607,Q$8:Q$607,节奏总纲!Q4)+IF((节奏总纲!Q4-INDEX($O$8:$O$607,MATCH(MAX(Q$8:Q$607),Q$8:Q$607,0)))&lt;0,0,(节奏总纲!Q4-INDEX($O$8:$O$607,MATCH(MAX(Q$8:Q$607),Q$8:Q$607,0)))*MAX($I$8:$I$67))</f>
        <v>13.848032794262053</v>
      </c>
      <c r="AN8" s="69">
        <f>求节点($O$8:$O$607,R$8:R$607,节奏总纲!R4)+IF((节奏总纲!R4-INDEX($O$8:$O$607,MATCH(MAX(R$8:R$607),R$8:R$607,0)))&lt;0,0,(节奏总纲!R4-INDEX($O$8:$O$607,MATCH(MAX(R$8:R$607),R$8:R$607,0)))*MAX($I$8:$I$67))</f>
        <v>14.859417072527719</v>
      </c>
      <c r="AO8" s="69">
        <f>求节点($O$8:$O$607,S$8:S$607,节奏总纲!S4)+IF((节奏总纲!S4-INDEX($O$8:$O$607,MATCH(MAX(S$8:S$607),S$8:S$607,0)))&lt;0,0,(节奏总纲!S4-INDEX($O$8:$O$607,MATCH(MAX(S$8:S$607),S$8:S$607,0)))*MAX($I$8:$I$67))</f>
        <v>15.303606551223481</v>
      </c>
      <c r="AP8" s="69">
        <f>求节点($O$8:$O$607,T$8:T$607,节奏总纲!T4)+IF((节奏总纲!T4-INDEX($O$8:$O$607,MATCH(MAX(T$8:T$607),T$8:T$607,0)))&lt;0,0,(节奏总纲!T4-INDEX($O$8:$O$607,MATCH(MAX(T$8:T$607),T$8:T$607,0)))*MAX($I$8:$I$67))</f>
        <v>14.079973444387065</v>
      </c>
      <c r="AQ8" s="24">
        <f>求节点($O$8:$O$607,U$8:U$607,节奏总纲!P4)+IF((节奏总纲!P4-INDEX($O$8:$O$607,MATCH(MAX(U$8:U$607),U$8:U$607,0)))&lt;0,0,(节奏总纲!P4-INDEX($O$8:$O$607,MATCH(MAX(U$8:U$607),U$8:U$607,0)))*MAX($J$8:$J$67))</f>
        <v>191.39590009678159</v>
      </c>
      <c r="AR8" s="69">
        <f>求节点($O$8:$O$607,V$8:V$607,节奏总纲!Q4)+IF((节奏总纲!Q4-INDEX($O$8:$O$607,MATCH(MAX(V$8:V$607),V$8:V$607,0)))&lt;0,0,(节奏总纲!Q4-INDEX($O$8:$O$607,MATCH(MAX(V$8:V$607),V$8:V$607,0)))*MAX($J$8:$J$67))</f>
        <v>230.80054657103437</v>
      </c>
      <c r="AS8" s="69">
        <f>求节点($O$8:$O$607,W$8:W$607,节奏总纲!R4)+IF((节奏总纲!R4-INDEX($O$8:$O$607,MATCH(MAX(W$8:W$607),W$8:W$607,0)))&lt;0,0,(节奏总纲!R4-INDEX($O$8:$O$607,MATCH(MAX(W$8:W$607),W$8:W$607,0)))*MAX($J$8:$J$67))</f>
        <v>247.65695120879536</v>
      </c>
      <c r="AT8" s="69">
        <f>求节点($O$8:$O$607,X$8:X$607,节奏总纲!S4)+IF((节奏总纲!S4-INDEX($O$8:$O$607,MATCH(MAX(X$8:X$607),X$8:X$607,0)))&lt;0,0,(节奏总纲!S4-INDEX($O$8:$O$607,MATCH(MAX(X$8:X$607),X$8:X$607,0)))*MAX($J$8:$J$67))</f>
        <v>284.83470780615608</v>
      </c>
      <c r="AU8" s="69">
        <f>求节点($O$8:$O$607,Y$8:Y$607,节奏总纲!T4)+IF((节奏总纲!T4-INDEX($O$8:$O$607,MATCH(MAX(Y$8:Y$607),Y$8:Y$607,0)))&lt;0,0,(节奏总纲!T4-INDEX($O$8:$O$607,MATCH(MAX(Y$8:Y$607),Y$8:Y$607,0)))*MAX($J$8:$J$67))</f>
        <v>300.88227609132809</v>
      </c>
      <c r="AV8" s="24">
        <f>求节点($O$8:$O$607,Z$8:Z$607,节奏总纲!P4)+IF((节奏总纲!P4-INDEX($O$8:$O$607,MATCH(MAX(Z$8:Z$607),Z$8:Z$607,0)))&lt;0,0,(节奏总纲!P4-INDEX($O$8:$O$607,MATCH(MAX(Z$8:Z$607),Z$8:Z$607,0)))*MAX($K$8:$K$67))</f>
        <v>0</v>
      </c>
      <c r="AW8" s="69">
        <f>求节点($O$8:$O$607,AA$8:AA$607,节奏总纲!Q4)+IF((节奏总纲!Q4-INDEX($O$8:$O$607,MATCH(MAX(AA$8:AA$607),AA$8:AA$607,0)))&lt;0,0,(节奏总纲!Q4-INDEX($O$8:$O$607,MATCH(MAX(AA$8:AA$607),AA$8:AA$607,0)))*MAX($K$8:$K$67))</f>
        <v>0</v>
      </c>
      <c r="AX8" s="69">
        <f>求节点($O$8:$O$607,AB$8:AB$607,节奏总纲!R4)+IF((节奏总纲!R4-INDEX($O$8:$O$607,MATCH(MAX(AB$8:AB$607),AB$8:AB$607,0)))&lt;0,0,(节奏总纲!R4-INDEX($O$8:$O$607,MATCH(MAX(AB$8:AB$607),AB$8:AB$607,0)))*MAX($K$8:$K$67))</f>
        <v>0</v>
      </c>
      <c r="AY8" s="69">
        <f>求节点($O$8:$O$607,AC$8:AC$607,节奏总纲!S4)+IF((节奏总纲!S4-INDEX($O$8:$O$607,MATCH(MAX(AC$8:AC$607),AC$8:AC$607,0)))&lt;0,0,(节奏总纲!S4-INDEX($O$8:$O$607,MATCH(MAX(AC$8:AC$607),AC$8:AC$607,0)))*MAX($K$8:$K$67))</f>
        <v>0</v>
      </c>
      <c r="AZ8" s="69">
        <f>求节点($O$8:$O$607,AD$8:AD$607,节奏总纲!T4)+IF((节奏总纲!T4-INDEX($O$8:$O$607,MATCH(MAX(AD$8:AD$607),AD$8:AD$607,0)))&lt;0,0,(节奏总纲!T4-INDEX($O$8:$O$607,MATCH(MAX(AD$8:AD$607),AD$8:AD$607,0)))*MAX($K$8:$K$67))</f>
        <v>0</v>
      </c>
      <c r="BA8" s="24">
        <f>求节点($O$8:$O$607,AE$8:AE$607,节奏总纲!P4)+IF((节奏总纲!P4-INDEX($O$8:$O$607,MATCH(MAX(AE$8:AE$607),AE$8:AE$607,0)))&lt;0,0,(节奏总纲!P4-INDEX($O$8:$O$607,MATCH(MAX(AE$8:AE$607),AE$8:AE$607,0)))*MAX($L$8:$L$67))</f>
        <v>3827.9180019356354</v>
      </c>
      <c r="BB8" s="69">
        <f>求节点($O$8:$O$607,AF$8:AF$607,节奏总纲!Q4)+IF((节奏总纲!Q4-INDEX($O$8:$O$607,MATCH(MAX(AF$8:AF$607),AF$8:AF$607,0)))&lt;0,0,(节奏总纲!Q4-INDEX($O$8:$O$607,MATCH(MAX(AF$8:AF$607),AF$8:AF$607,0)))*MAX($L$8:$L$67))</f>
        <v>4616.0109314206784</v>
      </c>
      <c r="BC8" s="69">
        <f>求节点($O$8:$O$607,AG$8:AG$607,节奏总纲!R4)+IF((节奏总纲!R4-INDEX($O$8:$O$607,MATCH(MAX(AG$8:AG$607),AG$8:AG$607,0)))&lt;0,0,(节奏总纲!R4-INDEX($O$8:$O$607,MATCH(MAX(AG$8:AG$607),AG$8:AG$607,0)))*MAX($L$8:$L$67))</f>
        <v>4953.1390241759218</v>
      </c>
      <c r="BD8" s="69">
        <f>求节点($O$8:$O$607,AH$8:AH$607,节奏总纲!S4)+IF((节奏总纲!S4-INDEX($O$8:$O$607,MATCH(MAX(AH$8:AH$607),AH$8:AH$607,0)))&lt;0,0,(节奏总纲!S4-INDEX($O$8:$O$607,MATCH(MAX(AH$8:AH$607),AH$8:AH$607,0)))*MAX($L$8:$L$67))</f>
        <v>5696.6941561231215</v>
      </c>
      <c r="BE8" s="69">
        <f>求节点($O$8:$O$607,AI$8:AI$607,节奏总纲!T4)+IF((节奏总纲!T4-INDEX($O$8:$O$607,MATCH(MAX(AI$8:AI$607),AI$8:AI$607,0)))&lt;0,0,(节奏总纲!T4-INDEX($O$8:$O$607,MATCH(MAX(AI$8:AI$607),AI$8:AI$607,0)))*MAX($L$8:$L$67))</f>
        <v>6017.6455218265764</v>
      </c>
      <c r="BI8" s="4" t="s">
        <v>17</v>
      </c>
      <c r="BJ8" s="4">
        <v>24</v>
      </c>
      <c r="BK8" s="4">
        <v>100000</v>
      </c>
      <c r="BL8" s="24">
        <v>2000</v>
      </c>
      <c r="BN8" s="4">
        <v>1</v>
      </c>
      <c r="BO8" s="4">
        <f>求节点($BJ$19:$BJ$23,$BK$19:$BK$23,基本信息!G5)</f>
        <v>1594.9658341398463</v>
      </c>
      <c r="BP8" s="63">
        <f>求节点($BJ$19:$BJ$23,$BK$19:$BK$23,基本信息!H5)</f>
        <v>7844.9658341398463</v>
      </c>
      <c r="BQ8" s="63">
        <f>求节点($BJ$19:$BJ$23,$BK$19:$BK$23,基本信息!I5)</f>
        <v>14094.965834139846</v>
      </c>
      <c r="BR8" s="63">
        <f>求节点($BJ$19:$BJ$23,$BK$19:$BK$23,基本信息!J5)</f>
        <v>20344.965834139846</v>
      </c>
      <c r="BS8" s="63">
        <f>求节点($BJ$19:$BJ$23,$BK$19:$BK$23,基本信息!K5)</f>
        <v>26594.96583413985</v>
      </c>
      <c r="BT8" s="24">
        <f>求节点($BJ$19:$BJ$23,$BL$19:$BL$23,基本信息!G5)</f>
        <v>47.848975024195397</v>
      </c>
      <c r="BU8" s="63">
        <f>求节点($BJ$19:$BJ$23,$BL$19:$BL$23,基本信息!H5)</f>
        <v>235.3489750241954</v>
      </c>
      <c r="BV8" s="63">
        <f>求节点($BJ$19:$BJ$23,$BL$19:$BL$23,基本信息!I5)</f>
        <v>422.8489750241954</v>
      </c>
      <c r="BW8" s="63">
        <f>求节点($BJ$19:$BJ$23,$BL$19:$BL$23,基本信息!J5)</f>
        <v>610.34897502419551</v>
      </c>
      <c r="BX8" s="63">
        <f>求节点($BJ$19:$BJ$23,$BL$19:$BL$23,基本信息!K5)</f>
        <v>797.84897502419551</v>
      </c>
      <c r="CD8" s="4">
        <v>1</v>
      </c>
      <c r="CE8" s="4">
        <f>(AL8+BT8)*$C$4</f>
        <v>5.9332729030002298</v>
      </c>
      <c r="CF8" s="24">
        <f>(AM8+BU8)*$C$4</f>
        <v>24.919700781845748</v>
      </c>
      <c r="CG8" s="24">
        <f>(AN8+BV8)*$C$4</f>
        <v>43.770839209672317</v>
      </c>
      <c r="CH8" s="24">
        <f>(AO8+BW8)*$C$4</f>
        <v>62.565258157541898</v>
      </c>
      <c r="CI8" s="24">
        <f>(AP8+BX8)*$C$4</f>
        <v>81.192894846858266</v>
      </c>
      <c r="CJ8" s="4">
        <f>CE8/节奏总纲!W4</f>
        <v>82.666666666666629</v>
      </c>
      <c r="CK8" s="6">
        <f>(BT8*$C$4)/CE8</f>
        <v>0.80645161290322576</v>
      </c>
      <c r="CL8" s="6">
        <f t="shared" ref="CL8:CL39" si="0">AL8*$C$4/CE8</f>
        <v>0.19354838709677427</v>
      </c>
      <c r="CN8" s="24">
        <v>1</v>
      </c>
      <c r="CO8" s="24">
        <f>AQ8+BO8</f>
        <v>1786.3617342366279</v>
      </c>
      <c r="CP8" s="24">
        <f>AR8+BP8</f>
        <v>8075.7663807108802</v>
      </c>
      <c r="CQ8" s="24">
        <f>AS8+BQ8</f>
        <v>14342.622785348642</v>
      </c>
      <c r="CR8" s="24">
        <f>AT8+BR8</f>
        <v>20629.800541946002</v>
      </c>
      <c r="CS8" s="24">
        <f>AU8+BS8</f>
        <v>26895.848110231178</v>
      </c>
      <c r="CT8" s="6">
        <f>BO8/CO8</f>
        <v>0.89285714285714279</v>
      </c>
      <c r="CU8" s="6">
        <f>AQ8/CO8</f>
        <v>0.10714285714285716</v>
      </c>
      <c r="CW8" s="24">
        <v>1</v>
      </c>
      <c r="CX8" s="24">
        <f>AV8</f>
        <v>0</v>
      </c>
      <c r="CY8" s="24">
        <f t="shared" ref="CY8:DB8" si="1">AW8</f>
        <v>0</v>
      </c>
      <c r="CZ8" s="24">
        <f t="shared" si="1"/>
        <v>0</v>
      </c>
      <c r="DA8" s="24">
        <f t="shared" si="1"/>
        <v>0</v>
      </c>
      <c r="DB8" s="24">
        <f t="shared" si="1"/>
        <v>0</v>
      </c>
    </row>
    <row r="9" spans="2:106" x14ac:dyDescent="0.15">
      <c r="B9" s="73"/>
      <c r="C9" s="4">
        <v>2</v>
      </c>
      <c r="D9" s="24">
        <v>30</v>
      </c>
      <c r="E9" s="60">
        <v>500</v>
      </c>
      <c r="F9" s="56">
        <v>0</v>
      </c>
      <c r="G9" s="58">
        <v>10000</v>
      </c>
      <c r="I9" s="4">
        <f>SUM($D$8:$D9)</f>
        <v>60</v>
      </c>
      <c r="J9" s="4">
        <f>SUM(E$8:E9)</f>
        <v>1000</v>
      </c>
      <c r="K9" s="4">
        <f>SUM(F$8:F9)</f>
        <v>0</v>
      </c>
      <c r="L9" s="55">
        <f>SUM(G$8:G9)</f>
        <v>20000</v>
      </c>
      <c r="N9" s="69"/>
      <c r="O9" s="4">
        <v>2</v>
      </c>
      <c r="P9" s="58">
        <f>求节点($C$8:$C$67,$I$8:$I$67,基本信息!N6)+P8</f>
        <v>480.00000000000011</v>
      </c>
      <c r="Q9" s="63">
        <f>求节点($C$8:$C$67,$I$8:$I$67,基本信息!O6)+Q8</f>
        <v>664.9416294297323</v>
      </c>
      <c r="R9" s="63">
        <f>求节点($C$8:$C$67,$I$8:$I$67,基本信息!P6)+R8</f>
        <v>915.56973798798231</v>
      </c>
      <c r="S9" s="63">
        <f>求节点($C$8:$C$67,$I$8:$I$67,基本信息!Q6)+S8</f>
        <v>1305.4834192754024</v>
      </c>
      <c r="T9" s="63">
        <f>求节点($C$8:$C$67,$I$8:$I$67,基本信息!R6)+T8</f>
        <v>2280.257005086753</v>
      </c>
      <c r="U9" s="58">
        <f>求节点($C$8:$C$67,$J$8:$J$67,基本信息!N6)+U8</f>
        <v>8000.0000000000009</v>
      </c>
      <c r="V9" s="63">
        <f>求节点($C$8:$C$67,$J$8:$J$67,基本信息!O6)+V8</f>
        <v>11693.360173958876</v>
      </c>
      <c r="W9" s="63">
        <f>求节点($C$8:$C$67,$J$8:$J$67,基本信息!P6)+W8</f>
        <v>17241.908413631878</v>
      </c>
      <c r="X9" s="63">
        <f>求节点($C$8:$C$67,$J$8:$J$67,基本信息!Q6)+X8</f>
        <v>26637.085481885064</v>
      </c>
      <c r="Y9" s="63">
        <f>求节点($C$8:$C$67,$J$8:$J$67,基本信息!R6)+Y8</f>
        <v>54122.424793170794</v>
      </c>
      <c r="Z9" s="58">
        <f>求节点($C$8:$C$67,$K$8:$K$67,基本信息!N6)+Z8</f>
        <v>0</v>
      </c>
      <c r="AA9" s="63">
        <f>求节点($C$8:$C$67,$K$8:$K$67,基本信息!O6)+AA8</f>
        <v>0</v>
      </c>
      <c r="AB9" s="63">
        <f>求节点($C$8:$C$67,$K$8:$K$67,基本信息!P6)+AB8</f>
        <v>0</v>
      </c>
      <c r="AC9" s="63">
        <f>求节点($C$8:$C$67,$K$8:$K$67,基本信息!Q6)+AC8</f>
        <v>0</v>
      </c>
      <c r="AD9" s="63">
        <f>求节点($C$8:$C$67,$K$8:$K$67,基本信息!R6)+AD8</f>
        <v>0</v>
      </c>
      <c r="AE9" s="58">
        <f>求节点($C$8:$C$67,$L$8:$L$67,基本信息!N6)+AE8</f>
        <v>160000.00000000003</v>
      </c>
      <c r="AF9" s="63">
        <f>求节点($C$8:$C$67,$L$8:$L$67,基本信息!O6)+AF8</f>
        <v>233867.20347917752</v>
      </c>
      <c r="AG9" s="63">
        <f>求节点($C$8:$C$67,$L$8:$L$67,基本信息!P6)+AG8</f>
        <v>344838.16827263753</v>
      </c>
      <c r="AH9" s="63">
        <f>求节点($C$8:$C$67,$L$8:$L$67,基本信息!Q6)+AH8</f>
        <v>532741.70963770128</v>
      </c>
      <c r="AI9" s="63">
        <f>求节点($C$8:$C$67,$L$8:$L$67,基本信息!R6)+AI8</f>
        <v>1211728.4691435737</v>
      </c>
      <c r="AJ9" s="69"/>
      <c r="AK9" s="58">
        <v>2</v>
      </c>
      <c r="AL9" s="69">
        <f>求节点($O$8:$O$607,P$8:P$607,节奏总纲!P5)+IF((节奏总纲!P5-INDEX($O$8:$O$607,MATCH(MAX(P$8:P$607),P$8:P$607,0)))&lt;0,0,(节奏总纲!P5-INDEX($O$8:$O$607,MATCH(MAX(P$8:P$607),P$8:P$607,0)))*MAX($I$8:$I$67))</f>
        <v>23.791736799525609</v>
      </c>
      <c r="AM9" s="69">
        <f>求节点($O$8:$O$607,Q$8:Q$607,节奏总纲!Q5)+IF((节奏总纲!Q5-INDEX($O$8:$O$607,MATCH(MAX(Q$8:Q$607),Q$8:Q$607,0)))&lt;0,0,(节奏总纲!Q5-INDEX($O$8:$O$607,MATCH(MAX(Q$8:Q$607),Q$8:Q$607,0)))*MAX($I$8:$I$67))</f>
        <v>28.965520938893661</v>
      </c>
      <c r="AN9" s="69">
        <f>求节点($O$8:$O$607,R$8:R$607,节奏总纲!R5)+IF((节奏总纲!R5-INDEX($O$8:$O$607,MATCH(MAX(R$8:R$607),R$8:R$607,0)))&lt;0,0,(节奏总纲!R5-INDEX($O$8:$O$607,MATCH(MAX(R$8:R$607),R$8:R$607,0)))*MAX($I$8:$I$67))</f>
        <v>31.39944676900501</v>
      </c>
      <c r="AO9" s="69">
        <f>求节点($O$8:$O$607,S$8:S$607,节奏总纲!S5)+IF((节奏总纲!S5-INDEX($O$8:$O$607,MATCH(MAX(S$8:S$607),S$8:S$607,0)))&lt;0,0,(节奏总纲!S5-INDEX($O$8:$O$607,MATCH(MAX(S$8:S$607),S$8:S$607,0)))*MAX($I$8:$I$67))</f>
        <v>32.795049662047461</v>
      </c>
      <c r="AP9" s="69">
        <f>求节点($O$8:$O$607,T$8:T$607,节奏总纲!T5)+IF((节奏总纲!T5-INDEX($O$8:$O$607,MATCH(MAX(T$8:T$607),T$8:T$607,0)))&lt;0,0,(节奏总纲!T5-INDEX($O$8:$O$607,MATCH(MAX(T$8:T$607),T$8:T$607,0)))*MAX($I$8:$I$67))</f>
        <v>30.6450148467693</v>
      </c>
      <c r="AQ9" s="69">
        <f>求节点($O$8:$O$607,U$8:U$607,节奏总纲!P5)+IF((节奏总纲!P5-INDEX($O$8:$O$607,MATCH(MAX(U$8:U$607),U$8:U$607,0)))&lt;0,0,(节奏总纲!P5-INDEX($O$8:$O$607,MATCH(MAX(U$8:U$607),U$8:U$607,0)))*MAX($J$8:$J$67))</f>
        <v>396.52894665876011</v>
      </c>
      <c r="AR9" s="69">
        <f>求节点($O$8:$O$607,V$8:V$607,节奏总纲!Q5)+IF((节奏总纲!Q5-INDEX($O$8:$O$607,MATCH(MAX(V$8:V$607),V$8:V$607,0)))&lt;0,0,(节奏总纲!Q5-INDEX($O$8:$O$607,MATCH(MAX(V$8:V$607),V$8:V$607,0)))*MAX($J$8:$J$67))</f>
        <v>482.75868231489449</v>
      </c>
      <c r="AS9" s="69">
        <f>求节点($O$8:$O$607,W$8:W$607,节奏总纲!R5)+IF((节奏总纲!R5-INDEX($O$8:$O$607,MATCH(MAX(W$8:W$607),W$8:W$607,0)))&lt;0,0,(节奏总纲!R5-INDEX($O$8:$O$607,MATCH(MAX(W$8:W$607),W$8:W$607,0)))*MAX($J$8:$J$67))</f>
        <v>523.32411281675013</v>
      </c>
      <c r="AT9" s="69">
        <f>求节点($O$8:$O$607,X$8:X$607,节奏总纲!S5)+IF((节奏总纲!S5-INDEX($O$8:$O$607,MATCH(MAX(X$8:X$607),X$8:X$607,0)))&lt;0,0,(节奏总纲!S5-INDEX($O$8:$O$607,MATCH(MAX(X$8:X$607),X$8:X$607,0)))*MAX($J$8:$J$67))</f>
        <v>610.389999031363</v>
      </c>
      <c r="AU9" s="69">
        <f>求节点($O$8:$O$607,Y$8:Y$607,节奏总纲!T5)+IF((节奏总纲!T5-INDEX($O$8:$O$607,MATCH(MAX(Y$8:Y$607),Y$8:Y$607,0)))&lt;0,0,(节奏总纲!T5-INDEX($O$8:$O$607,MATCH(MAX(Y$8:Y$607),Y$8:Y$607,0)))*MAX($J$8:$J$67))</f>
        <v>654.86926196045169</v>
      </c>
      <c r="AV9" s="69">
        <f>求节点($O$8:$O$607,Z$8:Z$607,节奏总纲!P5)+IF((节奏总纲!P5-INDEX($O$8:$O$607,MATCH(MAX(Z$8:Z$607),Z$8:Z$607,0)))&lt;0,0,(节奏总纲!P5-INDEX($O$8:$O$607,MATCH(MAX(Z$8:Z$607),Z$8:Z$607,0)))*MAX($K$8:$K$67))</f>
        <v>0</v>
      </c>
      <c r="AW9" s="69">
        <f>求节点($O$8:$O$607,AA$8:AA$607,节奏总纲!Q5)+IF((节奏总纲!Q5-INDEX($O$8:$O$607,MATCH(MAX(AA$8:AA$607),AA$8:AA$607,0)))&lt;0,0,(节奏总纲!Q5-INDEX($O$8:$O$607,MATCH(MAX(AA$8:AA$607),AA$8:AA$607,0)))*MAX($K$8:$K$67))</f>
        <v>0</v>
      </c>
      <c r="AX9" s="69">
        <f>求节点($O$8:$O$607,AB$8:AB$607,节奏总纲!R5)+IF((节奏总纲!R5-INDEX($O$8:$O$607,MATCH(MAX(AB$8:AB$607),AB$8:AB$607,0)))&lt;0,0,(节奏总纲!R5-INDEX($O$8:$O$607,MATCH(MAX(AB$8:AB$607),AB$8:AB$607,0)))*MAX($K$8:$K$67))</f>
        <v>0</v>
      </c>
      <c r="AY9" s="69">
        <f>求节点($O$8:$O$607,AC$8:AC$607,节奏总纲!S5)+IF((节奏总纲!S5-INDEX($O$8:$O$607,MATCH(MAX(AC$8:AC$607),AC$8:AC$607,0)))&lt;0,0,(节奏总纲!S5-INDEX($O$8:$O$607,MATCH(MAX(AC$8:AC$607),AC$8:AC$607,0)))*MAX($K$8:$K$67))</f>
        <v>0</v>
      </c>
      <c r="AZ9" s="69">
        <f>求节点($O$8:$O$607,AD$8:AD$607,节奏总纲!T5)+IF((节奏总纲!T5-INDEX($O$8:$O$607,MATCH(MAX(AD$8:AD$607),AD$8:AD$607,0)))&lt;0,0,(节奏总纲!T5-INDEX($O$8:$O$607,MATCH(MAX(AD$8:AD$607),AD$8:AD$607,0)))*MAX($K$8:$K$67))</f>
        <v>0</v>
      </c>
      <c r="BA9" s="69">
        <f>求节点($O$8:$O$607,AE$8:AE$607,节奏总纲!P5)+IF((节奏总纲!P5-INDEX($O$8:$O$607,MATCH(MAX(AE$8:AE$607),AE$8:AE$607,0)))&lt;0,0,(节奏总纲!P5-INDEX($O$8:$O$607,MATCH(MAX(AE$8:AE$607),AE$8:AE$607,0)))*MAX($L$8:$L$67))</f>
        <v>7930.5789331752094</v>
      </c>
      <c r="BB9" s="69">
        <f>求节点($O$8:$O$607,AF$8:AF$607,节奏总纲!Q5)+IF((节奏总纲!Q5-INDEX($O$8:$O$607,MATCH(MAX(AF$8:AF$607),AF$8:AF$607,0)))&lt;0,0,(节奏总纲!Q5-INDEX($O$8:$O$607,MATCH(MAX(AF$8:AF$607),AF$8:AF$607,0)))*MAX($L$8:$L$67))</f>
        <v>9655.1736462978879</v>
      </c>
      <c r="BC9" s="69">
        <f>求节点($O$8:$O$607,AG$8:AG$607,节奏总纲!R5)+IF((节奏总纲!R5-INDEX($O$8:$O$607,MATCH(MAX(AG$8:AG$607),AG$8:AG$607,0)))&lt;0,0,(节奏总纲!R5-INDEX($O$8:$O$607,MATCH(MAX(AG$8:AG$607),AG$8:AG$607,0)))*MAX($L$8:$L$67))</f>
        <v>10466.482256335003</v>
      </c>
      <c r="BD9" s="69">
        <f>求节点($O$8:$O$607,AH$8:AH$607,节奏总纲!S5)+IF((节奏总纲!S5-INDEX($O$8:$O$607,MATCH(MAX(AH$8:AH$607),AH$8:AH$607,0)))&lt;0,0,(节奏总纲!S5-INDEX($O$8:$O$607,MATCH(MAX(AH$8:AH$607),AH$8:AH$607,0)))*MAX($L$8:$L$67))</f>
        <v>12207.799980627256</v>
      </c>
      <c r="BE9" s="69">
        <f>求节点($O$8:$O$607,AI$8:AI$607,节奏总纲!T5)+IF((节奏总纲!T5-INDEX($O$8:$O$607,MATCH(MAX(AI$8:AI$607),AI$8:AI$607,0)))&lt;0,0,(节奏总纲!T5-INDEX($O$8:$O$607,MATCH(MAX(AI$8:AI$607),AI$8:AI$607,0)))*MAX($L$8:$L$67))</f>
        <v>13097.38523920899</v>
      </c>
      <c r="BI9" s="4" t="s">
        <v>18</v>
      </c>
      <c r="BJ9" s="4">
        <v>36</v>
      </c>
      <c r="BK9" s="24">
        <v>150000</v>
      </c>
      <c r="BL9" s="24">
        <v>2500</v>
      </c>
      <c r="BN9" s="4">
        <v>2</v>
      </c>
      <c r="BO9" s="63">
        <f>求节点($BJ$19:$BJ$23,$BK$19:$BK$23,基本信息!G6)</f>
        <v>3304.4078888229997</v>
      </c>
      <c r="BP9" s="63">
        <f>求节点($BJ$19:$BJ$23,$BK$19:$BK$23,基本信息!H6)</f>
        <v>9554.4078888229997</v>
      </c>
      <c r="BQ9" s="63">
        <f>求节点($BJ$19:$BJ$23,$BK$19:$BK$23,基本信息!I6)</f>
        <v>15804.407888823</v>
      </c>
      <c r="BR9" s="63">
        <f>求节点($BJ$19:$BJ$23,$BK$19:$BK$23,基本信息!J6)</f>
        <v>22054.407888823</v>
      </c>
      <c r="BS9" s="63">
        <f>求节点($BJ$19:$BJ$23,$BK$19:$BK$23,基本信息!K6)</f>
        <v>28304.407888823</v>
      </c>
      <c r="BT9" s="63">
        <f>求节点($BJ$19:$BJ$23,$BL$19:$BL$23,基本信息!G6)</f>
        <v>99.132236664690026</v>
      </c>
      <c r="BU9" s="63">
        <f>求节点($BJ$19:$BJ$23,$BL$19:$BL$23,基本信息!H6)</f>
        <v>286.63223666469003</v>
      </c>
      <c r="BV9" s="63">
        <f>求节点($BJ$19:$BJ$23,$BL$19:$BL$23,基本信息!I6)</f>
        <v>474.13223666469003</v>
      </c>
      <c r="BW9" s="63">
        <f>求节点($BJ$19:$BJ$23,$BL$19:$BL$23,基本信息!J6)</f>
        <v>661.63223666469003</v>
      </c>
      <c r="BX9" s="63">
        <f>求节点($BJ$19:$BJ$23,$BL$19:$BL$23,基本信息!K6)</f>
        <v>849.13223666469003</v>
      </c>
      <c r="CD9" s="24">
        <v>2</v>
      </c>
      <c r="CE9" s="24">
        <f t="shared" ref="CE9:CE72" si="2">(AL9+BT9)*$C$4</f>
        <v>12.292397346421565</v>
      </c>
      <c r="CF9" s="24">
        <f t="shared" ref="CF9:CF72" si="3">(AM9+BU9)*$C$4</f>
        <v>31.559775760358367</v>
      </c>
      <c r="CG9" s="24">
        <f t="shared" ref="CG9:CG72" si="4">(AN9+BV9)*$C$4</f>
        <v>50.553168343369506</v>
      </c>
      <c r="CH9" s="24">
        <f t="shared" ref="CH9:CH72" si="5">(AO9+BW9)*$C$4</f>
        <v>69.442728632673749</v>
      </c>
      <c r="CI9" s="24">
        <f t="shared" ref="CI9:CI72" si="6">(AP9+BX9)*$C$4</f>
        <v>87.977725151145933</v>
      </c>
      <c r="CJ9" s="4">
        <f>(CE9-CE8)/节奏总纲!W5</f>
        <v>82.666666666666657</v>
      </c>
      <c r="CK9" s="6">
        <f t="shared" ref="CK9:CK72" si="7">(BT9*$C$4)/CE9</f>
        <v>0.80645161290322576</v>
      </c>
      <c r="CL9" s="6">
        <f t="shared" si="0"/>
        <v>0.19354838709677422</v>
      </c>
      <c r="CN9" s="24">
        <v>2</v>
      </c>
      <c r="CO9" s="24">
        <f t="shared" ref="CO9:CO15" si="8">AQ9+BO9</f>
        <v>3700.9368354817598</v>
      </c>
      <c r="CP9" s="24">
        <f t="shared" ref="CP9:CP15" si="9">AR9+BP9</f>
        <v>10037.166571137894</v>
      </c>
      <c r="CQ9" s="24">
        <f t="shared" ref="CQ9:CQ15" si="10">AS9+BQ9</f>
        <v>16327.73200163975</v>
      </c>
      <c r="CR9" s="24">
        <f t="shared" ref="CR9:CR15" si="11">AT9+BR9</f>
        <v>22664.797887854362</v>
      </c>
      <c r="CS9" s="24">
        <f t="shared" ref="CS9:CS15" si="12">AU9+BS9</f>
        <v>28959.277150783451</v>
      </c>
      <c r="CT9" s="6">
        <f t="shared" ref="CT9:CT15" si="13">BO9/CO9</f>
        <v>0.89285714285714279</v>
      </c>
      <c r="CU9" s="6">
        <f t="shared" ref="CU9:CU15" si="14">AQ9/CO9</f>
        <v>0.10714285714285718</v>
      </c>
      <c r="CW9" s="24">
        <v>2</v>
      </c>
      <c r="CX9" s="24">
        <f t="shared" ref="CX9:CX72" si="15">AV9</f>
        <v>0</v>
      </c>
      <c r="CY9" s="24">
        <f t="shared" ref="CY9:CY72" si="16">AW9</f>
        <v>0</v>
      </c>
      <c r="CZ9" s="24">
        <f t="shared" ref="CZ9:CZ72" si="17">AX9</f>
        <v>0</v>
      </c>
      <c r="DA9" s="24">
        <f t="shared" ref="DA9:DA72" si="18">AY9</f>
        <v>0</v>
      </c>
      <c r="DB9" s="24">
        <f t="shared" ref="DB9:DB72" si="19">AZ9</f>
        <v>0</v>
      </c>
    </row>
    <row r="10" spans="2:106" x14ac:dyDescent="0.15">
      <c r="B10" s="73"/>
      <c r="C10" s="4">
        <v>3</v>
      </c>
      <c r="D10" s="24">
        <v>30</v>
      </c>
      <c r="E10" s="60">
        <v>500</v>
      </c>
      <c r="F10" s="56">
        <v>0</v>
      </c>
      <c r="G10" s="58">
        <v>10000</v>
      </c>
      <c r="I10" s="4">
        <f>SUM($D$8:$D10)</f>
        <v>90</v>
      </c>
      <c r="J10" s="4">
        <f>SUM(E$8:E10)</f>
        <v>1500</v>
      </c>
      <c r="K10" s="4">
        <f>SUM(F$8:F10)</f>
        <v>0</v>
      </c>
      <c r="L10" s="55">
        <f>SUM(G$8:G10)</f>
        <v>30000</v>
      </c>
      <c r="N10" s="69"/>
      <c r="O10" s="4">
        <v>3</v>
      </c>
      <c r="P10" s="69">
        <f>求节点($C$8:$C$67,$I$8:$I$67,基本信息!N7)+P9</f>
        <v>1000.0000000000001</v>
      </c>
      <c r="Q10" s="69">
        <f>求节点($C$8:$C$67,$I$8:$I$67,基本信息!O7)+Q9</f>
        <v>1324.9221245076531</v>
      </c>
      <c r="R10" s="69">
        <f>求节点($C$8:$C$67,$I$8:$I$67,基本信息!P7)+R9</f>
        <v>1768.3041581617094</v>
      </c>
      <c r="S10" s="69">
        <f>求节点($C$8:$C$67,$I$8:$I$67,基本信息!Q7)+S9</f>
        <v>2571.150520342158</v>
      </c>
      <c r="T10" s="69">
        <f>求节点($C$8:$C$67,$I$8:$I$67,基本信息!R7)+T9</f>
        <v>3958.0456600876569</v>
      </c>
      <c r="U10" s="69">
        <f>求节点($C$8:$C$67,$J$8:$J$67,基本信息!N7)+U9</f>
        <v>18000</v>
      </c>
      <c r="V10" s="69">
        <f>求节点($C$8:$C$67,$J$8:$J$67,基本信息!O7)+V9</f>
        <v>25192.872550906897</v>
      </c>
      <c r="W10" s="69">
        <f>求节点($C$8:$C$67,$J$8:$J$67,基本信息!P7)+W9</f>
        <v>35623.941018843689</v>
      </c>
      <c r="X10" s="69">
        <f>求节点($C$8:$C$67,$J$8:$J$67,基本信息!Q7)+X9</f>
        <v>57407.098513887729</v>
      </c>
      <c r="Y10" s="69">
        <f>求节点($C$8:$C$67,$J$8:$J$67,基本信息!R7)+Y9</f>
        <v>98048.713293200941</v>
      </c>
      <c r="Z10" s="69">
        <f>求节点($C$8:$C$67,$K$8:$K$67,基本信息!N7)+Z9</f>
        <v>0</v>
      </c>
      <c r="AA10" s="69">
        <f>求节点($C$8:$C$67,$K$8:$K$67,基本信息!O7)+AA9</f>
        <v>0</v>
      </c>
      <c r="AB10" s="69">
        <f>求节点($C$8:$C$67,$K$8:$K$67,基本信息!P7)+AB9</f>
        <v>0</v>
      </c>
      <c r="AC10" s="69">
        <f>求节点($C$8:$C$67,$K$8:$K$67,基本信息!Q7)+AC9</f>
        <v>0</v>
      </c>
      <c r="AD10" s="69">
        <f>求节点($C$8:$C$67,$K$8:$K$67,基本信息!R7)+AD9</f>
        <v>0</v>
      </c>
      <c r="AE10" s="69">
        <f>求节点($C$8:$C$67,$L$8:$L$67,基本信息!N7)+AE9</f>
        <v>360000</v>
      </c>
      <c r="AF10" s="69">
        <f>求节点($C$8:$C$67,$L$8:$L$67,基本信息!O7)+AF9</f>
        <v>503857.45101813786</v>
      </c>
      <c r="AG10" s="69">
        <f>求节点($C$8:$C$67,$L$8:$L$67,基本信息!P7)+AG9</f>
        <v>715025.70441161923</v>
      </c>
      <c r="AH10" s="69">
        <f>求节点($C$8:$C$67,$L$8:$L$67,基本信息!Q7)+AH9</f>
        <v>1233275.3904911058</v>
      </c>
      <c r="AI10" s="69">
        <f>求节点($C$8:$C$67,$L$8:$L$67,基本信息!R7)+AI9</f>
        <v>2368780.0091447793</v>
      </c>
      <c r="AJ10" s="69"/>
      <c r="AK10" s="58">
        <v>3</v>
      </c>
      <c r="AL10" s="69">
        <f>求节点($O$8:$O$607,P$8:P$607,节奏总纲!P6)+IF((节奏总纲!P6-INDEX($O$8:$O$607,MATCH(MAX(P$8:P$607),P$8:P$607,0)))&lt;0,0,(节奏总纲!P6-INDEX($O$8:$O$607,MATCH(MAX(P$8:P$607),P$8:P$607,0)))*MAX($I$8:$I$67))</f>
        <v>36.983106135186617</v>
      </c>
      <c r="AM10" s="69">
        <f>求节点($O$8:$O$607,Q$8:Q$607,节奏总纲!Q6)+IF((节奏总纲!Q6-INDEX($O$8:$O$607,MATCH(MAX(Q$8:Q$607),Q$8:Q$607,0)))&lt;0,0,(节奏总纲!Q6-INDEX($O$8:$O$607,MATCH(MAX(Q$8:Q$607),Q$8:Q$607,0)))*MAX($I$8:$I$67))</f>
        <v>45.357439715138469</v>
      </c>
      <c r="AN10" s="69">
        <f>求节点($O$8:$O$607,R$8:R$607,节奏总纲!R6)+IF((节奏总纲!R6-INDEX($O$8:$O$607,MATCH(MAX(R$8:R$607),R$8:R$607,0)))&lt;0,0,(节奏总纲!R6-INDEX($O$8:$O$607,MATCH(MAX(R$8:R$607),R$8:R$607,0)))*MAX($I$8:$I$67))</f>
        <v>49.609311013660374</v>
      </c>
      <c r="AO10" s="69">
        <f>求节点($O$8:$O$607,S$8:S$607,节奏总纲!S6)+IF((节奏总纲!S6-INDEX($O$8:$O$607,MATCH(MAX(S$8:S$607),S$8:S$607,0)))&lt;0,0,(节奏总纲!S6-INDEX($O$8:$O$607,MATCH(MAX(S$8:S$607),S$8:S$607,0)))*MAX($I$8:$I$67))</f>
        <v>52.226725654813947</v>
      </c>
      <c r="AP10" s="69">
        <f>求节点($O$8:$O$607,T$8:T$607,节奏总纲!T6)+IF((节奏总纲!T6-INDEX($O$8:$O$607,MATCH(MAX(T$8:T$607),T$8:T$607,0)))&lt;0,0,(节奏总纲!T6-INDEX($O$8:$O$607,MATCH(MAX(T$8:T$607),T$8:T$607,0)))*MAX($I$8:$I$67))</f>
        <v>49.068719904104796</v>
      </c>
      <c r="AQ10" s="69">
        <f>求节点($O$8:$O$607,U$8:U$607,节奏总纲!P6)+IF((节奏总纲!P6-INDEX($O$8:$O$607,MATCH(MAX(U$8:U$607),U$8:U$607,0)))&lt;0,0,(节奏总纲!P6-INDEX($O$8:$O$607,MATCH(MAX(U$8:U$607),U$8:U$607,0)))*MAX($J$8:$J$67))</f>
        <v>616.38510225311029</v>
      </c>
      <c r="AR10" s="69">
        <f>求节点($O$8:$O$607,V$8:V$607,节奏总纲!Q6)+IF((节奏总纲!Q6-INDEX($O$8:$O$607,MATCH(MAX(V$8:V$607),V$8:V$607,0)))&lt;0,0,(节奏总纲!Q6-INDEX($O$8:$O$607,MATCH(MAX(V$8:V$607),V$8:V$607,0)))*MAX($J$8:$J$67))</f>
        <v>755.95732858564133</v>
      </c>
      <c r="AS10" s="69">
        <f>求节点($O$8:$O$607,W$8:W$607,节奏总纲!R6)+IF((节奏总纲!R6-INDEX($O$8:$O$607,MATCH(MAX(W$8:W$607),W$8:W$607,0)))&lt;0,0,(节奏总纲!R6-INDEX($O$8:$O$607,MATCH(MAX(W$8:W$607),W$8:W$607,0)))*MAX($J$8:$J$67))</f>
        <v>826.82185022767317</v>
      </c>
      <c r="AT10" s="69">
        <f>求节点($O$8:$O$607,X$8:X$607,节奏总纲!S6)+IF((节奏总纲!S6-INDEX($O$8:$O$607,MATCH(MAX(X$8:X$607),X$8:X$607,0)))&lt;0,0,(节奏总纲!S6-INDEX($O$8:$O$607,MATCH(MAX(X$8:X$607),X$8:X$607,0)))*MAX($J$8:$J$67))</f>
        <v>972.05740958963088</v>
      </c>
      <c r="AU10" s="69">
        <f>求节点($O$8:$O$607,Y$8:Y$607,节奏总纲!T6)+IF((节奏总纲!T6-INDEX($O$8:$O$607,MATCH(MAX(Y$8:Y$607),Y$8:Y$607,0)))&lt;0,0,(节奏总纲!T6-INDEX($O$8:$O$607,MATCH(MAX(Y$8:Y$607),Y$8:Y$607,0)))*MAX($J$8:$J$67))</f>
        <v>1048.5749982376947</v>
      </c>
      <c r="AV10" s="69">
        <f>求节点($O$8:$O$607,Z$8:Z$607,节奏总纲!P6)+IF((节奏总纲!P6-INDEX($O$8:$O$607,MATCH(MAX(Z$8:Z$607),Z$8:Z$607,0)))&lt;0,0,(节奏总纲!P6-INDEX($O$8:$O$607,MATCH(MAX(Z$8:Z$607),Z$8:Z$607,0)))*MAX($K$8:$K$67))</f>
        <v>0</v>
      </c>
      <c r="AW10" s="69">
        <f>求节点($O$8:$O$607,AA$8:AA$607,节奏总纲!Q6)+IF((节奏总纲!Q6-INDEX($O$8:$O$607,MATCH(MAX(AA$8:AA$607),AA$8:AA$607,0)))&lt;0,0,(节奏总纲!Q6-INDEX($O$8:$O$607,MATCH(MAX(AA$8:AA$607),AA$8:AA$607,0)))*MAX($K$8:$K$67))</f>
        <v>0</v>
      </c>
      <c r="AX10" s="69">
        <f>求节点($O$8:$O$607,AB$8:AB$607,节奏总纲!R6)+IF((节奏总纲!R6-INDEX($O$8:$O$607,MATCH(MAX(AB$8:AB$607),AB$8:AB$607,0)))&lt;0,0,(节奏总纲!R6-INDEX($O$8:$O$607,MATCH(MAX(AB$8:AB$607),AB$8:AB$607,0)))*MAX($K$8:$K$67))</f>
        <v>0</v>
      </c>
      <c r="AY10" s="69">
        <f>求节点($O$8:$O$607,AC$8:AC$607,节奏总纲!S6)+IF((节奏总纲!S6-INDEX($O$8:$O$607,MATCH(MAX(AC$8:AC$607),AC$8:AC$607,0)))&lt;0,0,(节奏总纲!S6-INDEX($O$8:$O$607,MATCH(MAX(AC$8:AC$607),AC$8:AC$607,0)))*MAX($K$8:$K$67))</f>
        <v>0</v>
      </c>
      <c r="AZ10" s="69">
        <f>求节点($O$8:$O$607,AD$8:AD$607,节奏总纲!T6)+IF((节奏总纲!T6-INDEX($O$8:$O$607,MATCH(MAX(AD$8:AD$607),AD$8:AD$607,0)))&lt;0,0,(节奏总纲!T6-INDEX($O$8:$O$607,MATCH(MAX(AD$8:AD$607),AD$8:AD$607,0)))*MAX($K$8:$K$67))</f>
        <v>0</v>
      </c>
      <c r="BA10" s="69">
        <f>求节点($O$8:$O$607,AE$8:AE$607,节奏总纲!P6)+IF((节奏总纲!P6-INDEX($O$8:$O$607,MATCH(MAX(AE$8:AE$607),AE$8:AE$607,0)))&lt;0,0,(节奏总纲!P6-INDEX($O$8:$O$607,MATCH(MAX(AE$8:AE$607),AE$8:AE$607,0)))*MAX($L$8:$L$67))</f>
        <v>12327.702045062208</v>
      </c>
      <c r="BB10" s="69">
        <f>求节点($O$8:$O$607,AF$8:AF$607,节奏总纲!Q6)+IF((节奏总纲!Q6-INDEX($O$8:$O$607,MATCH(MAX(AF$8:AF$607),AF$8:AF$607,0)))&lt;0,0,(节奏总纲!Q6-INDEX($O$8:$O$607,MATCH(MAX(AF$8:AF$607),AF$8:AF$607,0)))*MAX($L$8:$L$67))</f>
        <v>15119.146571712823</v>
      </c>
      <c r="BC10" s="69">
        <f>求节点($O$8:$O$607,AG$8:AG$607,节奏总纲!R6)+IF((节奏总纲!R6-INDEX($O$8:$O$607,MATCH(MAX(AG$8:AG$607),AG$8:AG$607,0)))&lt;0,0,(节奏总纲!R6-INDEX($O$8:$O$607,MATCH(MAX(AG$8:AG$607),AG$8:AG$607,0)))*MAX($L$8:$L$67))</f>
        <v>16536.43700455346</v>
      </c>
      <c r="BD10" s="69">
        <f>求节点($O$8:$O$607,AH$8:AH$607,节奏总纲!S6)+IF((节奏总纲!S6-INDEX($O$8:$O$607,MATCH(MAX(AH$8:AH$607),AH$8:AH$607,0)))&lt;0,0,(节奏总纲!S6-INDEX($O$8:$O$607,MATCH(MAX(AH$8:AH$607),AH$8:AH$607,0)))*MAX($L$8:$L$67))</f>
        <v>19441.148191792628</v>
      </c>
      <c r="BE10" s="69">
        <f>求节点($O$8:$O$607,AI$8:AI$607,节奏总纲!T6)+IF((节奏总纲!T6-INDEX($O$8:$O$607,MATCH(MAX(AI$8:AI$607),AI$8:AI$607,0)))&lt;0,0,(节奏总纲!T6-INDEX($O$8:$O$607,MATCH(MAX(AI$8:AI$607),AI$8:AI$607,0)))*MAX($L$8:$L$67))</f>
        <v>20971.499964753864</v>
      </c>
      <c r="BI10" s="4" t="s">
        <v>19</v>
      </c>
      <c r="BJ10" s="4">
        <v>48</v>
      </c>
      <c r="BK10" s="24">
        <v>200000</v>
      </c>
      <c r="BL10" s="24">
        <v>3000</v>
      </c>
      <c r="BN10" s="4">
        <v>3</v>
      </c>
      <c r="BO10" s="63">
        <f>求节点($BJ$19:$BJ$23,$BK$19:$BK$23,基本信息!G7)</f>
        <v>5136.5425187759174</v>
      </c>
      <c r="BP10" s="63">
        <f>求节点($BJ$19:$BJ$23,$BK$19:$BK$23,基本信息!H7)</f>
        <v>11386.542518775917</v>
      </c>
      <c r="BQ10" s="63">
        <f>求节点($BJ$19:$BJ$23,$BK$19:$BK$23,基本信息!I7)</f>
        <v>17636.542518775917</v>
      </c>
      <c r="BR10" s="63">
        <f>求节点($BJ$19:$BJ$23,$BK$19:$BK$23,基本信息!J7)</f>
        <v>23886.542518775917</v>
      </c>
      <c r="BS10" s="63">
        <f>求节点($BJ$19:$BJ$23,$BK$19:$BK$23,基本信息!K7)</f>
        <v>30136.542518775917</v>
      </c>
      <c r="BT10" s="63">
        <f>求节点($BJ$19:$BJ$23,$BL$19:$BL$23,基本信息!G7)</f>
        <v>154.09627556327746</v>
      </c>
      <c r="BU10" s="63">
        <f>求节点($BJ$19:$BJ$23,$BL$19:$BL$23,基本信息!H7)</f>
        <v>341.59627556327746</v>
      </c>
      <c r="BV10" s="63">
        <f>求节点($BJ$19:$BJ$23,$BL$19:$BL$23,基本信息!I7)</f>
        <v>529.09627556327757</v>
      </c>
      <c r="BW10" s="63">
        <f>求节点($BJ$19:$BJ$23,$BL$19:$BL$23,基本信息!J7)</f>
        <v>716.59627556327757</v>
      </c>
      <c r="BX10" s="63">
        <f>求节点($BJ$19:$BJ$23,$BL$19:$BL$23,基本信息!K7)</f>
        <v>904.09627556327757</v>
      </c>
      <c r="CC10" s="27"/>
      <c r="CD10" s="24">
        <v>3</v>
      </c>
      <c r="CE10" s="69">
        <f>(AL10+BT10)*$C$4</f>
        <v>19.10793816984641</v>
      </c>
      <c r="CF10" s="69">
        <f t="shared" ref="CF10:CF73" si="20">(AM10+BU10)*$C$4</f>
        <v>38.695371527841594</v>
      </c>
      <c r="CG10" s="69">
        <f t="shared" ref="CG10:CG73" si="21">(AN10+BV10)*$C$4</f>
        <v>57.870558657693806</v>
      </c>
      <c r="CH10" s="69">
        <f t="shared" ref="CH10:CH73" si="22">(AO10+BW10)*$C$4</f>
        <v>76.882300121809166</v>
      </c>
      <c r="CI10" s="69">
        <f t="shared" ref="CI10:CI73" si="23">(AP10+BX10)*$C$4</f>
        <v>95.316499546738243</v>
      </c>
      <c r="CJ10" s="69">
        <f>(CE10-CE9)/节奏总纲!W6</f>
        <v>82.666666666666643</v>
      </c>
      <c r="CK10" s="6">
        <f t="shared" ref="CK10:CK73" si="24">(BT10*$C$4)/CE10</f>
        <v>0.80645161290322565</v>
      </c>
      <c r="CL10" s="6">
        <f t="shared" ref="CL10:CL73" si="25">AL10*$C$4/CE10</f>
        <v>0.1935483870967743</v>
      </c>
      <c r="CM10" s="24"/>
      <c r="CN10" s="24">
        <v>3</v>
      </c>
      <c r="CO10" s="69">
        <f t="shared" ref="CO10:CO73" si="26">AQ10+BO10</f>
        <v>5752.9276210290282</v>
      </c>
      <c r="CP10" s="69">
        <f t="shared" ref="CP10:CP73" si="27">AR10+BP10</f>
        <v>12142.49984736156</v>
      </c>
      <c r="CQ10" s="69">
        <f t="shared" ref="CQ10:CQ73" si="28">AS10+BQ10</f>
        <v>18463.36436900359</v>
      </c>
      <c r="CR10" s="69">
        <f t="shared" ref="CR10:CR73" si="29">AT10+BR10</f>
        <v>24858.599928365547</v>
      </c>
      <c r="CS10" s="69">
        <f t="shared" ref="CS10:CS73" si="30">AU10+BS10</f>
        <v>31185.117517013612</v>
      </c>
      <c r="CT10" s="6">
        <f t="shared" ref="CT10:CT73" si="31">BO10/CO10</f>
        <v>0.89285714285714279</v>
      </c>
      <c r="CU10" s="6">
        <f t="shared" ref="CU10:CU73" si="32">AQ10/CO10</f>
        <v>0.10714285714285716</v>
      </c>
      <c r="CW10" s="24">
        <v>3</v>
      </c>
      <c r="CX10" s="69">
        <f t="shared" ref="CX10:CX73" si="33">AV10</f>
        <v>0</v>
      </c>
      <c r="CY10" s="69">
        <f t="shared" ref="CY10:CY73" si="34">AW10</f>
        <v>0</v>
      </c>
      <c r="CZ10" s="69">
        <f t="shared" ref="CZ10:CZ73" si="35">AX10</f>
        <v>0</v>
      </c>
      <c r="DA10" s="69">
        <f t="shared" ref="DA10:DA73" si="36">AY10</f>
        <v>0</v>
      </c>
      <c r="DB10" s="69">
        <f t="shared" ref="DB10:DB73" si="37">AZ10</f>
        <v>0</v>
      </c>
    </row>
    <row r="11" spans="2:106" x14ac:dyDescent="0.15">
      <c r="B11" s="73"/>
      <c r="C11" s="4">
        <v>4</v>
      </c>
      <c r="D11" s="24">
        <v>30</v>
      </c>
      <c r="E11" s="60">
        <v>500</v>
      </c>
      <c r="F11" s="56">
        <v>0</v>
      </c>
      <c r="G11" s="58">
        <v>10000</v>
      </c>
      <c r="I11" s="4">
        <f>SUM($D$8:$D11)</f>
        <v>120</v>
      </c>
      <c r="J11" s="4">
        <f>SUM(E$8:E11)</f>
        <v>2000</v>
      </c>
      <c r="K11" s="4">
        <f>SUM(F$8:F11)</f>
        <v>0</v>
      </c>
      <c r="L11" s="55">
        <f>SUM(G$8:G11)</f>
        <v>40000</v>
      </c>
      <c r="M11" s="24"/>
      <c r="N11" s="69"/>
      <c r="O11" s="4">
        <v>4</v>
      </c>
      <c r="P11" s="69">
        <f>求节点($C$8:$C$67,$I$8:$I$67,基本信息!N8)+P10</f>
        <v>1696.5120962854389</v>
      </c>
      <c r="Q11" s="69">
        <f>求节点($C$8:$C$67,$I$8:$I$67,基本信息!O8)+Q10</f>
        <v>2197.2633935154781</v>
      </c>
      <c r="R11" s="69">
        <f>求节点($C$8:$C$67,$I$8:$I$67,基本信息!P8)+R10</f>
        <v>2940.7921173489722</v>
      </c>
      <c r="S11" s="69">
        <f>求节点($C$8:$C$67,$I$8:$I$67,基本信息!Q8)+S10</f>
        <v>3983.8191091520885</v>
      </c>
      <c r="T11" s="69">
        <f>求节点($C$8:$C$67,$I$8:$I$67,基本信息!R8)+T10</f>
        <v>5991.3564922783544</v>
      </c>
      <c r="U11" s="69">
        <f>求节点($C$8:$C$67,$J$8:$J$67,基本信息!N8)+U10</f>
        <v>32412.802407135969</v>
      </c>
      <c r="V11" s="69">
        <f>求节点($C$8:$C$67,$J$8:$J$67,基本信息!O8)+V10</f>
        <v>44163.110621141663</v>
      </c>
      <c r="W11" s="69">
        <f>求节点($C$8:$C$67,$J$8:$J$67,基本信息!P8)+W10</f>
        <v>63598.579794461577</v>
      </c>
      <c r="X11" s="69">
        <f>求节点($C$8:$C$67,$J$8:$J$67,基本信息!Q8)+X10</f>
        <v>92587.156178185644</v>
      </c>
      <c r="Y11" s="69">
        <f>求节点($C$8:$C$67,$J$8:$J$67,基本信息!R8)+Y10</f>
        <v>153825.74103289086</v>
      </c>
      <c r="Z11" s="69">
        <f>求节点($C$8:$C$67,$K$8:$K$67,基本信息!N8)+Z10</f>
        <v>0</v>
      </c>
      <c r="AA11" s="69">
        <f>求节点($C$8:$C$67,$K$8:$K$67,基本信息!O8)+AA10</f>
        <v>0</v>
      </c>
      <c r="AB11" s="69">
        <f>求节点($C$8:$C$67,$K$8:$K$67,基本信息!P8)+AB10</f>
        <v>0</v>
      </c>
      <c r="AC11" s="69">
        <f>求节点($C$8:$C$67,$K$8:$K$67,基本信息!Q8)+AC10</f>
        <v>0</v>
      </c>
      <c r="AD11" s="69">
        <f>求节点($C$8:$C$67,$K$8:$K$67,基本信息!R8)+AD10</f>
        <v>0</v>
      </c>
      <c r="AE11" s="69">
        <f>求节点($C$8:$C$67,$L$8:$L$67,基本信息!N8)+AE10</f>
        <v>648256.04814271932</v>
      </c>
      <c r="AF11" s="69">
        <f>求节点($C$8:$C$67,$L$8:$L$67,基本信息!O8)+AF10</f>
        <v>889730.46622439811</v>
      </c>
      <c r="AG11" s="69">
        <f>求节点($C$8:$C$67,$L$8:$L$67,基本信息!P8)+AG10</f>
        <v>1341016.0717614295</v>
      </c>
      <c r="AH11" s="69">
        <f>求节点($C$8:$C$67,$L$8:$L$67,基本信息!Q8)+AH10</f>
        <v>2051410.2615390501</v>
      </c>
      <c r="AI11" s="69">
        <f>求节点($C$8:$C$67,$L$8:$L$67,基本信息!R8)+AI10</f>
        <v>3999861.118732376</v>
      </c>
      <c r="AJ11" s="69"/>
      <c r="AK11" s="58">
        <v>4</v>
      </c>
      <c r="AL11" s="69">
        <f>求节点($O$8:$O$607,P$8:P$607,节奏总纲!P7)+IF((节奏总纲!P7-INDEX($O$8:$O$607,MATCH(MAX(P$8:P$607),P$8:P$607,0)))&lt;0,0,(节奏总纲!P7-INDEX($O$8:$O$607,MATCH(MAX(P$8:P$607),P$8:P$607,0)))*MAX($I$8:$I$67))</f>
        <v>51.121265723663086</v>
      </c>
      <c r="AM11" s="69">
        <f>求节点($O$8:$O$607,Q$8:Q$607,节奏总纲!Q7)+IF((节奏总纲!Q7-INDEX($O$8:$O$607,MATCH(MAX(Q$8:Q$607),Q$8:Q$607,0)))&lt;0,0,(节奏总纲!Q7-INDEX($O$8:$O$607,MATCH(MAX(Q$8:Q$607),Q$8:Q$607,0)))*MAX($I$8:$I$67))</f>
        <v>62.993017734494174</v>
      </c>
      <c r="AN11" s="69">
        <f>求节点($O$8:$O$607,R$8:R$607,节奏总纲!R7)+IF((节奏总纲!R7-INDEX($O$8:$O$607,MATCH(MAX(R$8:R$607),R$8:R$607,0)))&lt;0,0,(节奏总纲!R7-INDEX($O$8:$O$607,MATCH(MAX(R$8:R$607),R$8:R$607,0)))*MAX($I$8:$I$67))</f>
        <v>69.305113845033986</v>
      </c>
      <c r="AO11" s="69">
        <f>求节点($O$8:$O$607,S$8:S$607,节奏总纲!S7)+IF((节奏总纲!S7-INDEX($O$8:$O$607,MATCH(MAX(S$8:S$607),S$8:S$607,0)))&lt;0,0,(节奏总纲!S7-INDEX($O$8:$O$607,MATCH(MAX(S$8:S$607),S$8:S$607,0)))*MAX($I$8:$I$67))</f>
        <v>73.302742619130015</v>
      </c>
      <c r="AP11" s="69">
        <f>求节点($O$8:$O$607,T$8:T$607,节奏总纲!T7)+IF((节奏总纲!T7-INDEX($O$8:$O$607,MATCH(MAX(T$8:T$607),T$8:T$607,0)))&lt;0,0,(节奏总纲!T7-INDEX($O$8:$O$607,MATCH(MAX(T$8:T$607),T$8:T$607,0)))*MAX($I$8:$I$67))</f>
        <v>69.463983743779863</v>
      </c>
      <c r="AQ11" s="69">
        <f>求节点($O$8:$O$607,U$8:U$607,节奏总纲!P7)+IF((节奏总纲!P7-INDEX($O$8:$O$607,MATCH(MAX(U$8:U$607),U$8:U$607,0)))&lt;0,0,(节奏总纲!P7-INDEX($O$8:$O$607,MATCH(MAX(U$8:U$607),U$8:U$607,0)))*MAX($J$8:$J$67))</f>
        <v>852.0210953943847</v>
      </c>
      <c r="AR11" s="69">
        <f>求节点($O$8:$O$607,V$8:V$607,节奏总纲!Q7)+IF((节奏总纲!Q7-INDEX($O$8:$O$607,MATCH(MAX(V$8:V$607),V$8:V$607,0)))&lt;0,0,(节奏总纲!Q7-INDEX($O$8:$O$607,MATCH(MAX(V$8:V$607),V$8:V$607,0)))*MAX($J$8:$J$67))</f>
        <v>1049.8836289082365</v>
      </c>
      <c r="AS11" s="69">
        <f>求节点($O$8:$O$607,W$8:W$607,节奏总纲!R7)+IF((节奏总纲!R7-INDEX($O$8:$O$607,MATCH(MAX(W$8:W$607),W$8:W$607,0)))&lt;0,0,(节奏总纲!R7-INDEX($O$8:$O$607,MATCH(MAX(W$8:W$607),W$8:W$607,0)))*MAX($J$8:$J$67))</f>
        <v>1155.0852307505666</v>
      </c>
      <c r="AT11" s="69">
        <f>求节点($O$8:$O$607,X$8:X$607,节奏总纲!S7)+IF((节奏总纲!S7-INDEX($O$8:$O$607,MATCH(MAX(X$8:X$607),X$8:X$607,0)))&lt;0,0,(节奏总纲!S7-INDEX($O$8:$O$607,MATCH(MAX(X$8:X$607),X$8:X$607,0)))*MAX($J$8:$J$67))</f>
        <v>1364.3297222405736</v>
      </c>
      <c r="AU11" s="69">
        <f>求节点($O$8:$O$607,Y$8:Y$607,节奏总纲!T7)+IF((节奏总纲!T7-INDEX($O$8:$O$607,MATCH(MAX(Y$8:Y$607),Y$8:Y$607,0)))&lt;0,0,(节奏总纲!T7-INDEX($O$8:$O$607,MATCH(MAX(Y$8:Y$607),Y$8:Y$607,0)))*MAX($J$8:$J$67))</f>
        <v>1484.4119996214504</v>
      </c>
      <c r="AV11" s="69">
        <f>求节点($O$8:$O$607,Z$8:Z$607,节奏总纲!P7)+IF((节奏总纲!P7-INDEX($O$8:$O$607,MATCH(MAX(Z$8:Z$607),Z$8:Z$607,0)))&lt;0,0,(节奏总纲!P7-INDEX($O$8:$O$607,MATCH(MAX(Z$8:Z$607),Z$8:Z$607,0)))*MAX($K$8:$K$67))</f>
        <v>0</v>
      </c>
      <c r="AW11" s="69">
        <f>求节点($O$8:$O$607,AA$8:AA$607,节奏总纲!Q7)+IF((节奏总纲!Q7-INDEX($O$8:$O$607,MATCH(MAX(AA$8:AA$607),AA$8:AA$607,0)))&lt;0,0,(节奏总纲!Q7-INDEX($O$8:$O$607,MATCH(MAX(AA$8:AA$607),AA$8:AA$607,0)))*MAX($K$8:$K$67))</f>
        <v>0</v>
      </c>
      <c r="AX11" s="69">
        <f>求节点($O$8:$O$607,AB$8:AB$607,节奏总纲!R7)+IF((节奏总纲!R7-INDEX($O$8:$O$607,MATCH(MAX(AB$8:AB$607),AB$8:AB$607,0)))&lt;0,0,(节奏总纲!R7-INDEX($O$8:$O$607,MATCH(MAX(AB$8:AB$607),AB$8:AB$607,0)))*MAX($K$8:$K$67))</f>
        <v>0</v>
      </c>
      <c r="AY11" s="69">
        <f>求节点($O$8:$O$607,AC$8:AC$607,节奏总纲!S7)+IF((节奏总纲!S7-INDEX($O$8:$O$607,MATCH(MAX(AC$8:AC$607),AC$8:AC$607,0)))&lt;0,0,(节奏总纲!S7-INDEX($O$8:$O$607,MATCH(MAX(AC$8:AC$607),AC$8:AC$607,0)))*MAX($K$8:$K$67))</f>
        <v>0</v>
      </c>
      <c r="AZ11" s="69">
        <f>求节点($O$8:$O$607,AD$8:AD$607,节奏总纲!T7)+IF((节奏总纲!T7-INDEX($O$8:$O$607,MATCH(MAX(AD$8:AD$607),AD$8:AD$607,0)))&lt;0,0,(节奏总纲!T7-INDEX($O$8:$O$607,MATCH(MAX(AD$8:AD$607),AD$8:AD$607,0)))*MAX($K$8:$K$67))</f>
        <v>0</v>
      </c>
      <c r="BA11" s="69">
        <f>求节点($O$8:$O$607,AE$8:AE$607,节奏总纲!P7)+IF((节奏总纲!P7-INDEX($O$8:$O$607,MATCH(MAX(AE$8:AE$607),AE$8:AE$607,0)))&lt;0,0,(节奏总纲!P7-INDEX($O$8:$O$607,MATCH(MAX(AE$8:AE$607),AE$8:AE$607,0)))*MAX($L$8:$L$67))</f>
        <v>17040.421907887692</v>
      </c>
      <c r="BB11" s="69">
        <f>求节点($O$8:$O$607,AF$8:AF$607,节奏总纲!Q7)+IF((节奏总纲!Q7-INDEX($O$8:$O$607,MATCH(MAX(AF$8:AF$607),AF$8:AF$607,0)))&lt;0,0,(节奏总纲!Q7-INDEX($O$8:$O$607,MATCH(MAX(AF$8:AF$607),AF$8:AF$607,0)))*MAX($L$8:$L$67))</f>
        <v>20997.672578164733</v>
      </c>
      <c r="BC11" s="69">
        <f>求节点($O$8:$O$607,AG$8:AG$607,节奏总纲!R7)+IF((节奏总纲!R7-INDEX($O$8:$O$607,MATCH(MAX(AG$8:AG$607),AG$8:AG$607,0)))&lt;0,0,(节奏总纲!R7-INDEX($O$8:$O$607,MATCH(MAX(AG$8:AG$607),AG$8:AG$607,0)))*MAX($L$8:$L$67))</f>
        <v>23101.704615011331</v>
      </c>
      <c r="BD11" s="69">
        <f>求节点($O$8:$O$607,AH$8:AH$607,节奏总纲!S7)+IF((节奏总纲!S7-INDEX($O$8:$O$607,MATCH(MAX(AH$8:AH$607),AH$8:AH$607,0)))&lt;0,0,(节奏总纲!S7-INDEX($O$8:$O$607,MATCH(MAX(AH$8:AH$607),AH$8:AH$607,0)))*MAX($L$8:$L$67))</f>
        <v>27286.59444481149</v>
      </c>
      <c r="BE11" s="69">
        <f>求节点($O$8:$O$607,AI$8:AI$607,节奏总纲!T7)+IF((节奏总纲!T7-INDEX($O$8:$O$607,MATCH(MAX(AI$8:AI$607),AI$8:AI$607,0)))&lt;0,0,(节奏总纲!T7-INDEX($O$8:$O$607,MATCH(MAX(AI$8:AI$607),AI$8:AI$607,0)))*MAX($L$8:$L$67))</f>
        <v>29688.239992429037</v>
      </c>
      <c r="BI11" s="63" t="s">
        <v>232</v>
      </c>
      <c r="BJ11" s="63">
        <v>60</v>
      </c>
      <c r="BK11" s="63">
        <v>250000</v>
      </c>
      <c r="BL11" s="63">
        <v>3500</v>
      </c>
      <c r="BN11" s="4">
        <v>4</v>
      </c>
      <c r="BO11" s="63">
        <f>求节点($BJ$19:$BJ$23,$BK$19:$BK$23,基本信息!G8)</f>
        <v>7100.1757949532039</v>
      </c>
      <c r="BP11" s="63">
        <f>求节点($BJ$19:$BJ$23,$BK$19:$BK$23,基本信息!H8)</f>
        <v>13350.175794953204</v>
      </c>
      <c r="BQ11" s="63">
        <f>求节点($BJ$19:$BJ$23,$BK$19:$BK$23,基本信息!I8)</f>
        <v>19600.175794953204</v>
      </c>
      <c r="BR11" s="63">
        <f>求节点($BJ$19:$BJ$23,$BK$19:$BK$23,基本信息!J8)</f>
        <v>25850.175794953204</v>
      </c>
      <c r="BS11" s="63">
        <f>求节点($BJ$19:$BJ$23,$BK$19:$BK$23,基本信息!K8)</f>
        <v>32100.175794953204</v>
      </c>
      <c r="BT11" s="63">
        <f>求节点($BJ$19:$BJ$23,$BL$19:$BL$23,基本信息!G8)</f>
        <v>213.00527384859606</v>
      </c>
      <c r="BU11" s="63">
        <f>求节点($BJ$19:$BJ$23,$BL$19:$BL$23,基本信息!H8)</f>
        <v>400.50527384859606</v>
      </c>
      <c r="BV11" s="63">
        <f>求节点($BJ$19:$BJ$23,$BL$19:$BL$23,基本信息!I8)</f>
        <v>588.00527384859618</v>
      </c>
      <c r="BW11" s="63">
        <f>求节点($BJ$19:$BJ$23,$BL$19:$BL$23,基本信息!J8)</f>
        <v>775.50527384859618</v>
      </c>
      <c r="BX11" s="63">
        <f>求节点($BJ$19:$BJ$23,$BL$19:$BL$23,基本信息!K8)</f>
        <v>963.00527384859618</v>
      </c>
      <c r="CC11" s="27"/>
      <c r="CD11" s="24">
        <v>4</v>
      </c>
      <c r="CE11" s="69">
        <f t="shared" ref="CE10:CE73" si="38">(AL11+BT11)*$C$4</f>
        <v>26.412653957225917</v>
      </c>
      <c r="CF11" s="69">
        <f t="shared" si="20"/>
        <v>46.349829158309028</v>
      </c>
      <c r="CG11" s="69">
        <f t="shared" si="21"/>
        <v>65.731038769363025</v>
      </c>
      <c r="CH11" s="69">
        <f t="shared" si="22"/>
        <v>84.880801646772625</v>
      </c>
      <c r="CI11" s="69">
        <f t="shared" si="23"/>
        <v>103.2469257592376</v>
      </c>
      <c r="CJ11" s="69">
        <f>(CE11-CE10)/节奏总纲!W7</f>
        <v>82.666666666666686</v>
      </c>
      <c r="CK11" s="6">
        <f t="shared" si="24"/>
        <v>0.80645161290322565</v>
      </c>
      <c r="CL11" s="6">
        <f t="shared" si="25"/>
        <v>0.1935483870967743</v>
      </c>
      <c r="CM11" s="24"/>
      <c r="CN11" s="24">
        <v>4</v>
      </c>
      <c r="CO11" s="69">
        <f t="shared" si="26"/>
        <v>7952.1968903475881</v>
      </c>
      <c r="CP11" s="69">
        <f t="shared" si="27"/>
        <v>14400.059423861439</v>
      </c>
      <c r="CQ11" s="69">
        <f t="shared" si="28"/>
        <v>20755.26102570377</v>
      </c>
      <c r="CR11" s="69">
        <f t="shared" si="29"/>
        <v>27214.505517193778</v>
      </c>
      <c r="CS11" s="69">
        <f t="shared" si="30"/>
        <v>33584.587794574654</v>
      </c>
      <c r="CT11" s="6">
        <f t="shared" si="31"/>
        <v>0.8928571428571429</v>
      </c>
      <c r="CU11" s="6">
        <f t="shared" si="32"/>
        <v>0.10714285714285718</v>
      </c>
      <c r="CW11" s="24">
        <v>4</v>
      </c>
      <c r="CX11" s="69">
        <f t="shared" si="33"/>
        <v>0</v>
      </c>
      <c r="CY11" s="69">
        <f t="shared" si="34"/>
        <v>0</v>
      </c>
      <c r="CZ11" s="69">
        <f t="shared" si="35"/>
        <v>0</v>
      </c>
      <c r="DA11" s="69">
        <f t="shared" si="36"/>
        <v>0</v>
      </c>
      <c r="DB11" s="69">
        <f t="shared" si="37"/>
        <v>0</v>
      </c>
    </row>
    <row r="12" spans="2:106" x14ac:dyDescent="0.15">
      <c r="B12" s="73"/>
      <c r="C12" s="4">
        <v>5</v>
      </c>
      <c r="D12" s="24">
        <v>30</v>
      </c>
      <c r="E12" s="60">
        <v>500</v>
      </c>
      <c r="F12" s="56">
        <v>0</v>
      </c>
      <c r="G12" s="58">
        <v>10000</v>
      </c>
      <c r="I12" s="4">
        <f>SUM($D$8:$D12)</f>
        <v>150</v>
      </c>
      <c r="J12" s="4">
        <f>SUM(E$8:E12)</f>
        <v>2500</v>
      </c>
      <c r="K12" s="4">
        <f>SUM(F$8:F12)</f>
        <v>0</v>
      </c>
      <c r="L12" s="55">
        <f>SUM(G$8:G12)</f>
        <v>50000</v>
      </c>
      <c r="M12" s="24"/>
      <c r="N12" s="69"/>
      <c r="O12" s="4">
        <v>5</v>
      </c>
      <c r="P12" s="69">
        <f>求节点($C$8:$C$67,$I$8:$I$67,基本信息!N9)+P11</f>
        <v>2587.3015699696493</v>
      </c>
      <c r="Q12" s="69">
        <f>求节点($C$8:$C$67,$I$8:$I$67,基本信息!O9)+Q11</f>
        <v>3334.5261833548702</v>
      </c>
      <c r="R12" s="69">
        <f>求节点($C$8:$C$67,$I$8:$I$67,基本信息!P9)+R11</f>
        <v>4254.5277115372319</v>
      </c>
      <c r="S12" s="69">
        <f>求节点($C$8:$C$67,$I$8:$I$67,基本信息!Q9)+S11</f>
        <v>5509.060747600859</v>
      </c>
      <c r="T12" s="69">
        <f>求节点($C$8:$C$67,$I$8:$I$67,基本信息!R9)+T11</f>
        <v>8120.5002096301396</v>
      </c>
      <c r="U12" s="69">
        <f>求节点($C$8:$C$67,$J$8:$J$67,基本信息!N9)+U11</f>
        <v>51936.486617662282</v>
      </c>
      <c r="V12" s="69">
        <f>求节点($C$8:$C$67,$J$8:$J$67,基本信息!O9)+V11</f>
        <v>71080.994316323413</v>
      </c>
      <c r="W12" s="69">
        <f>求节点($C$8:$C$67,$J$8:$J$67,基本信息!P9)+W11</f>
        <v>95810.647620109376</v>
      </c>
      <c r="X12" s="69">
        <f>求节点($C$8:$C$67,$J$8:$J$67,基本信息!Q9)+X11</f>
        <v>131428.54412647802</v>
      </c>
      <c r="Y12" s="69">
        <f>求节点($C$8:$C$67,$J$8:$J$67,基本信息!R9)+Y11</f>
        <v>212797.19827795037</v>
      </c>
      <c r="Z12" s="69">
        <f>求节点($C$8:$C$67,$K$8:$K$67,基本信息!N9)+Z11</f>
        <v>0</v>
      </c>
      <c r="AA12" s="69">
        <f>求节点($C$8:$C$67,$K$8:$K$67,基本信息!O9)+AA11</f>
        <v>0</v>
      </c>
      <c r="AB12" s="69">
        <f>求节点($C$8:$C$67,$K$8:$K$67,基本信息!P9)+AB11</f>
        <v>0</v>
      </c>
      <c r="AC12" s="69">
        <f>求节点($C$8:$C$67,$K$8:$K$67,基本信息!Q9)+AC11</f>
        <v>0</v>
      </c>
      <c r="AD12" s="69">
        <f>求节点($C$8:$C$67,$K$8:$K$67,基本信息!R9)+AD11</f>
        <v>0</v>
      </c>
      <c r="AE12" s="69">
        <f>求节点($C$8:$C$67,$L$8:$L$67,基本信息!N9)+AE11</f>
        <v>1048887.6270900876</v>
      </c>
      <c r="AF12" s="69">
        <f>求节点($C$8:$C$67,$L$8:$L$67,基本信息!O9)+AF11</f>
        <v>1487540.6980959116</v>
      </c>
      <c r="AG12" s="69">
        <f>求节点($C$8:$C$67,$L$8:$L$67,基本信息!P9)+AG11</f>
        <v>2080004.5471120377</v>
      </c>
      <c r="AH12" s="69">
        <f>求节点($C$8:$C$67,$L$8:$L$67,基本信息!Q9)+AH11</f>
        <v>3005065.7794707445</v>
      </c>
      <c r="AI12" s="69">
        <f>求节点($C$8:$C$67,$L$8:$L$67,基本信息!R9)+AI11</f>
        <v>5758719.4085347569</v>
      </c>
      <c r="AJ12" s="69"/>
      <c r="AK12" s="58">
        <v>5</v>
      </c>
      <c r="AL12" s="69">
        <f>求节点($O$8:$O$607,P$8:P$607,节奏总纲!P8)+IF((节奏总纲!P8-INDEX($O$8:$O$607,MATCH(MAX(P$8:P$607),P$8:P$607,0)))&lt;0,0,(节奏总纲!P8-INDEX($O$8:$O$607,MATCH(MAX(P$8:P$607),P$8:P$607,0)))*MAX($I$8:$I$67))</f>
        <v>66.27416997969523</v>
      </c>
      <c r="AM12" s="69">
        <f>求节点($O$8:$O$607,Q$8:Q$607,节奏总纲!Q8)+IF((节奏总纲!Q8-INDEX($O$8:$O$607,MATCH(MAX(Q$8:Q$607),Q$8:Q$607,0)))&lt;0,0,(节奏总纲!Q8-INDEX($O$8:$O$607,MATCH(MAX(Q$8:Q$607),Q$8:Q$607,0)))*MAX($I$8:$I$67))</f>
        <v>81.626463253829201</v>
      </c>
      <c r="AN12" s="69">
        <f>求节点($O$8:$O$607,R$8:R$607,节奏总纲!R8)+IF((节奏总纲!R8-INDEX($O$8:$O$607,MATCH(MAX(R$8:R$607),R$8:R$607,0)))&lt;0,0,(节奏总纲!R8-INDEX($O$8:$O$607,MATCH(MAX(R$8:R$607),R$8:R$607,0)))*MAX($I$8:$I$67))</f>
        <v>89.953180225380237</v>
      </c>
      <c r="AO12" s="69">
        <f>求节点($O$8:$O$607,S$8:S$607,节奏总纲!S8)+IF((节奏总纲!S8-INDEX($O$8:$O$607,MATCH(MAX(S$8:S$607),S$8:S$607,0)))&lt;0,0,(节奏总纲!S8-INDEX($O$8:$O$607,MATCH(MAX(S$8:S$607),S$8:S$607,0)))*MAX($I$8:$I$67))</f>
        <v>95.322282993011811</v>
      </c>
      <c r="AP12" s="69">
        <f>求节点($O$8:$O$607,T$8:T$607,节奏总纲!T8)+IF((节奏总纲!T8-INDEX($O$8:$O$607,MATCH(MAX(T$8:T$607),T$8:T$607,0)))&lt;0,0,(节奏总纲!T8-INDEX($O$8:$O$607,MATCH(MAX(T$8:T$607),T$8:T$607,0)))*MAX($I$8:$I$67))</f>
        <v>90.498834961089642</v>
      </c>
      <c r="AQ12" s="69">
        <f>求节点($O$8:$O$607,U$8:U$607,节奏总纲!P8)+IF((节奏总纲!P8-INDEX($O$8:$O$607,MATCH(MAX(U$8:U$607),U$8:U$607,0)))&lt;0,0,(节奏总纲!P8-INDEX($O$8:$O$607,MATCH(MAX(U$8:U$607),U$8:U$607,0)))*MAX($J$8:$J$67))</f>
        <v>1104.5694996615871</v>
      </c>
      <c r="AR12" s="69">
        <f>求节点($O$8:$O$607,V$8:V$607,节奏总纲!Q8)+IF((节奏总纲!Q8-INDEX($O$8:$O$607,MATCH(MAX(V$8:V$607),V$8:V$607,0)))&lt;0,0,(节奏总纲!Q8-INDEX($O$8:$O$607,MATCH(MAX(V$8:V$607),V$8:V$607,0)))*MAX($J$8:$J$67))</f>
        <v>1360.4410542304868</v>
      </c>
      <c r="AS12" s="69">
        <f>求节点($O$8:$O$607,W$8:W$607,节奏总纲!R8)+IF((节奏总纲!R8-INDEX($O$8:$O$607,MATCH(MAX(W$8:W$607),W$8:W$607,0)))&lt;0,0,(节奏总纲!R8-INDEX($O$8:$O$607,MATCH(MAX(W$8:W$607),W$8:W$607,0)))*MAX($J$8:$J$67))</f>
        <v>1499.2196704230041</v>
      </c>
      <c r="AT12" s="69">
        <f>求节点($O$8:$O$607,X$8:X$607,节奏总纲!S8)+IF((节奏总纲!S8-INDEX($O$8:$O$607,MATCH(MAX(X$8:X$607),X$8:X$607,0)))&lt;0,0,(节奏总纲!S8-INDEX($O$8:$O$607,MATCH(MAX(X$8:X$607),X$8:X$607,0)))*MAX($J$8:$J$67))</f>
        <v>1774.1631381368461</v>
      </c>
      <c r="AU12" s="69">
        <f>求节点($O$8:$O$607,Y$8:Y$607,节奏总纲!T8)+IF((节奏总纲!T8-INDEX($O$8:$O$607,MATCH(MAX(Y$8:Y$607),Y$8:Y$607,0)))&lt;0,0,(节奏总纲!T8-INDEX($O$8:$O$607,MATCH(MAX(Y$8:Y$607),Y$8:Y$607,0)))*MAX($J$8:$J$67))</f>
        <v>1933.9166763529029</v>
      </c>
      <c r="AV12" s="69">
        <f>求节点($O$8:$O$607,Z$8:Z$607,节奏总纲!P8)+IF((节奏总纲!P8-INDEX($O$8:$O$607,MATCH(MAX(Z$8:Z$607),Z$8:Z$607,0)))&lt;0,0,(节奏总纲!P8-INDEX($O$8:$O$607,MATCH(MAX(Z$8:Z$607),Z$8:Z$607,0)))*MAX($K$8:$K$67))</f>
        <v>0</v>
      </c>
      <c r="AW12" s="69">
        <f>求节点($O$8:$O$607,AA$8:AA$607,节奏总纲!Q8)+IF((节奏总纲!Q8-INDEX($O$8:$O$607,MATCH(MAX(AA$8:AA$607),AA$8:AA$607,0)))&lt;0,0,(节奏总纲!Q8-INDEX($O$8:$O$607,MATCH(MAX(AA$8:AA$607),AA$8:AA$607,0)))*MAX($K$8:$K$67))</f>
        <v>0</v>
      </c>
      <c r="AX12" s="69">
        <f>求节点($O$8:$O$607,AB$8:AB$607,节奏总纲!R8)+IF((节奏总纲!R8-INDEX($O$8:$O$607,MATCH(MAX(AB$8:AB$607),AB$8:AB$607,0)))&lt;0,0,(节奏总纲!R8-INDEX($O$8:$O$607,MATCH(MAX(AB$8:AB$607),AB$8:AB$607,0)))*MAX($K$8:$K$67))</f>
        <v>0</v>
      </c>
      <c r="AY12" s="69">
        <f>求节点($O$8:$O$607,AC$8:AC$607,节奏总纲!S8)+IF((节奏总纲!S8-INDEX($O$8:$O$607,MATCH(MAX(AC$8:AC$607),AC$8:AC$607,0)))&lt;0,0,(节奏总纲!S8-INDEX($O$8:$O$607,MATCH(MAX(AC$8:AC$607),AC$8:AC$607,0)))*MAX($K$8:$K$67))</f>
        <v>0</v>
      </c>
      <c r="AZ12" s="69">
        <f>求节点($O$8:$O$607,AD$8:AD$607,节奏总纲!T8)+IF((节奏总纲!T8-INDEX($O$8:$O$607,MATCH(MAX(AD$8:AD$607),AD$8:AD$607,0)))&lt;0,0,(节奏总纲!T8-INDEX($O$8:$O$607,MATCH(MAX(AD$8:AD$607),AD$8:AD$607,0)))*MAX($K$8:$K$67))</f>
        <v>0</v>
      </c>
      <c r="BA12" s="69">
        <f>求节点($O$8:$O$607,AE$8:AE$607,节奏总纲!P8)+IF((节奏总纲!P8-INDEX($O$8:$O$607,MATCH(MAX(AE$8:AE$607),AE$8:AE$607,0)))&lt;0,0,(节奏总纲!P8-INDEX($O$8:$O$607,MATCH(MAX(AE$8:AE$607),AE$8:AE$607,0)))*MAX($L$8:$L$67))</f>
        <v>22091.389993231744</v>
      </c>
      <c r="BB12" s="69">
        <f>求节点($O$8:$O$607,AF$8:AF$607,节奏总纲!Q8)+IF((节奏总纲!Q8-INDEX($O$8:$O$607,MATCH(MAX(AF$8:AF$607),AF$8:AF$607,0)))&lt;0,0,(节奏总纲!Q8-INDEX($O$8:$O$607,MATCH(MAX(AF$8:AF$607),AF$8:AF$607,0)))*MAX($L$8:$L$67))</f>
        <v>27208.821084609735</v>
      </c>
      <c r="BC12" s="69">
        <f>求节点($O$8:$O$607,AG$8:AG$607,节奏总纲!R8)+IF((节奏总纲!R8-INDEX($O$8:$O$607,MATCH(MAX(AG$8:AG$607),AG$8:AG$607,0)))&lt;0,0,(节奏总纲!R8-INDEX($O$8:$O$607,MATCH(MAX(AG$8:AG$607),AG$8:AG$607,0)))*MAX($L$8:$L$67))</f>
        <v>29984.393408460077</v>
      </c>
      <c r="BD12" s="69">
        <f>求节点($O$8:$O$607,AH$8:AH$607,节奏总纲!S8)+IF((节奏总纲!S8-INDEX($O$8:$O$607,MATCH(MAX(AH$8:AH$607),AH$8:AH$607,0)))&lt;0,0,(节奏总纲!S8-INDEX($O$8:$O$607,MATCH(MAX(AH$8:AH$607),AH$8:AH$607,0)))*MAX($L$8:$L$67))</f>
        <v>35483.262762736907</v>
      </c>
      <c r="BE12" s="69">
        <f>求节点($O$8:$O$607,AI$8:AI$607,节奏总纲!T8)+IF((节奏总纲!T8-INDEX($O$8:$O$607,MATCH(MAX(AI$8:AI$607),AI$8:AI$607,0)))&lt;0,0,(节奏总纲!T8-INDEX($O$8:$O$607,MATCH(MAX(AI$8:AI$607),AI$8:AI$607,0)))*MAX($L$8:$L$67))</f>
        <v>38678.333527058072</v>
      </c>
      <c r="BN12" s="4">
        <v>5</v>
      </c>
      <c r="BO12" s="63">
        <f>求节点($BJ$19:$BJ$23,$BK$19:$BK$23,基本信息!G9)</f>
        <v>9204.7458305132168</v>
      </c>
      <c r="BP12" s="63">
        <f>求节点($BJ$19:$BJ$23,$BK$19:$BK$23,基本信息!H9)</f>
        <v>15454.745830513217</v>
      </c>
      <c r="BQ12" s="63">
        <f>求节点($BJ$19:$BJ$23,$BK$19:$BK$23,基本信息!I9)</f>
        <v>21704.745830513217</v>
      </c>
      <c r="BR12" s="63">
        <f>求节点($BJ$19:$BJ$23,$BK$19:$BK$23,基本信息!J9)</f>
        <v>27954.74583051322</v>
      </c>
      <c r="BS12" s="63">
        <f>求节点($BJ$19:$BJ$23,$BK$19:$BK$23,基本信息!K9)</f>
        <v>34204.745830513217</v>
      </c>
      <c r="BT12" s="63">
        <f>求节点($BJ$19:$BJ$23,$BL$19:$BL$23,基本信息!G9)</f>
        <v>276.14237491539666</v>
      </c>
      <c r="BU12" s="63">
        <f>求节点($BJ$19:$BJ$23,$BL$19:$BL$23,基本信息!H9)</f>
        <v>463.64237491539666</v>
      </c>
      <c r="BV12" s="63">
        <f>求节点($BJ$19:$BJ$23,$BL$19:$BL$23,基本信息!I9)</f>
        <v>651.14237491539666</v>
      </c>
      <c r="BW12" s="63">
        <f>求节点($BJ$19:$BJ$23,$BL$19:$BL$23,基本信息!J9)</f>
        <v>838.64237491539666</v>
      </c>
      <c r="BX12" s="63">
        <f>求节点($BJ$19:$BJ$23,$BL$19:$BL$23,基本信息!K9)</f>
        <v>1026.1423749153967</v>
      </c>
      <c r="CC12" s="27"/>
      <c r="CD12" s="24">
        <v>5</v>
      </c>
      <c r="CE12" s="69">
        <f t="shared" si="38"/>
        <v>34.241654489509187</v>
      </c>
      <c r="CF12" s="69">
        <f t="shared" si="20"/>
        <v>54.526883816922592</v>
      </c>
      <c r="CG12" s="69">
        <f t="shared" si="21"/>
        <v>74.109555514077698</v>
      </c>
      <c r="CH12" s="69">
        <f t="shared" si="22"/>
        <v>93.396465790840864</v>
      </c>
      <c r="CI12" s="69">
        <f t="shared" si="23"/>
        <v>111.66412098764863</v>
      </c>
      <c r="CJ12" s="69">
        <f>(CE12-CE11)/节奏总纲!W8</f>
        <v>82.666666666666586</v>
      </c>
      <c r="CK12" s="6">
        <f t="shared" si="24"/>
        <v>0.80645161290322587</v>
      </c>
      <c r="CL12" s="6">
        <f t="shared" si="25"/>
        <v>0.19354838709677427</v>
      </c>
      <c r="CM12" s="24"/>
      <c r="CN12" s="24">
        <v>5</v>
      </c>
      <c r="CO12" s="69">
        <f t="shared" si="26"/>
        <v>10309.315330174804</v>
      </c>
      <c r="CP12" s="69">
        <f t="shared" si="27"/>
        <v>16815.186884743704</v>
      </c>
      <c r="CQ12" s="69">
        <f t="shared" si="28"/>
        <v>23203.965500936221</v>
      </c>
      <c r="CR12" s="69">
        <f t="shared" si="29"/>
        <v>29728.908968650067</v>
      </c>
      <c r="CS12" s="69">
        <f t="shared" si="30"/>
        <v>36138.662506866123</v>
      </c>
      <c r="CT12" s="6">
        <f t="shared" si="31"/>
        <v>0.89285714285714268</v>
      </c>
      <c r="CU12" s="6">
        <f t="shared" si="32"/>
        <v>0.10714285714285723</v>
      </c>
      <c r="CW12" s="24">
        <v>5</v>
      </c>
      <c r="CX12" s="69">
        <f t="shared" si="33"/>
        <v>0</v>
      </c>
      <c r="CY12" s="69">
        <f t="shared" si="34"/>
        <v>0</v>
      </c>
      <c r="CZ12" s="69">
        <f t="shared" si="35"/>
        <v>0</v>
      </c>
      <c r="DA12" s="69">
        <f t="shared" si="36"/>
        <v>0</v>
      </c>
      <c r="DB12" s="69">
        <f t="shared" si="37"/>
        <v>0</v>
      </c>
    </row>
    <row r="13" spans="2:106" x14ac:dyDescent="0.15">
      <c r="B13" s="73"/>
      <c r="C13" s="4">
        <v>6</v>
      </c>
      <c r="D13" s="24">
        <v>30</v>
      </c>
      <c r="E13" s="60">
        <v>500</v>
      </c>
      <c r="F13" s="56">
        <v>0</v>
      </c>
      <c r="G13" s="58">
        <v>10000</v>
      </c>
      <c r="I13" s="4">
        <f>SUM($D$8:$D13)</f>
        <v>180</v>
      </c>
      <c r="J13" s="4">
        <f>SUM(E$8:E13)</f>
        <v>3000</v>
      </c>
      <c r="K13" s="4">
        <f>SUM(F$8:F13)</f>
        <v>0</v>
      </c>
      <c r="L13" s="55">
        <f>SUM(G$8:G13)</f>
        <v>60000</v>
      </c>
      <c r="M13" s="24"/>
      <c r="N13" s="69"/>
      <c r="O13" s="4">
        <v>6</v>
      </c>
      <c r="P13" s="69">
        <f>求节点($C$8:$C$67,$I$8:$I$67,基本信息!N10)+P12</f>
        <v>3702.7294866090178</v>
      </c>
      <c r="Q13" s="69">
        <f>求节点($C$8:$C$67,$I$8:$I$67,基本信息!O10)+Q12</f>
        <v>4570.6131882579039</v>
      </c>
      <c r="R13" s="69">
        <f>求节点($C$8:$C$67,$I$8:$I$67,基本信息!P10)+R12</f>
        <v>5630.0276890500882</v>
      </c>
      <c r="S13" s="69">
        <f>求节点($C$8:$C$67,$I$8:$I$67,基本信息!Q10)+S12</f>
        <v>7225.6101887133127</v>
      </c>
      <c r="T13" s="69">
        <f>求节点($C$8:$C$67,$I$8:$I$67,基本信息!R10)+T12</f>
        <v>10288.314655266753</v>
      </c>
      <c r="U13" s="69">
        <f>求节点($C$8:$C$67,$J$8:$J$67,基本信息!N10)+U12</f>
        <v>78199.324116843345</v>
      </c>
      <c r="V13" s="69">
        <f>求节点($C$8:$C$67,$J$8:$J$67,基本信息!O10)+V12</f>
        <v>100963.60446341442</v>
      </c>
      <c r="W13" s="69">
        <f>求节点($C$8:$C$67,$J$8:$J$67,基本信息!P10)+W12</f>
        <v>129875.64694549504</v>
      </c>
      <c r="X13" s="69">
        <f>求节点($C$8:$C$67,$J$8:$J$67,基本信息!Q10)+X12</f>
        <v>176646.85883022647</v>
      </c>
      <c r="Y13" s="69">
        <f>求节点($C$8:$C$67,$J$8:$J$67,基本信息!R10)+Y12</f>
        <v>273076.28562211513</v>
      </c>
      <c r="Z13" s="69">
        <f>求节点($C$8:$C$67,$K$8:$K$67,基本信息!N10)+Z12</f>
        <v>0</v>
      </c>
      <c r="AA13" s="69">
        <f>求节点($C$8:$C$67,$K$8:$K$67,基本信息!O10)+AA12</f>
        <v>0</v>
      </c>
      <c r="AB13" s="69">
        <f>求节点($C$8:$C$67,$K$8:$K$67,基本信息!P10)+AB12</f>
        <v>0</v>
      </c>
      <c r="AC13" s="69">
        <f>求节点($C$8:$C$67,$K$8:$K$67,基本信息!Q10)+AC12</f>
        <v>0</v>
      </c>
      <c r="AD13" s="69">
        <f>求节点($C$8:$C$67,$K$8:$K$67,基本信息!R10)+AD12</f>
        <v>0</v>
      </c>
      <c r="AE13" s="69">
        <f>求节点($C$8:$C$67,$L$8:$L$67,基本信息!N10)+AE12</f>
        <v>1629229.9604015825</v>
      </c>
      <c r="AF13" s="69">
        <f>求节点($C$8:$C$67,$L$8:$L$67,基本信息!O10)+AF12</f>
        <v>2164410.3020183388</v>
      </c>
      <c r="AG13" s="69">
        <f>求节点($C$8:$C$67,$L$8:$L$67,基本信息!P10)+AG12</f>
        <v>2868404.5291223223</v>
      </c>
      <c r="AH13" s="69">
        <f>求节点($C$8:$C$67,$L$8:$L$67,基本信息!Q10)+AH12</f>
        <v>4213798.3676206823</v>
      </c>
      <c r="AI13" s="69">
        <f>求节点($C$8:$C$67,$L$8:$L$67,基本信息!R10)+AI12</f>
        <v>7576580.9985613003</v>
      </c>
      <c r="AJ13" s="69"/>
      <c r="AK13" s="58">
        <v>6</v>
      </c>
      <c r="AL13" s="69">
        <f>求节点($O$8:$O$607,P$8:P$607,节奏总纲!P9)+IF((节奏总纲!P9-INDEX($O$8:$O$607,MATCH(MAX(P$8:P$607),P$8:P$607,0)))&lt;0,0,(节奏总纲!P9-INDEX($O$8:$O$607,MATCH(MAX(P$8:P$607),P$8:P$607,0)))*MAX($I$8:$I$67))</f>
        <v>82.514650641663692</v>
      </c>
      <c r="AM13" s="69">
        <f>求节点($O$8:$O$607,Q$8:Q$607,节奏总纲!Q9)+IF((节奏总纲!Q9-INDEX($O$8:$O$607,MATCH(MAX(Q$8:Q$607),Q$8:Q$607,0)))&lt;0,0,(节奏总纲!Q9-INDEX($O$8:$O$607,MATCH(MAX(Q$8:Q$607),Q$8:Q$607,0)))*MAX($I$8:$I$67))</f>
        <v>101.7723636530915</v>
      </c>
      <c r="AN13" s="69">
        <f>求节点($O$8:$O$607,R$8:R$607,节奏总纲!R9)+IF((节奏总纲!R9-INDEX($O$8:$O$607,MATCH(MAX(R$8:R$607),R$8:R$607,0)))&lt;0,0,(节奏总纲!R9-INDEX($O$8:$O$607,MATCH(MAX(R$8:R$607),R$8:R$607,0)))*MAX($I$8:$I$67))</f>
        <v>112.25833338257317</v>
      </c>
      <c r="AO13" s="69">
        <f>求节点($O$8:$O$607,S$8:S$607,节奏总纲!S9)+IF((节奏总纲!S9-INDEX($O$8:$O$607,MATCH(MAX(S$8:S$607),S$8:S$607,0)))&lt;0,0,(节奏总纲!S9-INDEX($O$8:$O$607,MATCH(MAX(S$8:S$607),S$8:S$607,0)))*MAX($I$8:$I$67))</f>
        <v>119.48028190805496</v>
      </c>
      <c r="AP13" s="69">
        <f>求节点($O$8:$O$607,T$8:T$607,节奏总纲!T9)+IF((节奏总纲!T9-INDEX($O$8:$O$607,MATCH(MAX(T$8:T$607),T$8:T$607,0)))&lt;0,0,(节奏总纲!T9-INDEX($O$8:$O$607,MATCH(MAX(T$8:T$607),T$8:T$607,0)))*MAX($I$8:$I$67))</f>
        <v>114.33757530636524</v>
      </c>
      <c r="AQ13" s="69">
        <f>求节点($O$8:$O$607,U$8:U$607,节奏总纲!P9)+IF((节奏总纲!P9-INDEX($O$8:$O$607,MATCH(MAX(U$8:U$607),U$8:U$607,0)))&lt;0,0,(节奏总纲!P9-INDEX($O$8:$O$607,MATCH(MAX(U$8:U$607),U$8:U$607,0)))*MAX($J$8:$J$67))</f>
        <v>1375.2441773610615</v>
      </c>
      <c r="AR13" s="69">
        <f>求节点($O$8:$O$607,V$8:V$607,节奏总纲!Q9)+IF((节奏总纲!Q9-INDEX($O$8:$O$607,MATCH(MAX(V$8:V$607),V$8:V$607,0)))&lt;0,0,(节奏总纲!Q9-INDEX($O$8:$O$607,MATCH(MAX(V$8:V$607),V$8:V$607,0)))*MAX($J$8:$J$67))</f>
        <v>1696.2060608848583</v>
      </c>
      <c r="AS13" s="69">
        <f>求节点($O$8:$O$607,W$8:W$607,节奏总纲!R9)+IF((节奏总纲!R9-INDEX($O$8:$O$607,MATCH(MAX(W$8:W$607),W$8:W$607,0)))&lt;0,0,(节奏总纲!R9-INDEX($O$8:$O$607,MATCH(MAX(W$8:W$607),W$8:W$607,0)))*MAX($J$8:$J$67))</f>
        <v>1870.9722230428861</v>
      </c>
      <c r="AT13" s="69">
        <f>求节点($O$8:$O$607,X$8:X$607,节奏总纲!S9)+IF((节奏总纲!S9-INDEX($O$8:$O$607,MATCH(MAX(X$8:X$607),X$8:X$607,0)))&lt;0,0,(节奏总纲!S9-INDEX($O$8:$O$607,MATCH(MAX(X$8:X$607),X$8:X$607,0)))*MAX($J$8:$J$67))</f>
        <v>2223.798100922636</v>
      </c>
      <c r="AU13" s="69">
        <f>求节点($O$8:$O$607,Y$8:Y$607,节奏总纲!T9)+IF((节奏总纲!T9-INDEX($O$8:$O$607,MATCH(MAX(Y$8:Y$607),Y$8:Y$607,0)))&lt;0,0,(节奏总纲!T9-INDEX($O$8:$O$607,MATCH(MAX(Y$8:Y$607),Y$8:Y$607,0)))*MAX($J$8:$J$67))</f>
        <v>2443.339118274911</v>
      </c>
      <c r="AV13" s="69">
        <f>求节点($O$8:$O$607,Z$8:Z$607,节奏总纲!P9)+IF((节奏总纲!P9-INDEX($O$8:$O$607,MATCH(MAX(Z$8:Z$607),Z$8:Z$607,0)))&lt;0,0,(节奏总纲!P9-INDEX($O$8:$O$607,MATCH(MAX(Z$8:Z$607),Z$8:Z$607,0)))*MAX($K$8:$K$67))</f>
        <v>0</v>
      </c>
      <c r="AW13" s="69">
        <f>求节点($O$8:$O$607,AA$8:AA$607,节奏总纲!Q9)+IF((节奏总纲!Q9-INDEX($O$8:$O$607,MATCH(MAX(AA$8:AA$607),AA$8:AA$607,0)))&lt;0,0,(节奏总纲!Q9-INDEX($O$8:$O$607,MATCH(MAX(AA$8:AA$607),AA$8:AA$607,0)))*MAX($K$8:$K$67))</f>
        <v>0</v>
      </c>
      <c r="AX13" s="69">
        <f>求节点($O$8:$O$607,AB$8:AB$607,节奏总纲!R9)+IF((节奏总纲!R9-INDEX($O$8:$O$607,MATCH(MAX(AB$8:AB$607),AB$8:AB$607,0)))&lt;0,0,(节奏总纲!R9-INDEX($O$8:$O$607,MATCH(MAX(AB$8:AB$607),AB$8:AB$607,0)))*MAX($K$8:$K$67))</f>
        <v>0</v>
      </c>
      <c r="AY13" s="69">
        <f>求节点($O$8:$O$607,AC$8:AC$607,节奏总纲!S9)+IF((节奏总纲!S9-INDEX($O$8:$O$607,MATCH(MAX(AC$8:AC$607),AC$8:AC$607,0)))&lt;0,0,(节奏总纲!S9-INDEX($O$8:$O$607,MATCH(MAX(AC$8:AC$607),AC$8:AC$607,0)))*MAX($K$8:$K$67))</f>
        <v>0</v>
      </c>
      <c r="AZ13" s="69">
        <f>求节点($O$8:$O$607,AD$8:AD$607,节奏总纲!T9)+IF((节奏总纲!T9-INDEX($O$8:$O$607,MATCH(MAX(AD$8:AD$607),AD$8:AD$607,0)))&lt;0,0,(节奏总纲!T9-INDEX($O$8:$O$607,MATCH(MAX(AD$8:AD$607),AD$8:AD$607,0)))*MAX($K$8:$K$67))</f>
        <v>0</v>
      </c>
      <c r="BA13" s="69">
        <f>求节点($O$8:$O$607,AE$8:AE$607,节奏总纲!P9)+IF((节奏总纲!P9-INDEX($O$8:$O$607,MATCH(MAX(AE$8:AE$607),AE$8:AE$607,0)))&lt;0,0,(节奏总纲!P9-INDEX($O$8:$O$607,MATCH(MAX(AE$8:AE$607),AE$8:AE$607,0)))*MAX($L$8:$L$67))</f>
        <v>27504.88354722123</v>
      </c>
      <c r="BB13" s="69">
        <f>求节点($O$8:$O$607,AF$8:AF$607,节奏总纲!Q9)+IF((节奏总纲!Q9-INDEX($O$8:$O$607,MATCH(MAX(AF$8:AF$607),AF$8:AF$607,0)))&lt;0,0,(节奏总纲!Q9-INDEX($O$8:$O$607,MATCH(MAX(AF$8:AF$607),AF$8:AF$607,0)))*MAX($L$8:$L$67))</f>
        <v>33924.121217697168</v>
      </c>
      <c r="BC13" s="69">
        <f>求节点($O$8:$O$607,AG$8:AG$607,节奏总纲!R9)+IF((节奏总纲!R9-INDEX($O$8:$O$607,MATCH(MAX(AG$8:AG$607),AG$8:AG$607,0)))&lt;0,0,(节奏总纲!R9-INDEX($O$8:$O$607,MATCH(MAX(AG$8:AG$607),AG$8:AG$607,0)))*MAX($L$8:$L$67))</f>
        <v>37419.444460857718</v>
      </c>
      <c r="BD13" s="69">
        <f>求节点($O$8:$O$607,AH$8:AH$607,节奏总纲!S9)+IF((节奏总纲!S9-INDEX($O$8:$O$607,MATCH(MAX(AH$8:AH$607),AH$8:AH$607,0)))&lt;0,0,(节奏总纲!S9-INDEX($O$8:$O$607,MATCH(MAX(AH$8:AH$607),AH$8:AH$607,0)))*MAX($L$8:$L$67))</f>
        <v>44475.962018452716</v>
      </c>
      <c r="BE13" s="69">
        <f>求节点($O$8:$O$607,AI$8:AI$607,节奏总纲!T9)+IF((节奏总纲!T9-INDEX($O$8:$O$607,MATCH(MAX(AI$8:AI$607),AI$8:AI$607,0)))&lt;0,0,(节奏总纲!T9-INDEX($O$8:$O$607,MATCH(MAX(AI$8:AI$607),AI$8:AI$607,0)))*MAX($L$8:$L$67))</f>
        <v>48866.782365498191</v>
      </c>
      <c r="BN13" s="4">
        <v>6</v>
      </c>
      <c r="BO13" s="63">
        <f>求节点($BJ$19:$BJ$23,$BK$19:$BK$23,基本信息!G10)</f>
        <v>11460.368144675507</v>
      </c>
      <c r="BP13" s="63">
        <f>求节点($BJ$19:$BJ$23,$BK$19:$BK$23,基本信息!H10)</f>
        <v>17710.368144675507</v>
      </c>
      <c r="BQ13" s="63">
        <f>求节点($BJ$19:$BJ$23,$BK$19:$BK$23,基本信息!I10)</f>
        <v>23960.368144675507</v>
      </c>
      <c r="BR13" s="63">
        <f>求节点($BJ$19:$BJ$23,$BK$19:$BK$23,基本信息!J10)</f>
        <v>30210.368144675511</v>
      </c>
      <c r="BS13" s="63">
        <f>求节点($BJ$19:$BJ$23,$BK$19:$BK$23,基本信息!K10)</f>
        <v>36460.368144675507</v>
      </c>
      <c r="BT13" s="63">
        <f>求节点($BJ$19:$BJ$23,$BL$19:$BL$23,基本信息!G10)</f>
        <v>343.81104434026543</v>
      </c>
      <c r="BU13" s="63">
        <f>求节点($BJ$19:$BJ$23,$BL$19:$BL$23,基本信息!H10)</f>
        <v>531.31104434026531</v>
      </c>
      <c r="BV13" s="63">
        <f>求节点($BJ$19:$BJ$23,$BL$19:$BL$23,基本信息!I10)</f>
        <v>718.81104434026531</v>
      </c>
      <c r="BW13" s="63">
        <f>求节点($BJ$19:$BJ$23,$BL$19:$BL$23,基本信息!J10)</f>
        <v>906.31104434026531</v>
      </c>
      <c r="BX13" s="63">
        <f>求节点($BJ$19:$BJ$23,$BL$19:$BL$23,基本信息!K10)</f>
        <v>1093.8110443402652</v>
      </c>
      <c r="CC13" s="27"/>
      <c r="CD13" s="24">
        <v>6</v>
      </c>
      <c r="CE13" s="69">
        <f t="shared" si="38"/>
        <v>42.632569498192915</v>
      </c>
      <c r="CF13" s="69">
        <f t="shared" si="20"/>
        <v>63.308340799335681</v>
      </c>
      <c r="CG13" s="69">
        <f t="shared" si="21"/>
        <v>83.106937772283857</v>
      </c>
      <c r="CH13" s="69">
        <f t="shared" si="22"/>
        <v>102.57913262483203</v>
      </c>
      <c r="CI13" s="69">
        <f t="shared" si="23"/>
        <v>120.81486196466304</v>
      </c>
      <c r="CJ13" s="69">
        <f>(CE13-CE12)/节奏总纲!W9</f>
        <v>82.666666666666913</v>
      </c>
      <c r="CK13" s="6">
        <f t="shared" si="24"/>
        <v>0.80645161290322587</v>
      </c>
      <c r="CL13" s="6">
        <f t="shared" si="25"/>
        <v>0.19354838709677416</v>
      </c>
      <c r="CM13" s="24"/>
      <c r="CN13" s="24">
        <v>6</v>
      </c>
      <c r="CO13" s="69">
        <f t="shared" si="26"/>
        <v>12835.612322036568</v>
      </c>
      <c r="CP13" s="69">
        <f t="shared" si="27"/>
        <v>19406.574205560366</v>
      </c>
      <c r="CQ13" s="69">
        <f t="shared" si="28"/>
        <v>25831.340367718392</v>
      </c>
      <c r="CR13" s="69">
        <f t="shared" si="29"/>
        <v>32434.166245598146</v>
      </c>
      <c r="CS13" s="69">
        <f t="shared" si="30"/>
        <v>38903.707262950418</v>
      </c>
      <c r="CT13" s="6">
        <f t="shared" si="31"/>
        <v>0.8928571428571429</v>
      </c>
      <c r="CU13" s="6">
        <f t="shared" si="32"/>
        <v>0.10714285714285719</v>
      </c>
      <c r="CW13" s="24">
        <v>6</v>
      </c>
      <c r="CX13" s="69">
        <f t="shared" si="33"/>
        <v>0</v>
      </c>
      <c r="CY13" s="69">
        <f t="shared" si="34"/>
        <v>0</v>
      </c>
      <c r="CZ13" s="69">
        <f t="shared" si="35"/>
        <v>0</v>
      </c>
      <c r="DA13" s="69">
        <f t="shared" si="36"/>
        <v>0</v>
      </c>
      <c r="DB13" s="69">
        <f t="shared" si="37"/>
        <v>0</v>
      </c>
    </row>
    <row r="14" spans="2:106" x14ac:dyDescent="0.15">
      <c r="B14" s="73"/>
      <c r="C14" s="4">
        <v>7</v>
      </c>
      <c r="D14" s="24">
        <v>30</v>
      </c>
      <c r="E14" s="60">
        <v>500</v>
      </c>
      <c r="F14" s="56">
        <v>0</v>
      </c>
      <c r="G14" s="58">
        <v>10000</v>
      </c>
      <c r="I14" s="4">
        <f>SUM($D$8:$D14)</f>
        <v>210</v>
      </c>
      <c r="J14" s="4">
        <f>SUM(E$8:E14)</f>
        <v>3500</v>
      </c>
      <c r="K14" s="4">
        <f>SUM(F$8:F14)</f>
        <v>0</v>
      </c>
      <c r="L14" s="55">
        <f>SUM(G$8:G14)</f>
        <v>70000</v>
      </c>
      <c r="M14" s="24"/>
      <c r="N14" s="69"/>
      <c r="O14" s="4">
        <v>7</v>
      </c>
      <c r="P14" s="69">
        <f>求节点($C$8:$C$67,$I$8:$I$67,基本信息!N11)+P13</f>
        <v>4869.045276082702</v>
      </c>
      <c r="Q14" s="69">
        <f>求节点($C$8:$C$67,$I$8:$I$67,基本信息!O11)+Q13</f>
        <v>5857.406151594937</v>
      </c>
      <c r="R14" s="69">
        <f>求节点($C$8:$C$67,$I$8:$I$67,基本信息!P11)+R13</f>
        <v>7102.0942414864276</v>
      </c>
      <c r="S14" s="69">
        <f>求节点($C$8:$C$67,$I$8:$I$67,基本信息!Q11)+S13</f>
        <v>9144.6326279625846</v>
      </c>
      <c r="T14" s="69">
        <f>求节点($C$8:$C$67,$I$8:$I$67,基本信息!R11)+T13</f>
        <v>12494.732729402605</v>
      </c>
      <c r="U14" s="69">
        <f>求节点($C$8:$C$67,$J$8:$J$67,基本信息!N11)+U13</f>
        <v>105988.79780105388</v>
      </c>
      <c r="V14" s="69">
        <f>求节点($C$8:$C$67,$J$8:$J$67,基本信息!O11)+V13</f>
        <v>132367.39336352539</v>
      </c>
      <c r="W14" s="69">
        <f>求节点($C$8:$C$67,$J$8:$J$67,基本信息!P11)+W13</f>
        <v>166944.53202670638</v>
      </c>
      <c r="X14" s="69">
        <f>求节点($C$8:$C$67,$J$8:$J$67,基本信息!Q11)+X13</f>
        <v>228614.27347186889</v>
      </c>
      <c r="Y14" s="69">
        <f>求节点($C$8:$C$67,$J$8:$J$67,基本信息!R11)+Y13</f>
        <v>334734.07398410985</v>
      </c>
      <c r="Z14" s="69">
        <f>求节点($C$8:$C$67,$K$8:$K$67,基本信息!N11)+Z13</f>
        <v>0</v>
      </c>
      <c r="AA14" s="69">
        <f>求节点($C$8:$C$67,$K$8:$K$67,基本信息!O11)+AA13</f>
        <v>0</v>
      </c>
      <c r="AB14" s="69">
        <f>求节点($C$8:$C$67,$K$8:$K$67,基本信息!P11)+AB13</f>
        <v>0</v>
      </c>
      <c r="AC14" s="69">
        <f>求节点($C$8:$C$67,$K$8:$K$67,基本信息!Q11)+AC13</f>
        <v>0</v>
      </c>
      <c r="AD14" s="69">
        <f>求节点($C$8:$C$67,$K$8:$K$67,基本信息!R11)+AD13</f>
        <v>0</v>
      </c>
      <c r="AE14" s="69">
        <f>求节点($C$8:$C$67,$L$8:$L$67,基本信息!N11)+AE13</f>
        <v>2250282.5919805299</v>
      </c>
      <c r="AF14" s="69">
        <f>求节点($C$8:$C$67,$L$8:$L$67,基本信息!O11)+AF13</f>
        <v>2881844.672687965</v>
      </c>
      <c r="AG14" s="69">
        <f>求节点($C$8:$C$67,$L$8:$L$67,基本信息!P11)+AG13</f>
        <v>3751159.9323707754</v>
      </c>
      <c r="AH14" s="69">
        <f>求节点($C$8:$C$67,$L$8:$L$67,基本信息!Q11)+AH13</f>
        <v>5692494.9532863796</v>
      </c>
      <c r="AI14" s="69">
        <f>求节点($C$8:$C$67,$L$8:$L$67,基本信息!R11)+AI13</f>
        <v>9482679.4537289627</v>
      </c>
      <c r="AJ14" s="69"/>
      <c r="AK14" s="58">
        <v>7</v>
      </c>
      <c r="AL14" s="69">
        <f>求节点($O$8:$O$607,P$8:P$607,节奏总纲!P10)+IF((节奏总纲!P10-INDEX($O$8:$O$607,MATCH(MAX(P$8:P$607),P$8:P$607,0)))&lt;0,0,(节奏总纲!P10-INDEX($O$8:$O$607,MATCH(MAX(P$8:P$607),P$8:P$607,0)))*MAX($I$8:$I$67))</f>
        <v>99.920766833995373</v>
      </c>
      <c r="AM14" s="69">
        <f>求节点($O$8:$O$607,Q$8:Q$607,节奏总纲!Q10)+IF((节奏总纲!Q10-INDEX($O$8:$O$607,MATCH(MAX(Q$8:Q$607),Q$8:Q$607,0)))&lt;0,0,(节奏总纲!Q10-INDEX($O$8:$O$607,MATCH(MAX(Q$8:Q$607),Q$8:Q$607,0)))*MAX($I$8:$I$67))</f>
        <v>123.71815404615219</v>
      </c>
      <c r="AN14" s="69">
        <f>求节点($O$8:$O$607,R$8:R$607,节奏总纲!R10)+IF((节奏总纲!R10-INDEX($O$8:$O$607,MATCH(MAX(R$8:R$607),R$8:R$607,0)))&lt;0,0,(节奏总纲!R10-INDEX($O$8:$O$607,MATCH(MAX(R$8:R$607),R$8:R$607,0)))*MAX($I$8:$I$67))</f>
        <v>136.83152116237878</v>
      </c>
      <c r="AO14" s="69">
        <f>求节点($O$8:$O$607,S$8:S$607,节奏总纲!S10)+IF((节奏总纲!S10-INDEX($O$8:$O$607,MATCH(MAX(S$8:S$607),S$8:S$607,0)))&lt;0,0,(节奏总纲!S10-INDEX($O$8:$O$607,MATCH(MAX(S$8:S$607),S$8:S$607,0)))*MAX($I$8:$I$67))</f>
        <v>145.3587280166285</v>
      </c>
      <c r="AP14" s="69">
        <f>求节点($O$8:$O$607,T$8:T$607,节奏总纲!T10)+IF((节奏总纲!T10-INDEX($O$8:$O$607,MATCH(MAX(T$8:T$607),T$8:T$607,0)))&lt;0,0,(节奏总纲!T10-INDEX($O$8:$O$607,MATCH(MAX(T$8:T$607),T$8:T$607,0)))*MAX($I$8:$I$67))</f>
        <v>137.9921564203687</v>
      </c>
      <c r="AQ14" s="69">
        <f>求节点($O$8:$O$607,U$8:U$607,节奏总纲!P10)+IF((节奏总纲!P10-INDEX($O$8:$O$607,MATCH(MAX(U$8:U$607),U$8:U$607,0)))&lt;0,0,(节奏总纲!P10-INDEX($O$8:$O$607,MATCH(MAX(U$8:U$607),U$8:U$607,0)))*MAX($J$8:$J$67))</f>
        <v>1665.3461138999228</v>
      </c>
      <c r="AR14" s="69">
        <f>求节点($O$8:$O$607,V$8:V$607,节奏总纲!Q10)+IF((节奏总纲!Q10-INDEX($O$8:$O$607,MATCH(MAX(V$8:V$607),V$8:V$607,0)))&lt;0,0,(节奏总纲!Q10-INDEX($O$8:$O$607,MATCH(MAX(V$8:V$607),V$8:V$607,0)))*MAX($J$8:$J$67))</f>
        <v>2061.9692341025366</v>
      </c>
      <c r="AS14" s="69">
        <f>求节点($O$8:$O$607,W$8:W$607,节奏总纲!R10)+IF((节奏总纲!R10-INDEX($O$8:$O$607,MATCH(MAX(W$8:W$607),W$8:W$607,0)))&lt;0,0,(节奏总纲!R10-INDEX($O$8:$O$607,MATCH(MAX(W$8:W$607),W$8:W$607,0)))*MAX($J$8:$J$67))</f>
        <v>2280.5253527063132</v>
      </c>
      <c r="AT14" s="69">
        <f>求节点($O$8:$O$607,X$8:X$607,节奏总纲!S10)+IF((节奏总纲!S10-INDEX($O$8:$O$607,MATCH(MAX(X$8:X$607),X$8:X$607,0)))&lt;0,0,(节奏总纲!S10-INDEX($O$8:$O$607,MATCH(MAX(X$8:X$607),X$8:X$607,0)))*MAX($J$8:$J$67))</f>
        <v>2705.4544746108113</v>
      </c>
      <c r="AU14" s="69">
        <f>求节点($O$8:$O$607,Y$8:Y$607,节奏总纲!T10)+IF((节奏总纲!T10-INDEX($O$8:$O$607,MATCH(MAX(Y$8:Y$607),Y$8:Y$607,0)))&lt;0,0,(节奏总纲!T10-INDEX($O$8:$O$607,MATCH(MAX(Y$8:Y$607),Y$8:Y$607,0)))*MAX($J$8:$J$67))</f>
        <v>2948.8261657952717</v>
      </c>
      <c r="AV14" s="69">
        <f>求节点($O$8:$O$607,Z$8:Z$607,节奏总纲!P10)+IF((节奏总纲!P10-INDEX($O$8:$O$607,MATCH(MAX(Z$8:Z$607),Z$8:Z$607,0)))&lt;0,0,(节奏总纲!P10-INDEX($O$8:$O$607,MATCH(MAX(Z$8:Z$607),Z$8:Z$607,0)))*MAX($K$8:$K$67))</f>
        <v>0</v>
      </c>
      <c r="AW14" s="69">
        <f>求节点($O$8:$O$607,AA$8:AA$607,节奏总纲!Q10)+IF((节奏总纲!Q10-INDEX($O$8:$O$607,MATCH(MAX(AA$8:AA$607),AA$8:AA$607,0)))&lt;0,0,(节奏总纲!Q10-INDEX($O$8:$O$607,MATCH(MAX(AA$8:AA$607),AA$8:AA$607,0)))*MAX($K$8:$K$67))</f>
        <v>0</v>
      </c>
      <c r="AX14" s="69">
        <f>求节点($O$8:$O$607,AB$8:AB$607,节奏总纲!R10)+IF((节奏总纲!R10-INDEX($O$8:$O$607,MATCH(MAX(AB$8:AB$607),AB$8:AB$607,0)))&lt;0,0,(节奏总纲!R10-INDEX($O$8:$O$607,MATCH(MAX(AB$8:AB$607),AB$8:AB$607,0)))*MAX($K$8:$K$67))</f>
        <v>0</v>
      </c>
      <c r="AY14" s="69">
        <f>求节点($O$8:$O$607,AC$8:AC$607,节奏总纲!S10)+IF((节奏总纲!S10-INDEX($O$8:$O$607,MATCH(MAX(AC$8:AC$607),AC$8:AC$607,0)))&lt;0,0,(节奏总纲!S10-INDEX($O$8:$O$607,MATCH(MAX(AC$8:AC$607),AC$8:AC$607,0)))*MAX($K$8:$K$67))</f>
        <v>0</v>
      </c>
      <c r="AZ14" s="69">
        <f>求节点($O$8:$O$607,AD$8:AD$607,节奏总纲!T10)+IF((节奏总纲!T10-INDEX($O$8:$O$607,MATCH(MAX(AD$8:AD$607),AD$8:AD$607,0)))&lt;0,0,(节奏总纲!T10-INDEX($O$8:$O$607,MATCH(MAX(AD$8:AD$607),AD$8:AD$607,0)))*MAX($K$8:$K$67))</f>
        <v>0</v>
      </c>
      <c r="BA14" s="69">
        <f>求节点($O$8:$O$607,AE$8:AE$607,节奏总纲!P10)+IF((节奏总纲!P10-INDEX($O$8:$O$607,MATCH(MAX(AE$8:AE$607),AE$8:AE$607,0)))&lt;0,0,(节奏总纲!P10-INDEX($O$8:$O$607,MATCH(MAX(AE$8:AE$607),AE$8:AE$607,0)))*MAX($L$8:$L$67))</f>
        <v>33306.922277998456</v>
      </c>
      <c r="BB14" s="69">
        <f>求节点($O$8:$O$607,AF$8:AF$607,节奏总纲!Q10)+IF((节奏总纲!Q10-INDEX($O$8:$O$607,MATCH(MAX(AF$8:AF$607),AF$8:AF$607,0)))&lt;0,0,(节奏总纲!Q10-INDEX($O$8:$O$607,MATCH(MAX(AF$8:AF$607),AF$8:AF$607,0)))*MAX($L$8:$L$67))</f>
        <v>41239.384682050731</v>
      </c>
      <c r="BC14" s="69">
        <f>求节点($O$8:$O$607,AG$8:AG$607,节奏总纲!R10)+IF((节奏总纲!R10-INDEX($O$8:$O$607,MATCH(MAX(AG$8:AG$607),AG$8:AG$607,0)))&lt;0,0,(节奏总纲!R10-INDEX($O$8:$O$607,MATCH(MAX(AG$8:AG$607),AG$8:AG$607,0)))*MAX($L$8:$L$67))</f>
        <v>45610.507054126261</v>
      </c>
      <c r="BD14" s="69">
        <f>求节点($O$8:$O$607,AH$8:AH$607,节奏总纲!S10)+IF((节奏总纲!S10-INDEX($O$8:$O$607,MATCH(MAX(AH$8:AH$607),AH$8:AH$607,0)))&lt;0,0,(节奏总纲!S10-INDEX($O$8:$O$607,MATCH(MAX(AH$8:AH$607),AH$8:AH$607,0)))*MAX($L$8:$L$67))</f>
        <v>54109.089492216226</v>
      </c>
      <c r="BE14" s="69">
        <f>求节点($O$8:$O$607,AI$8:AI$607,节奏总纲!T10)+IF((节奏总纲!T10-INDEX($O$8:$O$607,MATCH(MAX(AI$8:AI$607),AI$8:AI$607,0)))&lt;0,0,(节奏总纲!T10-INDEX($O$8:$O$607,MATCH(MAX(AI$8:AI$607),AI$8:AI$607,0)))*MAX($L$8:$L$67))</f>
        <v>58976.523315905419</v>
      </c>
      <c r="BN14" s="4">
        <v>7</v>
      </c>
      <c r="BO14" s="63">
        <f>求节点($BJ$19:$BJ$23,$BK$19:$BK$23,基本信息!G11)</f>
        <v>13877.884282499348</v>
      </c>
      <c r="BP14" s="63">
        <f>求节点($BJ$19:$BJ$23,$BK$19:$BK$23,基本信息!H11)</f>
        <v>20127.884282499348</v>
      </c>
      <c r="BQ14" s="63">
        <f>求节点($BJ$19:$BJ$23,$BK$19:$BK$23,基本信息!I11)</f>
        <v>26377.884282499348</v>
      </c>
      <c r="BR14" s="63">
        <f>求节点($BJ$19:$BJ$23,$BK$19:$BK$23,基本信息!J11)</f>
        <v>32627.884282499348</v>
      </c>
      <c r="BS14" s="63">
        <f>求节点($BJ$19:$BJ$23,$BK$19:$BK$23,基本信息!K11)</f>
        <v>38877.884282499348</v>
      </c>
      <c r="BT14" s="63">
        <f>求节点($BJ$19:$BJ$23,$BL$19:$BL$23,基本信息!G11)</f>
        <v>416.33652847498047</v>
      </c>
      <c r="BU14" s="63">
        <f>求节点($BJ$19:$BJ$23,$BL$19:$BL$23,基本信息!H11)</f>
        <v>603.83652847498047</v>
      </c>
      <c r="BV14" s="63">
        <f>求节点($BJ$19:$BJ$23,$BL$19:$BL$23,基本信息!I11)</f>
        <v>791.33652847498047</v>
      </c>
      <c r="BW14" s="63">
        <f>求节点($BJ$19:$BJ$23,$BL$19:$BL$23,基本信息!J11)</f>
        <v>978.83652847498047</v>
      </c>
      <c r="BX14" s="63">
        <f>求节点($BJ$19:$BJ$23,$BL$19:$BL$23,基本信息!K11)</f>
        <v>1166.3365284749805</v>
      </c>
      <c r="CC14" s="27"/>
      <c r="CD14" s="24">
        <v>7</v>
      </c>
      <c r="CE14" s="69">
        <f t="shared" si="38"/>
        <v>51.625729530897587</v>
      </c>
      <c r="CF14" s="69">
        <f t="shared" si="20"/>
        <v>72.755468252113275</v>
      </c>
      <c r="CG14" s="69">
        <f t="shared" si="21"/>
        <v>92.816804963735933</v>
      </c>
      <c r="CH14" s="69">
        <f t="shared" si="22"/>
        <v>112.4195256491609</v>
      </c>
      <c r="CI14" s="69">
        <f t="shared" si="23"/>
        <v>130.43286848953491</v>
      </c>
      <c r="CJ14" s="69">
        <f>(CE14-CE13)/节奏总纲!W10</f>
        <v>82.66666666666643</v>
      </c>
      <c r="CK14" s="6">
        <f t="shared" si="24"/>
        <v>0.80645161290322565</v>
      </c>
      <c r="CL14" s="6">
        <f t="shared" si="25"/>
        <v>0.1935483870967743</v>
      </c>
      <c r="CM14" s="24"/>
      <c r="CN14" s="24">
        <v>7</v>
      </c>
      <c r="CO14" s="69">
        <f t="shared" si="26"/>
        <v>15543.230396399271</v>
      </c>
      <c r="CP14" s="69">
        <f t="shared" si="27"/>
        <v>22189.853516601885</v>
      </c>
      <c r="CQ14" s="69">
        <f t="shared" si="28"/>
        <v>28658.409635205662</v>
      </c>
      <c r="CR14" s="69">
        <f t="shared" si="29"/>
        <v>35333.338757110163</v>
      </c>
      <c r="CS14" s="69">
        <f t="shared" si="30"/>
        <v>41826.710448294616</v>
      </c>
      <c r="CT14" s="6">
        <f t="shared" si="31"/>
        <v>0.89285714285714279</v>
      </c>
      <c r="CU14" s="6">
        <f t="shared" si="32"/>
        <v>0.10714285714285721</v>
      </c>
      <c r="CW14" s="24">
        <v>7</v>
      </c>
      <c r="CX14" s="69">
        <f t="shared" si="33"/>
        <v>0</v>
      </c>
      <c r="CY14" s="69">
        <f t="shared" si="34"/>
        <v>0</v>
      </c>
      <c r="CZ14" s="69">
        <f t="shared" si="35"/>
        <v>0</v>
      </c>
      <c r="DA14" s="69">
        <f t="shared" si="36"/>
        <v>0</v>
      </c>
      <c r="DB14" s="69">
        <f t="shared" si="37"/>
        <v>0</v>
      </c>
    </row>
    <row r="15" spans="2:106" x14ac:dyDescent="0.15">
      <c r="B15" s="73"/>
      <c r="C15" s="4">
        <v>8</v>
      </c>
      <c r="D15" s="24">
        <v>30</v>
      </c>
      <c r="E15" s="60">
        <v>500</v>
      </c>
      <c r="F15" s="56">
        <v>0</v>
      </c>
      <c r="G15" s="58">
        <v>10000</v>
      </c>
      <c r="I15" s="4">
        <f>SUM($D$8:$D15)</f>
        <v>240</v>
      </c>
      <c r="J15" s="4">
        <f>SUM(E$8:E15)</f>
        <v>4000</v>
      </c>
      <c r="K15" s="4">
        <f>SUM(F$8:F15)</f>
        <v>0</v>
      </c>
      <c r="L15" s="55">
        <f>SUM(G$8:G15)</f>
        <v>80000</v>
      </c>
      <c r="M15" s="24"/>
      <c r="N15" s="69"/>
      <c r="O15" s="4">
        <v>8</v>
      </c>
      <c r="P15" s="69">
        <f>求节点($C$8:$C$67,$I$8:$I$67,基本信息!N12)+P14</f>
        <v>6080.0979076616495</v>
      </c>
      <c r="Q15" s="69">
        <f>求节点($C$8:$C$67,$I$8:$I$67,基本信息!O12)+Q14</f>
        <v>7207.0538077560668</v>
      </c>
      <c r="R15" s="69">
        <f>求节点($C$8:$C$67,$I$8:$I$67,基本信息!P12)+R14</f>
        <v>8716.7054281295277</v>
      </c>
      <c r="S15" s="69">
        <f>求节点($C$8:$C$67,$I$8:$I$67,基本信息!Q12)+S14</f>
        <v>11165.850460388649</v>
      </c>
      <c r="T15" s="69">
        <f>求节点($C$8:$C$67,$I$8:$I$67,基本信息!R12)+T14</f>
        <v>14730.051603800073</v>
      </c>
      <c r="U15" s="69">
        <f>求节点($C$8:$C$67,$J$8:$J$67,基本信息!N12)+U14</f>
        <v>135120.37674842231</v>
      </c>
      <c r="V15" s="69">
        <f>求节点($C$8:$C$67,$J$8:$J$67,基本信息!O12)+V14</f>
        <v>165656.82304835928</v>
      </c>
      <c r="W15" s="69">
        <f>求节点($C$8:$C$67,$J$8:$J$67,基本信息!P12)+W14</f>
        <v>208764.90491480974</v>
      </c>
      <c r="X15" s="69">
        <f>求节点($C$8:$C$67,$J$8:$J$67,基本信息!Q12)+X14</f>
        <v>283988.20121940435</v>
      </c>
      <c r="Y15" s="69">
        <f>求节点($C$8:$C$67,$J$8:$J$67,基本信息!R12)+Y14</f>
        <v>397424.03378401941</v>
      </c>
      <c r="Z15" s="69">
        <f>求节点($C$8:$C$67,$K$8:$K$67,基本信息!N12)+Z14</f>
        <v>0</v>
      </c>
      <c r="AA15" s="69">
        <f>求节点($C$8:$C$67,$K$8:$K$67,基本信息!O12)+AA14</f>
        <v>0</v>
      </c>
      <c r="AB15" s="69">
        <f>求节点($C$8:$C$67,$K$8:$K$67,基本信息!P12)+AB14</f>
        <v>0</v>
      </c>
      <c r="AC15" s="69">
        <f>求节点($C$8:$C$67,$K$8:$K$67,基本信息!Q12)+AC14</f>
        <v>0</v>
      </c>
      <c r="AD15" s="69">
        <f>求节点($C$8:$C$67,$K$8:$K$67,基本信息!R12)+AD14</f>
        <v>0</v>
      </c>
      <c r="AE15" s="69">
        <f>求节点($C$8:$C$67,$L$8:$L$67,基本信息!N12)+AE14</f>
        <v>2907124.6972436877</v>
      </c>
      <c r="AF15" s="69">
        <f>求节点($C$8:$C$67,$L$8:$L$67,基本信息!O12)+AF14</f>
        <v>3649562.7976168683</v>
      </c>
      <c r="AG15" s="69">
        <f>求节点($C$8:$C$67,$L$8:$L$67,基本信息!P12)+AG14</f>
        <v>4823974.8478949098</v>
      </c>
      <c r="AH15" s="69">
        <f>求节点($C$8:$C$67,$L$8:$L$67,基本信息!Q12)+AH14</f>
        <v>7307452.0631877985</v>
      </c>
      <c r="AI15" s="69">
        <f>求节点($C$8:$C$67,$L$8:$L$67,基本信息!R12)+AI14</f>
        <v>11454836.880923174</v>
      </c>
      <c r="AJ15" s="69"/>
      <c r="AK15" s="58">
        <v>8</v>
      </c>
      <c r="AL15" s="69">
        <f>求节点($O$8:$O$607,P$8:P$607,节奏总纲!P11)+IF((节奏总纲!P11-INDEX($O$8:$O$607,MATCH(MAX(P$8:P$607),P$8:P$607,0)))&lt;0,0,(节奏总纲!P11-INDEX($O$8:$O$607,MATCH(MAX(P$8:P$607),P$8:P$607,0)))*MAX($I$8:$I$67))</f>
        <v>118.57618025475975</v>
      </c>
      <c r="AM15" s="69">
        <f>求节点($O$8:$O$607,Q$8:Q$607,节奏总纲!Q11)+IF((节奏总纲!Q11-INDEX($O$8:$O$607,MATCH(MAX(Q$8:Q$607),Q$8:Q$607,0)))&lt;0,0,(节奏总纲!Q11-INDEX($O$8:$O$607,MATCH(MAX(Q$8:Q$607),Q$8:Q$607,0)))*MAX($I$8:$I$67))</f>
        <v>146.12996846648292</v>
      </c>
      <c r="AN15" s="69">
        <f>求节点($O$8:$O$607,R$8:R$607,节奏总纲!R11)+IF((节奏总纲!R11-INDEX($O$8:$O$607,MATCH(MAX(R$8:R$607),R$8:R$607,0)))&lt;0,0,(节奏总纲!R11-INDEX($O$8:$O$607,MATCH(MAX(R$8:R$607),R$8:R$607,0)))*MAX($I$8:$I$67))</f>
        <v>160.5889566104459</v>
      </c>
      <c r="AO15" s="69">
        <f>求节点($O$8:$O$607,S$8:S$607,节奏总纲!S11)+IF((节奏总纲!S11-INDEX($O$8:$O$607,MATCH(MAX(S$8:S$607),S$8:S$607,0)))&lt;0,0,(节奏总纲!S11-INDEX($O$8:$O$607,MATCH(MAX(S$8:S$607),S$8:S$607,0)))*MAX($I$8:$I$67))</f>
        <v>169.99148559494012</v>
      </c>
      <c r="AP15" s="69">
        <f>求节点($O$8:$O$607,T$8:T$607,节奏总纲!T11)+IF((节奏总纲!T11-INDEX($O$8:$O$607,MATCH(MAX(T$8:T$607),T$8:T$607,0)))&lt;0,0,(节奏总纲!T11-INDEX($O$8:$O$607,MATCH(MAX(T$8:T$607),T$8:T$607,0)))*MAX($I$8:$I$67))</f>
        <v>161.79589905412672</v>
      </c>
      <c r="AQ15" s="69">
        <f>求节点($O$8:$O$607,U$8:U$607,节奏总纲!P11)+IF((节奏总纲!P11-INDEX($O$8:$O$607,MATCH(MAX(U$8:U$607),U$8:U$607,0)))&lt;0,0,(节奏总纲!P11-INDEX($O$8:$O$607,MATCH(MAX(U$8:U$607),U$8:U$607,0)))*MAX($J$8:$J$67))</f>
        <v>1976.2696709126621</v>
      </c>
      <c r="AR15" s="69">
        <f>求节点($O$8:$O$607,V$8:V$607,节奏总纲!Q11)+IF((节奏总纲!Q11-INDEX($O$8:$O$607,MATCH(MAX(V$8:V$607),V$8:V$607,0)))&lt;0,0,(节奏总纲!Q11-INDEX($O$8:$O$607,MATCH(MAX(V$8:V$607),V$8:V$607,0)))*MAX($J$8:$J$67))</f>
        <v>2435.4994744413816</v>
      </c>
      <c r="AS15" s="69">
        <f>求节点($O$8:$O$607,W$8:W$607,节奏总纲!R11)+IF((节奏总纲!R11-INDEX($O$8:$O$607,MATCH(MAX(W$8:W$607),W$8:W$607,0)))&lt;0,0,(节奏总纲!R11-INDEX($O$8:$O$607,MATCH(MAX(W$8:W$607),W$8:W$607,0)))*MAX($J$8:$J$67))</f>
        <v>2676.4826101740987</v>
      </c>
      <c r="AT15" s="69">
        <f>求节点($O$8:$O$607,X$8:X$607,节奏总纲!S11)+IF((节奏总纲!S11-INDEX($O$8:$O$607,MATCH(MAX(X$8:X$607),X$8:X$607,0)))&lt;0,0,(节奏总纲!S11-INDEX($O$8:$O$607,MATCH(MAX(X$8:X$607),X$8:X$607,0)))*MAX($J$8:$J$67))</f>
        <v>3163.9257691905414</v>
      </c>
      <c r="AU15" s="69">
        <f>求节点($O$8:$O$607,Y$8:Y$607,节奏总纲!T11)+IF((节奏总纲!T11-INDEX($O$8:$O$607,MATCH(MAX(Y$8:Y$607),Y$8:Y$607,0)))&lt;0,0,(节奏总纲!T11-INDEX($O$8:$O$607,MATCH(MAX(Y$8:Y$607),Y$8:Y$607,0)))*MAX($J$8:$J$67))</f>
        <v>3457.5007234161531</v>
      </c>
      <c r="AV15" s="69">
        <f>求节点($O$8:$O$607,Z$8:Z$607,节奏总纲!P11)+IF((节奏总纲!P11-INDEX($O$8:$O$607,MATCH(MAX(Z$8:Z$607),Z$8:Z$607,0)))&lt;0,0,(节奏总纲!P11-INDEX($O$8:$O$607,MATCH(MAX(Z$8:Z$607),Z$8:Z$607,0)))*MAX($K$8:$K$67))</f>
        <v>0</v>
      </c>
      <c r="AW15" s="69">
        <f>求节点($O$8:$O$607,AA$8:AA$607,节奏总纲!Q11)+IF((节奏总纲!Q11-INDEX($O$8:$O$607,MATCH(MAX(AA$8:AA$607),AA$8:AA$607,0)))&lt;0,0,(节奏总纲!Q11-INDEX($O$8:$O$607,MATCH(MAX(AA$8:AA$607),AA$8:AA$607,0)))*MAX($K$8:$K$67))</f>
        <v>0</v>
      </c>
      <c r="AX15" s="69">
        <f>求节点($O$8:$O$607,AB$8:AB$607,节奏总纲!R11)+IF((节奏总纲!R11-INDEX($O$8:$O$607,MATCH(MAX(AB$8:AB$607),AB$8:AB$607,0)))&lt;0,0,(节奏总纲!R11-INDEX($O$8:$O$607,MATCH(MAX(AB$8:AB$607),AB$8:AB$607,0)))*MAX($K$8:$K$67))</f>
        <v>0</v>
      </c>
      <c r="AY15" s="69">
        <f>求节点($O$8:$O$607,AC$8:AC$607,节奏总纲!S11)+IF((节奏总纲!S11-INDEX($O$8:$O$607,MATCH(MAX(AC$8:AC$607),AC$8:AC$607,0)))&lt;0,0,(节奏总纲!S11-INDEX($O$8:$O$607,MATCH(MAX(AC$8:AC$607),AC$8:AC$607,0)))*MAX($K$8:$K$67))</f>
        <v>0</v>
      </c>
      <c r="AZ15" s="69">
        <f>求节点($O$8:$O$607,AD$8:AD$607,节奏总纲!T11)+IF((节奏总纲!T11-INDEX($O$8:$O$607,MATCH(MAX(AD$8:AD$607),AD$8:AD$607,0)))&lt;0,0,(节奏总纲!T11-INDEX($O$8:$O$607,MATCH(MAX(AD$8:AD$607),AD$8:AD$607,0)))*MAX($K$8:$K$67))</f>
        <v>0</v>
      </c>
      <c r="BA15" s="69">
        <f>求节点($O$8:$O$607,AE$8:AE$607,节奏总纲!P11)+IF((节奏总纲!P11-INDEX($O$8:$O$607,MATCH(MAX(AE$8:AE$607),AE$8:AE$607,0)))&lt;0,0,(节奏总纲!P11-INDEX($O$8:$O$607,MATCH(MAX(AE$8:AE$607),AE$8:AE$607,0)))*MAX($L$8:$L$67))</f>
        <v>39525.393418253247</v>
      </c>
      <c r="BB15" s="69">
        <f>求节点($O$8:$O$607,AF$8:AF$607,节奏总纲!Q11)+IF((节奏总纲!Q11-INDEX($O$8:$O$607,MATCH(MAX(AF$8:AF$607),AF$8:AF$607,0)))&lt;0,0,(节奏总纲!Q11-INDEX($O$8:$O$607,MATCH(MAX(AF$8:AF$607),AF$8:AF$607,0)))*MAX($L$8:$L$67))</f>
        <v>48709.989488827639</v>
      </c>
      <c r="BC15" s="69">
        <f>求节点($O$8:$O$607,AG$8:AG$607,节奏总纲!R11)+IF((节奏总纲!R11-INDEX($O$8:$O$607,MATCH(MAX(AG$8:AG$607),AG$8:AG$607,0)))&lt;0,0,(节奏总纲!R11-INDEX($O$8:$O$607,MATCH(MAX(AG$8:AG$607),AG$8:AG$607,0)))*MAX($L$8:$L$67))</f>
        <v>53529.652203481972</v>
      </c>
      <c r="BD15" s="69">
        <f>求节点($O$8:$O$607,AH$8:AH$607,节奏总纲!S11)+IF((节奏总纲!S11-INDEX($O$8:$O$607,MATCH(MAX(AH$8:AH$607),AH$8:AH$607,0)))&lt;0,0,(节奏总纲!S11-INDEX($O$8:$O$607,MATCH(MAX(AH$8:AH$607),AH$8:AH$607,0)))*MAX($L$8:$L$67))</f>
        <v>63278.515383810824</v>
      </c>
      <c r="BE15" s="69">
        <f>求节点($O$8:$O$607,AI$8:AI$607,节奏总纲!T11)+IF((节奏总纲!T11-INDEX($O$8:$O$607,MATCH(MAX(AI$8:AI$607),AI$8:AI$607,0)))&lt;0,0,(节奏总纲!T11-INDEX($O$8:$O$607,MATCH(MAX(AI$8:AI$607),AI$8:AI$607,0)))*MAX($L$8:$L$67))</f>
        <v>69150.014468323032</v>
      </c>
      <c r="BN15" s="4">
        <v>8</v>
      </c>
      <c r="BO15" s="63">
        <f>求节点($BJ$19:$BJ$23,$BK$19:$BK$23,基本信息!G12)</f>
        <v>16468.913924272187</v>
      </c>
      <c r="BP15" s="63">
        <f>求节点($BJ$19:$BJ$23,$BK$19:$BK$23,基本信息!H12)</f>
        <v>22718.913924272187</v>
      </c>
      <c r="BQ15" s="63">
        <f>求节点($BJ$19:$BJ$23,$BK$19:$BK$23,基本信息!I12)</f>
        <v>28968.913924272187</v>
      </c>
      <c r="BR15" s="63">
        <f>求节点($BJ$19:$BJ$23,$BK$19:$BK$23,基本信息!J12)</f>
        <v>35218.913924272187</v>
      </c>
      <c r="BS15" s="63">
        <f>求节点($BJ$19:$BJ$23,$BK$19:$BK$23,基本信息!K12)</f>
        <v>41468.913924272187</v>
      </c>
      <c r="BT15" s="63">
        <f>求节点($BJ$19:$BJ$23,$BL$19:$BL$23,基本信息!G12)</f>
        <v>494.06741772816565</v>
      </c>
      <c r="BU15" s="63">
        <f>求节点($BJ$19:$BJ$23,$BL$19:$BL$23,基本信息!H12)</f>
        <v>681.56741772816565</v>
      </c>
      <c r="BV15" s="63">
        <f>求节点($BJ$19:$BJ$23,$BL$19:$BL$23,基本信息!I12)</f>
        <v>869.06741772816565</v>
      </c>
      <c r="BW15" s="63">
        <f>求节点($BJ$19:$BJ$23,$BL$19:$BL$23,基本信息!J12)</f>
        <v>1056.5674177281658</v>
      </c>
      <c r="BX15" s="63">
        <f>求节点($BJ$19:$BJ$23,$BL$19:$BL$23,基本信息!K12)</f>
        <v>1244.0674177281658</v>
      </c>
      <c r="CC15" s="27"/>
      <c r="CD15" s="24">
        <v>8</v>
      </c>
      <c r="CE15" s="69">
        <f t="shared" si="38"/>
        <v>61.264359798292539</v>
      </c>
      <c r="CF15" s="69">
        <f t="shared" si="20"/>
        <v>82.76973861946486</v>
      </c>
      <c r="CG15" s="69">
        <f t="shared" si="21"/>
        <v>102.96563743386116</v>
      </c>
      <c r="CH15" s="69">
        <f t="shared" si="22"/>
        <v>122.65589033231059</v>
      </c>
      <c r="CI15" s="69">
        <f t="shared" si="23"/>
        <v>140.58633167822924</v>
      </c>
      <c r="CJ15" s="69">
        <f>(CE15-CE14)/节奏总纲!W11</f>
        <v>82.666666666666899</v>
      </c>
      <c r="CK15" s="6">
        <f t="shared" si="24"/>
        <v>0.80645161290322587</v>
      </c>
      <c r="CL15" s="6">
        <f t="shared" si="25"/>
        <v>0.19354838709677419</v>
      </c>
      <c r="CM15" s="24"/>
      <c r="CN15" s="24">
        <v>8</v>
      </c>
      <c r="CO15" s="69">
        <f t="shared" si="26"/>
        <v>18445.183595184848</v>
      </c>
      <c r="CP15" s="69">
        <f t="shared" si="27"/>
        <v>25154.413398713568</v>
      </c>
      <c r="CQ15" s="69">
        <f t="shared" si="28"/>
        <v>31645.396534446285</v>
      </c>
      <c r="CR15" s="69">
        <f t="shared" si="29"/>
        <v>38382.839693462731</v>
      </c>
      <c r="CS15" s="69">
        <f t="shared" si="30"/>
        <v>44926.41464768834</v>
      </c>
      <c r="CT15" s="6">
        <f t="shared" si="31"/>
        <v>0.8928571428571429</v>
      </c>
      <c r="CU15" s="6">
        <f t="shared" si="32"/>
        <v>0.10714285714285714</v>
      </c>
      <c r="CW15" s="24">
        <v>8</v>
      </c>
      <c r="CX15" s="69">
        <f t="shared" si="33"/>
        <v>0</v>
      </c>
      <c r="CY15" s="69">
        <f t="shared" si="34"/>
        <v>0</v>
      </c>
      <c r="CZ15" s="69">
        <f t="shared" si="35"/>
        <v>0</v>
      </c>
      <c r="DA15" s="69">
        <f t="shared" si="36"/>
        <v>0</v>
      </c>
      <c r="DB15" s="69">
        <f t="shared" si="37"/>
        <v>0</v>
      </c>
    </row>
    <row r="16" spans="2:106" x14ac:dyDescent="0.15">
      <c r="B16" s="73"/>
      <c r="C16" s="4">
        <v>9</v>
      </c>
      <c r="D16" s="24">
        <v>30</v>
      </c>
      <c r="E16" s="60">
        <v>500</v>
      </c>
      <c r="F16" s="56">
        <v>0</v>
      </c>
      <c r="G16" s="58">
        <v>10000</v>
      </c>
      <c r="I16" s="4">
        <f>SUM($D$8:$D16)</f>
        <v>270</v>
      </c>
      <c r="J16" s="4">
        <f>SUM(E$8:E16)</f>
        <v>4500</v>
      </c>
      <c r="K16" s="4">
        <f>SUM(F$8:F16)</f>
        <v>0</v>
      </c>
      <c r="L16" s="55">
        <f>SUM(G$8:G16)</f>
        <v>90000</v>
      </c>
      <c r="M16" s="24"/>
      <c r="N16" s="69"/>
      <c r="O16" s="4">
        <v>9</v>
      </c>
      <c r="P16" s="69">
        <f>求节点($C$8:$C$67,$I$8:$I$67,基本信息!N13)+P15</f>
        <v>7340.8834426672138</v>
      </c>
      <c r="Q16" s="69">
        <f>求节点($C$8:$C$67,$I$8:$I$67,基本信息!O13)+Q15</f>
        <v>8652.3294922865643</v>
      </c>
      <c r="R16" s="69">
        <f>求节点($C$8:$C$67,$I$8:$I$67,基本信息!P13)+R15</f>
        <v>10477.500838364904</v>
      </c>
      <c r="S16" s="69">
        <f>求节点($C$8:$C$67,$I$8:$I$67,基本信息!Q13)+S15</f>
        <v>13207.423998053018</v>
      </c>
      <c r="T16" s="69">
        <f>求节点($C$8:$C$67,$I$8:$I$67,基本信息!R13)+T15</f>
        <v>16992.65622568797</v>
      </c>
      <c r="U16" s="69">
        <f>求节点($C$8:$C$67,$J$8:$J$67,基本信息!N13)+U15</f>
        <v>165743.94279858924</v>
      </c>
      <c r="V16" s="69">
        <f>求节点($C$8:$C$67,$J$8:$J$67,基本信息!O13)+V15</f>
        <v>201832.67919937585</v>
      </c>
      <c r="W16" s="69">
        <f>求节点($C$8:$C$67,$J$8:$J$67,基本信息!P13)+W15</f>
        <v>255458.08525598896</v>
      </c>
      <c r="X16" s="69">
        <f>求节点($C$8:$C$67,$J$8:$J$67,基本信息!Q13)+X15</f>
        <v>340040.65247488336</v>
      </c>
      <c r="Y16" s="69">
        <f>求节点($C$8:$C$67,$J$8:$J$67,基本信息!R13)+Y15</f>
        <v>461088.48456572997</v>
      </c>
      <c r="Z16" s="69">
        <f>求节点($C$8:$C$67,$K$8:$K$67,基本信息!N13)+Z15</f>
        <v>0</v>
      </c>
      <c r="AA16" s="69">
        <f>求节点($C$8:$C$67,$K$8:$K$67,基本信息!O13)+AA15</f>
        <v>0</v>
      </c>
      <c r="AB16" s="69">
        <f>求节点($C$8:$C$67,$K$8:$K$67,基本信息!P13)+AB15</f>
        <v>0</v>
      </c>
      <c r="AC16" s="69">
        <f>求节点($C$8:$C$67,$K$8:$K$67,基本信息!Q13)+AC15</f>
        <v>0</v>
      </c>
      <c r="AD16" s="69">
        <f>求节点($C$8:$C$67,$K$8:$K$67,基本信息!R13)+AD15</f>
        <v>0</v>
      </c>
      <c r="AE16" s="69">
        <f>求节点($C$8:$C$67,$L$8:$L$67,基本信息!N13)+AE15</f>
        <v>3603753.1252481388</v>
      </c>
      <c r="AF16" s="69">
        <f>求节点($C$8:$C$67,$L$8:$L$67,基本信息!O13)+AF15</f>
        <v>4496597.043657532</v>
      </c>
      <c r="AG16" s="69">
        <f>求节点($C$8:$C$67,$L$8:$L$67,基本信息!P13)+AG15</f>
        <v>6091702.0615420789</v>
      </c>
      <c r="AH16" s="69">
        <f>求节点($C$8:$C$67,$L$8:$L$67,基本信息!Q13)+AH15</f>
        <v>8949550.1134069581</v>
      </c>
      <c r="AI16" s="69">
        <f>求节点($C$8:$C$67,$L$8:$L$67,基本信息!R13)+AI15</f>
        <v>13489361.73095265</v>
      </c>
      <c r="AJ16" s="69"/>
      <c r="AK16" s="58">
        <v>9</v>
      </c>
      <c r="AL16" s="69">
        <f>求节点($O$8:$O$607,P$8:P$607,节奏总纲!P12)+IF((节奏总纲!P12-INDEX($O$8:$O$607,MATCH(MAX(P$8:P$607),P$8:P$607,0)))&lt;0,0,(节奏总纲!P12-INDEX($O$8:$O$607,MATCH(MAX(P$8:P$607),P$8:P$607,0)))*MAX($I$8:$I$67))</f>
        <v>138.57055729177839</v>
      </c>
      <c r="AM16" s="69">
        <f>求节点($O$8:$O$607,Q$8:Q$607,节奏总纲!Q12)+IF((节奏总纲!Q12-INDEX($O$8:$O$607,MATCH(MAX(Q$8:Q$607),Q$8:Q$607,0)))&lt;0,0,(节奏总纲!Q12-INDEX($O$8:$O$607,MATCH(MAX(Q$8:Q$607),Q$8:Q$607,0)))*MAX($I$8:$I$67))</f>
        <v>170.71029967373471</v>
      </c>
      <c r="AN16" s="69">
        <f>求节点($O$8:$O$607,R$8:R$607,节奏总纲!R12)+IF((节奏总纲!R12-INDEX($O$8:$O$607,MATCH(MAX(R$8:R$607),R$8:R$607,0)))&lt;0,0,(节奏总纲!R12-INDEX($O$8:$O$607,MATCH(MAX(R$8:R$607),R$8:R$607,0)))*MAX($I$8:$I$67))</f>
        <v>188.32786663892415</v>
      </c>
      <c r="AO16" s="69">
        <f>求节点($O$8:$O$607,S$8:S$607,节奏总纲!S12)+IF((节奏总纲!S12-INDEX($O$8:$O$607,MATCH(MAX(S$8:S$607),S$8:S$607,0)))&lt;0,0,(节奏总纲!S12-INDEX($O$8:$O$607,MATCH(MAX(S$8:S$607),S$8:S$607,0)))*MAX($I$8:$I$67))</f>
        <v>200.85197524829215</v>
      </c>
      <c r="AP16" s="69">
        <f>求节点($O$8:$O$607,T$8:T$607,节奏总纲!T12)+IF((节奏总纲!T12-INDEX($O$8:$O$607,MATCH(MAX(T$8:T$607),T$8:T$607,0)))&lt;0,0,(节奏总纲!T12-INDEX($O$8:$O$607,MATCH(MAX(T$8:T$607),T$8:T$607,0)))*MAX($I$8:$I$67))</f>
        <v>191.65439215869799</v>
      </c>
      <c r="AQ16" s="69">
        <f>求节点($O$8:$O$607,U$8:U$607,节奏总纲!P12)+IF((节奏总纲!P12-INDEX($O$8:$O$607,MATCH(MAX(U$8:U$607),U$8:U$607,0)))&lt;0,0,(节奏总纲!P12-INDEX($O$8:$O$607,MATCH(MAX(U$8:U$607),U$8:U$607,0)))*MAX($J$8:$J$67))</f>
        <v>2309.5092881963064</v>
      </c>
      <c r="AR16" s="69">
        <f>求节点($O$8:$O$607,V$8:V$607,节奏总纲!Q12)+IF((节奏总纲!Q12-INDEX($O$8:$O$607,MATCH(MAX(V$8:V$607),V$8:V$607,0)))&lt;0,0,(节奏总纲!Q12-INDEX($O$8:$O$607,MATCH(MAX(V$8:V$607),V$8:V$607,0)))*MAX($J$8:$J$67))</f>
        <v>2845.1716612289115</v>
      </c>
      <c r="AS16" s="69">
        <f>求节点($O$8:$O$607,W$8:W$607,节奏总纲!R12)+IF((节奏总纲!R12-INDEX($O$8:$O$607,MATCH(MAX(W$8:W$607),W$8:W$607,0)))&lt;0,0,(节奏总纲!R12-INDEX($O$8:$O$607,MATCH(MAX(W$8:W$607),W$8:W$607,0)))*MAX($J$8:$J$67))</f>
        <v>3138.797777315403</v>
      </c>
      <c r="AT16" s="69">
        <f>求节点($O$8:$O$607,X$8:X$607,节奏总纲!S12)+IF((节奏总纲!S12-INDEX($O$8:$O$607,MATCH(MAX(X$8:X$607),X$8:X$607,0)))&lt;0,0,(节奏总纲!S12-INDEX($O$8:$O$607,MATCH(MAX(X$8:X$607),X$8:X$607,0)))*MAX($J$8:$J$67))</f>
        <v>3738.3092338820506</v>
      </c>
      <c r="AU16" s="69">
        <f>求节点($O$8:$O$607,Y$8:Y$607,节奏总纲!T12)+IF((节奏总纲!T12-INDEX($O$8:$O$607,MATCH(MAX(Y$8:Y$607),Y$8:Y$607,0)))&lt;0,0,(节奏总纲!T12-INDEX($O$8:$O$607,MATCH(MAX(Y$8:Y$607),Y$8:Y$607,0)))*MAX($J$8:$J$67))</f>
        <v>4095.5623931661066</v>
      </c>
      <c r="AV16" s="69">
        <f>求节点($O$8:$O$607,Z$8:Z$607,节奏总纲!P12)+IF((节奏总纲!P12-INDEX($O$8:$O$607,MATCH(MAX(Z$8:Z$607),Z$8:Z$607,0)))&lt;0,0,(节奏总纲!P12-INDEX($O$8:$O$607,MATCH(MAX(Z$8:Z$607),Z$8:Z$607,0)))*MAX($K$8:$K$67))</f>
        <v>0</v>
      </c>
      <c r="AW16" s="69">
        <f>求节点($O$8:$O$607,AA$8:AA$607,节奏总纲!Q12)+IF((节奏总纲!Q12-INDEX($O$8:$O$607,MATCH(MAX(AA$8:AA$607),AA$8:AA$607,0)))&lt;0,0,(节奏总纲!Q12-INDEX($O$8:$O$607,MATCH(MAX(AA$8:AA$607),AA$8:AA$607,0)))*MAX($K$8:$K$67))</f>
        <v>0</v>
      </c>
      <c r="AX16" s="69">
        <f>求节点($O$8:$O$607,AB$8:AB$607,节奏总纲!R12)+IF((节奏总纲!R12-INDEX($O$8:$O$607,MATCH(MAX(AB$8:AB$607),AB$8:AB$607,0)))&lt;0,0,(节奏总纲!R12-INDEX($O$8:$O$607,MATCH(MAX(AB$8:AB$607),AB$8:AB$607,0)))*MAX($K$8:$K$67))</f>
        <v>0</v>
      </c>
      <c r="AY16" s="69">
        <f>求节点($O$8:$O$607,AC$8:AC$607,节奏总纲!S12)+IF((节奏总纲!S12-INDEX($O$8:$O$607,MATCH(MAX(AC$8:AC$607),AC$8:AC$607,0)))&lt;0,0,(节奏总纲!S12-INDEX($O$8:$O$607,MATCH(MAX(AC$8:AC$607),AC$8:AC$607,0)))*MAX($K$8:$K$67))</f>
        <v>0</v>
      </c>
      <c r="AZ16" s="69">
        <f>求节点($O$8:$O$607,AD$8:AD$607,节奏总纲!T12)+IF((节奏总纲!T12-INDEX($O$8:$O$607,MATCH(MAX(AD$8:AD$607),AD$8:AD$607,0)))&lt;0,0,(节奏总纲!T12-INDEX($O$8:$O$607,MATCH(MAX(AD$8:AD$607),AD$8:AD$607,0)))*MAX($K$8:$K$67))</f>
        <v>0</v>
      </c>
      <c r="BA16" s="69">
        <f>求节点($O$8:$O$607,AE$8:AE$607,节奏总纲!P12)+IF((节奏总纲!P12-INDEX($O$8:$O$607,MATCH(MAX(AE$8:AE$607),AE$8:AE$607,0)))&lt;0,0,(节奏总纲!P12-INDEX($O$8:$O$607,MATCH(MAX(AE$8:AE$607),AE$8:AE$607,0)))*MAX($L$8:$L$67))</f>
        <v>46190.185763926129</v>
      </c>
      <c r="BB16" s="69">
        <f>求节点($O$8:$O$607,AF$8:AF$607,节奏总纲!Q12)+IF((节奏总纲!Q12-INDEX($O$8:$O$607,MATCH(MAX(AF$8:AF$607),AF$8:AF$607,0)))&lt;0,0,(节奏总纲!Q12-INDEX($O$8:$O$607,MATCH(MAX(AF$8:AF$607),AF$8:AF$607,0)))*MAX($L$8:$L$67))</f>
        <v>56903.433224578235</v>
      </c>
      <c r="BC16" s="69">
        <f>求节点($O$8:$O$607,AG$8:AG$607,节奏总纲!R12)+IF((节奏总纲!R12-INDEX($O$8:$O$607,MATCH(MAX(AG$8:AG$607),AG$8:AG$607,0)))&lt;0,0,(节奏总纲!R12-INDEX($O$8:$O$607,MATCH(MAX(AG$8:AG$607),AG$8:AG$607,0)))*MAX($L$8:$L$67))</f>
        <v>62775.955546308054</v>
      </c>
      <c r="BD16" s="69">
        <f>求节点($O$8:$O$607,AH$8:AH$607,节奏总纲!S12)+IF((节奏总纲!S12-INDEX($O$8:$O$607,MATCH(MAX(AH$8:AH$607),AH$8:AH$607,0)))&lt;0,0,(节奏总纲!S12-INDEX($O$8:$O$607,MATCH(MAX(AH$8:AH$607),AH$8:AH$607,0)))*MAX($L$8:$L$67))</f>
        <v>74766.184677641009</v>
      </c>
      <c r="BE16" s="69">
        <f>求节点($O$8:$O$607,AI$8:AI$607,节奏总纲!T12)+IF((节奏总纲!T12-INDEX($O$8:$O$607,MATCH(MAX(AI$8:AI$607),AI$8:AI$607,0)))&lt;0,0,(节奏总纲!T12-INDEX($O$8:$O$607,MATCH(MAX(AI$8:AI$607),AI$8:AI$607,0)))*MAX($L$8:$L$67))</f>
        <v>81911.247863322147</v>
      </c>
      <c r="BN16" s="4">
        <v>9</v>
      </c>
      <c r="BO16" s="63">
        <f>求节点($BJ$19:$BJ$23,$BK$19:$BK$23,基本信息!G13)</f>
        <v>19245.910734969217</v>
      </c>
      <c r="BP16" s="63">
        <f>求节点($BJ$19:$BJ$23,$BK$19:$BK$23,基本信息!H13)</f>
        <v>25495.910734969217</v>
      </c>
      <c r="BQ16" s="63">
        <f>求节点($BJ$19:$BJ$23,$BK$19:$BK$23,基本信息!I13)</f>
        <v>31745.910734969217</v>
      </c>
      <c r="BR16" s="63">
        <f>求节点($BJ$19:$BJ$23,$BK$19:$BK$23,基本信息!J13)</f>
        <v>37995.91073496922</v>
      </c>
      <c r="BS16" s="63">
        <f>求节点($BJ$19:$BJ$23,$BK$19:$BK$23,基本信息!K13)</f>
        <v>44245.91073496922</v>
      </c>
      <c r="BT16" s="63">
        <f>求节点($BJ$19:$BJ$23,$BL$19:$BL$23,基本信息!G13)</f>
        <v>577.3773220490765</v>
      </c>
      <c r="BU16" s="63">
        <f>求节点($BJ$19:$BJ$23,$BL$19:$BL$23,基本信息!H13)</f>
        <v>764.8773220490765</v>
      </c>
      <c r="BV16" s="63">
        <f>求节点($BJ$19:$BJ$23,$BL$19:$BL$23,基本信息!I13)</f>
        <v>952.3773220490765</v>
      </c>
      <c r="BW16" s="63">
        <f>求节点($BJ$19:$BJ$23,$BL$19:$BL$23,基本信息!J13)</f>
        <v>1139.8773220490766</v>
      </c>
      <c r="BX16" s="63">
        <f>求节点($BJ$19:$BJ$23,$BL$19:$BL$23,基本信息!K13)</f>
        <v>1327.3773220490766</v>
      </c>
      <c r="CC16" s="27"/>
      <c r="CD16" s="24">
        <v>9</v>
      </c>
      <c r="CE16" s="69">
        <f t="shared" si="38"/>
        <v>71.594787934085488</v>
      </c>
      <c r="CF16" s="69">
        <f t="shared" si="20"/>
        <v>93.558762172281135</v>
      </c>
      <c r="CG16" s="69">
        <f t="shared" si="21"/>
        <v>114.07051886880006</v>
      </c>
      <c r="CH16" s="69">
        <f t="shared" si="22"/>
        <v>134.07292972973687</v>
      </c>
      <c r="CI16" s="69">
        <f t="shared" si="23"/>
        <v>151.90317142077748</v>
      </c>
      <c r="CJ16" s="69">
        <f>(CE16-CE15)/节奏总纲!W12</f>
        <v>82.666666666666501</v>
      </c>
      <c r="CK16" s="6">
        <f t="shared" si="24"/>
        <v>0.80645161290322576</v>
      </c>
      <c r="CL16" s="6">
        <f t="shared" si="25"/>
        <v>0.19354838709677422</v>
      </c>
      <c r="CM16" s="24"/>
      <c r="CN16" s="24">
        <v>9</v>
      </c>
      <c r="CO16" s="69">
        <f t="shared" si="26"/>
        <v>21555.420023165523</v>
      </c>
      <c r="CP16" s="69">
        <f t="shared" si="27"/>
        <v>28341.08239619813</v>
      </c>
      <c r="CQ16" s="69">
        <f t="shared" si="28"/>
        <v>34884.708512284618</v>
      </c>
      <c r="CR16" s="69">
        <f t="shared" si="29"/>
        <v>41734.21996885127</v>
      </c>
      <c r="CS16" s="69">
        <f t="shared" si="30"/>
        <v>48341.473128135331</v>
      </c>
      <c r="CT16" s="6">
        <f t="shared" si="31"/>
        <v>0.89285714285714279</v>
      </c>
      <c r="CU16" s="6">
        <f t="shared" si="32"/>
        <v>0.10714285714285716</v>
      </c>
      <c r="CW16" s="24">
        <v>9</v>
      </c>
      <c r="CX16" s="69">
        <f t="shared" si="33"/>
        <v>0</v>
      </c>
      <c r="CY16" s="69">
        <f t="shared" si="34"/>
        <v>0</v>
      </c>
      <c r="CZ16" s="69">
        <f t="shared" si="35"/>
        <v>0</v>
      </c>
      <c r="DA16" s="69">
        <f t="shared" si="36"/>
        <v>0</v>
      </c>
      <c r="DB16" s="69">
        <f t="shared" si="37"/>
        <v>0</v>
      </c>
    </row>
    <row r="17" spans="2:106" x14ac:dyDescent="0.15">
      <c r="B17" s="73"/>
      <c r="C17" s="4">
        <v>10</v>
      </c>
      <c r="D17" s="24">
        <v>30</v>
      </c>
      <c r="E17" s="60">
        <v>500</v>
      </c>
      <c r="F17" s="56">
        <v>0</v>
      </c>
      <c r="G17" s="58">
        <v>10000</v>
      </c>
      <c r="I17" s="4">
        <f>SUM($D$8:$D17)</f>
        <v>300</v>
      </c>
      <c r="J17" s="4">
        <f>SUM(E$8:E17)</f>
        <v>5000</v>
      </c>
      <c r="K17" s="4">
        <f>SUM(F$8:F17)</f>
        <v>0</v>
      </c>
      <c r="L17" s="55">
        <f>SUM(G$8:G17)</f>
        <v>100000</v>
      </c>
      <c r="M17" s="24"/>
      <c r="N17" s="69"/>
      <c r="O17" s="4">
        <v>10</v>
      </c>
      <c r="P17" s="69">
        <f>求节点($C$8:$C$67,$I$8:$I$67,基本信息!N14)+P16</f>
        <v>8683.515021614583</v>
      </c>
      <c r="Q17" s="69">
        <f>求节点($C$8:$C$67,$I$8:$I$67,基本信息!O14)+Q16</f>
        <v>10215.604626267357</v>
      </c>
      <c r="R17" s="69">
        <f>求节点($C$8:$C$67,$I$8:$I$67,基本信息!P14)+R16</f>
        <v>12387.660220539354</v>
      </c>
      <c r="S17" s="69">
        <f>求节点($C$8:$C$67,$I$8:$I$67,基本信息!Q14)+S16</f>
        <v>15269.845887223993</v>
      </c>
      <c r="T17" s="69">
        <f>求节点($C$8:$C$67,$I$8:$I$67,基本信息!R14)+T16</f>
        <v>19282.768465210862</v>
      </c>
      <c r="U17" s="69">
        <f>求节点($C$8:$C$67,$J$8:$J$67,基本信息!N14)+U16</f>
        <v>198822.89016701031</v>
      </c>
      <c r="V17" s="69">
        <f>求节点($C$8:$C$67,$J$8:$J$67,基本信息!O14)+V16</f>
        <v>241941.85033206895</v>
      </c>
      <c r="W17" s="69">
        <f>求节点($C$8:$C$67,$J$8:$J$67,基本信息!P14)+W16</f>
        <v>307130.06466180395</v>
      </c>
      <c r="X17" s="69">
        <f>求节点($C$8:$C$67,$J$8:$J$67,基本信息!Q14)+X16</f>
        <v>396788.04878058255</v>
      </c>
      <c r="Y17" s="69">
        <f>求节点($C$8:$C$67,$J$8:$J$67,基本信息!R14)+Y16</f>
        <v>525735.35026297614</v>
      </c>
      <c r="Z17" s="69">
        <f>求节点($C$8:$C$67,$K$8:$K$67,基本信息!N14)+Z16</f>
        <v>0</v>
      </c>
      <c r="AA17" s="69">
        <f>求节点($C$8:$C$67,$K$8:$K$67,基本信息!O14)+AA16</f>
        <v>0</v>
      </c>
      <c r="AB17" s="69">
        <f>求节点($C$8:$C$67,$K$8:$K$67,基本信息!P14)+AB16</f>
        <v>0</v>
      </c>
      <c r="AC17" s="69">
        <f>求节点($C$8:$C$67,$K$8:$K$67,基本信息!Q14)+AC16</f>
        <v>0</v>
      </c>
      <c r="AD17" s="69">
        <f>求节点($C$8:$C$67,$K$8:$K$67,基本信息!R14)+AD16</f>
        <v>0</v>
      </c>
      <c r="AE17" s="69">
        <f>求节点($C$8:$C$67,$L$8:$L$67,基本信息!N14)+AE16</f>
        <v>4365858.3884060336</v>
      </c>
      <c r="AF17" s="69">
        <f>求节点($C$8:$C$67,$L$8:$L$67,基本信息!O14)+AF16</f>
        <v>5500963.8889652556</v>
      </c>
      <c r="AG17" s="69">
        <f>求节点($C$8:$C$67,$L$8:$L$67,基本信息!P14)+AG16</f>
        <v>7558581.2377746776</v>
      </c>
      <c r="AH17" s="69">
        <f>求节点($C$8:$C$67,$L$8:$L$67,基本信息!Q14)+AH16</f>
        <v>10619445.965634925</v>
      </c>
      <c r="AI17" s="69">
        <f>求节点($C$8:$C$67,$L$8:$L$67,基本信息!R14)+AI16</f>
        <v>15586761.135576405</v>
      </c>
      <c r="AJ17" s="69"/>
      <c r="AK17" s="58">
        <v>10</v>
      </c>
      <c r="AL17" s="69">
        <f>求节点($O$8:$O$607,P$8:P$607,节奏总纲!P13)+IF((节奏总纲!P13-INDEX($O$8:$O$607,MATCH(MAX(P$8:P$607),P$8:P$607,0)))&lt;0,0,(节奏总纲!P13-INDEX($O$8:$O$607,MATCH(MAX(P$8:P$607),P$8:P$607,0)))*MAX($I$8:$I$67))</f>
        <v>160.00000000000003</v>
      </c>
      <c r="AM17" s="69">
        <f>求节点($O$8:$O$607,Q$8:Q$607,节奏总纲!Q13)+IF((节奏总纲!Q13-INDEX($O$8:$O$607,MATCH(MAX(Q$8:Q$607),Q$8:Q$607,0)))&lt;0,0,(节奏总纲!Q13-INDEX($O$8:$O$607,MATCH(MAX(Q$8:Q$607),Q$8:Q$607,0)))*MAX($I$8:$I$67))</f>
        <v>197.99020130559998</v>
      </c>
      <c r="AN17" s="69">
        <f>求节点($O$8:$O$607,R$8:R$607,节奏总纲!R13)+IF((节奏总纲!R13-INDEX($O$8:$O$607,MATCH(MAX(R$8:R$607),R$8:R$607,0)))&lt;0,0,(节奏总纲!R13-INDEX($O$8:$O$607,MATCH(MAX(R$8:R$607),R$8:R$607,0)))*MAX($I$8:$I$67))</f>
        <v>219.0405008842402</v>
      </c>
      <c r="AO17" s="69">
        <f>求节点($O$8:$O$607,S$8:S$607,节奏总纲!S13)+IF((节奏总纲!S13-INDEX($O$8:$O$607,MATCH(MAX(S$8:S$607),S$8:S$607,0)))&lt;0,0,(节奏总纲!S13-INDEX($O$8:$O$607,MATCH(MAX(S$8:S$607),S$8:S$607,0)))*MAX($I$8:$I$67))</f>
        <v>234.73091536605719</v>
      </c>
      <c r="AP17" s="69">
        <f>求节点($O$8:$O$607,T$8:T$607,节奏总纲!T13)+IF((节奏总纲!T13-INDEX($O$8:$O$607,MATCH(MAX(T$8:T$607),T$8:T$607,0)))&lt;0,0,(节奏总纲!T13-INDEX($O$8:$O$607,MATCH(MAX(T$8:T$607),T$8:T$607,0)))*MAX($I$8:$I$67))</f>
        <v>225.75528073949226</v>
      </c>
      <c r="AQ17" s="69">
        <f>求节点($O$8:$O$607,U$8:U$607,节奏总纲!P13)+IF((节奏总纲!P13-INDEX($O$8:$O$607,MATCH(MAX(U$8:U$607),U$8:U$607,0)))&lt;0,0,(节奏总纲!P13-INDEX($O$8:$O$607,MATCH(MAX(U$8:U$607),U$8:U$607,0)))*MAX($J$8:$J$67))</f>
        <v>2666.666666666667</v>
      </c>
      <c r="AR17" s="69">
        <f>求节点($O$8:$O$607,V$8:V$607,节奏总纲!Q13)+IF((节奏总纲!Q13-INDEX($O$8:$O$607,MATCH(MAX(V$8:V$607),V$8:V$607,0)))&lt;0,0,(节奏总纲!Q13-INDEX($O$8:$O$607,MATCH(MAX(V$8:V$607),V$8:V$607,0)))*MAX($J$8:$J$67))</f>
        <v>3299.8366884266661</v>
      </c>
      <c r="AS17" s="69">
        <f>求节点($O$8:$O$607,W$8:W$607,节奏总纲!R13)+IF((节奏总纲!R13-INDEX($O$8:$O$607,MATCH(MAX(W$8:W$607),W$8:W$607,0)))&lt;0,0,(节奏总纲!R13-INDEX($O$8:$O$607,MATCH(MAX(W$8:W$607),W$8:W$607,0)))*MAX($J$8:$J$67))</f>
        <v>3650.6750147373368</v>
      </c>
      <c r="AT17" s="69">
        <f>求节点($O$8:$O$607,X$8:X$607,节奏总纲!S13)+IF((节奏总纲!S13-INDEX($O$8:$O$607,MATCH(MAX(X$8:X$607),X$8:X$607,0)))&lt;0,0,(节奏总纲!S13-INDEX($O$8:$O$607,MATCH(MAX(X$8:X$607),X$8:X$607,0)))*MAX($J$8:$J$67))</f>
        <v>4368.8728841514294</v>
      </c>
      <c r="AU17" s="69">
        <f>求节点($O$8:$O$607,Y$8:Y$607,节奏总纲!T13)+IF((节奏总纲!T13-INDEX($O$8:$O$607,MATCH(MAX(Y$8:Y$607),Y$8:Y$607,0)))&lt;0,0,(节奏总纲!T13-INDEX($O$8:$O$607,MATCH(MAX(Y$8:Y$607),Y$8:Y$607,0)))*MAX($J$8:$J$67))</f>
        <v>4824.2820184873071</v>
      </c>
      <c r="AV17" s="69">
        <f>求节点($O$8:$O$607,Z$8:Z$607,节奏总纲!P13)+IF((节奏总纲!P13-INDEX($O$8:$O$607,MATCH(MAX(Z$8:Z$607),Z$8:Z$607,0)))&lt;0,0,(节奏总纲!P13-INDEX($O$8:$O$607,MATCH(MAX(Z$8:Z$607),Z$8:Z$607,0)))*MAX($K$8:$K$67))</f>
        <v>0</v>
      </c>
      <c r="AW17" s="69">
        <f>求节点($O$8:$O$607,AA$8:AA$607,节奏总纲!Q13)+IF((节奏总纲!Q13-INDEX($O$8:$O$607,MATCH(MAX(AA$8:AA$607),AA$8:AA$607,0)))&lt;0,0,(节奏总纲!Q13-INDEX($O$8:$O$607,MATCH(MAX(AA$8:AA$607),AA$8:AA$607,0)))*MAX($K$8:$K$67))</f>
        <v>0</v>
      </c>
      <c r="AX17" s="69">
        <f>求节点($O$8:$O$607,AB$8:AB$607,节奏总纲!R13)+IF((节奏总纲!R13-INDEX($O$8:$O$607,MATCH(MAX(AB$8:AB$607),AB$8:AB$607,0)))&lt;0,0,(节奏总纲!R13-INDEX($O$8:$O$607,MATCH(MAX(AB$8:AB$607),AB$8:AB$607,0)))*MAX($K$8:$K$67))</f>
        <v>0</v>
      </c>
      <c r="AY17" s="69">
        <f>求节点($O$8:$O$607,AC$8:AC$607,节奏总纲!S13)+IF((节奏总纲!S13-INDEX($O$8:$O$607,MATCH(MAX(AC$8:AC$607),AC$8:AC$607,0)))&lt;0,0,(节奏总纲!S13-INDEX($O$8:$O$607,MATCH(MAX(AC$8:AC$607),AC$8:AC$607,0)))*MAX($K$8:$K$67))</f>
        <v>0</v>
      </c>
      <c r="AZ17" s="69">
        <f>求节点($O$8:$O$607,AD$8:AD$607,节奏总纲!T13)+IF((节奏总纲!T13-INDEX($O$8:$O$607,MATCH(MAX(AD$8:AD$607),AD$8:AD$607,0)))&lt;0,0,(节奏总纲!T13-INDEX($O$8:$O$607,MATCH(MAX(AD$8:AD$607),AD$8:AD$607,0)))*MAX($K$8:$K$67))</f>
        <v>0</v>
      </c>
      <c r="BA17" s="69">
        <f>求节点($O$8:$O$607,AE$8:AE$607,节奏总纲!P13)+IF((节奏总纲!P13-INDEX($O$8:$O$607,MATCH(MAX(AE$8:AE$607),AE$8:AE$607,0)))&lt;0,0,(节奏总纲!P13-INDEX($O$8:$O$607,MATCH(MAX(AE$8:AE$607),AE$8:AE$607,0)))*MAX($L$8:$L$67))</f>
        <v>53333.333333333343</v>
      </c>
      <c r="BB17" s="69">
        <f>求节点($O$8:$O$607,AF$8:AF$607,节奏总纲!Q13)+IF((节奏总纲!Q13-INDEX($O$8:$O$607,MATCH(MAX(AF$8:AF$607),AF$8:AF$607,0)))&lt;0,0,(节奏总纲!Q13-INDEX($O$8:$O$607,MATCH(MAX(AF$8:AF$607),AF$8:AF$607,0)))*MAX($L$8:$L$67))</f>
        <v>65996.733768533333</v>
      </c>
      <c r="BC17" s="69">
        <f>求节点($O$8:$O$607,AG$8:AG$607,节奏总纲!R13)+IF((节奏总纲!R13-INDEX($O$8:$O$607,MATCH(MAX(AG$8:AG$607),AG$8:AG$607,0)))&lt;0,0,(节奏总纲!R13-INDEX($O$8:$O$607,MATCH(MAX(AG$8:AG$607),AG$8:AG$607,0)))*MAX($L$8:$L$67))</f>
        <v>73013.500294746729</v>
      </c>
      <c r="BD17" s="69">
        <f>求节点($O$8:$O$607,AH$8:AH$607,节奏总纲!S13)+IF((节奏总纲!S13-INDEX($O$8:$O$607,MATCH(MAX(AH$8:AH$607),AH$8:AH$607,0)))&lt;0,0,(节奏总纲!S13-INDEX($O$8:$O$607,MATCH(MAX(AH$8:AH$607),AH$8:AH$607,0)))*MAX($L$8:$L$67))</f>
        <v>87377.457683028595</v>
      </c>
      <c r="BE17" s="69">
        <f>求节点($O$8:$O$607,AI$8:AI$607,节奏总纲!T13)+IF((节奏总纲!T13-INDEX($O$8:$O$607,MATCH(MAX(AI$8:AI$607),AI$8:AI$607,0)))&lt;0,0,(节奏总纲!T13-INDEX($O$8:$O$607,MATCH(MAX(AI$8:AI$607),AI$8:AI$607,0)))*MAX($L$8:$L$67))</f>
        <v>96485.640369746136</v>
      </c>
      <c r="BK17" s="73" t="s">
        <v>22</v>
      </c>
      <c r="BL17" s="73"/>
      <c r="BN17" s="4">
        <v>10</v>
      </c>
      <c r="BO17" s="63">
        <f>求节点($BJ$19:$BJ$23,$BK$19:$BK$23,基本信息!G14)</f>
        <v>22222.222222222223</v>
      </c>
      <c r="BP17" s="63">
        <f>求节点($BJ$19:$BJ$23,$BK$19:$BK$23,基本信息!H14)</f>
        <v>28472.222222222223</v>
      </c>
      <c r="BQ17" s="63">
        <f>求节点($BJ$19:$BJ$23,$BK$19:$BK$23,基本信息!I14)</f>
        <v>34722.222222222226</v>
      </c>
      <c r="BR17" s="63">
        <f>求节点($BJ$19:$BJ$23,$BK$19:$BK$23,基本信息!J14)</f>
        <v>40972.222222222226</v>
      </c>
      <c r="BS17" s="63">
        <f>求节点($BJ$19:$BJ$23,$BK$19:$BK$23,基本信息!K14)</f>
        <v>47222.222222222226</v>
      </c>
      <c r="BT17" s="63">
        <f>求节点($BJ$19:$BJ$23,$BL$19:$BL$23,基本信息!G14)</f>
        <v>666.66666666666674</v>
      </c>
      <c r="BU17" s="63">
        <f>求节点($BJ$19:$BJ$23,$BL$19:$BL$23,基本信息!H14)</f>
        <v>854.16666666666674</v>
      </c>
      <c r="BV17" s="63">
        <f>求节点($BJ$19:$BJ$23,$BL$19:$BL$23,基本信息!I14)</f>
        <v>1041.6666666666667</v>
      </c>
      <c r="BW17" s="63">
        <f>求节点($BJ$19:$BJ$23,$BL$19:$BL$23,基本信息!J14)</f>
        <v>1229.1666666666667</v>
      </c>
      <c r="BX17" s="63">
        <f>求节点($BJ$19:$BJ$23,$BL$19:$BL$23,基本信息!K14)</f>
        <v>1416.6666666666667</v>
      </c>
      <c r="CC17" s="27"/>
      <c r="CD17" s="24">
        <v>10</v>
      </c>
      <c r="CE17" s="69">
        <f t="shared" si="38"/>
        <v>82.666666666666686</v>
      </c>
      <c r="CF17" s="69">
        <f t="shared" si="20"/>
        <v>105.21568679722668</v>
      </c>
      <c r="CG17" s="69">
        <f t="shared" si="21"/>
        <v>126.0707167550907</v>
      </c>
      <c r="CH17" s="69">
        <f t="shared" si="22"/>
        <v>146.38975820327241</v>
      </c>
      <c r="CI17" s="69">
        <f t="shared" si="23"/>
        <v>164.2421947406159</v>
      </c>
      <c r="CJ17" s="69">
        <f>(CE17-CE16)/节奏总纲!W13</f>
        <v>82.666666666666828</v>
      </c>
      <c r="CK17" s="6">
        <f t="shared" si="24"/>
        <v>0.80645161290322565</v>
      </c>
      <c r="CL17" s="6">
        <f t="shared" si="25"/>
        <v>0.19354838709677419</v>
      </c>
      <c r="CM17" s="24"/>
      <c r="CN17" s="24">
        <v>10</v>
      </c>
      <c r="CO17" s="69">
        <f t="shared" si="26"/>
        <v>24888.888888888891</v>
      </c>
      <c r="CP17" s="69">
        <f t="shared" si="27"/>
        <v>31772.058910648888</v>
      </c>
      <c r="CQ17" s="69">
        <f t="shared" si="28"/>
        <v>38372.897236959565</v>
      </c>
      <c r="CR17" s="69">
        <f t="shared" si="29"/>
        <v>45341.095106373657</v>
      </c>
      <c r="CS17" s="69">
        <f t="shared" si="30"/>
        <v>52046.504240709532</v>
      </c>
      <c r="CT17" s="6">
        <f t="shared" si="31"/>
        <v>0.89285714285714279</v>
      </c>
      <c r="CU17" s="6">
        <f t="shared" si="32"/>
        <v>0.10714285714285715</v>
      </c>
      <c r="CW17" s="24">
        <v>10</v>
      </c>
      <c r="CX17" s="69">
        <f t="shared" si="33"/>
        <v>0</v>
      </c>
      <c r="CY17" s="69">
        <f t="shared" si="34"/>
        <v>0</v>
      </c>
      <c r="CZ17" s="69">
        <f t="shared" si="35"/>
        <v>0</v>
      </c>
      <c r="DA17" s="69">
        <f t="shared" si="36"/>
        <v>0</v>
      </c>
      <c r="DB17" s="69">
        <f t="shared" si="37"/>
        <v>0</v>
      </c>
    </row>
    <row r="18" spans="2:106" x14ac:dyDescent="0.15">
      <c r="B18" s="73"/>
      <c r="C18" s="4">
        <v>11</v>
      </c>
      <c r="D18" s="24">
        <v>30</v>
      </c>
      <c r="E18" s="60">
        <v>500</v>
      </c>
      <c r="F18" s="56">
        <v>0</v>
      </c>
      <c r="G18" s="58">
        <v>10000</v>
      </c>
      <c r="I18" s="4">
        <f>SUM($D$8:$D18)</f>
        <v>330</v>
      </c>
      <c r="J18" s="4">
        <f>SUM(E$8:E18)</f>
        <v>5500</v>
      </c>
      <c r="K18" s="4">
        <f>SUM(F$8:F18)</f>
        <v>0</v>
      </c>
      <c r="L18" s="55">
        <f>SUM(G$8:G18)</f>
        <v>110000</v>
      </c>
      <c r="M18" s="24"/>
      <c r="N18" s="69"/>
      <c r="O18" s="4">
        <v>11</v>
      </c>
      <c r="P18" s="69">
        <f>求节点($C$8:$C$67,$I$8:$I$67,基本信息!N15)+P17</f>
        <v>10112.98870582511</v>
      </c>
      <c r="Q18" s="69">
        <f>求节点($C$8:$C$67,$I$8:$I$67,基本信息!O15)+Q17</f>
        <v>11898.873970483834</v>
      </c>
      <c r="R18" s="69">
        <f>求节点($C$8:$C$67,$I$8:$I$67,基本信息!P15)+R17</f>
        <v>14322.263123351606</v>
      </c>
      <c r="S18" s="69">
        <f>求节点($C$8:$C$67,$I$8:$I$67,基本信息!Q15)+S17</f>
        <v>17353.520782024956</v>
      </c>
      <c r="T18" s="69">
        <f>求节点($C$8:$C$67,$I$8:$I$67,基本信息!R15)+T17</f>
        <v>21595.801583181525</v>
      </c>
      <c r="U18" s="69">
        <f>求节点($C$8:$C$67,$J$8:$J$67,基本信息!N15)+U17</f>
        <v>234507.10069332609</v>
      </c>
      <c r="V18" s="69">
        <f>求节点($C$8:$C$67,$J$8:$J$67,基本信息!O15)+V17</f>
        <v>286050.82847261819</v>
      </c>
      <c r="W18" s="69">
        <f>求节点($C$8:$C$67,$J$8:$J$67,基本信息!P15)+W17</f>
        <v>359616.828088879</v>
      </c>
      <c r="X18" s="69">
        <f>求节点($C$8:$C$67,$J$8:$J$67,基本信息!Q15)+X17</f>
        <v>454243.87860728137</v>
      </c>
      <c r="Y18" s="69">
        <f>求节点($C$8:$C$67,$J$8:$J$67,基本信息!R15)+Y17</f>
        <v>591200.81876192836</v>
      </c>
      <c r="Z18" s="69">
        <f>求节点($C$8:$C$67,$K$8:$K$67,基本信息!N15)+Z17</f>
        <v>0</v>
      </c>
      <c r="AA18" s="69">
        <f>求节点($C$8:$C$67,$K$8:$K$67,基本信息!O15)+AA17</f>
        <v>0</v>
      </c>
      <c r="AB18" s="69">
        <f>求节点($C$8:$C$67,$K$8:$K$67,基本信息!P15)+AB17</f>
        <v>0</v>
      </c>
      <c r="AC18" s="69">
        <f>求节点($C$8:$C$67,$K$8:$K$67,基本信息!Q15)+AC17</f>
        <v>0</v>
      </c>
      <c r="AD18" s="69">
        <f>求节点($C$8:$C$67,$K$8:$K$67,基本信息!R15)+AD17</f>
        <v>0</v>
      </c>
      <c r="AE18" s="69">
        <f>求节点($C$8:$C$67,$L$8:$L$67,基本信息!N15)+AE17</f>
        <v>5197437.3357744552</v>
      </c>
      <c r="AF18" s="69">
        <f>求节点($C$8:$C$67,$L$8:$L$67,基本信息!O15)+AF17</f>
        <v>6665323.0145872254</v>
      </c>
      <c r="AG18" s="69">
        <f>求节点($C$8:$C$67,$L$8:$L$67,基本信息!P15)+AG17</f>
        <v>9058051.7748576794</v>
      </c>
      <c r="AH18" s="69">
        <f>求节点($C$8:$C$67,$L$8:$L$67,基本信息!Q15)+AH17</f>
        <v>12317679.158702876</v>
      </c>
      <c r="AI18" s="69">
        <f>求节点($C$8:$C$67,$L$8:$L$67,基本信息!R15)+AI17</f>
        <v>17736551.119509347</v>
      </c>
      <c r="AJ18" s="69"/>
      <c r="AK18" s="58">
        <v>11</v>
      </c>
      <c r="AL18" s="69">
        <f>求节点($O$8:$O$607,P$8:P$607,节奏总纲!P14)+IF((节奏总纲!P14-INDEX($O$8:$O$607,MATCH(MAX(P$8:P$607),P$8:P$607,0)))&lt;0,0,(节奏总纲!P14-INDEX($O$8:$O$607,MATCH(MAX(P$8:P$607),P$8:P$607,0)))*MAX($I$8:$I$67))</f>
        <v>205.93501602322766</v>
      </c>
      <c r="AM18" s="69">
        <f>求节点($O$8:$O$607,Q$8:Q$607,节奏总纲!Q14)+IF((节奏总纲!Q14-INDEX($O$8:$O$607,MATCH(MAX(Q$8:Q$607),Q$8:Q$607,0)))&lt;0,0,(节奏总纲!Q14-INDEX($O$8:$O$607,MATCH(MAX(Q$8:Q$607),Q$8:Q$607,0)))*MAX($I$8:$I$67))</f>
        <v>227.07326151140023</v>
      </c>
      <c r="AN18" s="69">
        <f>求节点($O$8:$O$607,R$8:R$607,节奏总纲!R14)+IF((节奏总纲!R14-INDEX($O$8:$O$607,MATCH(MAX(R$8:R$607),R$8:R$607,0)))&lt;0,0,(节奏总纲!R14-INDEX($O$8:$O$607,MATCH(MAX(R$8:R$607),R$8:R$607,0)))*MAX($I$8:$I$67))</f>
        <v>252.40848702285598</v>
      </c>
      <c r="AO18" s="69">
        <f>求节点($O$8:$O$607,S$8:S$607,节奏总纲!S14)+IF((节奏总纲!S14-INDEX($O$8:$O$607,MATCH(MAX(S$8:S$607),S$8:S$607,0)))&lt;0,0,(节奏总纲!S14-INDEX($O$8:$O$607,MATCH(MAX(S$8:S$607),S$8:S$607,0)))*MAX($I$8:$I$67))</f>
        <v>270.41296238668707</v>
      </c>
      <c r="AP18" s="69">
        <f>求节点($O$8:$O$607,T$8:T$607,节奏总纲!T14)+IF((节奏总纲!T14-INDEX($O$8:$O$607,MATCH(MAX(T$8:T$607),T$8:T$607,0)))&lt;0,0,(节奏总纲!T14-INDEX($O$8:$O$607,MATCH(MAX(T$8:T$607),T$8:T$607,0)))*MAX($I$8:$I$67))</f>
        <v>262.50855096908401</v>
      </c>
      <c r="AQ18" s="69">
        <f>求节点($O$8:$O$607,U$8:U$607,节奏总纲!P14)+IF((节奏总纲!P14-INDEX($O$8:$O$607,MATCH(MAX(U$8:U$607),U$8:U$607,0)))&lt;0,0,(节奏总纲!P14-INDEX($O$8:$O$607,MATCH(MAX(U$8:U$607),U$8:U$607,0)))*MAX($J$8:$J$67))</f>
        <v>3432.2502670537938</v>
      </c>
      <c r="AR18" s="69">
        <f>求节点($O$8:$O$607,V$8:V$607,节奏总纲!Q14)+IF((节奏总纲!Q14-INDEX($O$8:$O$607,MATCH(MAX(V$8:V$607),V$8:V$607,0)))&lt;0,0,(节奏总纲!Q14-INDEX($O$8:$O$607,MATCH(MAX(V$8:V$607),V$8:V$607,0)))*MAX($J$8:$J$67))</f>
        <v>3784.5543585233368</v>
      </c>
      <c r="AS18" s="69">
        <f>求节点($O$8:$O$607,W$8:W$607,节奏总纲!R14)+IF((节奏总纲!R14-INDEX($O$8:$O$607,MATCH(MAX(W$8:W$607),W$8:W$607,0)))&lt;0,0,(节奏总纲!R14-INDEX($O$8:$O$607,MATCH(MAX(W$8:W$607),W$8:W$607,0)))*MAX($J$8:$J$67))</f>
        <v>4206.8081170476007</v>
      </c>
      <c r="AT18" s="69">
        <f>求节点($O$8:$O$607,X$8:X$607,节奏总纲!S14)+IF((节奏总纲!S14-INDEX($O$8:$O$607,MATCH(MAX(X$8:X$607),X$8:X$607,0)))&lt;0,0,(节奏总纲!S14-INDEX($O$8:$O$607,MATCH(MAX(X$8:X$607),X$8:X$607,0)))*MAX($J$8:$J$67))</f>
        <v>5032.9964293450357</v>
      </c>
      <c r="AU18" s="69">
        <f>求节点($O$8:$O$607,Y$8:Y$607,节奏总纲!T14)+IF((节奏总纲!T14-INDEX($O$8:$O$607,MATCH(MAX(Y$8:Y$607),Y$8:Y$607,0)))&lt;0,0,(节奏总纲!T14-INDEX($O$8:$O$607,MATCH(MAX(Y$8:Y$607),Y$8:Y$607,0)))*MAX($J$8:$J$67))</f>
        <v>5609.6817668716085</v>
      </c>
      <c r="AV18" s="69">
        <f>求节点($O$8:$O$607,Z$8:Z$607,节奏总纲!P14)+IF((节奏总纲!P14-INDEX($O$8:$O$607,MATCH(MAX(Z$8:Z$607),Z$8:Z$607,0)))&lt;0,0,(节奏总纲!P14-INDEX($O$8:$O$607,MATCH(MAX(Z$8:Z$607),Z$8:Z$607,0)))*MAX($K$8:$K$67))</f>
        <v>0</v>
      </c>
      <c r="AW18" s="69">
        <f>求节点($O$8:$O$607,AA$8:AA$607,节奏总纲!Q14)+IF((节奏总纲!Q14-INDEX($O$8:$O$607,MATCH(MAX(AA$8:AA$607),AA$8:AA$607,0)))&lt;0,0,(节奏总纲!Q14-INDEX($O$8:$O$607,MATCH(MAX(AA$8:AA$607),AA$8:AA$607,0)))*MAX($K$8:$K$67))</f>
        <v>0</v>
      </c>
      <c r="AX18" s="69">
        <f>求节点($O$8:$O$607,AB$8:AB$607,节奏总纲!R14)+IF((节奏总纲!R14-INDEX($O$8:$O$607,MATCH(MAX(AB$8:AB$607),AB$8:AB$607,0)))&lt;0,0,(节奏总纲!R14-INDEX($O$8:$O$607,MATCH(MAX(AB$8:AB$607),AB$8:AB$607,0)))*MAX($K$8:$K$67))</f>
        <v>0</v>
      </c>
      <c r="AY18" s="69">
        <f>求节点($O$8:$O$607,AC$8:AC$607,节奏总纲!S14)+IF((节奏总纲!S14-INDEX($O$8:$O$607,MATCH(MAX(AC$8:AC$607),AC$8:AC$607,0)))&lt;0,0,(节奏总纲!S14-INDEX($O$8:$O$607,MATCH(MAX(AC$8:AC$607),AC$8:AC$607,0)))*MAX($K$8:$K$67))</f>
        <v>0</v>
      </c>
      <c r="AZ18" s="69">
        <f>求节点($O$8:$O$607,AD$8:AD$607,节奏总纲!T14)+IF((节奏总纲!T14-INDEX($O$8:$O$607,MATCH(MAX(AD$8:AD$607),AD$8:AD$607,0)))&lt;0,0,(节奏总纲!T14-INDEX($O$8:$O$607,MATCH(MAX(AD$8:AD$607),AD$8:AD$607,0)))*MAX($K$8:$K$67))</f>
        <v>0</v>
      </c>
      <c r="BA18" s="69">
        <f>求节点($O$8:$O$607,AE$8:AE$607,节奏总纲!P14)+IF((节奏总纲!P14-INDEX($O$8:$O$607,MATCH(MAX(AE$8:AE$607),AE$8:AE$607,0)))&lt;0,0,(节奏总纲!P14-INDEX($O$8:$O$607,MATCH(MAX(AE$8:AE$607),AE$8:AE$607,0)))*MAX($L$8:$L$67))</f>
        <v>68645.005341075885</v>
      </c>
      <c r="BB18" s="69">
        <f>求节点($O$8:$O$607,AF$8:AF$607,节奏总纲!Q14)+IF((节奏总纲!Q14-INDEX($O$8:$O$607,MATCH(MAX(AF$8:AF$607),AF$8:AF$607,0)))&lt;0,0,(节奏总纲!Q14-INDEX($O$8:$O$607,MATCH(MAX(AF$8:AF$607),AF$8:AF$607,0)))*MAX($L$8:$L$67))</f>
        <v>75691.087170466752</v>
      </c>
      <c r="BC18" s="69">
        <f>求节点($O$8:$O$607,AG$8:AG$607,节奏总纲!R14)+IF((节奏总纲!R14-INDEX($O$8:$O$607,MATCH(MAX(AG$8:AG$607),AG$8:AG$607,0)))&lt;0,0,(节奏总纲!R14-INDEX($O$8:$O$607,MATCH(MAX(AG$8:AG$607),AG$8:AG$607,0)))*MAX($L$8:$L$67))</f>
        <v>84136.162340951996</v>
      </c>
      <c r="BD18" s="69">
        <f>求节点($O$8:$O$607,AH$8:AH$607,节奏总纲!S14)+IF((节奏总纲!S14-INDEX($O$8:$O$607,MATCH(MAX(AH$8:AH$607),AH$8:AH$607,0)))&lt;0,0,(节奏总纲!S14-INDEX($O$8:$O$607,MATCH(MAX(AH$8:AH$607),AH$8:AH$607,0)))*MAX($L$8:$L$67))</f>
        <v>100659.92858690073</v>
      </c>
      <c r="BE18" s="69">
        <f>求节点($O$8:$O$607,AI$8:AI$607,节奏总纲!T14)+IF((节奏总纲!T14-INDEX($O$8:$O$607,MATCH(MAX(AI$8:AI$607),AI$8:AI$607,0)))&lt;0,0,(节奏总纲!T14-INDEX($O$8:$O$607,MATCH(MAX(AI$8:AI$607),AI$8:AI$607,0)))*MAX($L$8:$L$67))</f>
        <v>112193.63533743215</v>
      </c>
      <c r="BI18" s="4" t="s">
        <v>15</v>
      </c>
      <c r="BJ18" s="24" t="s">
        <v>71</v>
      </c>
      <c r="BK18" s="4" t="s">
        <v>80</v>
      </c>
      <c r="BL18" s="4" t="s">
        <v>20</v>
      </c>
      <c r="BN18" s="4">
        <v>11</v>
      </c>
      <c r="BO18" s="63">
        <f>求节点($BJ$19:$BJ$23,$BK$19:$BK$23,基本信息!G15)</f>
        <v>25412.153890501915</v>
      </c>
      <c r="BP18" s="63">
        <f>求节点($BJ$19:$BJ$23,$BK$19:$BK$23,基本信息!H15)</f>
        <v>31662.153890501915</v>
      </c>
      <c r="BQ18" s="63">
        <f>求节点($BJ$19:$BJ$23,$BK$19:$BK$23,基本信息!I15)</f>
        <v>37912.153890501912</v>
      </c>
      <c r="BR18" s="63">
        <f>求节点($BJ$19:$BJ$23,$BK$19:$BK$23,基本信息!J15)</f>
        <v>44162.153890501919</v>
      </c>
      <c r="BS18" s="63">
        <f>求节点($BJ$19:$BJ$23,$BK$19:$BK$23,基本信息!K15)</f>
        <v>50824.307781003838</v>
      </c>
      <c r="BT18" s="63">
        <f>求节点($BJ$19:$BJ$23,$BL$19:$BL$23,基本信息!G15)</f>
        <v>762.36461671505754</v>
      </c>
      <c r="BU18" s="63">
        <f>求节点($BJ$19:$BJ$23,$BL$19:$BL$23,基本信息!H15)</f>
        <v>949.86461671505754</v>
      </c>
      <c r="BV18" s="63">
        <f>求节点($BJ$19:$BJ$23,$BL$19:$BL$23,基本信息!I15)</f>
        <v>1137.3646167150575</v>
      </c>
      <c r="BW18" s="63">
        <f>求节点($BJ$19:$BJ$23,$BL$19:$BL$23,基本信息!J15)</f>
        <v>1324.8646167150575</v>
      </c>
      <c r="BX18" s="63">
        <f>求节点($BJ$19:$BJ$23,$BL$19:$BL$23,基本信息!K15)</f>
        <v>1516.4861556200767</v>
      </c>
      <c r="CC18" s="27"/>
      <c r="CD18" s="24">
        <v>11</v>
      </c>
      <c r="CE18" s="69">
        <f t="shared" si="38"/>
        <v>96.829963273828525</v>
      </c>
      <c r="CF18" s="69">
        <f t="shared" si="20"/>
        <v>117.69378782264579</v>
      </c>
      <c r="CG18" s="69">
        <f t="shared" si="21"/>
        <v>138.97731037379137</v>
      </c>
      <c r="CH18" s="69">
        <f t="shared" si="22"/>
        <v>159.52775791017447</v>
      </c>
      <c r="CI18" s="69">
        <f t="shared" si="23"/>
        <v>177.89947065891607</v>
      </c>
      <c r="CJ18" s="69">
        <f>(CE18-CE17)/节奏总纲!W14</f>
        <v>98.666666666666629</v>
      </c>
      <c r="CK18" s="6">
        <f t="shared" si="24"/>
        <v>0.78732304644084439</v>
      </c>
      <c r="CL18" s="6">
        <f t="shared" si="25"/>
        <v>0.21267695355915556</v>
      </c>
      <c r="CM18" s="24"/>
      <c r="CN18" s="24">
        <v>11</v>
      </c>
      <c r="CO18" s="69">
        <f t="shared" si="26"/>
        <v>28844.404157555709</v>
      </c>
      <c r="CP18" s="69">
        <f t="shared" si="27"/>
        <v>35446.708249025251</v>
      </c>
      <c r="CQ18" s="69">
        <f t="shared" si="28"/>
        <v>42118.962007549511</v>
      </c>
      <c r="CR18" s="69">
        <f t="shared" si="29"/>
        <v>49195.150319846958</v>
      </c>
      <c r="CS18" s="69">
        <f t="shared" si="30"/>
        <v>56433.989547875448</v>
      </c>
      <c r="CT18" s="6">
        <f t="shared" si="31"/>
        <v>0.88100810651847961</v>
      </c>
      <c r="CU18" s="6">
        <f t="shared" si="32"/>
        <v>0.11899189348152042</v>
      </c>
      <c r="CW18" s="24">
        <v>11</v>
      </c>
      <c r="CX18" s="69">
        <f t="shared" si="33"/>
        <v>0</v>
      </c>
      <c r="CY18" s="69">
        <f t="shared" si="34"/>
        <v>0</v>
      </c>
      <c r="CZ18" s="69">
        <f t="shared" si="35"/>
        <v>0</v>
      </c>
      <c r="DA18" s="69">
        <f t="shared" si="36"/>
        <v>0</v>
      </c>
      <c r="DB18" s="69">
        <f t="shared" si="37"/>
        <v>0</v>
      </c>
    </row>
    <row r="19" spans="2:106" x14ac:dyDescent="0.15">
      <c r="B19" s="73"/>
      <c r="C19" s="4">
        <v>12</v>
      </c>
      <c r="D19" s="24">
        <v>30</v>
      </c>
      <c r="E19" s="60">
        <v>500</v>
      </c>
      <c r="F19" s="56">
        <v>0</v>
      </c>
      <c r="G19" s="58">
        <v>10000</v>
      </c>
      <c r="I19" s="4">
        <f>SUM($D$8:$D19)</f>
        <v>360</v>
      </c>
      <c r="J19" s="4">
        <f>SUM(E$8:E19)</f>
        <v>6000</v>
      </c>
      <c r="K19" s="4">
        <f>SUM(F$8:F19)</f>
        <v>0</v>
      </c>
      <c r="L19" s="55">
        <f>SUM(G$8:G19)</f>
        <v>120000</v>
      </c>
      <c r="M19" s="24"/>
      <c r="N19" s="69"/>
      <c r="O19" s="4">
        <v>12</v>
      </c>
      <c r="P19" s="69">
        <f>求节点($C$8:$C$67,$I$8:$I$67,基本信息!N16)+P18</f>
        <v>11644.567653193531</v>
      </c>
      <c r="Q19" s="69">
        <f>求节点($C$8:$C$67,$I$8:$I$67,基本信息!O16)+Q18</f>
        <v>13703.506528020685</v>
      </c>
      <c r="R19" s="69">
        <f>求节点($C$8:$C$67,$I$8:$I$67,基本信息!P16)+R18</f>
        <v>16272.086152142767</v>
      </c>
      <c r="S19" s="69">
        <f>求节点($C$8:$C$67,$I$8:$I$67,基本信息!Q16)+S18</f>
        <v>19455.768953619099</v>
      </c>
      <c r="T19" s="69">
        <f>求节点($C$8:$C$67,$I$8:$I$67,基本信息!R16)+T18</f>
        <v>23929.727047707223</v>
      </c>
      <c r="U19" s="69">
        <f>求节点($C$8:$C$67,$J$8:$J$67,基本信息!N16)+U18</f>
        <v>273559.73227227345</v>
      </c>
      <c r="V19" s="69">
        <f>求节点($C$8:$C$67,$J$8:$J$67,基本信息!O16)+V18</f>
        <v>334205.24705717992</v>
      </c>
      <c r="W19" s="69">
        <f>求节点($C$8:$C$67,$J$8:$J$67,基本信息!P16)+W18</f>
        <v>412610.92904858437</v>
      </c>
      <c r="X19" s="69">
        <f>求节点($C$8:$C$67,$J$8:$J$67,基本信息!Q16)+X18</f>
        <v>512318.8176604195</v>
      </c>
      <c r="Y19" s="69">
        <f>求节点($C$8:$C$67,$J$8:$J$67,基本信息!R16)+Y18</f>
        <v>657412.44249498902</v>
      </c>
      <c r="Z19" s="69">
        <f>求节点($C$8:$C$67,$K$8:$K$67,基本信息!N16)+Z18</f>
        <v>0</v>
      </c>
      <c r="AA19" s="69">
        <f>求节点($C$8:$C$67,$K$8:$K$67,基本信息!O16)+AA18</f>
        <v>0</v>
      </c>
      <c r="AB19" s="69">
        <f>求节点($C$8:$C$67,$K$8:$K$67,基本信息!P16)+AB18</f>
        <v>0</v>
      </c>
      <c r="AC19" s="69">
        <f>求节点($C$8:$C$67,$K$8:$K$67,基本信息!Q16)+AC18</f>
        <v>0</v>
      </c>
      <c r="AD19" s="69">
        <f>求节点($C$8:$C$67,$K$8:$K$67,基本信息!R16)+AD18</f>
        <v>0</v>
      </c>
      <c r="AE19" s="69">
        <f>求节点($C$8:$C$67,$L$8:$L$67,基本信息!N16)+AE18</f>
        <v>6159542.5989323501</v>
      </c>
      <c r="AF19" s="69">
        <f>求节点($C$8:$C$67,$L$8:$L$67,基本信息!O16)+AF18</f>
        <v>7991499.7579696951</v>
      </c>
      <c r="AG19" s="69">
        <f>求节点($C$8:$C$67,$L$8:$L$67,基本信息!P16)+AG18</f>
        <v>10577815.813245894</v>
      </c>
      <c r="AH19" s="69">
        <f>求节点($C$8:$C$67,$L$8:$L$67,基本信息!Q16)+AH18</f>
        <v>14040676.720828401</v>
      </c>
      <c r="AI19" s="69">
        <f>求节点($C$8:$C$67,$L$8:$L$67,基本信息!R16)+AI18</f>
        <v>19934095.038425229</v>
      </c>
      <c r="AJ19" s="69"/>
      <c r="AK19" s="58">
        <v>12</v>
      </c>
      <c r="AL19" s="69">
        <f>求节点($O$8:$O$607,P$8:P$607,节奏总纲!P15)+IF((节奏总纲!P15-INDEX($O$8:$O$607,MATCH(MAX(P$8:P$607),P$8:P$607,0)))&lt;0,0,(节奏总纲!P15-INDEX($O$8:$O$607,MATCH(MAX(P$8:P$607),P$8:P$607,0)))*MAX($I$8:$I$67))</f>
        <v>255.16694719810252</v>
      </c>
      <c r="AM19" s="69">
        <f>求节点($O$8:$O$607,Q$8:Q$607,节奏总纲!Q15)+IF((节奏总纲!Q15-INDEX($O$8:$O$607,MATCH(MAX(Q$8:Q$607),Q$8:Q$607,0)))&lt;0,0,(节奏总纲!Q15-INDEX($O$8:$O$607,MATCH(MAX(Q$8:Q$607),Q$8:Q$607,0)))*MAX($I$8:$I$67))</f>
        <v>280.43404251577044</v>
      </c>
      <c r="AN19" s="69">
        <f>求节点($O$8:$O$607,R$8:R$607,节奏总纲!R15)+IF((节奏总纲!R15-INDEX($O$8:$O$607,MATCH(MAX(R$8:R$607),R$8:R$607,0)))&lt;0,0,(节奏总纲!R15-INDEX($O$8:$O$607,MATCH(MAX(R$8:R$607),R$8:R$607,0)))*MAX($I$8:$I$67))</f>
        <v>287.76819329441878</v>
      </c>
      <c r="AO19" s="69">
        <f>求节点($O$8:$O$607,S$8:S$607,节奏总纲!S15)+IF((节奏总纲!S15-INDEX($O$8:$O$607,MATCH(MAX(S$8:S$607),S$8:S$607,0)))&lt;0,0,(节奏总纲!S15-INDEX($O$8:$O$607,MATCH(MAX(S$8:S$607),S$8:S$607,0)))*MAX($I$8:$I$67))</f>
        <v>310.99793014233626</v>
      </c>
      <c r="AP19" s="69">
        <f>求节点($O$8:$O$607,T$8:T$607,节奏总纲!T15)+IF((节奏总纲!T15-INDEX($O$8:$O$607,MATCH(MAX(T$8:T$607),T$8:T$607,0)))&lt;0,0,(节奏总纲!T15-INDEX($O$8:$O$607,MATCH(MAX(T$8:T$607),T$8:T$607,0)))*MAX($I$8:$I$67))</f>
        <v>302.1141063834142</v>
      </c>
      <c r="AQ19" s="69">
        <f>求节点($O$8:$O$607,U$8:U$607,节奏总纲!P15)+IF((节奏总纲!P15-INDEX($O$8:$O$607,MATCH(MAX(U$8:U$607),U$8:U$607,0)))&lt;0,0,(节奏总纲!P15-INDEX($O$8:$O$607,MATCH(MAX(U$8:U$607),U$8:U$607,0)))*MAX($J$8:$J$67))</f>
        <v>4252.7824533017083</v>
      </c>
      <c r="AR19" s="69">
        <f>求节点($O$8:$O$607,V$8:V$607,节奏总纲!Q15)+IF((节奏总纲!Q15-INDEX($O$8:$O$607,MATCH(MAX(V$8:V$607),V$8:V$607,0)))&lt;0,0,(节奏总纲!Q15-INDEX($O$8:$O$607,MATCH(MAX(V$8:V$607),V$8:V$607,0)))*MAX($J$8:$J$67))</f>
        <v>4742.7282456370849</v>
      </c>
      <c r="AS19" s="69">
        <f>求节点($O$8:$O$607,W$8:W$607,节奏总纲!R15)+IF((节奏总纲!R15-INDEX($O$8:$O$607,MATCH(MAX(W$8:W$607),W$8:W$607,0)))&lt;0,0,(节奏总纲!R15-INDEX($O$8:$O$607,MATCH(MAX(W$8:W$607),W$8:W$607,0)))*MAX($J$8:$J$67))</f>
        <v>4796.1365549069797</v>
      </c>
      <c r="AT19" s="69">
        <f>求节点($O$8:$O$607,X$8:X$607,节奏总纲!S15)+IF((节奏总纲!S15-INDEX($O$8:$O$607,MATCH(MAX(X$8:X$607),X$8:X$607,0)))&lt;0,0,(节奏总纲!S15-INDEX($O$8:$O$607,MATCH(MAX(X$8:X$607),X$8:X$607,0)))*MAX($J$8:$J$67))</f>
        <v>5788.3744112154864</v>
      </c>
      <c r="AU19" s="69">
        <f>求节点($O$8:$O$607,Y$8:Y$607,节奏总纲!T15)+IF((节奏总纲!T15-INDEX($O$8:$O$607,MATCH(MAX(Y$8:Y$607),Y$8:Y$607,0)))&lt;0,0,(节奏总纲!T15-INDEX($O$8:$O$607,MATCH(MAX(Y$8:Y$607),Y$8:Y$607,0)))*MAX($J$8:$J$67))</f>
        <v>6456.0334809563665</v>
      </c>
      <c r="AV19" s="69">
        <f>求节点($O$8:$O$607,Z$8:Z$607,节奏总纲!P15)+IF((节奏总纲!P15-INDEX($O$8:$O$607,MATCH(MAX(Z$8:Z$607),Z$8:Z$607,0)))&lt;0,0,(节奏总纲!P15-INDEX($O$8:$O$607,MATCH(MAX(Z$8:Z$607),Z$8:Z$607,0)))*MAX($K$8:$K$67))</f>
        <v>0</v>
      </c>
      <c r="AW19" s="69">
        <f>求节点($O$8:$O$607,AA$8:AA$607,节奏总纲!Q15)+IF((节奏总纲!Q15-INDEX($O$8:$O$607,MATCH(MAX(AA$8:AA$607),AA$8:AA$607,0)))&lt;0,0,(节奏总纲!Q15-INDEX($O$8:$O$607,MATCH(MAX(AA$8:AA$607),AA$8:AA$607,0)))*MAX($K$8:$K$67))</f>
        <v>0</v>
      </c>
      <c r="AX19" s="69">
        <f>求节点($O$8:$O$607,AB$8:AB$607,节奏总纲!R15)+IF((节奏总纲!R15-INDEX($O$8:$O$607,MATCH(MAX(AB$8:AB$607),AB$8:AB$607,0)))&lt;0,0,(节奏总纲!R15-INDEX($O$8:$O$607,MATCH(MAX(AB$8:AB$607),AB$8:AB$607,0)))*MAX($K$8:$K$67))</f>
        <v>0</v>
      </c>
      <c r="AY19" s="69">
        <f>求节点($O$8:$O$607,AC$8:AC$607,节奏总纲!S15)+IF((节奏总纲!S15-INDEX($O$8:$O$607,MATCH(MAX(AC$8:AC$607),AC$8:AC$607,0)))&lt;0,0,(节奏总纲!S15-INDEX($O$8:$O$607,MATCH(MAX(AC$8:AC$607),AC$8:AC$607,0)))*MAX($K$8:$K$67))</f>
        <v>0</v>
      </c>
      <c r="AZ19" s="69">
        <f>求节点($O$8:$O$607,AD$8:AD$607,节奏总纲!T15)+IF((节奏总纲!T15-INDEX($O$8:$O$607,MATCH(MAX(AD$8:AD$607),AD$8:AD$607,0)))&lt;0,0,(节奏总纲!T15-INDEX($O$8:$O$607,MATCH(MAX(AD$8:AD$607),AD$8:AD$607,0)))*MAX($K$8:$K$67))</f>
        <v>0</v>
      </c>
      <c r="BA19" s="69">
        <f>求节点($O$8:$O$607,AE$8:AE$607,节奏总纲!P15)+IF((节奏总纲!P15-INDEX($O$8:$O$607,MATCH(MAX(AE$8:AE$607),AE$8:AE$607,0)))&lt;0,0,(节奏总纲!P15-INDEX($O$8:$O$607,MATCH(MAX(AE$8:AE$607),AE$8:AE$607,0)))*MAX($L$8:$L$67))</f>
        <v>85055.649066034166</v>
      </c>
      <c r="BB19" s="69">
        <f>求节点($O$8:$O$607,AF$8:AF$607,节奏总纲!Q15)+IF((节奏总纲!Q15-INDEX($O$8:$O$607,MATCH(MAX(AF$8:AF$607),AF$8:AF$607,0)))&lt;0,0,(节奏总纲!Q15-INDEX($O$8:$O$607,MATCH(MAX(AF$8:AF$607),AF$8:AF$607,0)))*MAX($L$8:$L$67))</f>
        <v>94854.564912741713</v>
      </c>
      <c r="BC19" s="69">
        <f>求节点($O$8:$O$607,AG$8:AG$607,节奏总纲!R15)+IF((节奏总纲!R15-INDEX($O$8:$O$607,MATCH(MAX(AG$8:AG$607),AG$8:AG$607,0)))&lt;0,0,(节奏总纲!R15-INDEX($O$8:$O$607,MATCH(MAX(AG$8:AG$607),AG$8:AG$607,0)))*MAX($L$8:$L$67))</f>
        <v>95922.731098139586</v>
      </c>
      <c r="BD19" s="69">
        <f>求节点($O$8:$O$607,AH$8:AH$607,节奏总纲!S15)+IF((节奏总纲!S15-INDEX($O$8:$O$607,MATCH(MAX(AH$8:AH$607),AH$8:AH$607,0)))&lt;0,0,(节奏总纲!S15-INDEX($O$8:$O$607,MATCH(MAX(AH$8:AH$607),AH$8:AH$607,0)))*MAX($L$8:$L$67))</f>
        <v>115767.48822430972</v>
      </c>
      <c r="BE19" s="69">
        <f>求节点($O$8:$O$607,AI$8:AI$607,节奏总纲!T15)+IF((节奏总纲!T15-INDEX($O$8:$O$607,MATCH(MAX(AI$8:AI$607),AI$8:AI$607,0)))&lt;0,0,(节奏总纲!T15-INDEX($O$8:$O$607,MATCH(MAX(AI$8:AI$607),AI$8:AI$607,0)))*MAX($L$8:$L$67))</f>
        <v>129120.66961912735</v>
      </c>
      <c r="BI19" s="4" t="s">
        <v>16</v>
      </c>
      <c r="BJ19" s="24">
        <f>BJ7</f>
        <v>12</v>
      </c>
      <c r="BK19" s="4">
        <f>SUM(BK$7:BK7)</f>
        <v>50000</v>
      </c>
      <c r="BL19" s="4">
        <f>SUM(BL$7:BL7)</f>
        <v>1500</v>
      </c>
      <c r="BN19" s="4">
        <v>12</v>
      </c>
      <c r="BO19" s="63">
        <f>求节点($BJ$19:$BJ$23,$BK$19:$BK$23,基本信息!G16)</f>
        <v>28831.037999868229</v>
      </c>
      <c r="BP19" s="63">
        <f>求节点($BJ$19:$BJ$23,$BK$19:$BK$23,基本信息!H16)</f>
        <v>35081.037999868226</v>
      </c>
      <c r="BQ19" s="63">
        <f>求节点($BJ$19:$BJ$23,$BK$19:$BK$23,基本信息!I16)</f>
        <v>41331.037999868233</v>
      </c>
      <c r="BR19" s="63">
        <f>求节点($BJ$19:$BJ$23,$BK$19:$BK$23,基本信息!J16)</f>
        <v>47581.037999868226</v>
      </c>
      <c r="BS19" s="63">
        <f>求节点($BJ$19:$BJ$23,$BK$19:$BK$23,基本信息!K16)</f>
        <v>57662.075999736458</v>
      </c>
      <c r="BT19" s="63">
        <f>求节点($BJ$19:$BJ$23,$BL$19:$BL$23,基本信息!G16)</f>
        <v>864.93113999604691</v>
      </c>
      <c r="BU19" s="63">
        <f>求节点($BJ$19:$BJ$23,$BL$19:$BL$23,基本信息!H16)</f>
        <v>1052.4311399960468</v>
      </c>
      <c r="BV19" s="63">
        <f>求节点($BJ$19:$BJ$23,$BL$19:$BL$23,基本信息!I16)</f>
        <v>1239.9311399960468</v>
      </c>
      <c r="BW19" s="63">
        <f>求节点($BJ$19:$BJ$23,$BL$19:$BL$23,基本信息!J16)</f>
        <v>1427.4311399960468</v>
      </c>
      <c r="BX19" s="63">
        <f>求节点($BJ$19:$BJ$23,$BL$19:$BL$23,基本信息!K16)</f>
        <v>1653.2415199947291</v>
      </c>
      <c r="CC19" s="27"/>
      <c r="CD19" s="24">
        <v>12</v>
      </c>
      <c r="CE19" s="69">
        <f t="shared" si="38"/>
        <v>112.00980871941495</v>
      </c>
      <c r="CF19" s="69">
        <f t="shared" si="20"/>
        <v>133.28651825118172</v>
      </c>
      <c r="CG19" s="69">
        <f t="shared" si="21"/>
        <v>152.76993332904655</v>
      </c>
      <c r="CH19" s="69">
        <f t="shared" si="22"/>
        <v>173.8429070138383</v>
      </c>
      <c r="CI19" s="69">
        <f t="shared" si="23"/>
        <v>195.53556263781434</v>
      </c>
      <c r="CJ19" s="69">
        <f>(CE19-CE18)/节奏总纲!W15</f>
        <v>98.666666666666714</v>
      </c>
      <c r="CK19" s="6">
        <f t="shared" si="24"/>
        <v>0.77219231948043343</v>
      </c>
      <c r="CL19" s="6">
        <f t="shared" si="25"/>
        <v>0.22780768051956668</v>
      </c>
      <c r="CM19" s="24"/>
      <c r="CN19" s="24">
        <v>12</v>
      </c>
      <c r="CO19" s="69">
        <f t="shared" si="26"/>
        <v>33083.820453169938</v>
      </c>
      <c r="CP19" s="69">
        <f t="shared" si="27"/>
        <v>39823.766245505307</v>
      </c>
      <c r="CQ19" s="69">
        <f t="shared" si="28"/>
        <v>46127.174554775214</v>
      </c>
      <c r="CR19" s="69">
        <f t="shared" si="29"/>
        <v>53369.412411083715</v>
      </c>
      <c r="CS19" s="69">
        <f t="shared" si="30"/>
        <v>64118.109480692823</v>
      </c>
      <c r="CT19" s="6">
        <f t="shared" si="31"/>
        <v>0.87145431225751235</v>
      </c>
      <c r="CU19" s="6">
        <f t="shared" si="32"/>
        <v>0.12854568774248762</v>
      </c>
      <c r="CW19" s="24">
        <v>12</v>
      </c>
      <c r="CX19" s="69">
        <f t="shared" si="33"/>
        <v>0</v>
      </c>
      <c r="CY19" s="69">
        <f t="shared" si="34"/>
        <v>0</v>
      </c>
      <c r="CZ19" s="69">
        <f t="shared" si="35"/>
        <v>0</v>
      </c>
      <c r="DA19" s="69">
        <f t="shared" si="36"/>
        <v>0</v>
      </c>
      <c r="DB19" s="69">
        <f t="shared" si="37"/>
        <v>0</v>
      </c>
    </row>
    <row r="20" spans="2:106" x14ac:dyDescent="0.15">
      <c r="B20" s="73" t="s">
        <v>17</v>
      </c>
      <c r="C20" s="4">
        <v>13</v>
      </c>
      <c r="D20" s="4">
        <f t="shared" ref="D20:D67" si="39">D8+10</f>
        <v>40</v>
      </c>
      <c r="E20" s="60">
        <f>E8+500</f>
        <v>1000</v>
      </c>
      <c r="F20" s="4">
        <f>F8*2</f>
        <v>0</v>
      </c>
      <c r="G20" s="55">
        <f>G8*2</f>
        <v>20000</v>
      </c>
      <c r="I20" s="4">
        <f>SUM($D$8:$D20)</f>
        <v>400</v>
      </c>
      <c r="J20" s="4">
        <f>SUM(E$8:E20)</f>
        <v>7000</v>
      </c>
      <c r="K20" s="4">
        <f>SUM(F$8:F20)</f>
        <v>0</v>
      </c>
      <c r="L20" s="55">
        <f>SUM(G$8:G20)</f>
        <v>140000</v>
      </c>
      <c r="M20" s="24"/>
      <c r="N20" s="69"/>
      <c r="O20" s="4">
        <v>13</v>
      </c>
      <c r="P20" s="69">
        <f>求节点($C$8:$C$67,$I$8:$I$67,基本信息!N17)+P19</f>
        <v>13280.357126877741</v>
      </c>
      <c r="Q20" s="69">
        <f>求节点($C$8:$C$67,$I$8:$I$67,基本信息!O17)+Q19</f>
        <v>15543.546797279703</v>
      </c>
      <c r="R20" s="69">
        <f>求节点($C$8:$C$67,$I$8:$I$67,基本信息!P17)+R19</f>
        <v>18237.079980052247</v>
      </c>
      <c r="S20" s="69">
        <f>求节点($C$8:$C$67,$I$8:$I$67,基本信息!Q17)+S19</f>
        <v>21572.037898430499</v>
      </c>
      <c r="T20" s="69">
        <f>求节点($C$8:$C$67,$I$8:$I$67,基本信息!R17)+T19</f>
        <v>26284.890239182616</v>
      </c>
      <c r="U20" s="69">
        <f>求节点($C$8:$C$67,$J$8:$J$67,基本信息!N17)+U19</f>
        <v>316086.04806174716</v>
      </c>
      <c r="V20" s="69">
        <f>求节点($C$8:$C$67,$J$8:$J$67,基本信息!O17)+V19</f>
        <v>383539.9226991472</v>
      </c>
      <c r="W20" s="69">
        <f>求节点($C$8:$C$67,$J$8:$J$67,基本信息!P17)+W19</f>
        <v>466110.72331223375</v>
      </c>
      <c r="X20" s="69">
        <f>求节点($C$8:$C$67,$J$8:$J$67,基本信息!Q17)+X19</f>
        <v>570861.11582079949</v>
      </c>
      <c r="Y20" s="69">
        <f>求节点($C$8:$C$67,$J$8:$J$67,基本信息!R17)+Y19</f>
        <v>724382.55647625297</v>
      </c>
      <c r="Z20" s="69">
        <f>求节点($C$8:$C$67,$K$8:$K$67,基本信息!N17)+Z19</f>
        <v>0</v>
      </c>
      <c r="AA20" s="69">
        <f>求节点($C$8:$C$67,$K$8:$K$67,基本信息!O17)+AA19</f>
        <v>0</v>
      </c>
      <c r="AB20" s="69">
        <f>求节点($C$8:$C$67,$K$8:$K$67,基本信息!P17)+AB19</f>
        <v>0</v>
      </c>
      <c r="AC20" s="69">
        <f>求节点($C$8:$C$67,$K$8:$K$67,基本信息!Q17)+AC19</f>
        <v>0</v>
      </c>
      <c r="AD20" s="69">
        <f>求节点($C$8:$C$67,$K$8:$K$67,基本信息!R17)+AD19</f>
        <v>0</v>
      </c>
      <c r="AE20" s="69">
        <f>求节点($C$8:$C$67,$L$8:$L$67,基本信息!N17)+AE19</f>
        <v>7260595.2305112975</v>
      </c>
      <c r="AF20" s="69">
        <f>求节点($C$8:$C$67,$L$8:$L$67,基本信息!O17)+AF19</f>
        <v>9364886.7836483866</v>
      </c>
      <c r="AG20" s="69">
        <f>求节点($C$8:$C$67,$L$8:$L$67,基本信息!P17)+AG19</f>
        <v>12117807.583791869</v>
      </c>
      <c r="AH20" s="69">
        <f>求节点($C$8:$C$67,$L$8:$L$67,基本信息!Q17)+AH19</f>
        <v>15782368.647243602</v>
      </c>
      <c r="AI20" s="69">
        <f>求节点($C$8:$C$67,$L$8:$L$67,基本信息!R17)+AI19</f>
        <v>22180182.333226122</v>
      </c>
      <c r="AJ20" s="69"/>
      <c r="AK20" s="58">
        <v>13</v>
      </c>
      <c r="AL20" s="69">
        <f>求节点($O$8:$O$607,P$8:P$607,节奏总纲!P16)+IF((节奏总纲!P16-INDEX($O$8:$O$607,MATCH(MAX(P$8:P$607),P$8:P$607,0)))&lt;0,0,(节奏总纲!P16-INDEX($O$8:$O$607,MATCH(MAX(P$8:P$607),P$8:P$607,0)))*MAX($I$8:$I$67))</f>
        <v>307.93242454074652</v>
      </c>
      <c r="AM20" s="69">
        <f>求节点($O$8:$O$607,Q$8:Q$607,节奏总纲!Q16)+IF((节奏总纲!Q16-INDEX($O$8:$O$607,MATCH(MAX(Q$8:Q$607),Q$8:Q$607,0)))&lt;0,0,(节奏总纲!Q16-INDEX($O$8:$O$607,MATCH(MAX(Q$8:Q$607),Q$8:Q$607,0)))*MAX($I$8:$I$67))</f>
        <v>345.51229297822971</v>
      </c>
      <c r="AN20" s="69">
        <f>求节点($O$8:$O$607,R$8:R$607,节奏总纲!R16)+IF((节奏总纲!R16-INDEX($O$8:$O$607,MATCH(MAX(R$8:R$607),R$8:R$607,0)))&lt;0,0,(节奏总纲!R16-INDEX($O$8:$O$607,MATCH(MAX(R$8:R$607),R$8:R$607,0)))*MAX($I$8:$I$67))</f>
        <v>335.28884867285001</v>
      </c>
      <c r="AO20" s="69">
        <f>求节点($O$8:$O$607,S$8:S$607,节奏总纲!S16)+IF((节奏总纲!S16-INDEX($O$8:$O$607,MATCH(MAX(S$8:S$607),S$8:S$607,0)))&lt;0,0,(节奏总纲!S16-INDEX($O$8:$O$607,MATCH(MAX(S$8:S$607),S$8:S$607,0)))*MAX($I$8:$I$67))</f>
        <v>354.85069788455263</v>
      </c>
      <c r="AP20" s="69">
        <f>求节点($O$8:$O$607,T$8:T$607,节奏总纲!T16)+IF((节奏总纲!T16-INDEX($O$8:$O$607,MATCH(MAX(T$8:T$607),T$8:T$607,0)))&lt;0,0,(节奏总纲!T16-INDEX($O$8:$O$607,MATCH(MAX(T$8:T$607),T$8:T$607,0)))*MAX($I$8:$I$67))</f>
        <v>345.94872350135813</v>
      </c>
      <c r="AQ20" s="69">
        <f>求节点($O$8:$O$607,U$8:U$607,节奏总纲!P16)+IF((节奏总纲!P16-INDEX($O$8:$O$607,MATCH(MAX(U$8:U$607),U$8:U$607,0)))&lt;0,0,(节奏总纲!P16-INDEX($O$8:$O$607,MATCH(MAX(U$8:U$607),U$8:U$607,0)))*MAX($J$8:$J$67))</f>
        <v>5132.2070756791072</v>
      </c>
      <c r="AR20" s="69">
        <f>求节点($O$8:$O$607,V$8:V$607,节奏总纲!Q16)+IF((节奏总纲!Q16-INDEX($O$8:$O$607,MATCH(MAX(V$8:V$607),V$8:V$607,0)))&lt;0,0,(节奏总纲!Q16-INDEX($O$8:$O$607,MATCH(MAX(V$8:V$607),V$8:V$607,0)))*MAX($J$8:$J$67))</f>
        <v>5919.1288704832905</v>
      </c>
      <c r="AS20" s="69">
        <f>求节点($O$8:$O$607,W$8:W$607,节奏总纲!R16)+IF((节奏总纲!R16-INDEX($O$8:$O$607,MATCH(MAX(W$8:W$607),W$8:W$607,0)))&lt;0,0,(节奏总纲!R16-INDEX($O$8:$O$607,MATCH(MAX(W$8:W$607),W$8:W$607,0)))*MAX($J$8:$J$67))</f>
        <v>5646.5321787846397</v>
      </c>
      <c r="AT20" s="69">
        <f>求节点($O$8:$O$607,X$8:X$607,节奏总纲!S16)+IF((节奏总纲!S16-INDEX($O$8:$O$607,MATCH(MAX(X$8:X$607),X$8:X$607,0)))&lt;0,0,(节奏总纲!S16-INDEX($O$8:$O$607,MATCH(MAX(X$8:X$607),X$8:X$607,0)))*MAX($J$8:$J$67))</f>
        <v>6604.5735368619062</v>
      </c>
      <c r="AU20" s="69">
        <f>求节点($O$8:$O$607,Y$8:Y$607,节奏总纲!T16)+IF((节奏总纲!T16-INDEX($O$8:$O$607,MATCH(MAX(Y$8:Y$607),Y$8:Y$607,0)))&lt;0,0,(节奏总纲!T16-INDEX($O$8:$O$607,MATCH(MAX(Y$8:Y$607),Y$8:Y$607,0)))*MAX($J$8:$J$67))</f>
        <v>7392.7582142900574</v>
      </c>
      <c r="AV20" s="69">
        <f>求节点($O$8:$O$607,Z$8:Z$607,节奏总纲!P16)+IF((节奏总纲!P16-INDEX($O$8:$O$607,MATCH(MAX(Z$8:Z$607),Z$8:Z$607,0)))&lt;0,0,(节奏总纲!P16-INDEX($O$8:$O$607,MATCH(MAX(Z$8:Z$607),Z$8:Z$607,0)))*MAX($K$8:$K$67))</f>
        <v>0</v>
      </c>
      <c r="AW20" s="69">
        <f>求节点($O$8:$O$607,AA$8:AA$607,节奏总纲!Q16)+IF((节奏总纲!Q16-INDEX($O$8:$O$607,MATCH(MAX(AA$8:AA$607),AA$8:AA$607,0)))&lt;0,0,(节奏总纲!Q16-INDEX($O$8:$O$607,MATCH(MAX(AA$8:AA$607),AA$8:AA$607,0)))*MAX($K$8:$K$67))</f>
        <v>0</v>
      </c>
      <c r="AX20" s="69">
        <f>求节点($O$8:$O$607,AB$8:AB$607,节奏总纲!R16)+IF((节奏总纲!R16-INDEX($O$8:$O$607,MATCH(MAX(AB$8:AB$607),AB$8:AB$607,0)))&lt;0,0,(节奏总纲!R16-INDEX($O$8:$O$607,MATCH(MAX(AB$8:AB$607),AB$8:AB$607,0)))*MAX($K$8:$K$67))</f>
        <v>0</v>
      </c>
      <c r="AY20" s="69">
        <f>求节点($O$8:$O$607,AC$8:AC$607,节奏总纲!S16)+IF((节奏总纲!S16-INDEX($O$8:$O$607,MATCH(MAX(AC$8:AC$607),AC$8:AC$607,0)))&lt;0,0,(节奏总纲!S16-INDEX($O$8:$O$607,MATCH(MAX(AC$8:AC$607),AC$8:AC$607,0)))*MAX($K$8:$K$67))</f>
        <v>0</v>
      </c>
      <c r="AZ20" s="69">
        <f>求节点($O$8:$O$607,AD$8:AD$607,节奏总纲!T16)+IF((节奏总纲!T16-INDEX($O$8:$O$607,MATCH(MAX(AD$8:AD$607),AD$8:AD$607,0)))&lt;0,0,(节奏总纲!T16-INDEX($O$8:$O$607,MATCH(MAX(AD$8:AD$607),AD$8:AD$607,0)))*MAX($K$8:$K$67))</f>
        <v>0</v>
      </c>
      <c r="BA20" s="69">
        <f>求节点($O$8:$O$607,AE$8:AE$607,节奏总纲!P16)+IF((节奏总纲!P16-INDEX($O$8:$O$607,MATCH(MAX(AE$8:AE$607),AE$8:AE$607,0)))&lt;0,0,(节奏总纲!P16-INDEX($O$8:$O$607,MATCH(MAX(AE$8:AE$607),AE$8:AE$607,0)))*MAX($L$8:$L$67))</f>
        <v>102644.14151358217</v>
      </c>
      <c r="BB20" s="69">
        <f>求节点($O$8:$O$607,AF$8:AF$607,节奏总纲!Q16)+IF((节奏总纲!Q16-INDEX($O$8:$O$607,MATCH(MAX(AF$8:AF$607),AF$8:AF$607,0)))&lt;0,0,(节奏总纲!Q16-INDEX($O$8:$O$607,MATCH(MAX(AF$8:AF$607),AF$8:AF$607,0)))*MAX($L$8:$L$67))</f>
        <v>118382.57740966583</v>
      </c>
      <c r="BC20" s="69">
        <f>求节点($O$8:$O$607,AG$8:AG$607,节奏总纲!R16)+IF((节奏总纲!R16-INDEX($O$8:$O$607,MATCH(MAX(AG$8:AG$607),AG$8:AG$607,0)))&lt;0,0,(节奏总纲!R16-INDEX($O$8:$O$607,MATCH(MAX(AG$8:AG$607),AG$8:AG$607,0)))*MAX($L$8:$L$67))</f>
        <v>112930.64357569278</v>
      </c>
      <c r="BD20" s="69">
        <f>求节点($O$8:$O$607,AH$8:AH$607,节奏总纲!S16)+IF((节奏总纲!S16-INDEX($O$8:$O$607,MATCH(MAX(AH$8:AH$607),AH$8:AH$607,0)))&lt;0,0,(节奏总纲!S16-INDEX($O$8:$O$607,MATCH(MAX(AH$8:AH$607),AH$8:AH$607,0)))*MAX($L$8:$L$67))</f>
        <v>132091.47073723812</v>
      </c>
      <c r="BE20" s="69">
        <f>求节点($O$8:$O$607,AI$8:AI$607,节奏总纲!T16)+IF((节奏总纲!T16-INDEX($O$8:$O$607,MATCH(MAX(AI$8:AI$607),AI$8:AI$607,0)))&lt;0,0,(节奏总纲!T16-INDEX($O$8:$O$607,MATCH(MAX(AI$8:AI$607),AI$8:AI$607,0)))*MAX($L$8:$L$67))</f>
        <v>147855.16428580112</v>
      </c>
      <c r="BI20" s="4" t="s">
        <v>17</v>
      </c>
      <c r="BJ20" s="24">
        <f t="shared" ref="BJ20:BJ23" si="40">BJ8</f>
        <v>24</v>
      </c>
      <c r="BK20" s="4">
        <f>SUM(BK$7:BK8)</f>
        <v>150000</v>
      </c>
      <c r="BL20" s="4">
        <f>SUM(BL$7:BL8)</f>
        <v>3500</v>
      </c>
      <c r="BN20" s="4">
        <v>13</v>
      </c>
      <c r="BO20" s="63">
        <f>求节点($BJ$19:$BJ$23,$BK$19:$BK$23,基本信息!G17)</f>
        <v>32495.307259774061</v>
      </c>
      <c r="BP20" s="63">
        <f>求节点($BJ$19:$BJ$23,$BK$19:$BK$23,基本信息!H17)</f>
        <v>38745.307259774061</v>
      </c>
      <c r="BQ20" s="63">
        <f>求节点($BJ$19:$BJ$23,$BK$19:$BK$23,基本信息!I17)</f>
        <v>44995.307259774061</v>
      </c>
      <c r="BR20" s="63">
        <f>求节点($BJ$19:$BJ$23,$BK$19:$BK$23,基本信息!J17)</f>
        <v>52490.614519548122</v>
      </c>
      <c r="BS20" s="63">
        <f>求节点($BJ$19:$BJ$23,$BK$19:$BK$23,基本信息!K17)</f>
        <v>64990.614519548122</v>
      </c>
      <c r="BT20" s="63">
        <f>求节点($BJ$19:$BJ$23,$BL$19:$BL$23,基本信息!G17)</f>
        <v>974.85921779322177</v>
      </c>
      <c r="BU20" s="63">
        <f>求节点($BJ$19:$BJ$23,$BL$19:$BL$23,基本信息!H17)</f>
        <v>1162.3592177932219</v>
      </c>
      <c r="BV20" s="63">
        <f>求节点($BJ$19:$BJ$23,$BL$19:$BL$23,基本信息!I17)</f>
        <v>1349.8592177932219</v>
      </c>
      <c r="BW20" s="63">
        <f>求节点($BJ$19:$BJ$23,$BL$19:$BL$23,基本信息!J17)</f>
        <v>1549.8122903909625</v>
      </c>
      <c r="BX20" s="63">
        <f>求节点($BJ$19:$BJ$23,$BL$19:$BL$23,基本信息!K17)</f>
        <v>1799.8122903909625</v>
      </c>
      <c r="CC20" s="27"/>
      <c r="CD20" s="24">
        <v>13</v>
      </c>
      <c r="CE20" s="69">
        <f t="shared" si="38"/>
        <v>128.27916423339684</v>
      </c>
      <c r="CF20" s="69">
        <f t="shared" si="20"/>
        <v>150.78715107714515</v>
      </c>
      <c r="CG20" s="69">
        <f t="shared" si="21"/>
        <v>168.51480664660721</v>
      </c>
      <c r="CH20" s="69">
        <f t="shared" si="22"/>
        <v>190.46629882755153</v>
      </c>
      <c r="CI20" s="69">
        <f t="shared" si="23"/>
        <v>214.57610138923206</v>
      </c>
      <c r="CJ20" s="69">
        <f>(CE20-CE19)/节奏总纲!W16</f>
        <v>98.666666666666671</v>
      </c>
      <c r="CK20" s="6">
        <f t="shared" si="24"/>
        <v>0.75995133240774737</v>
      </c>
      <c r="CL20" s="6">
        <f t="shared" si="25"/>
        <v>0.24004866759225257</v>
      </c>
      <c r="CM20" s="24"/>
      <c r="CN20" s="24">
        <v>13</v>
      </c>
      <c r="CO20" s="69">
        <f t="shared" si="26"/>
        <v>37627.514335453168</v>
      </c>
      <c r="CP20" s="69">
        <f t="shared" si="27"/>
        <v>44664.436130257352</v>
      </c>
      <c r="CQ20" s="69">
        <f t="shared" si="28"/>
        <v>50641.839438558702</v>
      </c>
      <c r="CR20" s="69">
        <f t="shared" si="29"/>
        <v>59095.188056410028</v>
      </c>
      <c r="CS20" s="69">
        <f t="shared" si="30"/>
        <v>72383.372733838187</v>
      </c>
      <c r="CT20" s="6">
        <f t="shared" si="31"/>
        <v>0.8636049399935124</v>
      </c>
      <c r="CU20" s="6">
        <f t="shared" si="32"/>
        <v>0.1363950600064876</v>
      </c>
      <c r="CW20" s="24">
        <v>13</v>
      </c>
      <c r="CX20" s="69">
        <f t="shared" si="33"/>
        <v>0</v>
      </c>
      <c r="CY20" s="69">
        <f t="shared" si="34"/>
        <v>0</v>
      </c>
      <c r="CZ20" s="69">
        <f t="shared" si="35"/>
        <v>0</v>
      </c>
      <c r="DA20" s="69">
        <f t="shared" si="36"/>
        <v>0</v>
      </c>
      <c r="DB20" s="69">
        <f t="shared" si="37"/>
        <v>0</v>
      </c>
    </row>
    <row r="21" spans="2:106" x14ac:dyDescent="0.15">
      <c r="B21" s="73"/>
      <c r="C21" s="4">
        <v>14</v>
      </c>
      <c r="D21" s="4">
        <f t="shared" si="39"/>
        <v>40</v>
      </c>
      <c r="E21" s="60">
        <f t="shared" ref="E21:E67" si="41">E9+500</f>
        <v>1000</v>
      </c>
      <c r="F21" s="52">
        <f t="shared" ref="F21:G55" si="42">F9*2</f>
        <v>0</v>
      </c>
      <c r="G21" s="56">
        <f t="shared" si="42"/>
        <v>20000</v>
      </c>
      <c r="I21" s="4">
        <f>SUM($D$8:$D21)</f>
        <v>440</v>
      </c>
      <c r="J21" s="4">
        <f>SUM(E$8:E21)</f>
        <v>8000</v>
      </c>
      <c r="K21" s="4">
        <f>SUM(F$8:F21)</f>
        <v>0</v>
      </c>
      <c r="L21" s="55">
        <f>SUM(G$8:G21)</f>
        <v>160000</v>
      </c>
      <c r="M21" s="24"/>
      <c r="N21" s="69"/>
      <c r="O21" s="4">
        <v>14</v>
      </c>
      <c r="P21" s="69">
        <f>求节点($C$8:$C$67,$I$8:$I$67,基本信息!N18)+P20</f>
        <v>15014.156230834675</v>
      </c>
      <c r="Q21" s="69">
        <f>求节点($C$8:$C$67,$I$8:$I$67,基本信息!O18)+Q20</f>
        <v>17396.878457527717</v>
      </c>
      <c r="R21" s="69">
        <f>求节点($C$8:$C$67,$I$8:$I$67,基本信息!P18)+R20</f>
        <v>20217.648991059021</v>
      </c>
      <c r="S21" s="69">
        <f>求节点($C$8:$C$67,$I$8:$I$67,基本信息!Q18)+S20</f>
        <v>23701.940316438991</v>
      </c>
      <c r="T21" s="69">
        <f>求节点($C$8:$C$67,$I$8:$I$67,基本信息!R18)+T20</f>
        <v>28661.194639833466</v>
      </c>
      <c r="U21" s="69">
        <f>求节点($C$8:$C$67,$J$8:$J$67,基本信息!N18)+U20</f>
        <v>361879.35152697825</v>
      </c>
      <c r="V21" s="69">
        <f>求节点($C$8:$C$67,$J$8:$J$67,基本信息!O18)+V20</f>
        <v>433317.64470741426</v>
      </c>
      <c r="W21" s="69">
        <f>求节点($C$8:$C$67,$J$8:$J$67,基本信息!P18)+W20</f>
        <v>520129.69034579286</v>
      </c>
      <c r="X21" s="69">
        <f>求节点($C$8:$C$67,$J$8:$J$67,基本信息!Q18)+X20</f>
        <v>629857.86308774923</v>
      </c>
      <c r="Y21" s="69">
        <f>求节点($C$8:$C$67,$J$8:$J$67,基本信息!R18)+Y20</f>
        <v>792107.71364235482</v>
      </c>
      <c r="Z21" s="69">
        <f>求节点($C$8:$C$67,$K$8:$K$67,基本信息!N18)+Z20</f>
        <v>0</v>
      </c>
      <c r="AA21" s="69">
        <f>求节点($C$8:$C$67,$K$8:$K$67,基本信息!O18)+AA20</f>
        <v>0</v>
      </c>
      <c r="AB21" s="69">
        <f>求节点($C$8:$C$67,$K$8:$K$67,基本信息!P18)+AB20</f>
        <v>0</v>
      </c>
      <c r="AC21" s="69">
        <f>求节点($C$8:$C$67,$K$8:$K$67,基本信息!Q18)+AC20</f>
        <v>0</v>
      </c>
      <c r="AD21" s="69">
        <f>求节点($C$8:$C$67,$K$8:$K$67,基本信息!R18)+AD20</f>
        <v>0</v>
      </c>
      <c r="AE21" s="69">
        <f>求节点($C$8:$C$67,$L$8:$L$67,基本信息!N18)+AE20</f>
        <v>8492327.369120542</v>
      </c>
      <c r="AF21" s="69">
        <f>求节点($C$8:$C$67,$L$8:$L$67,基本信息!O18)+AF20</f>
        <v>10755995.66397907</v>
      </c>
      <c r="AG21" s="69">
        <f>求节点($C$8:$C$67,$L$8:$L$67,基本信息!P18)+AG20</f>
        <v>13678566.265134234</v>
      </c>
      <c r="AH21" s="69">
        <f>求节点($C$8:$C$67,$L$8:$L$67,基本信息!Q18)+AH20</f>
        <v>17542238.537921593</v>
      </c>
      <c r="AI21" s="69">
        <f>求节点($C$8:$C$67,$L$8:$L$67,基本信息!R18)+AI20</f>
        <v>24474592.391856637</v>
      </c>
      <c r="AJ21" s="69"/>
      <c r="AK21" s="58">
        <v>14</v>
      </c>
      <c r="AL21" s="69">
        <f>求节点($O$8:$O$607,P$8:P$607,节奏总纲!P17)+IF((节奏总纲!P17-INDEX($O$8:$O$607,MATCH(MAX(P$8:P$607),P$8:P$607,0)))&lt;0,0,(节奏总纲!P17-INDEX($O$8:$O$607,MATCH(MAX(P$8:P$607),P$8:P$607,0)))*MAX($I$8:$I$67))</f>
        <v>364.4850628946524</v>
      </c>
      <c r="AM21" s="69">
        <f>求节点($O$8:$O$607,Q$8:Q$607,节奏总纲!Q17)+IF((节奏总纲!Q17-INDEX($O$8:$O$607,MATCH(MAX(Q$8:Q$607),Q$8:Q$607,0)))&lt;0,0,(节奏总纲!Q17-INDEX($O$8:$O$607,MATCH(MAX(Q$8:Q$607),Q$8:Q$607,0)))*MAX($I$8:$I$67))</f>
        <v>410.8649663226322</v>
      </c>
      <c r="AN21" s="69">
        <f>求节点($O$8:$O$607,R$8:R$607,节奏总纲!R17)+IF((节奏总纲!R17-INDEX($O$8:$O$607,MATCH(MAX(R$8:R$607),R$8:R$607,0)))&lt;0,0,(节奏总纲!R17-INDEX($O$8:$O$607,MATCH(MAX(R$8:R$607),R$8:R$607,0)))*MAX($I$8:$I$67))</f>
        <v>410.06773609476539</v>
      </c>
      <c r="AO21" s="69">
        <f>求节点($O$8:$O$607,S$8:S$607,节奏总纲!S17)+IF((节奏总纲!S17-INDEX($O$8:$O$607,MATCH(MAX(S$8:S$607),S$8:S$607,0)))&lt;0,0,(节奏总纲!S17-INDEX($O$8:$O$607,MATCH(MAX(S$8:S$607),S$8:S$607,0)))*MAX($I$8:$I$67))</f>
        <v>397.35180177614848</v>
      </c>
      <c r="AP21" s="69">
        <f>求节点($O$8:$O$607,T$8:T$607,节奏总纲!T17)+IF((节奏总纲!T17-INDEX($O$8:$O$607,MATCH(MAX(T$8:T$607),T$8:T$607,0)))&lt;0,0,(节奏总纲!T17-INDEX($O$8:$O$607,MATCH(MAX(T$8:T$607),T$8:T$607,0)))*MAX($I$8:$I$67))</f>
        <v>386.81078261740981</v>
      </c>
      <c r="AQ21" s="69">
        <f>求节点($O$8:$O$607,U$8:U$607,节奏总纲!P17)+IF((节奏总纲!P17-INDEX($O$8:$O$607,MATCH(MAX(U$8:U$607),U$8:U$607,0)))&lt;0,0,(节奏总纲!P17-INDEX($O$8:$O$607,MATCH(MAX(U$8:U$607),U$8:U$607,0)))*MAX($J$8:$J$67))</f>
        <v>6074.7510482442049</v>
      </c>
      <c r="AR21" s="69">
        <f>求节点($O$8:$O$607,V$8:V$607,节奏总纲!Q17)+IF((节奏总纲!Q17-INDEX($O$8:$O$607,MATCH(MAX(V$8:V$607),V$8:V$607,0)))&lt;0,0,(节奏总纲!Q17-INDEX($O$8:$O$607,MATCH(MAX(V$8:V$607),V$8:V$607,0)))*MAX($J$8:$J$67))</f>
        <v>7100.4901580316437</v>
      </c>
      <c r="AS21" s="69">
        <f>求节点($O$8:$O$607,W$8:W$607,节奏总纲!R17)+IF((节奏总纲!R17-INDEX($O$8:$O$607,MATCH(MAX(W$8:W$607),W$8:W$607,0)))&lt;0,0,(节奏总纲!R17-INDEX($O$8:$O$607,MATCH(MAX(W$8:W$607),W$8:W$607,0)))*MAX($J$8:$J$67))</f>
        <v>7140.7901322108919</v>
      </c>
      <c r="AT21" s="69">
        <f>求节点($O$8:$O$607,X$8:X$607,节奏总纲!S17)+IF((节奏总纲!S17-INDEX($O$8:$O$607,MATCH(MAX(X$8:X$607),X$8:X$607,0)))&lt;0,0,(节奏总纲!S17-INDEX($O$8:$O$607,MATCH(MAX(X$8:X$607),X$8:X$607,0)))*MAX($J$8:$J$67))</f>
        <v>7395.6151431579055</v>
      </c>
      <c r="AU21" s="69">
        <f>求节点($O$8:$O$607,Y$8:Y$607,节奏总纲!T17)+IF((节奏总纲!T17-INDEX($O$8:$O$607,MATCH(MAX(Y$8:Y$607),Y$8:Y$607,0)))&lt;0,0,(节奏总纲!T17-INDEX($O$8:$O$607,MATCH(MAX(Y$8:Y$607),Y$8:Y$607,0)))*MAX($J$8:$J$67))</f>
        <v>8265.960809534814</v>
      </c>
      <c r="AV21" s="69">
        <f>求节点($O$8:$O$607,Z$8:Z$607,节奏总纲!P17)+IF((节奏总纲!P17-INDEX($O$8:$O$607,MATCH(MAX(Z$8:Z$607),Z$8:Z$607,0)))&lt;0,0,(节奏总纲!P17-INDEX($O$8:$O$607,MATCH(MAX(Z$8:Z$607),Z$8:Z$607,0)))*MAX($K$8:$K$67))</f>
        <v>0</v>
      </c>
      <c r="AW21" s="69">
        <f>求节点($O$8:$O$607,AA$8:AA$607,节奏总纲!Q17)+IF((节奏总纲!Q17-INDEX($O$8:$O$607,MATCH(MAX(AA$8:AA$607),AA$8:AA$607,0)))&lt;0,0,(节奏总纲!Q17-INDEX($O$8:$O$607,MATCH(MAX(AA$8:AA$607),AA$8:AA$607,0)))*MAX($K$8:$K$67))</f>
        <v>0</v>
      </c>
      <c r="AX21" s="69">
        <f>求节点($O$8:$O$607,AB$8:AB$607,节奏总纲!R17)+IF((节奏总纲!R17-INDEX($O$8:$O$607,MATCH(MAX(AB$8:AB$607),AB$8:AB$607,0)))&lt;0,0,(节奏总纲!R17-INDEX($O$8:$O$607,MATCH(MAX(AB$8:AB$607),AB$8:AB$607,0)))*MAX($K$8:$K$67))</f>
        <v>0</v>
      </c>
      <c r="AY21" s="69">
        <f>求节点($O$8:$O$607,AC$8:AC$607,节奏总纲!S17)+IF((节奏总纲!S17-INDEX($O$8:$O$607,MATCH(MAX(AC$8:AC$607),AC$8:AC$607,0)))&lt;0,0,(节奏总纲!S17-INDEX($O$8:$O$607,MATCH(MAX(AC$8:AC$607),AC$8:AC$607,0)))*MAX($K$8:$K$67))</f>
        <v>0</v>
      </c>
      <c r="AZ21" s="69">
        <f>求节点($O$8:$O$607,AD$8:AD$607,节奏总纲!T17)+IF((节奏总纲!T17-INDEX($O$8:$O$607,MATCH(MAX(AD$8:AD$607),AD$8:AD$607,0)))&lt;0,0,(节奏总纲!T17-INDEX($O$8:$O$607,MATCH(MAX(AD$8:AD$607),AD$8:AD$607,0)))*MAX($K$8:$K$67))</f>
        <v>0</v>
      </c>
      <c r="BA21" s="69">
        <f>求节点($O$8:$O$607,AE$8:AE$607,节奏总纲!P17)+IF((节奏总纲!P17-INDEX($O$8:$O$607,MATCH(MAX(AE$8:AE$607),AE$8:AE$607,0)))&lt;0,0,(节奏总纲!P17-INDEX($O$8:$O$607,MATCH(MAX(AE$8:AE$607),AE$8:AE$607,0)))*MAX($L$8:$L$67))</f>
        <v>121495.02096488411</v>
      </c>
      <c r="BB21" s="69">
        <f>求节点($O$8:$O$607,AF$8:AF$607,节奏总纲!Q17)+IF((节奏总纲!Q17-INDEX($O$8:$O$607,MATCH(MAX(AF$8:AF$607),AF$8:AF$607,0)))&lt;0,0,(节奏总纲!Q17-INDEX($O$8:$O$607,MATCH(MAX(AF$8:AF$607),AF$8:AF$607,0)))*MAX($L$8:$L$67))</f>
        <v>142009.8031606329</v>
      </c>
      <c r="BC21" s="69">
        <f>求节点($O$8:$O$607,AG$8:AG$607,节奏总纲!R17)+IF((节奏总纲!R17-INDEX($O$8:$O$607,MATCH(MAX(AG$8:AG$607),AG$8:AG$607,0)))&lt;0,0,(节奏总纲!R17-INDEX($O$8:$O$607,MATCH(MAX(AG$8:AG$607),AG$8:AG$607,0)))*MAX($L$8:$L$67))</f>
        <v>142815.80264421782</v>
      </c>
      <c r="BD21" s="69">
        <f>求节点($O$8:$O$607,AH$8:AH$607,节奏总纲!S17)+IF((节奏总纲!S17-INDEX($O$8:$O$607,MATCH(MAX(AH$8:AH$607),AH$8:AH$607,0)))&lt;0,0,(节奏总纲!S17-INDEX($O$8:$O$607,MATCH(MAX(AH$8:AH$607),AH$8:AH$607,0)))*MAX($L$8:$L$67))</f>
        <v>147912.30286315811</v>
      </c>
      <c r="BE21" s="69">
        <f>求节点($O$8:$O$607,AI$8:AI$607,节奏总纲!T17)+IF((节奏总纲!T17-INDEX($O$8:$O$607,MATCH(MAX(AI$8:AI$607),AI$8:AI$607,0)))&lt;0,0,(节奏总纲!T17-INDEX($O$8:$O$607,MATCH(MAX(AI$8:AI$607),AI$8:AI$607,0)))*MAX($L$8:$L$67))</f>
        <v>165319.21619069629</v>
      </c>
      <c r="BI21" s="4" t="s">
        <v>18</v>
      </c>
      <c r="BJ21" s="24">
        <f t="shared" si="40"/>
        <v>36</v>
      </c>
      <c r="BK21" s="4">
        <f>SUM(BK$7:BK9)</f>
        <v>300000</v>
      </c>
      <c r="BL21" s="4">
        <f>SUM(BL$7:BL9)</f>
        <v>6000</v>
      </c>
      <c r="BN21" s="4">
        <v>14</v>
      </c>
      <c r="BO21" s="63">
        <f>求节点($BJ$19:$BJ$23,$BK$19:$BK$23,基本信息!G18)</f>
        <v>36422.573812128634</v>
      </c>
      <c r="BP21" s="63">
        <f>求节点($BJ$19:$BJ$23,$BK$19:$BK$23,基本信息!H18)</f>
        <v>42672.573812128634</v>
      </c>
      <c r="BQ21" s="63">
        <f>求节点($BJ$19:$BJ$23,$BK$19:$BK$23,基本信息!I18)</f>
        <v>48922.573812128634</v>
      </c>
      <c r="BR21" s="63">
        <f>求节点($BJ$19:$BJ$23,$BK$19:$BK$23,基本信息!J18)</f>
        <v>60345.147624257268</v>
      </c>
      <c r="BS21" s="63">
        <f>求节点($BJ$19:$BJ$23,$BK$19:$BK$23,基本信息!K18)</f>
        <v>72845.147624257268</v>
      </c>
      <c r="BT21" s="63">
        <f>求节点($BJ$19:$BJ$23,$BL$19:$BL$23,基本信息!G18)</f>
        <v>1092.6772143638591</v>
      </c>
      <c r="BU21" s="63">
        <f>求节点($BJ$19:$BJ$23,$BL$19:$BL$23,基本信息!H18)</f>
        <v>1280.1772143638591</v>
      </c>
      <c r="BV21" s="63">
        <f>求节点($BJ$19:$BJ$23,$BL$19:$BL$23,基本信息!I18)</f>
        <v>1467.6772143638591</v>
      </c>
      <c r="BW21" s="63">
        <f>求节点($BJ$19:$BJ$23,$BL$19:$BL$23,基本信息!J18)</f>
        <v>1706.9029524851453</v>
      </c>
      <c r="BX21" s="63">
        <f>求节点($BJ$19:$BJ$23,$BL$19:$BL$23,基本信息!K18)</f>
        <v>1956.9029524851453</v>
      </c>
      <c r="CC21" s="27"/>
      <c r="CD21" s="24">
        <v>14</v>
      </c>
      <c r="CE21" s="69">
        <f t="shared" si="38"/>
        <v>145.71622772585116</v>
      </c>
      <c r="CF21" s="69">
        <f t="shared" si="20"/>
        <v>169.10421806864915</v>
      </c>
      <c r="CG21" s="69">
        <f t="shared" si="21"/>
        <v>187.77449504586247</v>
      </c>
      <c r="CH21" s="69">
        <f t="shared" si="22"/>
        <v>210.4254754261294</v>
      </c>
      <c r="CI21" s="69">
        <f t="shared" si="23"/>
        <v>234.37137351025549</v>
      </c>
      <c r="CJ21" s="69">
        <f>(CE21-CE20)/节奏总纲!W17</f>
        <v>98.666666666666728</v>
      </c>
      <c r="CK21" s="6">
        <f t="shared" si="24"/>
        <v>0.74986652579259017</v>
      </c>
      <c r="CL21" s="6">
        <f t="shared" si="25"/>
        <v>0.25013347420740978</v>
      </c>
      <c r="CM21" s="24"/>
      <c r="CN21" s="24">
        <v>14</v>
      </c>
      <c r="CO21" s="69">
        <f t="shared" si="26"/>
        <v>42497.324860372843</v>
      </c>
      <c r="CP21" s="69">
        <f t="shared" si="27"/>
        <v>49773.063970160278</v>
      </c>
      <c r="CQ21" s="69">
        <f t="shared" si="28"/>
        <v>56063.363944339522</v>
      </c>
      <c r="CR21" s="69">
        <f t="shared" si="29"/>
        <v>67740.762767415174</v>
      </c>
      <c r="CS21" s="69">
        <f t="shared" si="30"/>
        <v>81111.108433792077</v>
      </c>
      <c r="CT21" s="6">
        <f t="shared" si="31"/>
        <v>0.85705568366472207</v>
      </c>
      <c r="CU21" s="6">
        <f t="shared" si="32"/>
        <v>0.14294431633527788</v>
      </c>
      <c r="CW21" s="24">
        <v>14</v>
      </c>
      <c r="CX21" s="69">
        <f t="shared" si="33"/>
        <v>0</v>
      </c>
      <c r="CY21" s="69">
        <f t="shared" si="34"/>
        <v>0</v>
      </c>
      <c r="CZ21" s="69">
        <f t="shared" si="35"/>
        <v>0</v>
      </c>
      <c r="DA21" s="69">
        <f t="shared" si="36"/>
        <v>0</v>
      </c>
      <c r="DB21" s="69">
        <f t="shared" si="37"/>
        <v>0</v>
      </c>
    </row>
    <row r="22" spans="2:106" x14ac:dyDescent="0.15">
      <c r="B22" s="73"/>
      <c r="C22" s="4">
        <v>15</v>
      </c>
      <c r="D22" s="4">
        <f t="shared" si="39"/>
        <v>40</v>
      </c>
      <c r="E22" s="60">
        <f t="shared" si="41"/>
        <v>1000</v>
      </c>
      <c r="F22" s="52">
        <f t="shared" si="42"/>
        <v>0</v>
      </c>
      <c r="G22" s="56">
        <f t="shared" si="42"/>
        <v>20000</v>
      </c>
      <c r="I22" s="4">
        <f>SUM($D$8:$D22)</f>
        <v>480</v>
      </c>
      <c r="J22" s="4">
        <f>SUM(E$8:E22)</f>
        <v>9000</v>
      </c>
      <c r="K22" s="4">
        <f>SUM(F$8:F22)</f>
        <v>0</v>
      </c>
      <c r="L22" s="55">
        <f>SUM(G$8:G22)</f>
        <v>180000</v>
      </c>
      <c r="M22" s="24"/>
      <c r="N22" s="69"/>
      <c r="O22" s="4">
        <v>15</v>
      </c>
      <c r="P22" s="69">
        <f>求节点($C$8:$C$67,$I$8:$I$67,基本信息!N19)+P21</f>
        <v>16765.406230834677</v>
      </c>
      <c r="Q22" s="69">
        <f>求节点($C$8:$C$67,$I$8:$I$67,基本信息!O19)+Q21</f>
        <v>19262.632962407959</v>
      </c>
      <c r="R22" s="69">
        <f>求节点($C$8:$C$67,$I$8:$I$67,基本信息!P19)+R21</f>
        <v>22213.949268376233</v>
      </c>
      <c r="S22" s="69">
        <f>求节点($C$8:$C$67,$I$8:$I$67,基本信息!Q19)+S21</f>
        <v>25845.694399528049</v>
      </c>
      <c r="T22" s="69">
        <f>求节点($C$8:$C$67,$I$8:$I$67,基本信息!R19)+T21</f>
        <v>31058.284530354962</v>
      </c>
      <c r="U22" s="69">
        <f>求节点($C$8:$C$67,$J$8:$J$67,基本信息!N19)+U21</f>
        <v>408254.35152697825</v>
      </c>
      <c r="V22" s="69">
        <f>求节点($C$8:$C$67,$J$8:$J$67,基本信息!O19)+V21</f>
        <v>483509.46153675567</v>
      </c>
      <c r="W22" s="69">
        <f>求节点($C$8:$C$67,$J$8:$J$67,基本信息!P19)+W21</f>
        <v>574673.03292303323</v>
      </c>
      <c r="X22" s="69">
        <f>求节点($C$8:$C$67,$J$8:$J$67,基本信息!Q19)+X21</f>
        <v>689316.33252405119</v>
      </c>
      <c r="Y22" s="69">
        <f>求节点($C$8:$C$67,$J$8:$J$67,基本信息!R19)+Y21</f>
        <v>860575.20973240817</v>
      </c>
      <c r="Z22" s="69">
        <f>求节点($C$8:$C$67,$K$8:$K$67,基本信息!N19)+Z21</f>
        <v>0</v>
      </c>
      <c r="AA22" s="69">
        <f>求节点($C$8:$C$67,$K$8:$K$67,基本信息!O19)+AA21</f>
        <v>0</v>
      </c>
      <c r="AB22" s="69">
        <f>求节点($C$8:$C$67,$K$8:$K$67,基本信息!P19)+AB21</f>
        <v>0</v>
      </c>
      <c r="AC22" s="69">
        <f>求节点($C$8:$C$67,$K$8:$K$67,基本信息!Q19)+AC21</f>
        <v>0</v>
      </c>
      <c r="AD22" s="69">
        <f>求节点($C$8:$C$67,$K$8:$K$67,基本信息!R19)+AD21</f>
        <v>0</v>
      </c>
      <c r="AE22" s="69">
        <f>求节点($C$8:$C$67,$L$8:$L$67,基本信息!N19)+AE21</f>
        <v>9747327.369120542</v>
      </c>
      <c r="AF22" s="69">
        <f>求节点($C$8:$C$67,$L$8:$L$67,基本信息!O19)+AF21</f>
        <v>12163668.337152727</v>
      </c>
      <c r="AG22" s="69">
        <f>求节点($C$8:$C$67,$L$8:$L$67,基本信息!P19)+AG21</f>
        <v>15260299.968223849</v>
      </c>
      <c r="AH22" s="69">
        <f>求节点($C$8:$C$67,$L$8:$L$67,基本信息!Q19)+AH21</f>
        <v>19320577.31537367</v>
      </c>
      <c r="AI22" s="69">
        <f>求节点($C$8:$C$67,$L$8:$L$67,基本信息!R19)+AI21</f>
        <v>26816512.141620055</v>
      </c>
      <c r="AJ22" s="69"/>
      <c r="AK22" s="58">
        <v>15</v>
      </c>
      <c r="AL22" s="69">
        <f>求节点($O$8:$O$607,P$8:P$607,节奏总纲!P18)+IF((节奏总纲!P18-INDEX($O$8:$O$607,MATCH(MAX(P$8:P$607),P$8:P$607,0)))&lt;0,0,(节奏总纲!P18-INDEX($O$8:$O$607,MATCH(MAX(P$8:P$607),P$8:P$607,0)))*MAX($I$8:$I$67))</f>
        <v>425.09667991878086</v>
      </c>
      <c r="AM22" s="69">
        <f>求节点($O$8:$O$607,Q$8:Q$607,节奏总纲!Q18)+IF((节奏总纲!Q18-INDEX($O$8:$O$607,MATCH(MAX(Q$8:Q$607),Q$8:Q$607,0)))&lt;0,0,(节奏总纲!Q18-INDEX($O$8:$O$607,MATCH(MAX(Q$8:Q$607),Q$8:Q$607,0)))*MAX($I$8:$I$67))</f>
        <v>482.68523862230478</v>
      </c>
      <c r="AN22" s="69">
        <f>求节点($O$8:$O$607,R$8:R$607,节奏总纲!R18)+IF((节奏总纲!R18-INDEX($O$8:$O$607,MATCH(MAX(R$8:R$607),R$8:R$607,0)))&lt;0,0,(节奏总纲!R18-INDEX($O$8:$O$607,MATCH(MAX(R$8:R$607),R$8:R$607,0)))*MAX($I$8:$I$67))</f>
        <v>492.79058116085218</v>
      </c>
      <c r="AO22" s="69">
        <f>求节点($O$8:$O$607,S$8:S$607,节奏总纲!S18)+IF((节奏总纲!S18-INDEX($O$8:$O$607,MATCH(MAX(S$8:S$607),S$8:S$607,0)))&lt;0,0,(节奏总纲!S18-INDEX($O$8:$O$607,MATCH(MAX(S$8:S$607),S$8:S$607,0)))*MAX($I$8:$I$67))</f>
        <v>445.6758011537911</v>
      </c>
      <c r="AP22" s="69">
        <f>求节点($O$8:$O$607,T$8:T$607,节奏总纲!T18)+IF((节奏总纲!T18-INDEX($O$8:$O$607,MATCH(MAX(T$8:T$607),T$8:T$607,0)))&lt;0,0,(节奏总纲!T18-INDEX($O$8:$O$607,MATCH(MAX(T$8:T$607),T$8:T$607,0)))*MAX($I$8:$I$67))</f>
        <v>435.59162457901141</v>
      </c>
      <c r="AQ22" s="69">
        <f>求节点($O$8:$O$607,U$8:U$607,节奏总纲!P18)+IF((节奏总纲!P18-INDEX($O$8:$O$607,MATCH(MAX(U$8:U$607),U$8:U$607,0)))&lt;0,0,(节奏总纲!P18-INDEX($O$8:$O$607,MATCH(MAX(U$8:U$607),U$8:U$607,0)))*MAX($J$8:$J$67))</f>
        <v>7084.9446653130135</v>
      </c>
      <c r="AR22" s="69">
        <f>求节点($O$8:$O$607,V$8:V$607,节奏总纲!Q18)+IF((节奏总纲!Q18-INDEX($O$8:$O$607,MATCH(MAX(V$8:V$607),V$8:V$607,0)))&lt;0,0,(节奏总纲!Q18-INDEX($O$8:$O$607,MATCH(MAX(V$8:V$607),V$8:V$607,0)))*MAX($J$8:$J$67))</f>
        <v>8398.7643527059099</v>
      </c>
      <c r="AS22" s="69">
        <f>求节点($O$8:$O$607,W$8:W$607,节奏总纲!R18)+IF((节奏总纲!R18-INDEX($O$8:$O$607,MATCH(MAX(W$8:W$607),W$8:W$607,0)))&lt;0,0,(节奏总纲!R18-INDEX($O$8:$O$607,MATCH(MAX(W$8:W$607),W$8:W$607,0)))*MAX($J$8:$J$67))</f>
        <v>8793.7870332295279</v>
      </c>
      <c r="AT22" s="69">
        <f>求节点($O$8:$O$607,X$8:X$607,节奏总纲!S18)+IF((节奏总纲!S18-INDEX($O$8:$O$607,MATCH(MAX(X$8:X$607),X$8:X$607,0)))&lt;0,0,(节奏总纲!S18-INDEX($O$8:$O$607,MATCH(MAX(X$8:X$607),X$8:X$607,0)))*MAX($J$8:$J$67))</f>
        <v>8295.0339956149601</v>
      </c>
      <c r="AU22" s="69">
        <f>求节点($O$8:$O$607,Y$8:Y$607,节奏总纲!T18)+IF((节奏总纲!T18-INDEX($O$8:$O$607,MATCH(MAX(Y$8:Y$607),Y$8:Y$607,0)))&lt;0,0,(节奏总纲!T18-INDEX($O$8:$O$607,MATCH(MAX(Y$8:Y$607),Y$8:Y$607,0)))*MAX($J$8:$J$67))</f>
        <v>9308.383994282307</v>
      </c>
      <c r="AV22" s="69">
        <f>求节点($O$8:$O$607,Z$8:Z$607,节奏总纲!P18)+IF((节奏总纲!P18-INDEX($O$8:$O$607,MATCH(MAX(Z$8:Z$607),Z$8:Z$607,0)))&lt;0,0,(节奏总纲!P18-INDEX($O$8:$O$607,MATCH(MAX(Z$8:Z$607),Z$8:Z$607,0)))*MAX($K$8:$K$67))</f>
        <v>0</v>
      </c>
      <c r="AW22" s="69">
        <f>求节点($O$8:$O$607,AA$8:AA$607,节奏总纲!Q18)+IF((节奏总纲!Q18-INDEX($O$8:$O$607,MATCH(MAX(AA$8:AA$607),AA$8:AA$607,0)))&lt;0,0,(节奏总纲!Q18-INDEX($O$8:$O$607,MATCH(MAX(AA$8:AA$607),AA$8:AA$607,0)))*MAX($K$8:$K$67))</f>
        <v>0</v>
      </c>
      <c r="AX22" s="69">
        <f>求节点($O$8:$O$607,AB$8:AB$607,节奏总纲!R18)+IF((节奏总纲!R18-INDEX($O$8:$O$607,MATCH(MAX(AB$8:AB$607),AB$8:AB$607,0)))&lt;0,0,(节奏总纲!R18-INDEX($O$8:$O$607,MATCH(MAX(AB$8:AB$607),AB$8:AB$607,0)))*MAX($K$8:$K$67))</f>
        <v>0</v>
      </c>
      <c r="AY22" s="69">
        <f>求节点($O$8:$O$607,AC$8:AC$607,节奏总纲!S18)+IF((节奏总纲!S18-INDEX($O$8:$O$607,MATCH(MAX(AC$8:AC$607),AC$8:AC$607,0)))&lt;0,0,(节奏总纲!S18-INDEX($O$8:$O$607,MATCH(MAX(AC$8:AC$607),AC$8:AC$607,0)))*MAX($K$8:$K$67))</f>
        <v>0</v>
      </c>
      <c r="AZ22" s="69">
        <f>求节点($O$8:$O$607,AD$8:AD$607,节奏总纲!T18)+IF((节奏总纲!T18-INDEX($O$8:$O$607,MATCH(MAX(AD$8:AD$607),AD$8:AD$607,0)))&lt;0,0,(节奏总纲!T18-INDEX($O$8:$O$607,MATCH(MAX(AD$8:AD$607),AD$8:AD$607,0)))*MAX($K$8:$K$67))</f>
        <v>0</v>
      </c>
      <c r="BA22" s="69">
        <f>求节点($O$8:$O$607,AE$8:AE$607,节奏总纲!P18)+IF((节奏总纲!P18-INDEX($O$8:$O$607,MATCH(MAX(AE$8:AE$607),AE$8:AE$607,0)))&lt;0,0,(节奏总纲!P18-INDEX($O$8:$O$607,MATCH(MAX(AE$8:AE$607),AE$8:AE$607,0)))*MAX($L$8:$L$67))</f>
        <v>141698.89330626029</v>
      </c>
      <c r="BB22" s="69">
        <f>求节点($O$8:$O$607,AF$8:AF$607,节奏总纲!Q18)+IF((节奏总纲!Q18-INDEX($O$8:$O$607,MATCH(MAX(AF$8:AF$607),AF$8:AF$607,0)))&lt;0,0,(节奏总纲!Q18-INDEX($O$8:$O$607,MATCH(MAX(AF$8:AF$607),AF$8:AF$607,0)))*MAX($L$8:$L$67))</f>
        <v>167975.28705411823</v>
      </c>
      <c r="BC22" s="69">
        <f>求节点($O$8:$O$607,AG$8:AG$607,节奏总纲!R18)+IF((节奏总纲!R18-INDEX($O$8:$O$607,MATCH(MAX(AG$8:AG$607),AG$8:AG$607,0)))&lt;0,0,(节奏总纲!R18-INDEX($O$8:$O$607,MATCH(MAX(AG$8:AG$607),AG$8:AG$607,0)))*MAX($L$8:$L$67))</f>
        <v>175875.74066459056</v>
      </c>
      <c r="BD22" s="69">
        <f>求节点($O$8:$O$607,AH$8:AH$607,节奏总纲!S18)+IF((节奏总纲!S18-INDEX($O$8:$O$607,MATCH(MAX(AH$8:AH$607),AH$8:AH$607,0)))&lt;0,0,(节奏总纲!S18-INDEX($O$8:$O$607,MATCH(MAX(AH$8:AH$607),AH$8:AH$607,0)))*MAX($L$8:$L$67))</f>
        <v>165900.67991229921</v>
      </c>
      <c r="BE22" s="69">
        <f>求节点($O$8:$O$607,AI$8:AI$607,节奏总纲!T18)+IF((节奏总纲!T18-INDEX($O$8:$O$607,MATCH(MAX(AI$8:AI$607),AI$8:AI$607,0)))&lt;0,0,(节奏总纲!T18-INDEX($O$8:$O$607,MATCH(MAX(AI$8:AI$607),AI$8:AI$607,0)))*MAX($L$8:$L$67))</f>
        <v>186167.67988564612</v>
      </c>
      <c r="BI22" s="4" t="s">
        <v>19</v>
      </c>
      <c r="BJ22" s="24">
        <f t="shared" si="40"/>
        <v>48</v>
      </c>
      <c r="BK22" s="4">
        <f>SUM(BK$7:BK10)</f>
        <v>500000</v>
      </c>
      <c r="BL22" s="4">
        <f>SUM(BL$7:BL10)</f>
        <v>9000</v>
      </c>
      <c r="BN22" s="4">
        <v>15</v>
      </c>
      <c r="BO22" s="63">
        <f>求节点($BJ$19:$BJ$23,$BK$19:$BK$23,基本信息!G19)</f>
        <v>40631.713883248667</v>
      </c>
      <c r="BP22" s="63">
        <f>求节点($BJ$19:$BJ$23,$BK$19:$BK$23,基本信息!H19)</f>
        <v>46881.713883248667</v>
      </c>
      <c r="BQ22" s="63">
        <f>求节点($BJ$19:$BJ$23,$BK$19:$BK$23,基本信息!I19)</f>
        <v>56263.427766497334</v>
      </c>
      <c r="BR22" s="63">
        <f>求节点($BJ$19:$BJ$23,$BK$19:$BK$23,基本信息!J19)</f>
        <v>68763.427766497334</v>
      </c>
      <c r="BS22" s="63">
        <f>求节点($BJ$19:$BJ$23,$BK$19:$BK$23,基本信息!K19)</f>
        <v>81263.427766497334</v>
      </c>
      <c r="BT22" s="63">
        <f>求节点($BJ$19:$BJ$23,$BL$19:$BL$23,基本信息!G19)</f>
        <v>1218.9514164974598</v>
      </c>
      <c r="BU22" s="63">
        <f>求节点($BJ$19:$BJ$23,$BL$19:$BL$23,基本信息!H19)</f>
        <v>1406.4514164974601</v>
      </c>
      <c r="BV22" s="63">
        <f>求节点($BJ$19:$BJ$23,$BL$19:$BL$23,基本信息!I19)</f>
        <v>1625.2685553299466</v>
      </c>
      <c r="BW22" s="63">
        <f>求节点($BJ$19:$BJ$23,$BL$19:$BL$23,基本信息!J19)</f>
        <v>1875.2685553299466</v>
      </c>
      <c r="BX22" s="63">
        <f>求节点($BJ$19:$BJ$23,$BL$19:$BL$23,基本信息!K19)</f>
        <v>2125.2685553299466</v>
      </c>
      <c r="CC22" s="27"/>
      <c r="CD22" s="24">
        <v>15</v>
      </c>
      <c r="CE22" s="69">
        <f t="shared" si="38"/>
        <v>164.40480964162407</v>
      </c>
      <c r="CF22" s="69">
        <f t="shared" si="20"/>
        <v>188.91366551197649</v>
      </c>
      <c r="CG22" s="69">
        <f t="shared" si="21"/>
        <v>211.80591364907988</v>
      </c>
      <c r="CH22" s="69">
        <f t="shared" si="22"/>
        <v>232.09443564837375</v>
      </c>
      <c r="CI22" s="69">
        <f t="shared" si="23"/>
        <v>256.08601799089581</v>
      </c>
      <c r="CJ22" s="69">
        <f>(CE22-CE21)/节奏总纲!W18</f>
        <v>98.666666666666515</v>
      </c>
      <c r="CK22" s="6">
        <f t="shared" si="24"/>
        <v>0.74143294174579022</v>
      </c>
      <c r="CL22" s="6">
        <f t="shared" si="25"/>
        <v>0.25856705825420984</v>
      </c>
      <c r="CM22" s="24"/>
      <c r="CN22" s="24">
        <v>15</v>
      </c>
      <c r="CO22" s="69">
        <f t="shared" si="26"/>
        <v>47716.658548561682</v>
      </c>
      <c r="CP22" s="69">
        <f t="shared" si="27"/>
        <v>55280.478235954579</v>
      </c>
      <c r="CQ22" s="69">
        <f t="shared" si="28"/>
        <v>65057.214799726862</v>
      </c>
      <c r="CR22" s="69">
        <f t="shared" si="29"/>
        <v>77058.461762112289</v>
      </c>
      <c r="CS22" s="69">
        <f t="shared" si="30"/>
        <v>90571.811760779645</v>
      </c>
      <c r="CT22" s="6">
        <f t="shared" si="31"/>
        <v>0.85152051965033126</v>
      </c>
      <c r="CU22" s="6">
        <f t="shared" si="32"/>
        <v>0.14847948034966865</v>
      </c>
      <c r="CW22" s="24">
        <v>15</v>
      </c>
      <c r="CX22" s="69">
        <f t="shared" si="33"/>
        <v>0</v>
      </c>
      <c r="CY22" s="69">
        <f t="shared" si="34"/>
        <v>0</v>
      </c>
      <c r="CZ22" s="69">
        <f t="shared" si="35"/>
        <v>0</v>
      </c>
      <c r="DA22" s="69">
        <f t="shared" si="36"/>
        <v>0</v>
      </c>
      <c r="DB22" s="69">
        <f t="shared" si="37"/>
        <v>0</v>
      </c>
    </row>
    <row r="23" spans="2:106" x14ac:dyDescent="0.15">
      <c r="B23" s="73"/>
      <c r="C23" s="4">
        <v>16</v>
      </c>
      <c r="D23" s="4">
        <f t="shared" si="39"/>
        <v>40</v>
      </c>
      <c r="E23" s="60">
        <f t="shared" si="41"/>
        <v>1000</v>
      </c>
      <c r="F23" s="52">
        <f t="shared" si="42"/>
        <v>0</v>
      </c>
      <c r="G23" s="56">
        <f t="shared" si="42"/>
        <v>20000</v>
      </c>
      <c r="I23" s="4">
        <f>SUM($D$8:$D23)</f>
        <v>520</v>
      </c>
      <c r="J23" s="4">
        <f>SUM(E$8:E23)</f>
        <v>10000</v>
      </c>
      <c r="K23" s="4">
        <f>SUM(F$8:F23)</f>
        <v>0</v>
      </c>
      <c r="L23" s="55">
        <f>SUM(G$8:G23)</f>
        <v>200000</v>
      </c>
      <c r="M23" s="24"/>
      <c r="N23" s="69"/>
      <c r="O23" s="4">
        <v>16</v>
      </c>
      <c r="P23" s="69">
        <f>求节点($C$8:$C$67,$I$8:$I$67,基本信息!N20)+P22</f>
        <v>18527.906230834677</v>
      </c>
      <c r="Q23" s="69">
        <f>求节点($C$8:$C$67,$I$8:$I$67,基本信息!O20)+Q22</f>
        <v>21141.142863593057</v>
      </c>
      <c r="R23" s="69">
        <f>求节点($C$8:$C$67,$I$8:$I$67,基本信息!P20)+R22</f>
        <v>24224.170377095947</v>
      </c>
      <c r="S23" s="69">
        <f>求节点($C$8:$C$67,$I$8:$I$67,基本信息!Q20)+S22</f>
        <v>28002.873463775893</v>
      </c>
      <c r="T23" s="69">
        <f>求节点($C$8:$C$67,$I$8:$I$67,基本信息!R20)+T22</f>
        <v>33475.800801134537</v>
      </c>
      <c r="U23" s="69">
        <f>求节点($C$8:$C$67,$J$8:$J$67,基本信息!N20)+U22</f>
        <v>455004.35152697825</v>
      </c>
      <c r="V23" s="69">
        <f>求节点($C$8:$C$67,$J$8:$J$67,基本信息!O20)+V22</f>
        <v>534126.45824292558</v>
      </c>
      <c r="W23" s="69">
        <f>求节点($C$8:$C$67,$J$8:$J$67,基本信息!P20)+W22</f>
        <v>629680.40321369038</v>
      </c>
      <c r="X23" s="69">
        <f>求节点($C$8:$C$67,$J$8:$J$67,基本信息!Q20)+X22</f>
        <v>749222.30133231264</v>
      </c>
      <c r="Y23" s="69">
        <f>求节点($C$8:$C$67,$J$8:$J$67,基本信息!R20)+Y22</f>
        <v>929772.21940310718</v>
      </c>
      <c r="Z23" s="69">
        <f>求节点($C$8:$C$67,$K$8:$K$67,基本信息!N20)+Z22</f>
        <v>0</v>
      </c>
      <c r="AA23" s="69">
        <f>求节点($C$8:$C$67,$K$8:$K$67,基本信息!O20)+AA22</f>
        <v>0</v>
      </c>
      <c r="AB23" s="69">
        <f>求节点($C$8:$C$67,$K$8:$K$67,基本信息!P20)+AB22</f>
        <v>0</v>
      </c>
      <c r="AC23" s="69">
        <f>求节点($C$8:$C$67,$K$8:$K$67,基本信息!Q20)+AC22</f>
        <v>0</v>
      </c>
      <c r="AD23" s="69">
        <f>求节点($C$8:$C$67,$K$8:$K$67,基本信息!R20)+AD22</f>
        <v>0</v>
      </c>
      <c r="AE23" s="69">
        <f>求节点($C$8:$C$67,$L$8:$L$67,基本信息!N20)+AE22</f>
        <v>11017327.369120542</v>
      </c>
      <c r="AF23" s="69">
        <f>求节点($C$8:$C$67,$L$8:$L$67,基本信息!O20)+AF22</f>
        <v>13588348.205399523</v>
      </c>
      <c r="AG23" s="69">
        <f>求节点($C$8:$C$67,$L$8:$L$67,基本信息!P20)+AG22</f>
        <v>16860594.779850136</v>
      </c>
      <c r="AH23" s="69">
        <f>求节点($C$8:$C$67,$L$8:$L$67,基本信息!Q20)+AH22</f>
        <v>21116816.06770413</v>
      </c>
      <c r="AI23" s="69">
        <f>求节点($C$8:$C$67,$L$8:$L$67,基本信息!R20)+AI22</f>
        <v>29205120.760544796</v>
      </c>
      <c r="AJ23" s="69"/>
      <c r="AK23" s="58">
        <v>16</v>
      </c>
      <c r="AL23" s="69">
        <f>求节点($O$8:$O$607,P$8:P$607,节奏总纲!P19)+IF((节奏总纲!P19-INDEX($O$8:$O$607,MATCH(MAX(P$8:P$607),P$8:P$607,0)))&lt;0,0,(节奏总纲!P19-INDEX($O$8:$O$607,MATCH(MAX(P$8:P$607),P$8:P$607,0)))*MAX($I$8:$I$67))</f>
        <v>496.34522917081404</v>
      </c>
      <c r="AM23" s="69">
        <f>求节点($O$8:$O$607,Q$8:Q$607,节奏总纲!Q19)+IF((节奏总纲!Q19-INDEX($O$8:$O$607,MATCH(MAX(Q$8:Q$607),Q$8:Q$607,0)))&lt;0,0,(节奏总纲!Q19-INDEX($O$8:$O$607,MATCH(MAX(Q$8:Q$607),Q$8:Q$607,0)))*MAX($I$8:$I$67))</f>
        <v>560.34324452085798</v>
      </c>
      <c r="AN23" s="69">
        <f>求节点($O$8:$O$607,R$8:R$607,节奏总纲!R19)+IF((节奏总纲!R19-INDEX($O$8:$O$607,MATCH(MAX(R$8:R$607),R$8:R$607,0)))&lt;0,0,(节奏总纲!R19-INDEX($O$8:$O$607,MATCH(MAX(R$8:R$607),R$8:R$607,0)))*MAX($I$8:$I$67))</f>
        <v>580.679735617711</v>
      </c>
      <c r="AO23" s="69">
        <f>求节点($O$8:$O$607,S$8:S$607,节奏总纲!S19)+IF((节奏总纲!S19-INDEX($O$8:$O$607,MATCH(MAX(S$8:S$607),S$8:S$607,0)))&lt;0,0,(节奏总纲!S19-INDEX($O$8:$O$607,MATCH(MAX(S$8:S$607),S$8:S$607,0)))*MAX($I$8:$I$67))</f>
        <v>521.32937249009683</v>
      </c>
      <c r="AP23" s="69">
        <f>求节点($O$8:$O$607,T$8:T$607,节奏总纲!T19)+IF((节奏总纲!T19-INDEX($O$8:$O$607,MATCH(MAX(T$8:T$607),T$8:T$607,0)))&lt;0,0,(节奏总纲!T19-INDEX($O$8:$O$607,MATCH(MAX(T$8:T$607),T$8:T$607,0)))*MAX($I$8:$I$67))</f>
        <v>491.34040207419457</v>
      </c>
      <c r="AQ23" s="69">
        <f>求节点($O$8:$O$607,U$8:U$607,节奏总纲!P19)+IF((节奏总纲!P19-INDEX($O$8:$O$607,MATCH(MAX(U$8:U$607),U$8:U$607,0)))&lt;0,0,(节奏总纲!P19-INDEX($O$8:$O$607,MATCH(MAX(U$8:U$607),U$8:U$607,0)))*MAX($J$8:$J$67))</f>
        <v>8314.3313302079605</v>
      </c>
      <c r="AR23" s="69">
        <f>求节点($O$8:$O$607,V$8:V$607,节奏总纲!Q19)+IF((节奏总纲!Q19-INDEX($O$8:$O$607,MATCH(MAX(V$8:V$607),V$8:V$607,0)))&lt;0,0,(节奏总纲!Q19-INDEX($O$8:$O$607,MATCH(MAX(V$8:V$607),V$8:V$607,0)))*MAX($J$8:$J$67))</f>
        <v>9802.5655614687075</v>
      </c>
      <c r="AS23" s="69">
        <f>求节点($O$8:$O$607,W$8:W$607,节奏总纲!R19)+IF((节奏总纲!R19-INDEX($O$8:$O$607,MATCH(MAX(W$8:W$607),W$8:W$607,0)))&lt;0,0,(节奏总纲!R19-INDEX($O$8:$O$607,MATCH(MAX(W$8:W$607),W$8:W$607,0)))*MAX($J$8:$J$67))</f>
        <v>10550.018940319671</v>
      </c>
      <c r="AT23" s="69">
        <f>求节点($O$8:$O$607,X$8:X$607,节奏总纲!S19)+IF((节奏总纲!S19-INDEX($O$8:$O$607,MATCH(MAX(X$8:X$607),X$8:X$607,0)))&lt;0,0,(节奏总纲!S19-INDEX($O$8:$O$607,MATCH(MAX(X$8:X$607),X$8:X$607,0)))*MAX($J$8:$J$67))</f>
        <v>9847.7440163625106</v>
      </c>
      <c r="AU23" s="69">
        <f>求节点($O$8:$O$607,Y$8:Y$607,节奏总纲!T19)+IF((节奏总纲!T19-INDEX($O$8:$O$607,MATCH(MAX(Y$8:Y$607),Y$8:Y$607,0)))&lt;0,0,(节奏总纲!T19-INDEX($O$8:$O$607,MATCH(MAX(Y$8:Y$607),Y$8:Y$607,0)))*MAX($J$8:$J$67))</f>
        <v>10499.708617749304</v>
      </c>
      <c r="AV23" s="69">
        <f>求节点($O$8:$O$607,Z$8:Z$607,节奏总纲!P19)+IF((节奏总纲!P19-INDEX($O$8:$O$607,MATCH(MAX(Z$8:Z$607),Z$8:Z$607,0)))&lt;0,0,(节奏总纲!P19-INDEX($O$8:$O$607,MATCH(MAX(Z$8:Z$607),Z$8:Z$607,0)))*MAX($K$8:$K$67))</f>
        <v>0</v>
      </c>
      <c r="AW23" s="69">
        <f>求节点($O$8:$O$607,AA$8:AA$607,节奏总纲!Q19)+IF((节奏总纲!Q19-INDEX($O$8:$O$607,MATCH(MAX(AA$8:AA$607),AA$8:AA$607,0)))&lt;0,0,(节奏总纲!Q19-INDEX($O$8:$O$607,MATCH(MAX(AA$8:AA$607),AA$8:AA$607,0)))*MAX($K$8:$K$67))</f>
        <v>0</v>
      </c>
      <c r="AX23" s="69">
        <f>求节点($O$8:$O$607,AB$8:AB$607,节奏总纲!R19)+IF((节奏总纲!R19-INDEX($O$8:$O$607,MATCH(MAX(AB$8:AB$607),AB$8:AB$607,0)))&lt;0,0,(节奏总纲!R19-INDEX($O$8:$O$607,MATCH(MAX(AB$8:AB$607),AB$8:AB$607,0)))*MAX($K$8:$K$67))</f>
        <v>0</v>
      </c>
      <c r="AY23" s="69">
        <f>求节点($O$8:$O$607,AC$8:AC$607,节奏总纲!S19)+IF((节奏总纲!S19-INDEX($O$8:$O$607,MATCH(MAX(AC$8:AC$607),AC$8:AC$607,0)))&lt;0,0,(节奏总纲!S19-INDEX($O$8:$O$607,MATCH(MAX(AC$8:AC$607),AC$8:AC$607,0)))*MAX($K$8:$K$67))</f>
        <v>0</v>
      </c>
      <c r="AZ23" s="69">
        <f>求节点($O$8:$O$607,AD$8:AD$607,节奏总纲!T19)+IF((节奏总纲!T19-INDEX($O$8:$O$607,MATCH(MAX(AD$8:AD$607),AD$8:AD$607,0)))&lt;0,0,(节奏总纲!T19-INDEX($O$8:$O$607,MATCH(MAX(AD$8:AD$607),AD$8:AD$607,0)))*MAX($K$8:$K$67))</f>
        <v>0</v>
      </c>
      <c r="BA23" s="69">
        <f>求节点($O$8:$O$607,AE$8:AE$607,节奏总纲!P19)+IF((节奏总纲!P19-INDEX($O$8:$O$607,MATCH(MAX(AE$8:AE$607),AE$8:AE$607,0)))&lt;0,0,(节奏总纲!P19-INDEX($O$8:$O$607,MATCH(MAX(AE$8:AE$607),AE$8:AE$607,0)))*MAX($L$8:$L$67))</f>
        <v>166286.62660415922</v>
      </c>
      <c r="BB23" s="69">
        <f>求节点($O$8:$O$607,AF$8:AF$607,节奏总纲!Q19)+IF((节奏总纲!Q19-INDEX($O$8:$O$607,MATCH(MAX(AF$8:AF$607),AF$8:AF$607,0)))&lt;0,0,(节奏总纲!Q19-INDEX($O$8:$O$607,MATCH(MAX(AF$8:AF$607),AF$8:AF$607,0)))*MAX($L$8:$L$67))</f>
        <v>196051.31122937414</v>
      </c>
      <c r="BC23" s="69">
        <f>求节点($O$8:$O$607,AG$8:AG$607,节奏总纲!R19)+IF((节奏总纲!R19-INDEX($O$8:$O$607,MATCH(MAX(AG$8:AG$607),AG$8:AG$607,0)))&lt;0,0,(节奏总纲!R19-INDEX($O$8:$O$607,MATCH(MAX(AG$8:AG$607),AG$8:AG$607,0)))*MAX($L$8:$L$67))</f>
        <v>211000.37880639342</v>
      </c>
      <c r="BD23" s="69">
        <f>求节点($O$8:$O$607,AH$8:AH$607,节奏总纲!S19)+IF((节奏总纲!S19-INDEX($O$8:$O$607,MATCH(MAX(AH$8:AH$607),AH$8:AH$607,0)))&lt;0,0,(节奏总纲!S19-INDEX($O$8:$O$607,MATCH(MAX(AH$8:AH$607),AH$8:AH$607,0)))*MAX($L$8:$L$67))</f>
        <v>196954.88032725023</v>
      </c>
      <c r="BE23" s="69">
        <f>求节点($O$8:$O$607,AI$8:AI$607,节奏总纲!T19)+IF((节奏总纲!T19-INDEX($O$8:$O$607,MATCH(MAX(AI$8:AI$607),AI$8:AI$607,0)))&lt;0,0,(节奏总纲!T19-INDEX($O$8:$O$607,MATCH(MAX(AI$8:AI$607),AI$8:AI$607,0)))*MAX($L$8:$L$67))</f>
        <v>209994.17235498608</v>
      </c>
      <c r="BI23" s="63" t="s">
        <v>232</v>
      </c>
      <c r="BJ23" s="63">
        <f t="shared" si="40"/>
        <v>60</v>
      </c>
      <c r="BK23" s="63">
        <f>SUM(BK$7:BK11)</f>
        <v>750000</v>
      </c>
      <c r="BL23" s="63">
        <f>SUM(BL$7:BL11)</f>
        <v>12500</v>
      </c>
      <c r="BN23" s="4">
        <v>16</v>
      </c>
      <c r="BO23" s="63">
        <f>求节点($BJ$19:$BJ$23,$BK$19:$BK$23,基本信息!G20)</f>
        <v>45142.958511573248</v>
      </c>
      <c r="BP23" s="63">
        <f>求节点($BJ$19:$BJ$23,$BK$19:$BK$23,基本信息!H20)</f>
        <v>52785.917023146496</v>
      </c>
      <c r="BQ23" s="63">
        <f>求节点($BJ$19:$BJ$23,$BK$19:$BK$23,基本信息!I20)</f>
        <v>65285.917023146496</v>
      </c>
      <c r="BR23" s="63">
        <f>求节点($BJ$19:$BJ$23,$BK$19:$BK$23,基本信息!J20)</f>
        <v>77785.917023146496</v>
      </c>
      <c r="BS23" s="63">
        <f>求节点($BJ$19:$BJ$23,$BK$19:$BK$23,基本信息!K20)</f>
        <v>90285.91702314651</v>
      </c>
      <c r="BT23" s="63">
        <f>求节点($BJ$19:$BJ$23,$BL$19:$BL$23,基本信息!G20)</f>
        <v>1354.2887553471974</v>
      </c>
      <c r="BU23" s="63">
        <f>求节点($BJ$19:$BJ$23,$BL$19:$BL$23,基本信息!H20)</f>
        <v>1555.7183404629297</v>
      </c>
      <c r="BV23" s="63">
        <f>求节点($BJ$19:$BJ$23,$BL$19:$BL$23,基本信息!I20)</f>
        <v>1805.71834046293</v>
      </c>
      <c r="BW23" s="63">
        <f>求节点($BJ$19:$BJ$23,$BL$19:$BL$23,基本信息!J20)</f>
        <v>2055.71834046293</v>
      </c>
      <c r="BX23" s="63">
        <f>求节点($BJ$19:$BJ$23,$BL$19:$BL$23,基本信息!K20)</f>
        <v>2305.71834046293</v>
      </c>
      <c r="CC23" s="27"/>
      <c r="CD23" s="24">
        <v>16</v>
      </c>
      <c r="CE23" s="69">
        <f t="shared" si="38"/>
        <v>185.06339845180116</v>
      </c>
      <c r="CF23" s="69">
        <f t="shared" si="20"/>
        <v>211.60615849837879</v>
      </c>
      <c r="CG23" s="69">
        <f t="shared" si="21"/>
        <v>238.63980760806407</v>
      </c>
      <c r="CH23" s="69">
        <f t="shared" si="22"/>
        <v>257.70477129530269</v>
      </c>
      <c r="CI23" s="69">
        <f t="shared" si="23"/>
        <v>279.70587425371247</v>
      </c>
      <c r="CJ23" s="69">
        <f>(CE23-CE22)/节奏总纲!W19</f>
        <v>101.76343540646457</v>
      </c>
      <c r="CK23" s="6">
        <f t="shared" si="24"/>
        <v>0.73179719311158931</v>
      </c>
      <c r="CL23" s="6">
        <f t="shared" si="25"/>
        <v>0.26820280688841058</v>
      </c>
      <c r="CM23" s="24"/>
      <c r="CN23" s="24">
        <v>16</v>
      </c>
      <c r="CO23" s="69">
        <f t="shared" si="26"/>
        <v>53457.28984178121</v>
      </c>
      <c r="CP23" s="69">
        <f t="shared" si="27"/>
        <v>62588.482584615202</v>
      </c>
      <c r="CQ23" s="69">
        <f t="shared" si="28"/>
        <v>75835.935963466167</v>
      </c>
      <c r="CR23" s="69">
        <f t="shared" si="29"/>
        <v>87633.66103950901</v>
      </c>
      <c r="CS23" s="69">
        <f t="shared" si="30"/>
        <v>100785.62564089581</v>
      </c>
      <c r="CT23" s="6">
        <f t="shared" si="31"/>
        <v>0.84446777315467947</v>
      </c>
      <c r="CU23" s="6">
        <f t="shared" si="32"/>
        <v>0.15553222684532048</v>
      </c>
      <c r="CW23" s="24">
        <v>16</v>
      </c>
      <c r="CX23" s="69">
        <f t="shared" si="33"/>
        <v>0</v>
      </c>
      <c r="CY23" s="69">
        <f t="shared" si="34"/>
        <v>0</v>
      </c>
      <c r="CZ23" s="69">
        <f t="shared" si="35"/>
        <v>0</v>
      </c>
      <c r="DA23" s="69">
        <f t="shared" si="36"/>
        <v>0</v>
      </c>
      <c r="DB23" s="69">
        <f t="shared" si="37"/>
        <v>0</v>
      </c>
    </row>
    <row r="24" spans="2:106" x14ac:dyDescent="0.15">
      <c r="B24" s="73"/>
      <c r="C24" s="4">
        <v>17</v>
      </c>
      <c r="D24" s="4">
        <f t="shared" si="39"/>
        <v>40</v>
      </c>
      <c r="E24" s="60">
        <f t="shared" si="41"/>
        <v>1000</v>
      </c>
      <c r="F24" s="52">
        <f t="shared" si="42"/>
        <v>0</v>
      </c>
      <c r="G24" s="56">
        <f t="shared" si="42"/>
        <v>20000</v>
      </c>
      <c r="I24" s="4">
        <f>SUM($D$8:$D24)</f>
        <v>560</v>
      </c>
      <c r="J24" s="4">
        <f>SUM(E$8:E24)</f>
        <v>11000</v>
      </c>
      <c r="K24" s="4">
        <f>SUM(F$8:F24)</f>
        <v>0</v>
      </c>
      <c r="L24" s="55">
        <f>SUM(G$8:G24)</f>
        <v>220000</v>
      </c>
      <c r="M24" s="24"/>
      <c r="N24" s="69"/>
      <c r="O24" s="4">
        <v>17</v>
      </c>
      <c r="P24" s="69">
        <f>求节点($C$8:$C$67,$I$8:$I$67,基本信息!N21)+P23</f>
        <v>20301.656230834677</v>
      </c>
      <c r="Q24" s="69">
        <f>求节点($C$8:$C$67,$I$8:$I$67,基本信息!O21)+Q23</f>
        <v>23032.514458923797</v>
      </c>
      <c r="R24" s="69">
        <f>求节点($C$8:$C$67,$I$8:$I$67,基本信息!P21)+R23</f>
        <v>26245.193658607128</v>
      </c>
      <c r="S24" s="69">
        <f>求节点($C$8:$C$67,$I$8:$I$67,基本信息!Q21)+S23</f>
        <v>30175.042386786867</v>
      </c>
      <c r="T24" s="69">
        <f>求节点($C$8:$C$67,$I$8:$I$67,基本信息!R21)+T23</f>
        <v>35910.810430414138</v>
      </c>
      <c r="U24" s="69">
        <f>求节点($C$8:$C$67,$J$8:$J$67,基本信息!N21)+U23</f>
        <v>502129.35152697825</v>
      </c>
      <c r="V24" s="69">
        <f>求节点($C$8:$C$67,$J$8:$J$67,基本信息!O21)+V23</f>
        <v>585172.17808728351</v>
      </c>
      <c r="W24" s="69">
        <f>求节点($C$8:$C$67,$J$8:$J$67,基本信息!P21)+W23</f>
        <v>685047.84593072976</v>
      </c>
      <c r="X24" s="69">
        <f>求节点($C$8:$C$67,$J$8:$J$67,基本信息!Q21)+X23</f>
        <v>809656.90572556166</v>
      </c>
      <c r="Y24" s="69">
        <f>求节点($C$8:$C$67,$J$8:$J$67,基本信息!R21)+Y23</f>
        <v>999593.99187737866</v>
      </c>
      <c r="Z24" s="69">
        <f>求节点($C$8:$C$67,$K$8:$K$67,基本信息!N21)+Z23</f>
        <v>0</v>
      </c>
      <c r="AA24" s="69">
        <f>求节点($C$8:$C$67,$K$8:$K$67,基本信息!O21)+AA23</f>
        <v>0</v>
      </c>
      <c r="AB24" s="69">
        <f>求节点($C$8:$C$67,$K$8:$K$67,基本信息!P21)+AB23</f>
        <v>0</v>
      </c>
      <c r="AC24" s="69">
        <f>求节点($C$8:$C$67,$K$8:$K$67,基本信息!Q21)+AC23</f>
        <v>0</v>
      </c>
      <c r="AD24" s="69">
        <f>求节点($C$8:$C$67,$K$8:$K$67,基本信息!R21)+AD23</f>
        <v>0</v>
      </c>
      <c r="AE24" s="69">
        <f>求节点($C$8:$C$67,$L$8:$L$67,基本信息!N21)+AE23</f>
        <v>12302327.369120542</v>
      </c>
      <c r="AF24" s="69">
        <f>求节点($C$8:$C$67,$L$8:$L$67,基本信息!O21)+AF23</f>
        <v>15030176.999173842</v>
      </c>
      <c r="AG24" s="69">
        <f>求节点($C$8:$C$67,$L$8:$L$67,基本信息!P21)+AG23</f>
        <v>18475292.488531712</v>
      </c>
      <c r="AH24" s="69">
        <f>求节点($C$8:$C$67,$L$8:$L$67,基本信息!Q21)+AH23</f>
        <v>22944630.748872064</v>
      </c>
      <c r="AI24" s="69">
        <f>求节点($C$8:$C$67,$L$8:$L$67,基本信息!R21)+AI23</f>
        <v>31633714.19889817</v>
      </c>
      <c r="AJ24" s="69"/>
      <c r="AK24" s="58">
        <v>17</v>
      </c>
      <c r="AL24" s="69">
        <f>求节点($O$8:$O$607,P$8:P$607,节奏总纲!P20)+IF((节奏总纲!P20-INDEX($O$8:$O$607,MATCH(MAX(P$8:P$607),P$8:P$607,0)))&lt;0,0,(节奏总纲!P20-INDEX($O$8:$O$607,MATCH(MAX(P$8:P$607),P$8:P$607,0)))*MAX($I$8:$I$67))</f>
        <v>609.48498442096991</v>
      </c>
      <c r="AM24" s="69">
        <f>求节点($O$8:$O$607,Q$8:Q$607,节奏总纲!Q20)+IF((节奏总纲!Q20-INDEX($O$8:$O$607,MATCH(MAX(Q$8:Q$607),Q$8:Q$607,0)))&lt;0,0,(节奏总纲!Q20-INDEX($O$8:$O$607,MATCH(MAX(Q$8:Q$607),Q$8:Q$607,0)))*MAX($I$8:$I$67))</f>
        <v>640.40236585684966</v>
      </c>
      <c r="AN24" s="69">
        <f>求节点($O$8:$O$607,R$8:R$607,节奏总纲!R20)+IF((节奏总纲!R20-INDEX($O$8:$O$607,MATCH(MAX(R$8:R$607),R$8:R$607,0)))&lt;0,0,(节奏总纲!R20-INDEX($O$8:$O$607,MATCH(MAX(R$8:R$607),R$8:R$607,0)))*MAX($I$8:$I$67))</f>
        <v>670.73372213068296</v>
      </c>
      <c r="AO24" s="69">
        <f>求节点($O$8:$O$607,S$8:S$607,节奏总纲!S20)+IF((节奏总纲!S20-INDEX($O$8:$O$607,MATCH(MAX(S$8:S$607),S$8:S$607,0)))&lt;0,0,(节奏总纲!S20-INDEX($O$8:$O$607,MATCH(MAX(S$8:S$607),S$8:S$607,0)))*MAX($I$8:$I$67))</f>
        <v>615.25853303195947</v>
      </c>
      <c r="AP24" s="69">
        <f>求节点($O$8:$O$607,T$8:T$607,节奏总纲!T20)+IF((节奏总纲!T20-INDEX($O$8:$O$607,MATCH(MAX(T$8:T$607),T$8:T$607,0)))&lt;0,0,(节奏总纲!T20-INDEX($O$8:$O$607,MATCH(MAX(T$8:T$607),T$8:T$607,0)))*MAX($I$8:$I$67))</f>
        <v>539.6909572318018</v>
      </c>
      <c r="AQ24" s="69">
        <f>求节点($O$8:$O$607,U$8:U$607,节奏总纲!P20)+IF((节奏总纲!P20-INDEX($O$8:$O$607,MATCH(MAX(U$8:U$607),U$8:U$607,0)))&lt;0,0,(节奏总纲!P20-INDEX($O$8:$O$607,MATCH(MAX(U$8:U$607),U$8:U$607,0)))*MAX($J$8:$J$67))</f>
        <v>10490.095854249419</v>
      </c>
      <c r="AR24" s="69">
        <f>求节点($O$8:$O$607,V$8:V$607,节奏总纲!Q20)+IF((节奏总纲!Q20-INDEX($O$8:$O$607,MATCH(MAX(V$8:V$607),V$8:V$607,0)))&lt;0,0,(节奏总纲!Q20-INDEX($O$8:$O$607,MATCH(MAX(V$8:V$607),V$8:V$607,0)))*MAX($J$8:$J$67))</f>
        <v>11249.771036339733</v>
      </c>
      <c r="AS24" s="69">
        <f>求节点($O$8:$O$607,W$8:W$607,节奏总纲!R20)+IF((节奏总纲!R20-INDEX($O$8:$O$607,MATCH(MAX(W$8:W$607),W$8:W$607,0)))&lt;0,0,(节奏总纲!R20-INDEX($O$8:$O$607,MATCH(MAX(W$8:W$607),W$8:W$607,0)))*MAX($J$8:$J$67))</f>
        <v>12349.509280761835</v>
      </c>
      <c r="AT24" s="69">
        <f>求节点($O$8:$O$607,X$8:X$607,节奏总纲!S20)+IF((节奏总纲!S20-INDEX($O$8:$O$607,MATCH(MAX(X$8:X$607),X$8:X$607,0)))&lt;0,0,(节奏总纲!S20-INDEX($O$8:$O$607,MATCH(MAX(X$8:X$607),X$8:X$607,0)))*MAX($J$8:$J$67))</f>
        <v>11858.839612147902</v>
      </c>
      <c r="AU24" s="69">
        <f>求节点($O$8:$O$607,Y$8:Y$607,节奏总纲!T20)+IF((节奏总纲!T20-INDEX($O$8:$O$607,MATCH(MAX(Y$8:Y$607),Y$8:Y$607,0)))&lt;0,0,(节奏总纲!T20-INDEX($O$8:$O$607,MATCH(MAX(Y$8:Y$607),Y$8:Y$607,0)))*MAX($J$8:$J$67))</f>
        <v>11532.936779972839</v>
      </c>
      <c r="AV24" s="69">
        <f>求节点($O$8:$O$607,Z$8:Z$607,节奏总纲!P20)+IF((节奏总纲!P20-INDEX($O$8:$O$607,MATCH(MAX(Z$8:Z$607),Z$8:Z$607,0)))&lt;0,0,(节奏总纲!P20-INDEX($O$8:$O$607,MATCH(MAX(Z$8:Z$607),Z$8:Z$607,0)))*MAX($K$8:$K$67))</f>
        <v>0</v>
      </c>
      <c r="AW24" s="69">
        <f>求节点($O$8:$O$607,AA$8:AA$607,节奏总纲!Q20)+IF((节奏总纲!Q20-INDEX($O$8:$O$607,MATCH(MAX(AA$8:AA$607),AA$8:AA$607,0)))&lt;0,0,(节奏总纲!Q20-INDEX($O$8:$O$607,MATCH(MAX(AA$8:AA$607),AA$8:AA$607,0)))*MAX($K$8:$K$67))</f>
        <v>0</v>
      </c>
      <c r="AX24" s="69">
        <f>求节点($O$8:$O$607,AB$8:AB$607,节奏总纲!R20)+IF((节奏总纲!R20-INDEX($O$8:$O$607,MATCH(MAX(AB$8:AB$607),AB$8:AB$607,0)))&lt;0,0,(节奏总纲!R20-INDEX($O$8:$O$607,MATCH(MAX(AB$8:AB$607),AB$8:AB$607,0)))*MAX($K$8:$K$67))</f>
        <v>0</v>
      </c>
      <c r="AY24" s="69">
        <f>求节点($O$8:$O$607,AC$8:AC$607,节奏总纲!S20)+IF((节奏总纲!S20-INDEX($O$8:$O$607,MATCH(MAX(AC$8:AC$607),AC$8:AC$607,0)))&lt;0,0,(节奏总纲!S20-INDEX($O$8:$O$607,MATCH(MAX(AC$8:AC$607),AC$8:AC$607,0)))*MAX($K$8:$K$67))</f>
        <v>0</v>
      </c>
      <c r="AZ24" s="69">
        <f>求节点($O$8:$O$607,AD$8:AD$607,节奏总纲!T20)+IF((节奏总纲!T20-INDEX($O$8:$O$607,MATCH(MAX(AD$8:AD$607),AD$8:AD$607,0)))&lt;0,0,(节奏总纲!T20-INDEX($O$8:$O$607,MATCH(MAX(AD$8:AD$607),AD$8:AD$607,0)))*MAX($K$8:$K$67))</f>
        <v>0</v>
      </c>
      <c r="BA24" s="69">
        <f>求节点($O$8:$O$607,AE$8:AE$607,节奏总纲!P20)+IF((节奏总纲!P20-INDEX($O$8:$O$607,MATCH(MAX(AE$8:AE$607),AE$8:AE$607,0)))&lt;0,0,(节奏总纲!P20-INDEX($O$8:$O$607,MATCH(MAX(AE$8:AE$607),AE$8:AE$607,0)))*MAX($L$8:$L$67))</f>
        <v>209801.91708498841</v>
      </c>
      <c r="BB24" s="69">
        <f>求节点($O$8:$O$607,AF$8:AF$607,节奏总纲!Q20)+IF((节奏总纲!Q20-INDEX($O$8:$O$607,MATCH(MAX(AF$8:AF$607),AF$8:AF$607,0)))&lt;0,0,(节奏总纲!Q20-INDEX($O$8:$O$607,MATCH(MAX(AF$8:AF$607),AF$8:AF$607,0)))*MAX($L$8:$L$67))</f>
        <v>224995.42072679466</v>
      </c>
      <c r="BC24" s="69">
        <f>求节点($O$8:$O$607,AG$8:AG$607,节奏总纲!R20)+IF((节奏总纲!R20-INDEX($O$8:$O$607,MATCH(MAX(AG$8:AG$607),AG$8:AG$607,0)))&lt;0,0,(节奏总纲!R20-INDEX($O$8:$O$607,MATCH(MAX(AG$8:AG$607),AG$8:AG$607,0)))*MAX($L$8:$L$67))</f>
        <v>246990.18561523667</v>
      </c>
      <c r="BD24" s="69">
        <f>求节点($O$8:$O$607,AH$8:AH$607,节奏总纲!S20)+IF((节奏总纲!S20-INDEX($O$8:$O$607,MATCH(MAX(AH$8:AH$607),AH$8:AH$607,0)))&lt;0,0,(节奏总纲!S20-INDEX($O$8:$O$607,MATCH(MAX(AH$8:AH$607),AH$8:AH$607,0)))*MAX($L$8:$L$67))</f>
        <v>237176.79224295806</v>
      </c>
      <c r="BE24" s="69">
        <f>求节点($O$8:$O$607,AI$8:AI$607,节奏总纲!T20)+IF((节奏总纲!T20-INDEX($O$8:$O$607,MATCH(MAX(AI$8:AI$607),AI$8:AI$607,0)))&lt;0,0,(节奏总纲!T20-INDEX($O$8:$O$607,MATCH(MAX(AI$8:AI$607),AI$8:AI$607,0)))*MAX($L$8:$L$67))</f>
        <v>230658.73559945676</v>
      </c>
      <c r="BN24" s="4">
        <v>17</v>
      </c>
      <c r="BO24" s="63">
        <f>求节点($BJ$19:$BJ$23,$BK$19:$BK$23,基本信息!G21)</f>
        <v>49977.99078722093</v>
      </c>
      <c r="BP24" s="63">
        <f>求节点($BJ$19:$BJ$23,$BK$19:$BK$23,基本信息!H21)</f>
        <v>62455.981574441859</v>
      </c>
      <c r="BQ24" s="63">
        <f>求节点($BJ$19:$BJ$23,$BK$19:$BK$23,基本信息!I21)</f>
        <v>74955.981574441859</v>
      </c>
      <c r="BR24" s="63">
        <f>求节点($BJ$19:$BJ$23,$BK$19:$BK$23,基本信息!J21)</f>
        <v>87455.981574441859</v>
      </c>
      <c r="BS24" s="63">
        <f>求节点($BJ$19:$BJ$23,$BK$19:$BK$23,基本信息!K21)</f>
        <v>99955.981574441859</v>
      </c>
      <c r="BT24" s="63">
        <f>求节点($BJ$19:$BJ$23,$BL$19:$BL$23,基本信息!G21)</f>
        <v>1499.3397236166279</v>
      </c>
      <c r="BU24" s="63">
        <f>求节点($BJ$19:$BJ$23,$BL$19:$BL$23,基本信息!H21)</f>
        <v>1749.1196314888373</v>
      </c>
      <c r="BV24" s="63">
        <f>求节点($BJ$19:$BJ$23,$BL$19:$BL$23,基本信息!I21)</f>
        <v>1999.1196314888373</v>
      </c>
      <c r="BW24" s="63">
        <f>求节点($BJ$19:$BJ$23,$BL$19:$BL$23,基本信息!J21)</f>
        <v>2249.1196314888371</v>
      </c>
      <c r="BX24" s="63">
        <f>求节点($BJ$19:$BJ$23,$BL$19:$BL$23,基本信息!K21)</f>
        <v>2499.1196314888371</v>
      </c>
      <c r="CC24" s="27"/>
      <c r="CD24" s="24">
        <v>17</v>
      </c>
      <c r="CE24" s="69">
        <f t="shared" si="38"/>
        <v>210.88247080375979</v>
      </c>
      <c r="CF24" s="69">
        <f t="shared" si="20"/>
        <v>238.95219973456869</v>
      </c>
      <c r="CG24" s="69">
        <f t="shared" si="21"/>
        <v>266.98533536195202</v>
      </c>
      <c r="CH24" s="69">
        <f t="shared" si="22"/>
        <v>286.43781645207963</v>
      </c>
      <c r="CI24" s="69">
        <f t="shared" si="23"/>
        <v>303.88105887206387</v>
      </c>
      <c r="CJ24" s="69">
        <f>(CE24-CE23)/节奏总纲!W20</f>
        <v>118.66666666666656</v>
      </c>
      <c r="CK24" s="6">
        <f t="shared" si="24"/>
        <v>0.71098357198776552</v>
      </c>
      <c r="CL24" s="6">
        <f t="shared" si="25"/>
        <v>0.28901642801223454</v>
      </c>
      <c r="CM24" s="24"/>
      <c r="CN24" s="24">
        <v>17</v>
      </c>
      <c r="CO24" s="69">
        <f t="shared" si="26"/>
        <v>60468.086641470349</v>
      </c>
      <c r="CP24" s="69">
        <f t="shared" si="27"/>
        <v>73705.752610781594</v>
      </c>
      <c r="CQ24" s="69">
        <f t="shared" si="28"/>
        <v>87305.490855203694</v>
      </c>
      <c r="CR24" s="69">
        <f t="shared" si="29"/>
        <v>99314.821186589761</v>
      </c>
      <c r="CS24" s="69">
        <f t="shared" si="30"/>
        <v>111488.91835441469</v>
      </c>
      <c r="CT24" s="6">
        <f t="shared" si="31"/>
        <v>0.82651847549852719</v>
      </c>
      <c r="CU24" s="6">
        <f t="shared" si="32"/>
        <v>0.17348152450147281</v>
      </c>
      <c r="CW24" s="24">
        <v>17</v>
      </c>
      <c r="CX24" s="69">
        <f t="shared" si="33"/>
        <v>0</v>
      </c>
      <c r="CY24" s="69">
        <f t="shared" si="34"/>
        <v>0</v>
      </c>
      <c r="CZ24" s="69">
        <f t="shared" si="35"/>
        <v>0</v>
      </c>
      <c r="DA24" s="69">
        <f t="shared" si="36"/>
        <v>0</v>
      </c>
      <c r="DB24" s="69">
        <f t="shared" si="37"/>
        <v>0</v>
      </c>
    </row>
    <row r="25" spans="2:106" x14ac:dyDescent="0.15">
      <c r="B25" s="73"/>
      <c r="C25" s="4">
        <v>18</v>
      </c>
      <c r="D25" s="4">
        <f t="shared" si="39"/>
        <v>40</v>
      </c>
      <c r="E25" s="60">
        <f t="shared" si="41"/>
        <v>1000</v>
      </c>
      <c r="F25" s="52">
        <f t="shared" si="42"/>
        <v>0</v>
      </c>
      <c r="G25" s="56">
        <f t="shared" si="42"/>
        <v>20000</v>
      </c>
      <c r="I25" s="4">
        <f>SUM($D$8:$D25)</f>
        <v>600</v>
      </c>
      <c r="J25" s="4">
        <f>SUM(E$8:E25)</f>
        <v>12000</v>
      </c>
      <c r="K25" s="4">
        <f>SUM(F$8:F25)</f>
        <v>0</v>
      </c>
      <c r="L25" s="55">
        <f>SUM(G$8:G25)</f>
        <v>240000</v>
      </c>
      <c r="M25" s="24"/>
      <c r="N25" s="69"/>
      <c r="O25" s="4">
        <v>18</v>
      </c>
      <c r="P25" s="69">
        <f>求节点($C$8:$C$67,$I$8:$I$67,基本信息!N22)+P24</f>
        <v>22086.656230834677</v>
      </c>
      <c r="Q25" s="69">
        <f>求节点($C$8:$C$67,$I$8:$I$67,基本信息!O22)+Q24</f>
        <v>24936.75190935205</v>
      </c>
      <c r="R25" s="69">
        <f>求节点($C$8:$C$67,$I$8:$I$67,基本信息!P22)+R24</f>
        <v>28275.93910269779</v>
      </c>
      <c r="S25" s="69">
        <f>求节点($C$8:$C$67,$I$8:$I$67,基本信息!Q22)+S24</f>
        <v>32361.871138292747</v>
      </c>
      <c r="T25" s="69">
        <f>求节点($C$8:$C$67,$I$8:$I$67,基本信息!R22)+T24</f>
        <v>38361.4266790603</v>
      </c>
      <c r="U25" s="69">
        <f>求节点($C$8:$C$67,$J$8:$J$67,基本信息!N22)+U24</f>
        <v>549629.35152697819</v>
      </c>
      <c r="V25" s="69">
        <f>求节点($C$8:$C$67,$J$8:$J$67,基本信息!O22)+V24</f>
        <v>636646.75976822525</v>
      </c>
      <c r="W25" s="69">
        <f>求节点($C$8:$C$67,$J$8:$J$67,基本信息!P22)+W24</f>
        <v>740739.36073375179</v>
      </c>
      <c r="X25" s="69">
        <f>求节点($C$8:$C$67,$J$8:$J$67,基本信息!Q22)+X24</f>
        <v>870615.07542220026</v>
      </c>
      <c r="Y25" s="69">
        <f>求节点($C$8:$C$67,$J$8:$J$67,基本信息!R22)+Y24</f>
        <v>1069973.1436147415</v>
      </c>
      <c r="Z25" s="69">
        <f>求节点($C$8:$C$67,$K$8:$K$67,基本信息!N22)+Z24</f>
        <v>0</v>
      </c>
      <c r="AA25" s="69">
        <f>求节点($C$8:$C$67,$K$8:$K$67,基本信息!O22)+AA24</f>
        <v>0</v>
      </c>
      <c r="AB25" s="69">
        <f>求节点($C$8:$C$67,$K$8:$K$67,基本信息!P22)+AB24</f>
        <v>0</v>
      </c>
      <c r="AC25" s="69">
        <f>求节点($C$8:$C$67,$K$8:$K$67,基本信息!Q22)+AC24</f>
        <v>0</v>
      </c>
      <c r="AD25" s="69">
        <f>求节点($C$8:$C$67,$K$8:$K$67,基本信息!R22)+AD24</f>
        <v>0</v>
      </c>
      <c r="AE25" s="69">
        <f>求节点($C$8:$C$67,$L$8:$L$67,基本信息!N22)+AE24</f>
        <v>13602327.369120542</v>
      </c>
      <c r="AF25" s="69">
        <f>求节点($C$8:$C$67,$L$8:$L$67,基本信息!O22)+AF24</f>
        <v>16489160.266411515</v>
      </c>
      <c r="AG25" s="69">
        <f>求节点($C$8:$C$67,$L$8:$L$67,基本信息!P22)+AG24</f>
        <v>20102953.080652595</v>
      </c>
      <c r="AH25" s="69">
        <f>求节点($C$8:$C$67,$L$8:$L$67,基本信息!Q22)+AH24</f>
        <v>24805953.609456934</v>
      </c>
      <c r="AI25" s="69">
        <f>求节点($C$8:$C$67,$L$8:$L$67,基本信息!R22)+AI24</f>
        <v>34097979.910089388</v>
      </c>
      <c r="AJ25" s="69"/>
      <c r="AK25" s="58">
        <v>18</v>
      </c>
      <c r="AL25" s="69">
        <f>求节点($O$8:$O$607,P$8:P$607,节奏总纲!P21)+IF((节奏总纲!P21-INDEX($O$8:$O$607,MATCH(MAX(P$8:P$607),P$8:P$607,0)))&lt;0,0,(节奏总纲!P21-INDEX($O$8:$O$607,MATCH(MAX(P$8:P$607),P$8:P$607,0)))*MAX($I$8:$I$67))</f>
        <v>730.74517165593829</v>
      </c>
      <c r="AM25" s="69">
        <f>求节点($O$8:$O$607,Q$8:Q$607,节奏总纲!Q21)+IF((节奏总纲!Q21-INDEX($O$8:$O$607,MATCH(MAX(Q$8:Q$607),Q$8:Q$607,0)))&lt;0,0,(节奏总纲!Q21-INDEX($O$8:$O$607,MATCH(MAX(Q$8:Q$607),Q$8:Q$607,0)))*MAX($I$8:$I$67))</f>
        <v>764.97679563168583</v>
      </c>
      <c r="AN25" s="69">
        <f>求节点($O$8:$O$607,R$8:R$607,节奏总纲!R21)+IF((节奏总纲!R21-INDEX($O$8:$O$607,MATCH(MAX(R$8:R$607),R$8:R$607,0)))&lt;0,0,(节奏总纲!R21-INDEX($O$8:$O$607,MATCH(MAX(R$8:R$607),R$8:R$607,0)))*MAX($I$8:$I$67))</f>
        <v>777.49644488701028</v>
      </c>
      <c r="AO25" s="69">
        <f>求节点($O$8:$O$607,S$8:S$607,节奏总纲!S21)+IF((节奏总纲!S21-INDEX($O$8:$O$607,MATCH(MAX(S$8:S$607),S$8:S$607,0)))&lt;0,0,(节奏总纲!S21-INDEX($O$8:$O$607,MATCH(MAX(S$8:S$607),S$8:S$607,0)))*MAX($I$8:$I$67))</f>
        <v>725.94244505882398</v>
      </c>
      <c r="AP25" s="69">
        <f>求节点($O$8:$O$607,T$8:T$607,节奏总纲!T21)+IF((节奏总纲!T21-INDEX($O$8:$O$607,MATCH(MAX(T$8:T$607),T$8:T$607,0)))&lt;0,0,(节奏总纲!T21-INDEX($O$8:$O$607,MATCH(MAX(T$8:T$607),T$8:T$607,0)))*MAX($I$8:$I$67))</f>
        <v>599.54695792004736</v>
      </c>
      <c r="AQ25" s="69">
        <f>求节点($O$8:$O$607,U$8:U$607,节奏总纲!P21)+IF((节奏总纲!P21-INDEX($O$8:$O$607,MATCH(MAX(U$8:U$607),U$8:U$607,0)))&lt;0,0,(节奏总纲!P21-INDEX($O$8:$O$607,MATCH(MAX(U$8:U$607),U$8:U$607,0)))*MAX($J$8:$J$67))</f>
        <v>12822.022531844967</v>
      </c>
      <c r="AR25" s="69">
        <f>求节点($O$8:$O$607,V$8:V$607,节奏总纲!Q21)+IF((节奏总纲!Q21-INDEX($O$8:$O$607,MATCH(MAX(V$8:V$607),V$8:V$607,0)))&lt;0,0,(节奏总纲!Q21-INDEX($O$8:$O$607,MATCH(MAX(V$8:V$607),V$8:V$607,0)))*MAX($J$8:$J$67))</f>
        <v>13739.52058982675</v>
      </c>
      <c r="AS25" s="69">
        <f>求节点($O$8:$O$607,W$8:W$607,节奏总纲!R21)+IF((节奏总纲!R21-INDEX($O$8:$O$607,MATCH(MAX(W$8:W$607),W$8:W$607,0)))&lt;0,0,(节奏总纲!R21-INDEX($O$8:$O$607,MATCH(MAX(W$8:W$607),W$8:W$607,0)))*MAX($J$8:$J$67))</f>
        <v>14482.879448573804</v>
      </c>
      <c r="AT25" s="69">
        <f>求节点($O$8:$O$607,X$8:X$607,节奏总纲!S21)+IF((节奏总纲!S21-INDEX($O$8:$O$607,MATCH(MAX(X$8:X$607),X$8:X$607,0)))&lt;0,0,(节奏总纲!S21-INDEX($O$8:$O$607,MATCH(MAX(X$8:X$607),X$8:X$607,0)))*MAX($J$8:$J$67))</f>
        <v>14228.667328241645</v>
      </c>
      <c r="AU25" s="69">
        <f>求节点($O$8:$O$607,Y$8:Y$607,节奏总纲!T21)+IF((节奏总纲!T21-INDEX($O$8:$O$607,MATCH(MAX(Y$8:Y$607),Y$8:Y$607,0)))&lt;0,0,(节奏总纲!T21-INDEX($O$8:$O$607,MATCH(MAX(Y$8:Y$607),Y$8:Y$607,0)))*MAX($J$8:$J$67))</f>
        <v>12812.030792183699</v>
      </c>
      <c r="AV25" s="69">
        <f>求节点($O$8:$O$607,Z$8:Z$607,节奏总纲!P21)+IF((节奏总纲!P21-INDEX($O$8:$O$607,MATCH(MAX(Z$8:Z$607),Z$8:Z$607,0)))&lt;0,0,(节奏总纲!P21-INDEX($O$8:$O$607,MATCH(MAX(Z$8:Z$607),Z$8:Z$607,0)))*MAX($K$8:$K$67))</f>
        <v>0</v>
      </c>
      <c r="AW25" s="69">
        <f>求节点($O$8:$O$607,AA$8:AA$607,节奏总纲!Q21)+IF((节奏总纲!Q21-INDEX($O$8:$O$607,MATCH(MAX(AA$8:AA$607),AA$8:AA$607,0)))&lt;0,0,(节奏总纲!Q21-INDEX($O$8:$O$607,MATCH(MAX(AA$8:AA$607),AA$8:AA$607,0)))*MAX($K$8:$K$67))</f>
        <v>0</v>
      </c>
      <c r="AX25" s="69">
        <f>求节点($O$8:$O$607,AB$8:AB$607,节奏总纲!R21)+IF((节奏总纲!R21-INDEX($O$8:$O$607,MATCH(MAX(AB$8:AB$607),AB$8:AB$607,0)))&lt;0,0,(节奏总纲!R21-INDEX($O$8:$O$607,MATCH(MAX(AB$8:AB$607),AB$8:AB$607,0)))*MAX($K$8:$K$67))</f>
        <v>0</v>
      </c>
      <c r="AY25" s="69">
        <f>求节点($O$8:$O$607,AC$8:AC$607,节奏总纲!S21)+IF((节奏总纲!S21-INDEX($O$8:$O$607,MATCH(MAX(AC$8:AC$607),AC$8:AC$607,0)))&lt;0,0,(节奏总纲!S21-INDEX($O$8:$O$607,MATCH(MAX(AC$8:AC$607),AC$8:AC$607,0)))*MAX($K$8:$K$67))</f>
        <v>0</v>
      </c>
      <c r="AZ25" s="69">
        <f>求节点($O$8:$O$607,AD$8:AD$607,节奏总纲!T21)+IF((节奏总纲!T21-INDEX($O$8:$O$607,MATCH(MAX(AD$8:AD$607),AD$8:AD$607,0)))&lt;0,0,(节奏总纲!T21-INDEX($O$8:$O$607,MATCH(MAX(AD$8:AD$607),AD$8:AD$607,0)))*MAX($K$8:$K$67))</f>
        <v>0</v>
      </c>
      <c r="BA25" s="69">
        <f>求节点($O$8:$O$607,AE$8:AE$607,节奏总纲!P21)+IF((节奏总纲!P21-INDEX($O$8:$O$607,MATCH(MAX(AE$8:AE$607),AE$8:AE$607,0)))&lt;0,0,(节奏总纲!P21-INDEX($O$8:$O$607,MATCH(MAX(AE$8:AE$607),AE$8:AE$607,0)))*MAX($L$8:$L$67))</f>
        <v>256440.45063689933</v>
      </c>
      <c r="BB25" s="69">
        <f>求节点($O$8:$O$607,AF$8:AF$607,节奏总纲!Q21)+IF((节奏总纲!Q21-INDEX($O$8:$O$607,MATCH(MAX(AF$8:AF$607),AF$8:AF$607,0)))&lt;0,0,(节奏总纲!Q21-INDEX($O$8:$O$607,MATCH(MAX(AF$8:AF$607),AF$8:AF$607,0)))*MAX($L$8:$L$67))</f>
        <v>274790.41179653502</v>
      </c>
      <c r="BC25" s="69">
        <f>求节点($O$8:$O$607,AG$8:AG$607,节奏总纲!R21)+IF((节奏总纲!R21-INDEX($O$8:$O$607,MATCH(MAX(AG$8:AG$607),AG$8:AG$607,0)))&lt;0,0,(节奏总纲!R21-INDEX($O$8:$O$607,MATCH(MAX(AG$8:AG$607),AG$8:AG$607,0)))*MAX($L$8:$L$67))</f>
        <v>289657.58897147607</v>
      </c>
      <c r="BD25" s="69">
        <f>求节点($O$8:$O$607,AH$8:AH$607,节奏总纲!S21)+IF((节奏总纲!S21-INDEX($O$8:$O$607,MATCH(MAX(AH$8:AH$607),AH$8:AH$607,0)))&lt;0,0,(节奏总纲!S21-INDEX($O$8:$O$607,MATCH(MAX(AH$8:AH$607),AH$8:AH$607,0)))*MAX($L$8:$L$67))</f>
        <v>284573.3465648329</v>
      </c>
      <c r="BE25" s="69">
        <f>求节点($O$8:$O$607,AI$8:AI$607,节奏总纲!T21)+IF((节奏总纲!T21-INDEX($O$8:$O$607,MATCH(MAX(AI$8:AI$607),AI$8:AI$607,0)))&lt;0,0,(节奏总纲!T21-INDEX($O$8:$O$607,MATCH(MAX(AI$8:AI$607),AI$8:AI$607,0)))*MAX($L$8:$L$67))</f>
        <v>256240.61584367396</v>
      </c>
      <c r="BN25" s="4">
        <v>18</v>
      </c>
      <c r="BO25" s="63">
        <f>求节点($BJ$19:$BJ$23,$BK$19:$BK$23,基本信息!G22)</f>
        <v>60320.100141533185</v>
      </c>
      <c r="BP25" s="63">
        <f>求节点($BJ$19:$BJ$23,$BK$19:$BK$23,基本信息!H22)</f>
        <v>72820.100141533185</v>
      </c>
      <c r="BQ25" s="63">
        <f>求节点($BJ$19:$BJ$23,$BK$19:$BK$23,基本信息!I22)</f>
        <v>85320.100141533185</v>
      </c>
      <c r="BR25" s="63">
        <f>求节点($BJ$19:$BJ$23,$BK$19:$BK$23,基本信息!J22)</f>
        <v>97820.100141533185</v>
      </c>
      <c r="BS25" s="63">
        <f>求节点($BJ$19:$BJ$23,$BK$19:$BK$23,基本信息!K22)</f>
        <v>110320.10014153318</v>
      </c>
      <c r="BT25" s="63">
        <f>求节点($BJ$19:$BJ$23,$BL$19:$BL$23,基本信息!G22)</f>
        <v>1706.4020028306638</v>
      </c>
      <c r="BU25" s="63">
        <f>求节点($BJ$19:$BJ$23,$BL$19:$BL$23,基本信息!H22)</f>
        <v>1956.4020028306636</v>
      </c>
      <c r="BV25" s="63">
        <f>求节点($BJ$19:$BJ$23,$BL$19:$BL$23,基本信息!I22)</f>
        <v>2206.4020028306636</v>
      </c>
      <c r="BW25" s="63">
        <f>求节点($BJ$19:$BJ$23,$BL$19:$BL$23,基本信息!J22)</f>
        <v>2456.4020028306636</v>
      </c>
      <c r="BX25" s="63">
        <f>求节点($BJ$19:$BJ$23,$BL$19:$BL$23,基本信息!K22)</f>
        <v>2706.4020028306636</v>
      </c>
      <c r="CC25" s="27"/>
      <c r="CD25" s="24">
        <v>18</v>
      </c>
      <c r="CE25" s="69">
        <f t="shared" si="38"/>
        <v>243.71471744866022</v>
      </c>
      <c r="CF25" s="69">
        <f t="shared" si="20"/>
        <v>272.13787984623497</v>
      </c>
      <c r="CG25" s="69">
        <f t="shared" si="21"/>
        <v>298.3898447717674</v>
      </c>
      <c r="CH25" s="69">
        <f t="shared" si="22"/>
        <v>318.23444478894879</v>
      </c>
      <c r="CI25" s="69">
        <f t="shared" si="23"/>
        <v>330.59489607507112</v>
      </c>
      <c r="CJ25" s="69">
        <f>(CE25-CE24)/节奏总纲!W21</f>
        <v>140.79450679278574</v>
      </c>
      <c r="CK25" s="6">
        <f t="shared" si="24"/>
        <v>0.70016370808222794</v>
      </c>
      <c r="CL25" s="6">
        <f t="shared" si="25"/>
        <v>0.29983629191777211</v>
      </c>
      <c r="CM25" s="24"/>
      <c r="CN25" s="24">
        <v>18</v>
      </c>
      <c r="CO25" s="69">
        <f t="shared" si="26"/>
        <v>73142.122673378151</v>
      </c>
      <c r="CP25" s="69">
        <f t="shared" si="27"/>
        <v>86559.62073135993</v>
      </c>
      <c r="CQ25" s="69">
        <f t="shared" si="28"/>
        <v>99802.979590106988</v>
      </c>
      <c r="CR25" s="69">
        <f t="shared" si="29"/>
        <v>112048.76746977483</v>
      </c>
      <c r="CS25" s="69">
        <f t="shared" si="30"/>
        <v>123132.13093371688</v>
      </c>
      <c r="CT25" s="6">
        <f t="shared" si="31"/>
        <v>0.8246971503807361</v>
      </c>
      <c r="CU25" s="6">
        <f t="shared" si="32"/>
        <v>0.17530284961926396</v>
      </c>
      <c r="CW25" s="24">
        <v>18</v>
      </c>
      <c r="CX25" s="69">
        <f t="shared" si="33"/>
        <v>0</v>
      </c>
      <c r="CY25" s="69">
        <f t="shared" si="34"/>
        <v>0</v>
      </c>
      <c r="CZ25" s="69">
        <f t="shared" si="35"/>
        <v>0</v>
      </c>
      <c r="DA25" s="69">
        <f t="shared" si="36"/>
        <v>0</v>
      </c>
      <c r="DB25" s="69">
        <f t="shared" si="37"/>
        <v>0</v>
      </c>
    </row>
    <row r="26" spans="2:106" x14ac:dyDescent="0.15">
      <c r="B26" s="73"/>
      <c r="C26" s="4">
        <v>19</v>
      </c>
      <c r="D26" s="4">
        <f t="shared" si="39"/>
        <v>40</v>
      </c>
      <c r="E26" s="60">
        <f t="shared" si="41"/>
        <v>1000</v>
      </c>
      <c r="F26" s="52">
        <f t="shared" si="42"/>
        <v>0</v>
      </c>
      <c r="G26" s="56">
        <f t="shared" si="42"/>
        <v>20000</v>
      </c>
      <c r="I26" s="4">
        <f>SUM($D$8:$D26)</f>
        <v>640</v>
      </c>
      <c r="J26" s="4">
        <f>SUM(E$8:E26)</f>
        <v>13000</v>
      </c>
      <c r="K26" s="4">
        <f>SUM(F$8:F26)</f>
        <v>0</v>
      </c>
      <c r="L26" s="55">
        <f>SUM(G$8:G26)</f>
        <v>260000</v>
      </c>
      <c r="M26" s="24"/>
      <c r="N26" s="69"/>
      <c r="O26" s="4">
        <v>19</v>
      </c>
      <c r="P26" s="69">
        <f>求节点($C$8:$C$67,$I$8:$I$67,基本信息!N23)+P25</f>
        <v>23882.906230834677</v>
      </c>
      <c r="Q26" s="69">
        <f>求节点($C$8:$C$67,$I$8:$I$67,基本信息!O23)+Q25</f>
        <v>26853.47029969882</v>
      </c>
      <c r="R26" s="69">
        <f>求节点($C$8:$C$67,$I$8:$I$67,基本信息!P23)+R25</f>
        <v>30316.376099951594</v>
      </c>
      <c r="S26" s="69">
        <f>求节点($C$8:$C$67,$I$8:$I$67,基本信息!Q23)+S25</f>
        <v>34562.065211536639</v>
      </c>
      <c r="T26" s="69">
        <f>求节点($C$8:$C$67,$I$8:$I$67,基本信息!R23)+T25</f>
        <v>40827.968197557071</v>
      </c>
      <c r="U26" s="69">
        <f>求节点($C$8:$C$67,$J$8:$J$67,基本信息!N23)+U25</f>
        <v>597504.35152697819</v>
      </c>
      <c r="V26" s="69">
        <f>求节点($C$8:$C$67,$J$8:$J$67,基本信息!O23)+V25</f>
        <v>688537.37277978426</v>
      </c>
      <c r="W26" s="69">
        <f>求节点($C$8:$C$67,$J$8:$J$67,基本信息!P23)+W25</f>
        <v>796753.92730887863</v>
      </c>
      <c r="X26" s="69">
        <f>求节点($C$8:$C$67,$J$8:$J$67,基本信息!Q23)+X25</f>
        <v>932050.57803805359</v>
      </c>
      <c r="Y26" s="69">
        <f>求节点($C$8:$C$67,$J$8:$J$67,基本信息!R23)+Y25</f>
        <v>1140921.0549896262</v>
      </c>
      <c r="Z26" s="69">
        <f>求节点($C$8:$C$67,$K$8:$K$67,基本信息!N23)+Z25</f>
        <v>0</v>
      </c>
      <c r="AA26" s="69">
        <f>求节点($C$8:$C$67,$K$8:$K$67,基本信息!O23)+AA25</f>
        <v>0</v>
      </c>
      <c r="AB26" s="69">
        <f>求节点($C$8:$C$67,$K$8:$K$67,基本信息!P23)+AB25</f>
        <v>0</v>
      </c>
      <c r="AC26" s="69">
        <f>求节点($C$8:$C$67,$K$8:$K$67,基本信息!Q23)+AC25</f>
        <v>0</v>
      </c>
      <c r="AD26" s="69">
        <f>求节点($C$8:$C$67,$K$8:$K$67,基本信息!R23)+AD25</f>
        <v>0</v>
      </c>
      <c r="AE26" s="69">
        <f>求节点($C$8:$C$67,$L$8:$L$67,基本信息!N23)+AE25</f>
        <v>14917327.369120542</v>
      </c>
      <c r="AF26" s="69">
        <f>求节点($C$8:$C$67,$L$8:$L$67,基本信息!O23)+AF25</f>
        <v>17964784.786873877</v>
      </c>
      <c r="AG26" s="69">
        <f>求节点($C$8:$C$67,$L$8:$L$67,基本信息!P23)+AG25</f>
        <v>21743535.743657667</v>
      </c>
      <c r="AH26" s="69">
        <f>求节点($C$8:$C$67,$L$8:$L$67,基本信息!Q23)+AH25</f>
        <v>26697825.776871551</v>
      </c>
      <c r="AI26" s="69">
        <f>求节点($C$8:$C$67,$L$8:$L$67,基本信息!R23)+AI25</f>
        <v>36598646.238082014</v>
      </c>
      <c r="AJ26" s="69"/>
      <c r="AK26" s="58">
        <v>19</v>
      </c>
      <c r="AL26" s="69">
        <f>求节点($O$8:$O$607,P$8:P$607,节奏总纲!P22)+IF((节奏总纲!P22-INDEX($O$8:$O$607,MATCH(MAX(P$8:P$607),P$8:P$607,0)))&lt;0,0,(节奏总纲!P22-INDEX($O$8:$O$607,MATCH(MAX(P$8:P$607),P$8:P$607,0)))*MAX($I$8:$I$67))</f>
        <v>860.70862239655958</v>
      </c>
      <c r="AM26" s="69">
        <f>求节点($O$8:$O$607,Q$8:Q$607,节奏总纲!Q22)+IF((节奏总纲!Q22-INDEX($O$8:$O$607,MATCH(MAX(Q$8:Q$607),Q$8:Q$607,0)))&lt;0,0,(节奏总纲!Q22-INDEX($O$8:$O$607,MATCH(MAX(Q$8:Q$607),Q$8:Q$607,0)))*MAX($I$8:$I$67))</f>
        <v>911.38035196733767</v>
      </c>
      <c r="AN26" s="69">
        <f>求节点($O$8:$O$607,R$8:R$607,节奏总纲!R22)+IF((节奏总纲!R22-INDEX($O$8:$O$607,MATCH(MAX(R$8:R$607),R$8:R$607,0)))&lt;0,0,(节奏总纲!R22-INDEX($O$8:$O$607,MATCH(MAX(R$8:R$607),R$8:R$607,0)))*MAX($I$8:$I$67))</f>
        <v>886.28238047476793</v>
      </c>
      <c r="AO26" s="69">
        <f>求节点($O$8:$O$607,S$8:S$607,节奏总纲!S22)+IF((节奏总纲!S22-INDEX($O$8:$O$607,MATCH(MAX(S$8:S$607),S$8:S$607,0)))&lt;0,0,(节奏总纲!S22-INDEX($O$8:$O$607,MATCH(MAX(S$8:S$607),S$8:S$607,0)))*MAX($I$8:$I$67))</f>
        <v>837.04904268292898</v>
      </c>
      <c r="AP26" s="69">
        <f>求节点($O$8:$O$607,T$8:T$607,节奏总纲!T22)+IF((节奏总纲!T22-INDEX($O$8:$O$607,MATCH(MAX(T$8:T$607),T$8:T$607,0)))&lt;0,0,(节奏总纲!T22-INDEX($O$8:$O$607,MATCH(MAX(T$8:T$607),T$8:T$607,0)))*MAX($I$8:$I$67))</f>
        <v>663.30105326667717</v>
      </c>
      <c r="AQ26" s="69">
        <f>求节点($O$8:$O$607,U$8:U$607,节奏总纲!P22)+IF((节奏总纲!P22-INDEX($O$8:$O$607,MATCH(MAX(U$8:U$607),U$8:U$607,0)))&lt;0,0,(节奏总纲!P22-INDEX($O$8:$O$607,MATCH(MAX(U$8:U$607),U$8:U$607,0)))*MAX($J$8:$J$67))</f>
        <v>15321.319661472298</v>
      </c>
      <c r="AR26" s="69">
        <f>求节点($O$8:$O$607,V$8:V$607,节奏总纲!Q22)+IF((节奏总纲!Q22-INDEX($O$8:$O$607,MATCH(MAX(V$8:V$607),V$8:V$607,0)))&lt;0,0,(节奏总纲!Q22-INDEX($O$8:$O$607,MATCH(MAX(V$8:V$607),V$8:V$607,0)))*MAX($J$8:$J$67))</f>
        <v>16734.119120422714</v>
      </c>
      <c r="AS26" s="69">
        <f>求节点($O$8:$O$607,W$8:W$607,节奏总纲!R22)+IF((节奏总纲!R22-INDEX($O$8:$O$607,MATCH(MAX(W$8:W$607),W$8:W$607,0)))&lt;0,0,(节奏总纲!R22-INDEX($O$8:$O$607,MATCH(MAX(W$8:W$607),W$8:W$607,0)))*MAX($J$8:$J$67))</f>
        <v>16656.678164724308</v>
      </c>
      <c r="AT26" s="69">
        <f>求节点($O$8:$O$607,X$8:X$607,节奏总纲!S22)+IF((节奏总纲!S22-INDEX($O$8:$O$607,MATCH(MAX(X$8:X$607),X$8:X$607,0)))&lt;0,0,(节奏总纲!S22-INDEX($O$8:$O$607,MATCH(MAX(X$8:X$607),X$8:X$607,0)))*MAX($J$8:$J$67))</f>
        <v>16607.545068184303</v>
      </c>
      <c r="AU26" s="69">
        <f>求节点($O$8:$O$607,Y$8:Y$607,节奏总纲!T22)+IF((节奏总纲!T22-INDEX($O$8:$O$607,MATCH(MAX(Y$8:Y$607),Y$8:Y$607,0)))&lt;0,0,(节奏总纲!T22-INDEX($O$8:$O$607,MATCH(MAX(Y$8:Y$607),Y$8:Y$607,0)))*MAX($J$8:$J$67))</f>
        <v>14174.425216704763</v>
      </c>
      <c r="AV26" s="69">
        <f>求节点($O$8:$O$607,Z$8:Z$607,节奏总纲!P22)+IF((节奏总纲!P22-INDEX($O$8:$O$607,MATCH(MAX(Z$8:Z$607),Z$8:Z$607,0)))&lt;0,0,(节奏总纲!P22-INDEX($O$8:$O$607,MATCH(MAX(Z$8:Z$607),Z$8:Z$607,0)))*MAX($K$8:$K$67))</f>
        <v>0</v>
      </c>
      <c r="AW26" s="69">
        <f>求节点($O$8:$O$607,AA$8:AA$607,节奏总纲!Q22)+IF((节奏总纲!Q22-INDEX($O$8:$O$607,MATCH(MAX(AA$8:AA$607),AA$8:AA$607,0)))&lt;0,0,(节奏总纲!Q22-INDEX($O$8:$O$607,MATCH(MAX(AA$8:AA$607),AA$8:AA$607,0)))*MAX($K$8:$K$67))</f>
        <v>0</v>
      </c>
      <c r="AX26" s="69">
        <f>求节点($O$8:$O$607,AB$8:AB$607,节奏总纲!R22)+IF((节奏总纲!R22-INDEX($O$8:$O$607,MATCH(MAX(AB$8:AB$607),AB$8:AB$607,0)))&lt;0,0,(节奏总纲!R22-INDEX($O$8:$O$607,MATCH(MAX(AB$8:AB$607),AB$8:AB$607,0)))*MAX($K$8:$K$67))</f>
        <v>0</v>
      </c>
      <c r="AY26" s="69">
        <f>求节点($O$8:$O$607,AC$8:AC$607,节奏总纲!S22)+IF((节奏总纲!S22-INDEX($O$8:$O$607,MATCH(MAX(AC$8:AC$607),AC$8:AC$607,0)))&lt;0,0,(节奏总纲!S22-INDEX($O$8:$O$607,MATCH(MAX(AC$8:AC$607),AC$8:AC$607,0)))*MAX($K$8:$K$67))</f>
        <v>0</v>
      </c>
      <c r="AZ26" s="69">
        <f>求节点($O$8:$O$607,AD$8:AD$607,节奏总纲!T22)+IF((节奏总纲!T22-INDEX($O$8:$O$607,MATCH(MAX(AD$8:AD$607),AD$8:AD$607,0)))&lt;0,0,(节奏总纲!T22-INDEX($O$8:$O$607,MATCH(MAX(AD$8:AD$607),AD$8:AD$607,0)))*MAX($K$8:$K$67))</f>
        <v>0</v>
      </c>
      <c r="BA26" s="69">
        <f>求节点($O$8:$O$607,AE$8:AE$607,节奏总纲!P22)+IF((节奏总纲!P22-INDEX($O$8:$O$607,MATCH(MAX(AE$8:AE$607),AE$8:AE$607,0)))&lt;0,0,(节奏总纲!P22-INDEX($O$8:$O$607,MATCH(MAX(AE$8:AE$607),AE$8:AE$607,0)))*MAX($L$8:$L$67))</f>
        <v>306426.39322944591</v>
      </c>
      <c r="BB26" s="69">
        <f>求节点($O$8:$O$607,AF$8:AF$607,节奏总纲!Q22)+IF((节奏总纲!Q22-INDEX($O$8:$O$607,MATCH(MAX(AF$8:AF$607),AF$8:AF$607,0)))&lt;0,0,(节奏总纲!Q22-INDEX($O$8:$O$607,MATCH(MAX(AF$8:AF$607),AF$8:AF$607,0)))*MAX($L$8:$L$67))</f>
        <v>334682.38240845426</v>
      </c>
      <c r="BC26" s="69">
        <f>求节点($O$8:$O$607,AG$8:AG$607,节奏总纲!R22)+IF((节奏总纲!R22-INDEX($O$8:$O$607,MATCH(MAX(AG$8:AG$607),AG$8:AG$607,0)))&lt;0,0,(节奏总纲!R22-INDEX($O$8:$O$607,MATCH(MAX(AG$8:AG$607),AG$8:AG$607,0)))*MAX($L$8:$L$67))</f>
        <v>333133.56329448614</v>
      </c>
      <c r="BD26" s="69">
        <f>求节点($O$8:$O$607,AH$8:AH$607,节奏总纲!S22)+IF((节奏总纲!S22-INDEX($O$8:$O$607,MATCH(MAX(AH$8:AH$607),AH$8:AH$607,0)))&lt;0,0,(节奏总纲!S22-INDEX($O$8:$O$607,MATCH(MAX(AH$8:AH$607),AH$8:AH$607,0)))*MAX($L$8:$L$67))</f>
        <v>332150.90136368608</v>
      </c>
      <c r="BE26" s="69">
        <f>求节点($O$8:$O$607,AI$8:AI$607,节奏总纲!T22)+IF((节奏总纲!T22-INDEX($O$8:$O$607,MATCH(MAX(AI$8:AI$607),AI$8:AI$607,0)))&lt;0,0,(节奏总纲!T22-INDEX($O$8:$O$607,MATCH(MAX(AI$8:AI$607),AI$8:AI$607,0)))*MAX($L$8:$L$67))</f>
        <v>283488.50433409528</v>
      </c>
      <c r="BN26" s="4">
        <v>19</v>
      </c>
      <c r="BO26" s="63">
        <f>求节点($BJ$19:$BJ$23,$BK$19:$BK$23,基本信息!G23)</f>
        <v>71428.087384321319</v>
      </c>
      <c r="BP26" s="63">
        <f>求节点($BJ$19:$BJ$23,$BK$19:$BK$23,基本信息!H23)</f>
        <v>83928.087384321349</v>
      </c>
      <c r="BQ26" s="63">
        <f>求节点($BJ$19:$BJ$23,$BK$19:$BK$23,基本信息!I23)</f>
        <v>96428.087384321349</v>
      </c>
      <c r="BR26" s="63">
        <f>求节点($BJ$19:$BJ$23,$BK$19:$BK$23,基本信息!J23)</f>
        <v>108928.08738432135</v>
      </c>
      <c r="BS26" s="63">
        <f>求节点($BJ$19:$BJ$23,$BK$19:$BK$23,基本信息!K23)</f>
        <v>121428.08738432135</v>
      </c>
      <c r="BT26" s="63">
        <f>求节点($BJ$19:$BJ$23,$BL$19:$BL$23,基本信息!G23)</f>
        <v>1928.5617476864263</v>
      </c>
      <c r="BU26" s="63">
        <f>求节点($BJ$19:$BJ$23,$BL$19:$BL$23,基本信息!H23)</f>
        <v>2178.5617476864268</v>
      </c>
      <c r="BV26" s="63">
        <f>求节点($BJ$19:$BJ$23,$BL$19:$BL$23,基本信息!I23)</f>
        <v>2428.5617476864268</v>
      </c>
      <c r="BW26" s="63">
        <f>求节点($BJ$19:$BJ$23,$BL$19:$BL$23,基本信息!J23)</f>
        <v>2678.5617476864268</v>
      </c>
      <c r="BX26" s="63">
        <f>求节点($BJ$19:$BJ$23,$BL$19:$BL$23,基本信息!K23)</f>
        <v>2928.5617476864268</v>
      </c>
      <c r="CC26" s="27"/>
      <c r="CD26" s="24">
        <v>19</v>
      </c>
      <c r="CE26" s="69">
        <f t="shared" si="38"/>
        <v>278.92703700829861</v>
      </c>
      <c r="CF26" s="69">
        <f t="shared" si="20"/>
        <v>308.99420996537651</v>
      </c>
      <c r="CG26" s="69">
        <f t="shared" si="21"/>
        <v>331.48441281611952</v>
      </c>
      <c r="CH26" s="69">
        <f t="shared" si="22"/>
        <v>351.56107903693555</v>
      </c>
      <c r="CI26" s="69">
        <f t="shared" si="23"/>
        <v>359.18628009531039</v>
      </c>
      <c r="CJ26" s="69">
        <f>(CE26-CE25)/节奏总纲!W22</f>
        <v>140.88888888888883</v>
      </c>
      <c r="CK26" s="6">
        <f t="shared" si="24"/>
        <v>0.69142158765664874</v>
      </c>
      <c r="CL26" s="6">
        <f t="shared" si="25"/>
        <v>0.30857841234335126</v>
      </c>
      <c r="CM26" s="24"/>
      <c r="CN26" s="24">
        <v>19</v>
      </c>
      <c r="CO26" s="69">
        <f t="shared" si="26"/>
        <v>86749.407045793618</v>
      </c>
      <c r="CP26" s="69">
        <f t="shared" si="27"/>
        <v>100662.20650474407</v>
      </c>
      <c r="CQ26" s="69">
        <f t="shared" si="28"/>
        <v>113084.76554904565</v>
      </c>
      <c r="CR26" s="69">
        <f t="shared" si="29"/>
        <v>125535.63245250566</v>
      </c>
      <c r="CS26" s="69">
        <f t="shared" si="30"/>
        <v>135602.5126010261</v>
      </c>
      <c r="CT26" s="6">
        <f t="shared" si="31"/>
        <v>0.82338415692703903</v>
      </c>
      <c r="CU26" s="6">
        <f t="shared" si="32"/>
        <v>0.17661584307296094</v>
      </c>
      <c r="CW26" s="24">
        <v>19</v>
      </c>
      <c r="CX26" s="69">
        <f t="shared" si="33"/>
        <v>0</v>
      </c>
      <c r="CY26" s="69">
        <f t="shared" si="34"/>
        <v>0</v>
      </c>
      <c r="CZ26" s="69">
        <f t="shared" si="35"/>
        <v>0</v>
      </c>
      <c r="DA26" s="69">
        <f t="shared" si="36"/>
        <v>0</v>
      </c>
      <c r="DB26" s="69">
        <f t="shared" si="37"/>
        <v>0</v>
      </c>
    </row>
    <row r="27" spans="2:106" x14ac:dyDescent="0.15">
      <c r="B27" s="73"/>
      <c r="C27" s="4">
        <v>20</v>
      </c>
      <c r="D27" s="4">
        <f t="shared" si="39"/>
        <v>40</v>
      </c>
      <c r="E27" s="60">
        <f t="shared" si="41"/>
        <v>1000</v>
      </c>
      <c r="F27" s="52">
        <f t="shared" si="42"/>
        <v>0</v>
      </c>
      <c r="G27" s="56">
        <f t="shared" si="42"/>
        <v>20000</v>
      </c>
      <c r="I27" s="4">
        <f>SUM($D$8:$D27)</f>
        <v>680</v>
      </c>
      <c r="J27" s="4">
        <f>SUM(E$8:E27)</f>
        <v>14000</v>
      </c>
      <c r="K27" s="4">
        <f>SUM(F$8:F27)</f>
        <v>0</v>
      </c>
      <c r="L27" s="55">
        <f>SUM(G$8:G27)</f>
        <v>280000</v>
      </c>
      <c r="M27" s="24"/>
      <c r="N27" s="69"/>
      <c r="O27" s="4">
        <v>20</v>
      </c>
      <c r="P27" s="69">
        <f>求节点($C$8:$C$67,$I$8:$I$67,基本信息!N24)+P26</f>
        <v>25690.406230834677</v>
      </c>
      <c r="Q27" s="69">
        <f>求节点($C$8:$C$67,$I$8:$I$67,基本信息!O24)+Q26</f>
        <v>28779.306390614162</v>
      </c>
      <c r="R27" s="69">
        <f>求节点($C$8:$C$67,$I$8:$I$67,基本信息!P24)+R26</f>
        <v>32366.683927820744</v>
      </c>
      <c r="S27" s="69">
        <f>求节点($C$8:$C$67,$I$8:$I$67,基本信息!Q24)+S26</f>
        <v>36773.338966277181</v>
      </c>
      <c r="T27" s="69">
        <f>求节点($C$8:$C$67,$I$8:$I$67,基本信息!R24)+T26</f>
        <v>43310.13538334769</v>
      </c>
      <c r="U27" s="69">
        <f>求节点($C$8:$C$67,$J$8:$J$67,基本信息!N24)+U26</f>
        <v>645754.35152697819</v>
      </c>
      <c r="V27" s="69">
        <f>求节点($C$8:$C$67,$J$8:$J$67,基本信息!O24)+V26</f>
        <v>740731.9091436289</v>
      </c>
      <c r="W27" s="69">
        <f>求节点($C$8:$C$67,$J$8:$J$67,基本信息!P24)+W26</f>
        <v>853097.52157118369</v>
      </c>
      <c r="X27" s="69">
        <f>求节点($C$8:$C$67,$J$8:$J$67,基本信息!Q24)+X26</f>
        <v>993881.78356450156</v>
      </c>
      <c r="Y27" s="69">
        <f>求节点($C$8:$C$67,$J$8:$J$67,基本信息!R24)+Y26</f>
        <v>1212427.0259107198</v>
      </c>
      <c r="Z27" s="69">
        <f>求节点($C$8:$C$67,$K$8:$K$67,基本信息!N24)+Z26</f>
        <v>0</v>
      </c>
      <c r="AA27" s="69">
        <f>求节点($C$8:$C$67,$K$8:$K$67,基本信息!O24)+AA26</f>
        <v>0</v>
      </c>
      <c r="AB27" s="69">
        <f>求节点($C$8:$C$67,$K$8:$K$67,基本信息!P24)+AB26</f>
        <v>0</v>
      </c>
      <c r="AC27" s="69">
        <f>求节点($C$8:$C$67,$K$8:$K$67,基本信息!Q24)+AC26</f>
        <v>0</v>
      </c>
      <c r="AD27" s="69">
        <f>求节点($C$8:$C$67,$K$8:$K$67,基本信息!R24)+AD26</f>
        <v>0</v>
      </c>
      <c r="AE27" s="69">
        <f>求节点($C$8:$C$67,$L$8:$L$67,基本信息!N24)+AE26</f>
        <v>16247327.369120542</v>
      </c>
      <c r="AF27" s="69">
        <f>求节点($C$8:$C$67,$L$8:$L$67,基本信息!O24)+AF26</f>
        <v>19452566.241427664</v>
      </c>
      <c r="AG27" s="69">
        <f>求节点($C$8:$C$67,$L$8:$L$67,基本信息!P24)+AG26</f>
        <v>23397279.514149867</v>
      </c>
      <c r="AH27" s="69">
        <f>求节点($C$8:$C$67,$L$8:$L$67,基本信息!Q24)+AH26</f>
        <v>28615022.930564225</v>
      </c>
      <c r="AI27" s="69">
        <f>求节点($C$8:$C$67,$L$8:$L$67,基本信息!R24)+AI26</f>
        <v>39135028.377031997</v>
      </c>
      <c r="AJ27" s="69"/>
      <c r="AK27" s="58">
        <v>20</v>
      </c>
      <c r="AL27" s="69">
        <f>求节点($O$8:$O$607,P$8:P$607,节奏总纲!P23)+IF((节奏总纲!P23-INDEX($O$8:$O$607,MATCH(MAX(P$8:P$607),P$8:P$607,0)))&lt;0,0,(节奏总纲!P23-INDEX($O$8:$O$607,MATCH(MAX(P$8:P$607),P$8:P$607,0)))*MAX($I$8:$I$67))</f>
        <v>1000.0000000000001</v>
      </c>
      <c r="AM27" s="69">
        <f>求节点($O$8:$O$607,Q$8:Q$607,节奏总纲!Q23)+IF((节奏总纲!Q23-INDEX($O$8:$O$607,MATCH(MAX(Q$8:Q$607),Q$8:Q$607,0)))&lt;0,0,(节奏总纲!Q23-INDEX($O$8:$O$607,MATCH(MAX(Q$8:Q$607),Q$8:Q$607,0)))*MAX($I$8:$I$67))</f>
        <v>1063.371854308273</v>
      </c>
      <c r="AN27" s="69">
        <f>求节点($O$8:$O$607,R$8:R$607,节奏总纲!R23)+IF((节奏总纲!R23-INDEX($O$8:$O$607,MATCH(MAX(R$8:R$607),R$8:R$607,0)))&lt;0,0,(节奏总纲!R23-INDEX($O$8:$O$607,MATCH(MAX(R$8:R$607),R$8:R$607,0)))*MAX($I$8:$I$67))</f>
        <v>1032.5649004358177</v>
      </c>
      <c r="AO27" s="69">
        <f>求节点($O$8:$O$607,S$8:S$607,节奏总纲!S23)+IF((节奏总纲!S23-INDEX($O$8:$O$607,MATCH(MAX(S$8:S$607),S$8:S$607,0)))&lt;0,0,(节奏总纲!S23-INDEX($O$8:$O$607,MATCH(MAX(S$8:S$607),S$8:S$607,0)))*MAX($I$8:$I$67))</f>
        <v>954.51683660811022</v>
      </c>
      <c r="AP27" s="69">
        <f>求节点($O$8:$O$607,T$8:T$607,节奏总纲!T23)+IF((节奏总纲!T23-INDEX($O$8:$O$607,MATCH(MAX(T$8:T$607),T$8:T$607,0)))&lt;0,0,(节奏总纲!T23-INDEX($O$8:$O$607,MATCH(MAX(T$8:T$607),T$8:T$607,0)))*MAX($I$8:$I$67))</f>
        <v>727.09396604201777</v>
      </c>
      <c r="AQ27" s="69">
        <f>求节点($O$8:$O$607,U$8:U$607,节奏总纲!P23)+IF((节奏总纲!P23-INDEX($O$8:$O$607,MATCH(MAX(U$8:U$607),U$8:U$607,0)))&lt;0,0,(节奏总纲!P23-INDEX($O$8:$O$607,MATCH(MAX(U$8:U$607),U$8:U$607,0)))*MAX($J$8:$J$67))</f>
        <v>18000</v>
      </c>
      <c r="AR27" s="69">
        <f>求节点($O$8:$O$607,V$8:V$607,节奏总纲!Q23)+IF((节奏总纲!Q23-INDEX($O$8:$O$607,MATCH(MAX(V$8:V$607),V$8:V$607,0)))&lt;0,0,(节奏总纲!Q23-INDEX($O$8:$O$607,MATCH(MAX(V$8:V$607),V$8:V$607,0)))*MAX($J$8:$J$67))</f>
        <v>19843.015795922394</v>
      </c>
      <c r="AS27" s="69">
        <f>求节点($O$8:$O$607,W$8:W$607,节奏总纲!R23)+IF((节奏总纲!R23-INDEX($O$8:$O$607,MATCH(MAX(W$8:W$607),W$8:W$607,0)))&lt;0,0,(节奏总纲!R23-INDEX($O$8:$O$607,MATCH(MAX(W$8:W$607),W$8:W$607,0)))*MAX($J$8:$J$67))</f>
        <v>19763.923287066937</v>
      </c>
      <c r="AT27" s="69">
        <f>求节点($O$8:$O$607,X$8:X$607,节奏总纲!S23)+IF((节奏总纲!S23-INDEX($O$8:$O$607,MATCH(MAX(X$8:X$607),X$8:X$607,0)))&lt;0,0,(节奏总纲!S23-INDEX($O$8:$O$607,MATCH(MAX(X$8:X$607),X$8:X$607,0)))*MAX($J$8:$J$67))</f>
        <v>19122.620915202759</v>
      </c>
      <c r="AU27" s="69">
        <f>求节点($O$8:$O$607,Y$8:Y$607,节奏总纲!T23)+IF((节奏总纲!T23-INDEX($O$8:$O$607,MATCH(MAX(Y$8:Y$607),Y$8:Y$607,0)))&lt;0,0,(节奏总纲!T23-INDEX($O$8:$O$607,MATCH(MAX(Y$8:Y$607),Y$8:Y$607,0)))*MAX($J$8:$J$67))</f>
        <v>15537.649151050446</v>
      </c>
      <c r="AV27" s="69">
        <f>求节点($O$8:$O$607,Z$8:Z$607,节奏总纲!P23)+IF((节奏总纲!P23-INDEX($O$8:$O$607,MATCH(MAX(Z$8:Z$607),Z$8:Z$607,0)))&lt;0,0,(节奏总纲!P23-INDEX($O$8:$O$607,MATCH(MAX(Z$8:Z$607),Z$8:Z$607,0)))*MAX($K$8:$K$67))</f>
        <v>0</v>
      </c>
      <c r="AW27" s="69">
        <f>求节点($O$8:$O$607,AA$8:AA$607,节奏总纲!Q23)+IF((节奏总纲!Q23-INDEX($O$8:$O$607,MATCH(MAX(AA$8:AA$607),AA$8:AA$607,0)))&lt;0,0,(节奏总纲!Q23-INDEX($O$8:$O$607,MATCH(MAX(AA$8:AA$607),AA$8:AA$607,0)))*MAX($K$8:$K$67))</f>
        <v>0</v>
      </c>
      <c r="AX27" s="69">
        <f>求节点($O$8:$O$607,AB$8:AB$607,节奏总纲!R23)+IF((节奏总纲!R23-INDEX($O$8:$O$607,MATCH(MAX(AB$8:AB$607),AB$8:AB$607,0)))&lt;0,0,(节奏总纲!R23-INDEX($O$8:$O$607,MATCH(MAX(AB$8:AB$607),AB$8:AB$607,0)))*MAX($K$8:$K$67))</f>
        <v>0</v>
      </c>
      <c r="AY27" s="69">
        <f>求节点($O$8:$O$607,AC$8:AC$607,节奏总纲!S23)+IF((节奏总纲!S23-INDEX($O$8:$O$607,MATCH(MAX(AC$8:AC$607),AC$8:AC$607,0)))&lt;0,0,(节奏总纲!S23-INDEX($O$8:$O$607,MATCH(MAX(AC$8:AC$607),AC$8:AC$607,0)))*MAX($K$8:$K$67))</f>
        <v>0</v>
      </c>
      <c r="AZ27" s="69">
        <f>求节点($O$8:$O$607,AD$8:AD$607,节奏总纲!T23)+IF((节奏总纲!T23-INDEX($O$8:$O$607,MATCH(MAX(AD$8:AD$607),AD$8:AD$607,0)))&lt;0,0,(节奏总纲!T23-INDEX($O$8:$O$607,MATCH(MAX(AD$8:AD$607),AD$8:AD$607,0)))*MAX($K$8:$K$67))</f>
        <v>0</v>
      </c>
      <c r="BA27" s="69">
        <f>求节点($O$8:$O$607,AE$8:AE$607,节奏总纲!P23)+IF((节奏总纲!P23-INDEX($O$8:$O$607,MATCH(MAX(AE$8:AE$607),AE$8:AE$607,0)))&lt;0,0,(节奏总纲!P23-INDEX($O$8:$O$607,MATCH(MAX(AE$8:AE$607),AE$8:AE$607,0)))*MAX($L$8:$L$67))</f>
        <v>360000</v>
      </c>
      <c r="BB27" s="69">
        <f>求节点($O$8:$O$607,AF$8:AF$607,节奏总纲!Q23)+IF((节奏总纲!Q23-INDEX($O$8:$O$607,MATCH(MAX(AF$8:AF$607),AF$8:AF$607,0)))&lt;0,0,(节奏总纲!Q23-INDEX($O$8:$O$607,MATCH(MAX(AF$8:AF$607),AF$8:AF$607,0)))*MAX($L$8:$L$67))</f>
        <v>396860.3159184478</v>
      </c>
      <c r="BC27" s="69">
        <f>求节点($O$8:$O$607,AG$8:AG$607,节奏总纲!R23)+IF((节奏总纲!R23-INDEX($O$8:$O$607,MATCH(MAX(AG$8:AG$607),AG$8:AG$607,0)))&lt;0,0,(节奏总纲!R23-INDEX($O$8:$O$607,MATCH(MAX(AG$8:AG$607),AG$8:AG$607,0)))*MAX($L$8:$L$67))</f>
        <v>395627.89823090582</v>
      </c>
      <c r="BD27" s="69">
        <f>求节点($O$8:$O$607,AH$8:AH$607,节奏总纲!S23)+IF((节奏总纲!S23-INDEX($O$8:$O$607,MATCH(MAX(AH$8:AH$607),AH$8:AH$607,0)))&lt;0,0,(节奏总纲!S23-INDEX($O$8:$O$607,MATCH(MAX(AH$8:AH$607),AH$8:AH$607,0)))*MAX($L$8:$L$67))</f>
        <v>382452.41830405511</v>
      </c>
      <c r="BE27" s="69">
        <f>求节点($O$8:$O$607,AI$8:AI$607,节奏总纲!T23)+IF((节奏总纲!T23-INDEX($O$8:$O$607,MATCH(MAX(AI$8:AI$607),AI$8:AI$607,0)))&lt;0,0,(节奏总纲!T23-INDEX($O$8:$O$607,MATCH(MAX(AI$8:AI$607),AI$8:AI$607,0)))*MAX($L$8:$L$67))</f>
        <v>310752.9830210089</v>
      </c>
      <c r="BN27" s="4">
        <v>20</v>
      </c>
      <c r="BO27" s="63">
        <f>求节点($BJ$19:$BJ$23,$BK$19:$BK$23,基本信息!G24)</f>
        <v>83333.333333333343</v>
      </c>
      <c r="BP27" s="63">
        <f>求节点($BJ$19:$BJ$23,$BK$19:$BK$23,基本信息!H24)</f>
        <v>95833.333333333343</v>
      </c>
      <c r="BQ27" s="63">
        <f>求节点($BJ$19:$BJ$23,$BK$19:$BK$23,基本信息!I24)</f>
        <v>108333.33333333334</v>
      </c>
      <c r="BR27" s="63">
        <f>求节点($BJ$19:$BJ$23,$BK$19:$BK$23,基本信息!J24)</f>
        <v>120833.33333333334</v>
      </c>
      <c r="BS27" s="63">
        <f>求节点($BJ$19:$BJ$23,$BK$19:$BK$23,基本信息!K24)</f>
        <v>133333.33333333334</v>
      </c>
      <c r="BT27" s="63">
        <f>求节点($BJ$19:$BJ$23,$BL$19:$BL$23,基本信息!G24)</f>
        <v>2166.6666666666665</v>
      </c>
      <c r="BU27" s="63">
        <f>求节点($BJ$19:$BJ$23,$BL$19:$BL$23,基本信息!H24)</f>
        <v>2416.6666666666665</v>
      </c>
      <c r="BV27" s="63">
        <f>求节点($BJ$19:$BJ$23,$BL$19:$BL$23,基本信息!I24)</f>
        <v>2666.6666666666665</v>
      </c>
      <c r="BW27" s="63">
        <f>求节点($BJ$19:$BJ$23,$BL$19:$BL$23,基本信息!J24)</f>
        <v>2916.6666666666665</v>
      </c>
      <c r="BX27" s="63">
        <f>求节点($BJ$19:$BJ$23,$BL$19:$BL$23,基本信息!K24)</f>
        <v>3166.6666666666665</v>
      </c>
      <c r="CC27" s="27"/>
      <c r="CD27" s="24">
        <v>20</v>
      </c>
      <c r="CE27" s="69">
        <f t="shared" si="38"/>
        <v>316.66666666666669</v>
      </c>
      <c r="CF27" s="69">
        <f t="shared" si="20"/>
        <v>348.00385209749396</v>
      </c>
      <c r="CG27" s="69">
        <f t="shared" si="21"/>
        <v>369.92315671024846</v>
      </c>
      <c r="CH27" s="69">
        <f t="shared" si="22"/>
        <v>387.11835032747769</v>
      </c>
      <c r="CI27" s="69">
        <f t="shared" si="23"/>
        <v>389.37606327086843</v>
      </c>
      <c r="CJ27" s="69">
        <f>(CE27-CE26)/节奏总纲!W23</f>
        <v>140.88888888888883</v>
      </c>
      <c r="CK27" s="6">
        <f t="shared" si="24"/>
        <v>0.68421052631578938</v>
      </c>
      <c r="CL27" s="6">
        <f t="shared" si="25"/>
        <v>0.31578947368421056</v>
      </c>
      <c r="CM27" s="24"/>
      <c r="CN27" s="24">
        <v>20</v>
      </c>
      <c r="CO27" s="69">
        <f t="shared" si="26"/>
        <v>101333.33333333334</v>
      </c>
      <c r="CP27" s="69">
        <f t="shared" si="27"/>
        <v>115676.34912925574</v>
      </c>
      <c r="CQ27" s="69">
        <f t="shared" si="28"/>
        <v>128097.25662040028</v>
      </c>
      <c r="CR27" s="69">
        <f t="shared" si="29"/>
        <v>139955.95424853609</v>
      </c>
      <c r="CS27" s="69">
        <f t="shared" si="30"/>
        <v>148870.9824843838</v>
      </c>
      <c r="CT27" s="6">
        <f t="shared" si="31"/>
        <v>0.82236842105263164</v>
      </c>
      <c r="CU27" s="6">
        <f t="shared" si="32"/>
        <v>0.17763157894736839</v>
      </c>
      <c r="CW27" s="24">
        <v>20</v>
      </c>
      <c r="CX27" s="69">
        <f t="shared" si="33"/>
        <v>0</v>
      </c>
      <c r="CY27" s="69">
        <f t="shared" si="34"/>
        <v>0</v>
      </c>
      <c r="CZ27" s="69">
        <f t="shared" si="35"/>
        <v>0</v>
      </c>
      <c r="DA27" s="69">
        <f t="shared" si="36"/>
        <v>0</v>
      </c>
      <c r="DB27" s="69">
        <f t="shared" si="37"/>
        <v>0</v>
      </c>
    </row>
    <row r="28" spans="2:106" x14ac:dyDescent="0.15">
      <c r="B28" s="73"/>
      <c r="C28" s="4">
        <v>21</v>
      </c>
      <c r="D28" s="4">
        <f t="shared" si="39"/>
        <v>40</v>
      </c>
      <c r="E28" s="60">
        <f t="shared" si="41"/>
        <v>1000</v>
      </c>
      <c r="F28" s="52">
        <f t="shared" si="42"/>
        <v>0</v>
      </c>
      <c r="G28" s="56">
        <f t="shared" si="42"/>
        <v>20000</v>
      </c>
      <c r="I28" s="4">
        <f>SUM($D$8:$D28)</f>
        <v>720</v>
      </c>
      <c r="J28" s="4">
        <f>SUM(E$8:E28)</f>
        <v>15000</v>
      </c>
      <c r="K28" s="4">
        <f>SUM(F$8:F28)</f>
        <v>0</v>
      </c>
      <c r="L28" s="55">
        <f>SUM(G$8:G28)</f>
        <v>300000</v>
      </c>
      <c r="M28" s="24"/>
      <c r="N28" s="69"/>
      <c r="O28" s="4">
        <v>21</v>
      </c>
      <c r="P28" s="69">
        <f>求节点($C$8:$C$67,$I$8:$I$67,基本信息!N25)+P27</f>
        <v>27509.156230834677</v>
      </c>
      <c r="Q28" s="69">
        <f>求节点($C$8:$C$67,$I$8:$I$67,基本信息!O25)+Q27</f>
        <v>30713.464964034152</v>
      </c>
      <c r="R28" s="69">
        <f>求节点($C$8:$C$67,$I$8:$I$67,基本信息!P25)+R27</f>
        <v>34426.957740179438</v>
      </c>
      <c r="S28" s="69">
        <f>求节点($C$8:$C$67,$I$8:$I$67,基本信息!Q25)+S27</f>
        <v>38995.932407876229</v>
      </c>
      <c r="T28" s="69">
        <f>求节点($C$8:$C$67,$I$8:$I$67,基本信息!R25)+T27</f>
        <v>45807.286802038121</v>
      </c>
      <c r="U28" s="69">
        <f>求节点($C$8:$C$67,$J$8:$J$67,基本信息!N25)+U27</f>
        <v>694379.35152697819</v>
      </c>
      <c r="V28" s="69">
        <f>求节点($C$8:$C$67,$J$8:$J$67,基本信息!O25)+V27</f>
        <v>793203.86159096193</v>
      </c>
      <c r="W28" s="69">
        <f>求节点($C$8:$C$67,$J$8:$J$67,基本信息!P25)+W27</f>
        <v>909773.3153164736</v>
      </c>
      <c r="X28" s="69">
        <f>求节点($C$8:$C$67,$J$8:$J$67,基本信息!Q25)+X27</f>
        <v>1056117.2636216106</v>
      </c>
      <c r="Y28" s="69">
        <f>求节点($C$8:$C$67,$J$8:$J$67,基本信息!R25)+Y27</f>
        <v>1284468.1480068066</v>
      </c>
      <c r="Z28" s="69">
        <f>求节点($C$8:$C$67,$K$8:$K$67,基本信息!N25)+Z27</f>
        <v>0</v>
      </c>
      <c r="AA28" s="69">
        <f>求节点($C$8:$C$67,$K$8:$K$67,基本信息!O25)+AA27</f>
        <v>0</v>
      </c>
      <c r="AB28" s="69">
        <f>求节点($C$8:$C$67,$K$8:$K$67,基本信息!P25)+AB27</f>
        <v>0</v>
      </c>
      <c r="AC28" s="69">
        <f>求节点($C$8:$C$67,$K$8:$K$67,基本信息!Q25)+AC27</f>
        <v>0</v>
      </c>
      <c r="AD28" s="69">
        <f>求节点($C$8:$C$67,$K$8:$K$67,基本信息!R25)+AD27</f>
        <v>0</v>
      </c>
      <c r="AE28" s="69">
        <f>求节点($C$8:$C$67,$L$8:$L$67,基本信息!N25)+AE27</f>
        <v>17592327.369120542</v>
      </c>
      <c r="AF28" s="69">
        <f>求节点($C$8:$C$67,$L$8:$L$67,基本信息!O25)+AF27</f>
        <v>20951444.339320987</v>
      </c>
      <c r="AG28" s="69">
        <f>求节点($C$8:$C$67,$L$8:$L$67,基本信息!P25)+AG27</f>
        <v>25064311.263961464</v>
      </c>
      <c r="AH28" s="69">
        <f>求节点($C$8:$C$67,$L$8:$L$67,基本信息!Q25)+AH27</f>
        <v>30558093.654219199</v>
      </c>
      <c r="AI28" s="69">
        <f>求节点($C$8:$C$67,$L$8:$L$67,基本信息!R25)+AI27</f>
        <v>41705660.191181555</v>
      </c>
      <c r="AJ28" s="69"/>
      <c r="AK28" s="58">
        <v>21</v>
      </c>
      <c r="AL28" s="69">
        <f>求节点($O$8:$O$607,P$8:P$607,节奏总纲!P24)+IF((节奏总纲!P24-INDEX($O$8:$O$607,MATCH(MAX(P$8:P$607),P$8:P$607,0)))&lt;0,0,(节奏总纲!P24-INDEX($O$8:$O$607,MATCH(MAX(P$8:P$607),P$8:P$607,0)))*MAX($I$8:$I$67))</f>
        <v>1199.964339395272</v>
      </c>
      <c r="AM28" s="69">
        <f>求节点($O$8:$O$607,Q$8:Q$607,节奏总纲!Q24)+IF((节奏总纲!Q24-INDEX($O$8:$O$607,MATCH(MAX(Q$8:Q$607),Q$8:Q$607,0)))&lt;0,0,(节奏总纲!Q24-INDEX($O$8:$O$607,MATCH(MAX(Q$8:Q$607),Q$8:Q$607,0)))*MAX($I$8:$I$67))</f>
        <v>1227.1675456202511</v>
      </c>
      <c r="AN28" s="69">
        <f>求节点($O$8:$O$607,R$8:R$607,节奏总纲!R24)+IF((节奏总纲!R24-INDEX($O$8:$O$607,MATCH(MAX(R$8:R$607),R$8:R$607,0)))&lt;0,0,(节奏总纲!R24-INDEX($O$8:$O$607,MATCH(MAX(R$8:R$607),R$8:R$607,0)))*MAX($I$8:$I$67))</f>
        <v>1211.1754966428521</v>
      </c>
      <c r="AO28" s="69">
        <f>求节点($O$8:$O$607,S$8:S$607,节奏总纲!S24)+IF((节奏总纲!S24-INDEX($O$8:$O$607,MATCH(MAX(S$8:S$607),S$8:S$607,0)))&lt;0,0,(节奏总纲!S24-INDEX($O$8:$O$607,MATCH(MAX(S$8:S$607),S$8:S$607,0)))*MAX($I$8:$I$67))</f>
        <v>1085.3011451956322</v>
      </c>
      <c r="AP28" s="69">
        <f>求节点($O$8:$O$607,T$8:T$607,节奏总纲!T24)+IF((节奏总纲!T24-INDEX($O$8:$O$607,MATCH(MAX(T$8:T$607),T$8:T$607,0)))&lt;0,0,(节奏总纲!T24-INDEX($O$8:$O$607,MATCH(MAX(T$8:T$607),T$8:T$607,0)))*MAX($I$8:$I$67))</f>
        <v>802.92273714921532</v>
      </c>
      <c r="AQ28" s="69">
        <f>求节点($O$8:$O$607,U$8:U$607,节奏总纲!P24)+IF((节奏总纲!P24-INDEX($O$8:$O$607,MATCH(MAX(U$8:U$607),U$8:U$607,0)))&lt;0,0,(节奏总纲!P24-INDEX($O$8:$O$607,MATCH(MAX(U$8:U$607),U$8:U$607,0)))*MAX($J$8:$J$67))</f>
        <v>22137.826934446275</v>
      </c>
      <c r="AR28" s="69">
        <f>求节点($O$8:$O$607,V$8:V$607,节奏总纲!Q24)+IF((节奏总纲!Q24-INDEX($O$8:$O$607,MATCH(MAX(V$8:V$607),V$8:V$607,0)))&lt;0,0,(节奏总纲!Q24-INDEX($O$8:$O$607,MATCH(MAX(V$8:V$607),V$8:V$607,0)))*MAX($J$8:$J$67))</f>
        <v>23193.360205563993</v>
      </c>
      <c r="AS28" s="69">
        <f>求节点($O$8:$O$607,W$8:W$607,节奏总纲!R24)+IF((节奏总纲!R24-INDEX($O$8:$O$607,MATCH(MAX(W$8:W$607),W$8:W$607,0)))&lt;0,0,(节奏总纲!R24-INDEX($O$8:$O$607,MATCH(MAX(W$8:W$607),W$8:W$607,0)))*MAX($J$8:$J$67))</f>
        <v>23614.155816023769</v>
      </c>
      <c r="AT28" s="69">
        <f>求节点($O$8:$O$607,X$8:X$607,节奏总纲!S24)+IF((节奏总纲!S24-INDEX($O$8:$O$607,MATCH(MAX(X$8:X$607),X$8:X$607,0)))&lt;0,0,(节奏总纲!S24-INDEX($O$8:$O$607,MATCH(MAX(X$8:X$607),X$8:X$607,0)))*MAX($J$8:$J$67))</f>
        <v>21922.813586795724</v>
      </c>
      <c r="AU28" s="69">
        <f>求节点($O$8:$O$607,Y$8:Y$607,节奏总纲!T24)+IF((节奏总纲!T24-INDEX($O$8:$O$607,MATCH(MAX(Y$8:Y$607),Y$8:Y$607,0)))&lt;0,0,(节奏总纲!T24-INDEX($O$8:$O$607,MATCH(MAX(Y$8:Y$607),Y$8:Y$607,0)))*MAX($J$8:$J$67))</f>
        <v>17158.073602421646</v>
      </c>
      <c r="AV28" s="69">
        <f>求节点($O$8:$O$607,Z$8:Z$607,节奏总纲!P24)+IF((节奏总纲!P24-INDEX($O$8:$O$607,MATCH(MAX(Z$8:Z$607),Z$8:Z$607,0)))&lt;0,0,(节奏总纲!P24-INDEX($O$8:$O$607,MATCH(MAX(Z$8:Z$607),Z$8:Z$607,0)))*MAX($K$8:$K$67))</f>
        <v>0</v>
      </c>
      <c r="AW28" s="69">
        <f>求节点($O$8:$O$607,AA$8:AA$607,节奏总纲!Q24)+IF((节奏总纲!Q24-INDEX($O$8:$O$607,MATCH(MAX(AA$8:AA$607),AA$8:AA$607,0)))&lt;0,0,(节奏总纲!Q24-INDEX($O$8:$O$607,MATCH(MAX(AA$8:AA$607),AA$8:AA$607,0)))*MAX($K$8:$K$67))</f>
        <v>0</v>
      </c>
      <c r="AX28" s="69">
        <f>求节点($O$8:$O$607,AB$8:AB$607,节奏总纲!R24)+IF((节奏总纲!R24-INDEX($O$8:$O$607,MATCH(MAX(AB$8:AB$607),AB$8:AB$607,0)))&lt;0,0,(节奏总纲!R24-INDEX($O$8:$O$607,MATCH(MAX(AB$8:AB$607),AB$8:AB$607,0)))*MAX($K$8:$K$67))</f>
        <v>0</v>
      </c>
      <c r="AY28" s="69">
        <f>求节点($O$8:$O$607,AC$8:AC$607,节奏总纲!S24)+IF((节奏总纲!S24-INDEX($O$8:$O$607,MATCH(MAX(AC$8:AC$607),AC$8:AC$607,0)))&lt;0,0,(节奏总纲!S24-INDEX($O$8:$O$607,MATCH(MAX(AC$8:AC$607),AC$8:AC$607,0)))*MAX($K$8:$K$67))</f>
        <v>0</v>
      </c>
      <c r="AZ28" s="69">
        <f>求节点($O$8:$O$607,AD$8:AD$607,节奏总纲!T24)+IF((节奏总纲!T24-INDEX($O$8:$O$607,MATCH(MAX(AD$8:AD$607),AD$8:AD$607,0)))&lt;0,0,(节奏总纲!T24-INDEX($O$8:$O$607,MATCH(MAX(AD$8:AD$607),AD$8:AD$607,0)))*MAX($K$8:$K$67))</f>
        <v>0</v>
      </c>
      <c r="BA28" s="69">
        <f>求节点($O$8:$O$607,AE$8:AE$607,节奏总纲!P24)+IF((节奏总纲!P24-INDEX($O$8:$O$607,MATCH(MAX(AE$8:AE$607),AE$8:AE$607,0)))&lt;0,0,(节奏总纲!P24-INDEX($O$8:$O$607,MATCH(MAX(AE$8:AE$607),AE$8:AE$607,0)))*MAX($L$8:$L$67))</f>
        <v>442756.5386889255</v>
      </c>
      <c r="BB28" s="69">
        <f>求节点($O$8:$O$607,AF$8:AF$607,节奏总纲!Q24)+IF((节奏总纲!Q24-INDEX($O$8:$O$607,MATCH(MAX(AF$8:AF$607),AF$8:AF$607,0)))&lt;0,0,(节奏总纲!Q24-INDEX($O$8:$O$607,MATCH(MAX(AF$8:AF$607),AF$8:AF$607,0)))*MAX($L$8:$L$67))</f>
        <v>463867.20411127975</v>
      </c>
      <c r="BC28" s="69">
        <f>求节点($O$8:$O$607,AG$8:AG$607,节奏总纲!R24)+IF((节奏总纲!R24-INDEX($O$8:$O$607,MATCH(MAX(AG$8:AG$607),AG$8:AG$607,0)))&lt;0,0,(节奏总纲!R24-INDEX($O$8:$O$607,MATCH(MAX(AG$8:AG$607),AG$8:AG$607,0)))*MAX($L$8:$L$67))</f>
        <v>473166.00971551798</v>
      </c>
      <c r="BD28" s="69">
        <f>求节点($O$8:$O$607,AH$8:AH$607,节奏总纲!S24)+IF((节奏总纲!S24-INDEX($O$8:$O$607,MATCH(MAX(AH$8:AH$607),AH$8:AH$607,0)))&lt;0,0,(节奏总纲!S24-INDEX($O$8:$O$607,MATCH(MAX(AH$8:AH$607),AH$8:AH$607,0)))*MAX($L$8:$L$67))</f>
        <v>438456.2717359144</v>
      </c>
      <c r="BE28" s="69">
        <f>求节点($O$8:$O$607,AI$8:AI$607,节奏总纲!T24)+IF((节奏总纲!T24-INDEX($O$8:$O$607,MATCH(MAX(AI$8:AI$607),AI$8:AI$607,0)))&lt;0,0,(节奏总纲!T24-INDEX($O$8:$O$607,MATCH(MAX(AI$8:AI$607),AI$8:AI$607,0)))*MAX($L$8:$L$67))</f>
        <v>343161.47204843286</v>
      </c>
      <c r="BN28" s="4">
        <v>21</v>
      </c>
      <c r="BO28" s="63">
        <f>求节点($BJ$19:$BJ$23,$BK$19:$BK$23,基本信息!G25)</f>
        <v>93860.107838656331</v>
      </c>
      <c r="BP28" s="63">
        <f>求节点($BJ$19:$BJ$23,$BK$19:$BK$23,基本信息!H25)</f>
        <v>106360.10783865633</v>
      </c>
      <c r="BQ28" s="63">
        <f>求节点($BJ$19:$BJ$23,$BK$19:$BK$23,基本信息!I25)</f>
        <v>118860.10783865633</v>
      </c>
      <c r="BR28" s="63">
        <f>求节点($BJ$19:$BJ$23,$BK$19:$BK$23,基本信息!J25)</f>
        <v>131360.10783865635</v>
      </c>
      <c r="BS28" s="63">
        <f>求节点($BJ$19:$BJ$23,$BK$19:$BK$23,基本信息!K25)</f>
        <v>143860.10783865635</v>
      </c>
      <c r="BT28" s="63">
        <f>求节点($BJ$19:$BJ$23,$BL$19:$BL$23,基本信息!G25)</f>
        <v>2377.2021567731263</v>
      </c>
      <c r="BU28" s="63">
        <f>求节点($BJ$19:$BJ$23,$BL$19:$BL$23,基本信息!H25)</f>
        <v>2627.2021567731263</v>
      </c>
      <c r="BV28" s="63">
        <f>求节点($BJ$19:$BJ$23,$BL$19:$BL$23,基本信息!I25)</f>
        <v>2877.2021567731263</v>
      </c>
      <c r="BW28" s="63">
        <f>求节点($BJ$19:$BJ$23,$BL$19:$BL$23,基本信息!J25)</f>
        <v>3127.2021567731263</v>
      </c>
      <c r="BX28" s="63">
        <f>求节点($BJ$19:$BJ$23,$BL$19:$BL$23,基本信息!K25)</f>
        <v>3377.2021567731263</v>
      </c>
      <c r="CC28" s="27"/>
      <c r="CD28" s="24">
        <v>21</v>
      </c>
      <c r="CE28" s="69">
        <f t="shared" si="38"/>
        <v>357.71664961683985</v>
      </c>
      <c r="CF28" s="69">
        <f t="shared" si="20"/>
        <v>385.43697023933777</v>
      </c>
      <c r="CG28" s="69">
        <f t="shared" si="21"/>
        <v>408.83776534159784</v>
      </c>
      <c r="CH28" s="69">
        <f t="shared" si="22"/>
        <v>421.25033019687584</v>
      </c>
      <c r="CI28" s="69">
        <f t="shared" si="23"/>
        <v>418.01248939223416</v>
      </c>
      <c r="CJ28" s="69">
        <f>(CE28-CE27)/节奏总纲!W24</f>
        <v>142.98454296187722</v>
      </c>
      <c r="CK28" s="6">
        <f t="shared" si="24"/>
        <v>0.66454892701231916</v>
      </c>
      <c r="CL28" s="6">
        <f t="shared" si="25"/>
        <v>0.3354510729876809</v>
      </c>
      <c r="CM28" s="24"/>
      <c r="CN28" s="24">
        <v>21</v>
      </c>
      <c r="CO28" s="69">
        <f t="shared" si="26"/>
        <v>115997.93477310261</v>
      </c>
      <c r="CP28" s="69">
        <f t="shared" si="27"/>
        <v>129553.46804422032</v>
      </c>
      <c r="CQ28" s="69">
        <f t="shared" si="28"/>
        <v>142474.26365468011</v>
      </c>
      <c r="CR28" s="69">
        <f t="shared" si="29"/>
        <v>153282.92142545208</v>
      </c>
      <c r="CS28" s="69">
        <f t="shared" si="30"/>
        <v>161018.18144107799</v>
      </c>
      <c r="CT28" s="6">
        <f t="shared" si="31"/>
        <v>0.80915326658402231</v>
      </c>
      <c r="CU28" s="6">
        <f t="shared" si="32"/>
        <v>0.19084673341597763</v>
      </c>
      <c r="CW28" s="24">
        <v>21</v>
      </c>
      <c r="CX28" s="69">
        <f t="shared" si="33"/>
        <v>0</v>
      </c>
      <c r="CY28" s="69">
        <f t="shared" si="34"/>
        <v>0</v>
      </c>
      <c r="CZ28" s="69">
        <f t="shared" si="35"/>
        <v>0</v>
      </c>
      <c r="DA28" s="69">
        <f t="shared" si="36"/>
        <v>0</v>
      </c>
      <c r="DB28" s="69">
        <f t="shared" si="37"/>
        <v>0</v>
      </c>
    </row>
    <row r="29" spans="2:106" x14ac:dyDescent="0.15">
      <c r="B29" s="73"/>
      <c r="C29" s="4">
        <v>22</v>
      </c>
      <c r="D29" s="4">
        <f t="shared" si="39"/>
        <v>40</v>
      </c>
      <c r="E29" s="60">
        <f t="shared" si="41"/>
        <v>1000</v>
      </c>
      <c r="F29" s="52">
        <f t="shared" si="42"/>
        <v>0</v>
      </c>
      <c r="G29" s="56">
        <f t="shared" si="42"/>
        <v>20000</v>
      </c>
      <c r="I29" s="4">
        <f>SUM($D$8:$D29)</f>
        <v>760</v>
      </c>
      <c r="J29" s="4">
        <f>SUM(E$8:E29)</f>
        <v>16000</v>
      </c>
      <c r="K29" s="4">
        <f>SUM(F$8:F29)</f>
        <v>0</v>
      </c>
      <c r="L29" s="55">
        <f>SUM(G$8:G29)</f>
        <v>320000</v>
      </c>
      <c r="M29" s="24"/>
      <c r="N29" s="69"/>
      <c r="O29" s="4">
        <v>22</v>
      </c>
      <c r="P29" s="69">
        <f>求节点($C$8:$C$67,$I$8:$I$67,基本信息!N26)+P28</f>
        <v>29337.913943482141</v>
      </c>
      <c r="Q29" s="69">
        <f>求节点($C$8:$C$67,$I$8:$I$67,基本信息!O26)+Q28</f>
        <v>32655.605536498922</v>
      </c>
      <c r="R29" s="69">
        <f>求节点($C$8:$C$67,$I$8:$I$67,基本信息!P26)+R28</f>
        <v>36497.215689225261</v>
      </c>
      <c r="S29" s="69">
        <f>求节点($C$8:$C$67,$I$8:$I$67,基本信息!Q26)+S28</f>
        <v>41230.004984146763</v>
      </c>
      <c r="T29" s="69">
        <f>求节点($C$8:$C$67,$I$8:$I$67,基本信息!R26)+T28</f>
        <v>48319.882838128986</v>
      </c>
      <c r="U29" s="69">
        <f>求节点($C$8:$C$67,$J$8:$J$67,基本信息!N26)+U28</f>
        <v>743337.94194856042</v>
      </c>
      <c r="V29" s="69">
        <f>求节点($C$8:$C$67,$J$8:$J$67,基本信息!O26)+V28</f>
        <v>845941.88067312096</v>
      </c>
      <c r="W29" s="69">
        <f>求节点($C$8:$C$67,$J$8:$J$67,基本信息!P26)+W28</f>
        <v>966781.91361800116</v>
      </c>
      <c r="X29" s="69">
        <f>求节点($C$8:$C$67,$J$8:$J$67,基本信息!Q26)+X28</f>
        <v>1118762.7127741296</v>
      </c>
      <c r="Y29" s="69">
        <f>求节点($C$8:$C$67,$J$8:$J$67,基本信息!R26)+Y28</f>
        <v>1357060.8635814802</v>
      </c>
      <c r="Z29" s="69">
        <f>求节点($C$8:$C$67,$K$8:$K$67,基本信息!N26)+Z28</f>
        <v>0</v>
      </c>
      <c r="AA29" s="69">
        <f>求节点($C$8:$C$67,$K$8:$K$67,基本信息!O26)+AA28</f>
        <v>0</v>
      </c>
      <c r="AB29" s="69">
        <f>求节点($C$8:$C$67,$K$8:$K$67,基本信息!P26)+AB28</f>
        <v>0</v>
      </c>
      <c r="AC29" s="69">
        <f>求节点($C$8:$C$67,$K$8:$K$67,基本信息!Q26)+AC28</f>
        <v>0</v>
      </c>
      <c r="AD29" s="69">
        <f>求节点($C$8:$C$67,$K$8:$K$67,基本信息!R26)+AD28</f>
        <v>0</v>
      </c>
      <c r="AE29" s="69">
        <f>求节点($C$8:$C$67,$L$8:$L$67,基本信息!N26)+AE28</f>
        <v>18950670.98598383</v>
      </c>
      <c r="AF29" s="69">
        <f>求节点($C$8:$C$67,$L$8:$L$67,基本信息!O26)+AF28</f>
        <v>22460965.102607347</v>
      </c>
      <c r="AG29" s="69">
        <f>求节点($C$8:$C$67,$L$8:$L$67,基本信息!P26)+AG28</f>
        <v>26744655.196022563</v>
      </c>
      <c r="AH29" s="69">
        <f>求节点($C$8:$C$67,$L$8:$L$67,基本信息!Q26)+AH28</f>
        <v>32527402.399980418</v>
      </c>
      <c r="AI29" s="69">
        <f>求节点($C$8:$C$67,$L$8:$L$67,基本信息!R26)+AI28</f>
        <v>44311593.987960666</v>
      </c>
      <c r="AJ29" s="69"/>
      <c r="AK29" s="58">
        <v>22</v>
      </c>
      <c r="AL29" s="69">
        <f>求节点($O$8:$O$607,P$8:P$607,节奏总纲!P25)+IF((节奏总纲!P25-INDEX($O$8:$O$607,MATCH(MAX(P$8:P$607),P$8:P$607,0)))&lt;0,0,(节奏总纲!P25-INDEX($O$8:$O$607,MATCH(MAX(P$8:P$607),P$8:P$607,0)))*MAX($I$8:$I$67))</f>
        <v>1414.2808118127246</v>
      </c>
      <c r="AM29" s="69">
        <f>求节点($O$8:$O$607,Q$8:Q$607,节奏总纲!Q25)+IF((节奏总纲!Q25-INDEX($O$8:$O$607,MATCH(MAX(Q$8:Q$607),Q$8:Q$607,0)))&lt;0,0,(节奏总纲!Q25-INDEX($O$8:$O$607,MATCH(MAX(Q$8:Q$607),Q$8:Q$607,0)))*MAX($I$8:$I$67))</f>
        <v>1433.2974083134325</v>
      </c>
      <c r="AN29" s="69">
        <f>求节点($O$8:$O$607,R$8:R$607,节奏总纲!R25)+IF((节奏总纲!R25-INDEX($O$8:$O$607,MATCH(MAX(R$8:R$607),R$8:R$607,0)))&lt;0,0,(节奏总纲!R25-INDEX($O$8:$O$607,MATCH(MAX(R$8:R$607),R$8:R$607,0)))*MAX($I$8:$I$67))</f>
        <v>1405.8498420340673</v>
      </c>
      <c r="AO29" s="69">
        <f>求节点($O$8:$O$607,S$8:S$607,节奏总纲!S25)+IF((节奏总纲!S25-INDEX($O$8:$O$607,MATCH(MAX(S$8:S$607),S$8:S$607,0)))&lt;0,0,(节奏总纲!S25-INDEX($O$8:$O$607,MATCH(MAX(S$8:S$607),S$8:S$607,0)))*MAX($I$8:$I$67))</f>
        <v>1228.38349830164</v>
      </c>
      <c r="AP29" s="69">
        <f>求节点($O$8:$O$607,T$8:T$607,节奏总纲!T25)+IF((节奏总纲!T25-INDEX($O$8:$O$607,MATCH(MAX(T$8:T$607),T$8:T$607,0)))&lt;0,0,(节奏总纲!T25-INDEX($O$8:$O$607,MATCH(MAX(T$8:T$607),T$8:T$607,0)))*MAX($I$8:$I$67))</f>
        <v>926.26799363568671</v>
      </c>
      <c r="AQ29" s="69">
        <f>求节点($O$8:$O$607,U$8:U$607,节奏总纲!P25)+IF((节奏总纲!P25-INDEX($O$8:$O$607,MATCH(MAX(U$8:U$607),U$8:U$607,0)))&lt;0,0,(节奏总纲!P25-INDEX($O$8:$O$607,MATCH(MAX(U$8:U$607),U$8:U$607,0)))*MAX($J$8:$J$67))</f>
        <v>26572.640035353692</v>
      </c>
      <c r="AR29" s="69">
        <f>求节点($O$8:$O$607,V$8:V$607,节奏总纲!Q25)+IF((节奏总纲!Q25-INDEX($O$8:$O$607,MATCH(MAX(V$8:V$607),V$8:V$607,0)))&lt;0,0,(节奏总纲!Q25-INDEX($O$8:$O$607,MATCH(MAX(V$8:V$607),V$8:V$607,0)))*MAX($J$8:$J$67))</f>
        <v>27549.6393436361</v>
      </c>
      <c r="AS29" s="69">
        <f>求节点($O$8:$O$607,W$8:W$607,节奏总纲!R25)+IF((节奏总纲!R25-INDEX($O$8:$O$607,MATCH(MAX(W$8:W$607),W$8:W$607,0)))&lt;0,0,(节奏总纲!R25-INDEX($O$8:$O$607,MATCH(MAX(W$8:W$607),W$8:W$607,0)))*MAX($J$8:$J$67))</f>
        <v>27810.667742504393</v>
      </c>
      <c r="AT29" s="69">
        <f>求节点($O$8:$O$607,X$8:X$607,节奏总纲!S25)+IF((节奏总纲!S25-INDEX($O$8:$O$607,MATCH(MAX(X$8:X$607),X$8:X$607,0)))&lt;0,0,(节奏总纲!S25-INDEX($O$8:$O$607,MATCH(MAX(X$8:X$607),X$8:X$607,0)))*MAX($J$8:$J$67))</f>
        <v>24986.316853577882</v>
      </c>
      <c r="AU29" s="69">
        <f>求节点($O$8:$O$607,Y$8:Y$607,节奏总纲!T25)+IF((节奏总纲!T25-INDEX($O$8:$O$607,MATCH(MAX(Y$8:Y$607),Y$8:Y$607,0)))&lt;0,0,(节奏总纲!T25-INDEX($O$8:$O$607,MATCH(MAX(Y$8:Y$607),Y$8:Y$607,0)))*MAX($J$8:$J$67))</f>
        <v>20164.672739652236</v>
      </c>
      <c r="AV29" s="69">
        <f>求节点($O$8:$O$607,Z$8:Z$607,节奏总纲!P25)+IF((节奏总纲!P25-INDEX($O$8:$O$607,MATCH(MAX(Z$8:Z$607),Z$8:Z$607,0)))&lt;0,0,(节奏总纲!P25-INDEX($O$8:$O$607,MATCH(MAX(Z$8:Z$607),Z$8:Z$607,0)))*MAX($K$8:$K$67))</f>
        <v>0</v>
      </c>
      <c r="AW29" s="69">
        <f>求节点($O$8:$O$607,AA$8:AA$607,节奏总纲!Q25)+IF((节奏总纲!Q25-INDEX($O$8:$O$607,MATCH(MAX(AA$8:AA$607),AA$8:AA$607,0)))&lt;0,0,(节奏总纲!Q25-INDEX($O$8:$O$607,MATCH(MAX(AA$8:AA$607),AA$8:AA$607,0)))*MAX($K$8:$K$67))</f>
        <v>0</v>
      </c>
      <c r="AX29" s="69">
        <f>求节点($O$8:$O$607,AB$8:AB$607,节奏总纲!R25)+IF((节奏总纲!R25-INDEX($O$8:$O$607,MATCH(MAX(AB$8:AB$607),AB$8:AB$607,0)))&lt;0,0,(节奏总纲!R25-INDEX($O$8:$O$607,MATCH(MAX(AB$8:AB$607),AB$8:AB$607,0)))*MAX($K$8:$K$67))</f>
        <v>0</v>
      </c>
      <c r="AY29" s="69">
        <f>求节点($O$8:$O$607,AC$8:AC$607,节奏总纲!S25)+IF((节奏总纲!S25-INDEX($O$8:$O$607,MATCH(MAX(AC$8:AC$607),AC$8:AC$607,0)))&lt;0,0,(节奏总纲!S25-INDEX($O$8:$O$607,MATCH(MAX(AC$8:AC$607),AC$8:AC$607,0)))*MAX($K$8:$K$67))</f>
        <v>0</v>
      </c>
      <c r="AZ29" s="69">
        <f>求节点($O$8:$O$607,AD$8:AD$607,节奏总纲!T25)+IF((节奏总纲!T25-INDEX($O$8:$O$607,MATCH(MAX(AD$8:AD$607),AD$8:AD$607,0)))&lt;0,0,(节奏总纲!T25-INDEX($O$8:$O$607,MATCH(MAX(AD$8:AD$607),AD$8:AD$607,0)))*MAX($K$8:$K$67))</f>
        <v>0</v>
      </c>
      <c r="BA29" s="69">
        <f>求节点($O$8:$O$607,AE$8:AE$607,节奏总纲!P25)+IF((节奏总纲!P25-INDEX($O$8:$O$607,MATCH(MAX(AE$8:AE$607),AE$8:AE$607,0)))&lt;0,0,(节奏总纲!P25-INDEX($O$8:$O$607,MATCH(MAX(AE$8:AE$607),AE$8:AE$607,0)))*MAX($L$8:$L$67))</f>
        <v>531452.80070707388</v>
      </c>
      <c r="BB29" s="69">
        <f>求节点($O$8:$O$607,AF$8:AF$607,节奏总纲!Q25)+IF((节奏总纲!Q25-INDEX($O$8:$O$607,MATCH(MAX(AF$8:AF$607),AF$8:AF$607,0)))&lt;0,0,(节奏总纲!Q25-INDEX($O$8:$O$607,MATCH(MAX(AF$8:AF$607),AF$8:AF$607,0)))*MAX($L$8:$L$67))</f>
        <v>551796.37013351358</v>
      </c>
      <c r="BC29" s="69">
        <f>求节点($O$8:$O$607,AG$8:AG$607,节奏总纲!R25)+IF((节奏总纲!R25-INDEX($O$8:$O$607,MATCH(MAX(AG$8:AG$607),AG$8:AG$607,0)))&lt;0,0,(节奏总纲!R25-INDEX($O$8:$O$607,MATCH(MAX(AG$8:AG$607),AG$8:AG$607,0)))*MAX($L$8:$L$67))</f>
        <v>557677.6871674041</v>
      </c>
      <c r="BD29" s="69">
        <f>求节点($O$8:$O$607,AH$8:AH$607,节奏总纲!S25)+IF((节奏总纲!S25-INDEX($O$8:$O$607,MATCH(MAX(AH$8:AH$607),AH$8:AH$607,0)))&lt;0,0,(节奏总纲!S25-INDEX($O$8:$O$607,MATCH(MAX(AH$8:AH$607),AH$8:AH$607,0)))*MAX($L$8:$L$67))</f>
        <v>499726.33707155765</v>
      </c>
      <c r="BE29" s="69">
        <f>求节点($O$8:$O$607,AI$8:AI$607,节奏总纲!T25)+IF((节奏总纲!T25-INDEX($O$8:$O$607,MATCH(MAX(AI$8:AI$607),AI$8:AI$607,0)))&lt;0,0,(节奏总纲!T25-INDEX($O$8:$O$607,MATCH(MAX(AI$8:AI$607),AI$8:AI$607,0)))*MAX($L$8:$L$67))</f>
        <v>412179.13674534688</v>
      </c>
      <c r="BN29" s="4">
        <v>22</v>
      </c>
      <c r="BO29" s="63">
        <f>求节点($BJ$19:$BJ$23,$BK$19:$BK$23,基本信息!G26)</f>
        <v>105142.42539956511</v>
      </c>
      <c r="BP29" s="63">
        <f>求节点($BJ$19:$BJ$23,$BK$19:$BK$23,基本信息!H26)</f>
        <v>117642.42539956511</v>
      </c>
      <c r="BQ29" s="63">
        <f>求节点($BJ$19:$BJ$23,$BK$19:$BK$23,基本信息!I26)</f>
        <v>130142.42539956511</v>
      </c>
      <c r="BR29" s="63">
        <f>求节点($BJ$19:$BJ$23,$BK$19:$BK$23,基本信息!J26)</f>
        <v>142642.42539956511</v>
      </c>
      <c r="BS29" s="63">
        <f>求节点($BJ$19:$BJ$23,$BK$19:$BK$23,基本信息!K26)</f>
        <v>157713.63809934768</v>
      </c>
      <c r="BT29" s="63">
        <f>求节点($BJ$19:$BJ$23,$BL$19:$BL$23,基本信息!G26)</f>
        <v>2602.8485079913021</v>
      </c>
      <c r="BU29" s="63">
        <f>求节点($BJ$19:$BJ$23,$BL$19:$BL$23,基本信息!H26)</f>
        <v>2852.8485079913021</v>
      </c>
      <c r="BV29" s="63">
        <f>求节点($BJ$19:$BJ$23,$BL$19:$BL$23,基本信息!I26)</f>
        <v>3102.8485079913021</v>
      </c>
      <c r="BW29" s="63">
        <f>求节点($BJ$19:$BJ$23,$BL$19:$BL$23,基本信息!J26)</f>
        <v>3352.8485079913021</v>
      </c>
      <c r="BX29" s="63">
        <f>求节点($BJ$19:$BJ$23,$BL$19:$BL$23,基本信息!K26)</f>
        <v>3628.5606349891277</v>
      </c>
      <c r="CC29" s="27"/>
      <c r="CD29" s="24">
        <v>22</v>
      </c>
      <c r="CE29" s="69">
        <f t="shared" si="38"/>
        <v>401.71293198040269</v>
      </c>
      <c r="CF29" s="69">
        <f t="shared" si="20"/>
        <v>428.61459163047351</v>
      </c>
      <c r="CG29" s="69">
        <f t="shared" si="21"/>
        <v>450.86983500253695</v>
      </c>
      <c r="CH29" s="69">
        <f t="shared" si="22"/>
        <v>458.12320062929422</v>
      </c>
      <c r="CI29" s="69">
        <f t="shared" si="23"/>
        <v>455.48286286248151</v>
      </c>
      <c r="CJ29" s="69">
        <f>(CE29-CE28)/节奏总纲!W25</f>
        <v>142.9845429618772</v>
      </c>
      <c r="CK29" s="6">
        <f t="shared" si="24"/>
        <v>0.64793744507042161</v>
      </c>
      <c r="CL29" s="6">
        <f t="shared" si="25"/>
        <v>0.35206255492957828</v>
      </c>
      <c r="CM29" s="24"/>
      <c r="CN29" s="24">
        <v>22</v>
      </c>
      <c r="CO29" s="69">
        <f t="shared" si="26"/>
        <v>131715.0654349188</v>
      </c>
      <c r="CP29" s="69">
        <f t="shared" si="27"/>
        <v>145192.06474320122</v>
      </c>
      <c r="CQ29" s="69">
        <f t="shared" si="28"/>
        <v>157953.0931420695</v>
      </c>
      <c r="CR29" s="69">
        <f t="shared" si="29"/>
        <v>167628.74225314299</v>
      </c>
      <c r="CS29" s="69">
        <f t="shared" si="30"/>
        <v>177878.31083899993</v>
      </c>
      <c r="CT29" s="6">
        <f t="shared" si="31"/>
        <v>0.79825663869496088</v>
      </c>
      <c r="CU29" s="6">
        <f t="shared" si="32"/>
        <v>0.20174336130503912</v>
      </c>
      <c r="CW29" s="24">
        <v>22</v>
      </c>
      <c r="CX29" s="69">
        <f t="shared" si="33"/>
        <v>0</v>
      </c>
      <c r="CY29" s="69">
        <f t="shared" si="34"/>
        <v>0</v>
      </c>
      <c r="CZ29" s="69">
        <f t="shared" si="35"/>
        <v>0</v>
      </c>
      <c r="DA29" s="69">
        <f t="shared" si="36"/>
        <v>0</v>
      </c>
      <c r="DB29" s="69">
        <f t="shared" si="37"/>
        <v>0</v>
      </c>
    </row>
    <row r="30" spans="2:106" x14ac:dyDescent="0.15">
      <c r="B30" s="73"/>
      <c r="C30" s="4">
        <v>23</v>
      </c>
      <c r="D30" s="4">
        <f t="shared" si="39"/>
        <v>40</v>
      </c>
      <c r="E30" s="60">
        <f t="shared" si="41"/>
        <v>1000</v>
      </c>
      <c r="F30" s="52">
        <f t="shared" si="42"/>
        <v>0</v>
      </c>
      <c r="G30" s="56">
        <f t="shared" si="42"/>
        <v>20000</v>
      </c>
      <c r="I30" s="4">
        <f>SUM($D$8:$D30)</f>
        <v>800</v>
      </c>
      <c r="J30" s="4">
        <f>SUM(E$8:E30)</f>
        <v>17000</v>
      </c>
      <c r="K30" s="4">
        <f>SUM(F$8:F30)</f>
        <v>0</v>
      </c>
      <c r="L30" s="55">
        <f>SUM(G$8:G30)</f>
        <v>340000</v>
      </c>
      <c r="M30" s="24"/>
      <c r="N30" s="69"/>
      <c r="O30" s="4">
        <v>23</v>
      </c>
      <c r="P30" s="69">
        <f>求节点($C$8:$C$67,$I$8:$I$67,基本信息!N27)+P29</f>
        <v>31174.587399478703</v>
      </c>
      <c r="Q30" s="69">
        <f>求节点($C$8:$C$67,$I$8:$I$67,基本信息!O27)+Q29</f>
        <v>34605.807415705611</v>
      </c>
      <c r="R30" s="69">
        <f>求节点($C$8:$C$67,$I$8:$I$67,基本信息!P27)+R29</f>
        <v>38577.528221429049</v>
      </c>
      <c r="S30" s="69">
        <f>求节点($C$8:$C$67,$I$8:$I$67,基本信息!Q27)+S29</f>
        <v>43475.706664184858</v>
      </c>
      <c r="T30" s="69">
        <f>求节点($C$8:$C$67,$I$8:$I$67,基本信息!R27)+T29</f>
        <v>50848.12247609644</v>
      </c>
      <c r="U30" s="69">
        <f>求节点($C$8:$C$67,$J$8:$J$67,基本信息!N27)+U29</f>
        <v>792560.39048177912</v>
      </c>
      <c r="V30" s="69">
        <f>求节点($C$8:$C$67,$J$8:$J$67,基本信息!O27)+V29</f>
        <v>898948.60998001066</v>
      </c>
      <c r="W30" s="69">
        <f>求节点($C$8:$C$67,$J$8:$J$67,基本信息!P27)+W29</f>
        <v>1024125.6646914609</v>
      </c>
      <c r="X30" s="69">
        <f>求节点($C$8:$C$67,$J$8:$J$67,基本信息!Q27)+X29</f>
        <v>1181823.4870612044</v>
      </c>
      <c r="Y30" s="69">
        <f>求节点($C$8:$C$67,$J$8:$J$67,基本信息!R27)+Y29</f>
        <v>1430212.279223175</v>
      </c>
      <c r="Z30" s="69">
        <f>求节点($C$8:$C$67,$K$8:$K$67,基本信息!N27)+Z29</f>
        <v>0</v>
      </c>
      <c r="AA30" s="69">
        <f>求节点($C$8:$C$67,$K$8:$K$67,基本信息!O27)+AA29</f>
        <v>0</v>
      </c>
      <c r="AB30" s="69">
        <f>求节点($C$8:$C$67,$K$8:$K$67,基本信息!P27)+AB29</f>
        <v>0</v>
      </c>
      <c r="AC30" s="69">
        <f>求节点($C$8:$C$67,$K$8:$K$67,基本信息!Q27)+AC29</f>
        <v>0</v>
      </c>
      <c r="AD30" s="69">
        <f>求节点($C$8:$C$67,$K$8:$K$67,基本信息!R27)+AD29</f>
        <v>0</v>
      </c>
      <c r="AE30" s="69">
        <f>求节点($C$8:$C$67,$L$8:$L$67,基本信息!N27)+AE29</f>
        <v>20319568.927312579</v>
      </c>
      <c r="AF30" s="69">
        <f>求节点($C$8:$C$67,$L$8:$L$67,基本信息!O27)+AF29</f>
        <v>23981234.274882931</v>
      </c>
      <c r="AG30" s="69">
        <f>求节点($C$8:$C$67,$L$8:$L$67,基本信息!P27)+AG29</f>
        <v>28438405.238960952</v>
      </c>
      <c r="AH30" s="69">
        <f>求节点($C$8:$C$67,$L$8:$L$67,基本信息!Q27)+AH29</f>
        <v>34523291.954353206</v>
      </c>
      <c r="AI30" s="69">
        <f>求节点($C$8:$C$67,$L$8:$L$67,基本信息!R27)+AI29</f>
        <v>46953284.589029126</v>
      </c>
      <c r="AJ30" s="69"/>
      <c r="AK30" s="58">
        <v>23</v>
      </c>
      <c r="AL30" s="69">
        <f>求节点($O$8:$O$607,P$8:P$607,节奏总纲!P26)+IF((节奏总纲!P26-INDEX($O$8:$O$607,MATCH(MAX(P$8:P$607),P$8:P$607,0)))&lt;0,0,(节奏总纲!P26-INDEX($O$8:$O$607,MATCH(MAX(P$8:P$607),P$8:P$607,0)))*MAX($I$8:$I$67))</f>
        <v>1643.9795195341421</v>
      </c>
      <c r="AM30" s="69">
        <f>求节点($O$8:$O$607,Q$8:Q$607,节奏总纲!Q26)+IF((节奏总纲!Q26-INDEX($O$8:$O$607,MATCH(MAX(Q$8:Q$607),Q$8:Q$607,0)))&lt;0,0,(节奏总纲!Q26-INDEX($O$8:$O$607,MATCH(MAX(Q$8:Q$607),Q$8:Q$607,0)))*MAX($I$8:$I$67))</f>
        <v>1680.9274177114303</v>
      </c>
      <c r="AN30" s="69">
        <f>求节点($O$8:$O$607,R$8:R$607,节奏总纲!R26)+IF((节奏总纲!R26-INDEX($O$8:$O$607,MATCH(MAX(R$8:R$607),R$8:R$607,0)))&lt;0,0,(节奏总纲!R26-INDEX($O$8:$O$607,MATCH(MAX(R$8:R$607),R$8:R$607,0)))*MAX($I$8:$I$67))</f>
        <v>1603.2706114077505</v>
      </c>
      <c r="AO30" s="69">
        <f>求节点($O$8:$O$607,S$8:S$607,节奏总纲!S26)+IF((节奏总纲!S26-INDEX($O$8:$O$607,MATCH(MAX(S$8:S$607),S$8:S$607,0)))&lt;0,0,(节奏总纲!S26-INDEX($O$8:$O$607,MATCH(MAX(S$8:S$607),S$8:S$607,0)))*MAX($I$8:$I$67))</f>
        <v>1406.2731716358821</v>
      </c>
      <c r="AP30" s="69">
        <f>求节点($O$8:$O$607,T$8:T$607,节奏总纲!T26)+IF((节奏总纲!T26-INDEX($O$8:$O$607,MATCH(MAX(T$8:T$607),T$8:T$607,0)))&lt;0,0,(节奏总纲!T26-INDEX($O$8:$O$607,MATCH(MAX(T$8:T$607),T$8:T$607,0)))*MAX($I$8:$I$67))</f>
        <v>1060.2583291030414</v>
      </c>
      <c r="AQ30" s="69">
        <f>求节点($O$8:$O$607,U$8:U$607,节奏总纲!P26)+IF((节奏总纲!P26-INDEX($O$8:$O$607,MATCH(MAX(U$8:U$607),U$8:U$607,0)))&lt;0,0,(节奏总纲!P26-INDEX($O$8:$O$607,MATCH(MAX(U$8:U$607),U$8:U$607,0)))*MAX($J$8:$J$67))</f>
        <v>31325.755028214553</v>
      </c>
      <c r="AR30" s="69">
        <f>求节点($O$8:$O$607,V$8:V$607,节奏总纲!Q26)+IF((节奏总纲!Q26-INDEX($O$8:$O$607,MATCH(MAX(V$8:V$607),V$8:V$607,0)))&lt;0,0,(节奏总纲!Q26-INDEX($O$8:$O$607,MATCH(MAX(V$8:V$607),V$8:V$607,0)))*MAX($J$8:$J$67))</f>
        <v>32934.68806081693</v>
      </c>
      <c r="AS30" s="69">
        <f>求节点($O$8:$O$607,W$8:W$607,节奏总纲!R26)+IF((节奏总纲!R26-INDEX($O$8:$O$607,MATCH(MAX(W$8:W$607),W$8:W$607,0)))&lt;0,0,(节奏总纲!R26-INDEX($O$8:$O$607,MATCH(MAX(W$8:W$607),W$8:W$607,0)))*MAX($J$8:$J$67))</f>
        <v>32066.383160715974</v>
      </c>
      <c r="AT30" s="69">
        <f>求节点($O$8:$O$607,X$8:X$607,节奏总纲!S26)+IF((节奏总纲!S26-INDEX($O$8:$O$607,MATCH(MAX(X$8:X$607),X$8:X$607,0)))&lt;0,0,(节奏总纲!S26-INDEX($O$8:$O$607,MATCH(MAX(X$8:X$607),X$8:X$607,0)))*MAX($J$8:$J$67))</f>
        <v>29087.41542331309</v>
      </c>
      <c r="AU30" s="69">
        <f>求节点($O$8:$O$607,Y$8:Y$607,节奏总纲!T26)+IF((节奏总纲!T26-INDEX($O$8:$O$607,MATCH(MAX(Y$8:Y$607),Y$8:Y$607,0)))&lt;0,0,(节奏总纲!T26-INDEX($O$8:$O$607,MATCH(MAX(Y$8:Y$607),Y$8:Y$607,0)))*MAX($J$8:$J$67))</f>
        <v>23525.121421943957</v>
      </c>
      <c r="AV30" s="69">
        <f>求节点($O$8:$O$607,Z$8:Z$607,节奏总纲!P26)+IF((节奏总纲!P26-INDEX($O$8:$O$607,MATCH(MAX(Z$8:Z$607),Z$8:Z$607,0)))&lt;0,0,(节奏总纲!P26-INDEX($O$8:$O$607,MATCH(MAX(Z$8:Z$607),Z$8:Z$607,0)))*MAX($K$8:$K$67))</f>
        <v>0</v>
      </c>
      <c r="AW30" s="69">
        <f>求节点($O$8:$O$607,AA$8:AA$607,节奏总纲!Q26)+IF((节奏总纲!Q26-INDEX($O$8:$O$607,MATCH(MAX(AA$8:AA$607),AA$8:AA$607,0)))&lt;0,0,(节奏总纲!Q26-INDEX($O$8:$O$607,MATCH(MAX(AA$8:AA$607),AA$8:AA$607,0)))*MAX($K$8:$K$67))</f>
        <v>0</v>
      </c>
      <c r="AX30" s="69">
        <f>求节点($O$8:$O$607,AB$8:AB$607,节奏总纲!R26)+IF((节奏总纲!R26-INDEX($O$8:$O$607,MATCH(MAX(AB$8:AB$607),AB$8:AB$607,0)))&lt;0,0,(节奏总纲!R26-INDEX($O$8:$O$607,MATCH(MAX(AB$8:AB$607),AB$8:AB$607,0)))*MAX($K$8:$K$67))</f>
        <v>0</v>
      </c>
      <c r="AY30" s="69">
        <f>求节点($O$8:$O$607,AC$8:AC$607,节奏总纲!S26)+IF((节奏总纲!S26-INDEX($O$8:$O$607,MATCH(MAX(AC$8:AC$607),AC$8:AC$607,0)))&lt;0,0,(节奏总纲!S26-INDEX($O$8:$O$607,MATCH(MAX(AC$8:AC$607),AC$8:AC$607,0)))*MAX($K$8:$K$67))</f>
        <v>0</v>
      </c>
      <c r="AZ30" s="69">
        <f>求节点($O$8:$O$607,AD$8:AD$607,节奏总纲!T26)+IF((节奏总纲!T26-INDEX($O$8:$O$607,MATCH(MAX(AD$8:AD$607),AD$8:AD$607,0)))&lt;0,0,(节奏总纲!T26-INDEX($O$8:$O$607,MATCH(MAX(AD$8:AD$607),AD$8:AD$607,0)))*MAX($K$8:$K$67))</f>
        <v>0</v>
      </c>
      <c r="BA30" s="69">
        <f>求节点($O$8:$O$607,AE$8:AE$607,节奏总纲!P26)+IF((节奏总纲!P26-INDEX($O$8:$O$607,MATCH(MAX(AE$8:AE$607),AE$8:AE$607,0)))&lt;0,0,(节奏总纲!P26-INDEX($O$8:$O$607,MATCH(MAX(AE$8:AE$607),AE$8:AE$607,0)))*MAX($L$8:$L$67))</f>
        <v>626515.100564291</v>
      </c>
      <c r="BB30" s="69">
        <f>求节点($O$8:$O$607,AF$8:AF$607,节奏总纲!Q26)+IF((节奏总纲!Q26-INDEX($O$8:$O$607,MATCH(MAX(AF$8:AF$607),AF$8:AF$607,0)))&lt;0,0,(节奏总纲!Q26-INDEX($O$8:$O$607,MATCH(MAX(AF$8:AF$607),AF$8:AF$607,0)))*MAX($L$8:$L$67))</f>
        <v>661333.47651235061</v>
      </c>
      <c r="BC30" s="69">
        <f>求节点($O$8:$O$607,AG$8:AG$607,节奏总纲!R26)+IF((节奏总纲!R26-INDEX($O$8:$O$607,MATCH(MAX(AG$8:AG$607),AG$8:AG$607,0)))&lt;0,0,(节奏总纲!R26-INDEX($O$8:$O$607,MATCH(MAX(AG$8:AG$607),AG$8:AG$607,0)))*MAX($L$8:$L$67))</f>
        <v>643381.63726973115</v>
      </c>
      <c r="BD30" s="69">
        <f>求节点($O$8:$O$607,AH$8:AH$607,节奏总纲!S26)+IF((节奏总纲!S26-INDEX($O$8:$O$607,MATCH(MAX(AH$8:AH$607),AH$8:AH$607,0)))&lt;0,0,(节奏总纲!S26-INDEX($O$8:$O$607,MATCH(MAX(AH$8:AH$607),AH$8:AH$607,0)))*MAX($L$8:$L$67))</f>
        <v>588527.79758600914</v>
      </c>
      <c r="BE30" s="69">
        <f>求节点($O$8:$O$607,AI$8:AI$607,节奏总纲!T26)+IF((节奏总纲!T26-INDEX($O$8:$O$607,MATCH(MAX(AI$8:AI$607),AI$8:AI$607,0)))&lt;0,0,(节奏总纲!T26-INDEX($O$8:$O$607,MATCH(MAX(AI$8:AI$607),AI$8:AI$607,0)))*MAX($L$8:$L$67))</f>
        <v>491302.29237267724</v>
      </c>
      <c r="BN30" s="4">
        <v>23</v>
      </c>
      <c r="BO30" s="63">
        <f>求节点($BJ$19:$BJ$23,$BK$19:$BK$23,基本信息!G27)</f>
        <v>117234.51395725434</v>
      </c>
      <c r="BP30" s="63">
        <f>求节点($BJ$19:$BJ$23,$BK$19:$BK$23,基本信息!H27)</f>
        <v>129734.51395725434</v>
      </c>
      <c r="BQ30" s="63">
        <f>求节点($BJ$19:$BJ$23,$BK$19:$BK$23,基本信息!I27)</f>
        <v>142234.51395725436</v>
      </c>
      <c r="BR30" s="63">
        <f>求节点($BJ$19:$BJ$23,$BK$19:$BK$23,基本信息!J27)</f>
        <v>157101.7709358815</v>
      </c>
      <c r="BS30" s="63">
        <f>求节点($BJ$19:$BJ$23,$BK$19:$BK$23,基本信息!K27)</f>
        <v>175851.7709358815</v>
      </c>
      <c r="BT30" s="63">
        <f>求节点($BJ$19:$BJ$23,$BL$19:$BL$23,基本信息!G27)</f>
        <v>2844.6902791450866</v>
      </c>
      <c r="BU30" s="63">
        <f>求节点($BJ$19:$BJ$23,$BL$19:$BL$23,基本信息!H27)</f>
        <v>3094.6902791450866</v>
      </c>
      <c r="BV30" s="63">
        <f>求节点($BJ$19:$BJ$23,$BL$19:$BL$23,基本信息!I27)</f>
        <v>3344.6902791450866</v>
      </c>
      <c r="BW30" s="63">
        <f>求节点($BJ$19:$BJ$23,$BL$19:$BL$23,基本信息!J27)</f>
        <v>3618.3628489313587</v>
      </c>
      <c r="BX30" s="63">
        <f>求节点($BJ$19:$BJ$23,$BL$19:$BL$23,基本信息!K27)</f>
        <v>3930.8628489313587</v>
      </c>
      <c r="CC30" s="27"/>
      <c r="CD30" s="24">
        <v>23</v>
      </c>
      <c r="CE30" s="69">
        <f t="shared" si="38"/>
        <v>448.86697986792291</v>
      </c>
      <c r="CF30" s="69">
        <f t="shared" si="20"/>
        <v>477.56176968565171</v>
      </c>
      <c r="CG30" s="69">
        <f t="shared" si="21"/>
        <v>494.79608905528369</v>
      </c>
      <c r="CH30" s="69">
        <f t="shared" si="22"/>
        <v>502.46360205672408</v>
      </c>
      <c r="CI30" s="69">
        <f t="shared" si="23"/>
        <v>499.11211780344001</v>
      </c>
      <c r="CJ30" s="69">
        <f>(CE30-CE29)/节奏总纲!W26</f>
        <v>142.9845429618772</v>
      </c>
      <c r="CK30" s="6">
        <f t="shared" si="24"/>
        <v>0.63374906302578193</v>
      </c>
      <c r="CL30" s="6">
        <f t="shared" si="25"/>
        <v>0.36625093697421807</v>
      </c>
      <c r="CM30" s="24"/>
      <c r="CN30" s="24">
        <v>23</v>
      </c>
      <c r="CO30" s="69">
        <f t="shared" si="26"/>
        <v>148560.26898546889</v>
      </c>
      <c r="CP30" s="69">
        <f t="shared" si="27"/>
        <v>162669.20201807126</v>
      </c>
      <c r="CQ30" s="69">
        <f t="shared" si="28"/>
        <v>174300.89711797034</v>
      </c>
      <c r="CR30" s="69">
        <f t="shared" si="29"/>
        <v>186189.1863591946</v>
      </c>
      <c r="CS30" s="69">
        <f t="shared" si="30"/>
        <v>199376.89235782548</v>
      </c>
      <c r="CT30" s="6">
        <f t="shared" si="31"/>
        <v>0.78913773351286398</v>
      </c>
      <c r="CU30" s="6">
        <f t="shared" si="32"/>
        <v>0.21086226648713605</v>
      </c>
      <c r="CW30" s="24">
        <v>23</v>
      </c>
      <c r="CX30" s="69">
        <f t="shared" si="33"/>
        <v>0</v>
      </c>
      <c r="CY30" s="69">
        <f t="shared" si="34"/>
        <v>0</v>
      </c>
      <c r="CZ30" s="69">
        <f t="shared" si="35"/>
        <v>0</v>
      </c>
      <c r="DA30" s="69">
        <f t="shared" si="36"/>
        <v>0</v>
      </c>
      <c r="DB30" s="69">
        <f t="shared" si="37"/>
        <v>0</v>
      </c>
    </row>
    <row r="31" spans="2:106" x14ac:dyDescent="0.15">
      <c r="B31" s="73"/>
      <c r="C31" s="4">
        <v>24</v>
      </c>
      <c r="D31" s="4">
        <f t="shared" si="39"/>
        <v>40</v>
      </c>
      <c r="E31" s="60">
        <f t="shared" si="41"/>
        <v>1000</v>
      </c>
      <c r="F31" s="52">
        <f t="shared" si="42"/>
        <v>0</v>
      </c>
      <c r="G31" s="56">
        <f t="shared" si="42"/>
        <v>20000</v>
      </c>
      <c r="I31" s="4">
        <f>SUM($D$8:$D31)</f>
        <v>840</v>
      </c>
      <c r="J31" s="4">
        <f>SUM(E$8:E31)</f>
        <v>18000</v>
      </c>
      <c r="K31" s="4">
        <f>SUM(F$8:F31)</f>
        <v>0</v>
      </c>
      <c r="L31" s="55">
        <f>SUM(G$8:G31)</f>
        <v>360000</v>
      </c>
      <c r="M31" s="24"/>
      <c r="N31" s="69"/>
      <c r="O31" s="4">
        <v>24</v>
      </c>
      <c r="P31" s="69">
        <f>求节点($C$8:$C$67,$I$8:$I$67,基本信息!N28)+P30</f>
        <v>33018.43355332486</v>
      </c>
      <c r="Q31" s="69">
        <f>求节点($C$8:$C$67,$I$8:$I$67,基本信息!O28)+Q30</f>
        <v>36564.006994348769</v>
      </c>
      <c r="R31" s="69">
        <f>求节点($C$8:$C$67,$I$8:$I$67,基本信息!P28)+R30</f>
        <v>40667.584358334978</v>
      </c>
      <c r="S31" s="69">
        <f>求节点($C$8:$C$67,$I$8:$I$67,基本信息!Q28)+S30</f>
        <v>45733.043728838158</v>
      </c>
      <c r="T31" s="69">
        <f>求节点($C$8:$C$67,$I$8:$I$67,基本信息!R28)+T30</f>
        <v>53392.317895876375</v>
      </c>
      <c r="U31" s="69">
        <f>求节点($C$8:$C$67,$J$8:$J$67,基本信息!N28)+U30</f>
        <v>842021.92894331762</v>
      </c>
      <c r="V31" s="69">
        <f>求节点($C$8:$C$67,$J$8:$J$67,基本信息!O28)+V30</f>
        <v>952221.9292681159</v>
      </c>
      <c r="W31" s="69">
        <f>求节点($C$8:$C$67,$J$8:$J$67,基本信息!P28)+W30</f>
        <v>1081794.2025883251</v>
      </c>
      <c r="X31" s="69">
        <f>求节点($C$8:$C$67,$J$8:$J$67,基本信息!Q28)+X30</f>
        <v>1245299.8107988224</v>
      </c>
      <c r="Y31" s="69">
        <f>求节点($C$8:$C$67,$J$8:$J$67,基本信息!R28)+Y30</f>
        <v>1503933.5442153157</v>
      </c>
      <c r="Z31" s="69">
        <f>求节点($C$8:$C$67,$K$8:$K$67,基本信息!N28)+Z30</f>
        <v>0</v>
      </c>
      <c r="AA31" s="69">
        <f>求节点($C$8:$C$67,$K$8:$K$67,基本信息!O28)+AA30</f>
        <v>0</v>
      </c>
      <c r="AB31" s="69">
        <f>求节点($C$8:$C$67,$K$8:$K$67,基本信息!P28)+AB30</f>
        <v>0</v>
      </c>
      <c r="AC31" s="69">
        <f>求节点($C$8:$C$67,$K$8:$K$67,基本信息!Q28)+AC30</f>
        <v>0</v>
      </c>
      <c r="AD31" s="69">
        <f>求节点($C$8:$C$67,$K$8:$K$67,基本信息!R28)+AD30</f>
        <v>0</v>
      </c>
      <c r="AE31" s="69">
        <f>求节点($C$8:$C$67,$L$8:$L$67,基本信息!N28)+AE30</f>
        <v>21698030.465774119</v>
      </c>
      <c r="AF31" s="69">
        <f>求节点($C$8:$C$67,$L$8:$L$67,基本信息!O28)+AF30</f>
        <v>25512167.046407145</v>
      </c>
      <c r="AG31" s="69">
        <f>求节点($C$8:$C$67,$L$8:$L$67,基本信息!P28)+AG30</f>
        <v>30145146.754835524</v>
      </c>
      <c r="AH31" s="69">
        <f>求节点($C$8:$C$67,$L$8:$L$67,基本信息!Q28)+AH30</f>
        <v>36545776.673560753</v>
      </c>
      <c r="AI31" s="69">
        <f>求节点($C$8:$C$67,$L$8:$L$67,基本信息!R28)+AI30</f>
        <v>49631445.548526123</v>
      </c>
      <c r="AJ31" s="69"/>
      <c r="AK31" s="58">
        <v>24</v>
      </c>
      <c r="AL31" s="69">
        <f>求节点($O$8:$O$607,P$8:P$607,节奏总纲!P27)+IF((节奏总纲!P27-INDEX($O$8:$O$607,MATCH(MAX(P$8:P$607),P$8:P$607,0)))&lt;0,0,(节奏总纲!P27-INDEX($O$8:$O$607,MATCH(MAX(P$8:P$607),P$8:P$607,0)))*MAX($I$8:$I$67))</f>
        <v>1944.1797573025408</v>
      </c>
      <c r="AM31" s="69">
        <f>求节点($O$8:$O$607,Q$8:Q$607,节奏总纲!Q27)+IF((节奏总纲!Q27-INDEX($O$8:$O$607,MATCH(MAX(Q$8:Q$607),Q$8:Q$607,0)))&lt;0,0,(节奏总纲!Q27-INDEX($O$8:$O$607,MATCH(MAX(Q$8:Q$607),Q$8:Q$607,0)))*MAX($I$8:$I$67))</f>
        <v>1954.2812177083583</v>
      </c>
      <c r="AN31" s="69">
        <f>求节点($O$8:$O$607,R$8:R$607,节奏总纲!R27)+IF((节奏总纲!R27-INDEX($O$8:$O$607,MATCH(MAX(R$8:R$607),R$8:R$607,0)))&lt;0,0,(节奏总纲!R27-INDEX($O$8:$O$607,MATCH(MAX(R$8:R$607),R$8:R$607,0)))*MAX($I$8:$I$67))</f>
        <v>1850.2792483764306</v>
      </c>
      <c r="AO31" s="69">
        <f>求节点($O$8:$O$607,S$8:S$607,节奏总纲!S27)+IF((节奏总纲!S27-INDEX($O$8:$O$607,MATCH(MAX(S$8:S$607),S$8:S$607,0)))&lt;0,0,(节奏总纲!S27-INDEX($O$8:$O$607,MATCH(MAX(S$8:S$607),S$8:S$607,0)))*MAX($I$8:$I$67))</f>
        <v>1652.5313906259544</v>
      </c>
      <c r="AP31" s="69">
        <f>求节点($O$8:$O$607,T$8:T$607,节奏总纲!T27)+IF((节奏总纲!T27-INDEX($O$8:$O$607,MATCH(MAX(T$8:T$607),T$8:T$607,0)))&lt;0,0,(节奏总纲!T27-INDEX($O$8:$O$607,MATCH(MAX(T$8:T$607),T$8:T$607,0)))*MAX($I$8:$I$67))</f>
        <v>1217.8660423009408</v>
      </c>
      <c r="AQ31" s="69">
        <f>求节点($O$8:$O$607,U$8:U$607,节奏总纲!P27)+IF((节奏总纲!P27-INDEX($O$8:$O$607,MATCH(MAX(U$8:U$607),U$8:U$607,0)))&lt;0,0,(节奏总纲!P27-INDEX($O$8:$O$607,MATCH(MAX(U$8:U$607),U$8:U$607,0)))*MAX($J$8:$J$67))</f>
        <v>37841.004407389672</v>
      </c>
      <c r="AR31" s="69">
        <f>求节点($O$8:$O$607,V$8:V$607,节奏总纲!Q27)+IF((节奏总纲!Q27-INDEX($O$8:$O$607,MATCH(MAX(V$8:V$607),V$8:V$607,0)))&lt;0,0,(节奏总纲!Q27-INDEX($O$8:$O$607,MATCH(MAX(V$8:V$607),V$8:V$607,0)))*MAX($J$8:$J$67))</f>
        <v>38879.135317385451</v>
      </c>
      <c r="AS31" s="69">
        <f>求节点($O$8:$O$607,W$8:W$607,节奏总纲!R27)+IF((节奏总纲!R27-INDEX($O$8:$O$607,MATCH(MAX(W$8:W$607),W$8:W$607,0)))&lt;0,0,(节奏总纲!R27-INDEX($O$8:$O$607,MATCH(MAX(W$8:W$607),W$8:W$607,0)))*MAX($J$8:$J$67))</f>
        <v>37579.802074291212</v>
      </c>
      <c r="AT31" s="69">
        <f>求节点($O$8:$O$607,X$8:X$607,节奏总纲!S27)+IF((节奏总纲!S27-INDEX($O$8:$O$607,MATCH(MAX(X$8:X$607),X$8:X$607,0)))&lt;0,0,(节奏总纲!S27-INDEX($O$8:$O$607,MATCH(MAX(X$8:X$607),X$8:X$607,0)))*MAX($J$8:$J$67))</f>
        <v>35074.272947835751</v>
      </c>
      <c r="AU31" s="69">
        <f>求节点($O$8:$O$607,Y$8:Y$607,节奏总纲!T27)+IF((节奏总纲!T27-INDEX($O$8:$O$607,MATCH(MAX(Y$8:Y$607),Y$8:Y$607,0)))&lt;0,0,(节奏总纲!T27-INDEX($O$8:$O$607,MATCH(MAX(Y$8:Y$607),Y$8:Y$607,0)))*MAX($J$8:$J$67))</f>
        <v>27477.888838247138</v>
      </c>
      <c r="AV31" s="69">
        <f>求节点($O$8:$O$607,Z$8:Z$607,节奏总纲!P27)+IF((节奏总纲!P27-INDEX($O$8:$O$607,MATCH(MAX(Z$8:Z$607),Z$8:Z$607,0)))&lt;0,0,(节奏总纲!P27-INDEX($O$8:$O$607,MATCH(MAX(Z$8:Z$607),Z$8:Z$607,0)))*MAX($K$8:$K$67))</f>
        <v>0</v>
      </c>
      <c r="AW31" s="69">
        <f>求节点($O$8:$O$607,AA$8:AA$607,节奏总纲!Q27)+IF((节奏总纲!Q27-INDEX($O$8:$O$607,MATCH(MAX(AA$8:AA$607),AA$8:AA$607,0)))&lt;0,0,(节奏总纲!Q27-INDEX($O$8:$O$607,MATCH(MAX(AA$8:AA$607),AA$8:AA$607,0)))*MAX($K$8:$K$67))</f>
        <v>0</v>
      </c>
      <c r="AX31" s="69">
        <f>求节点($O$8:$O$607,AB$8:AB$607,节奏总纲!R27)+IF((节奏总纲!R27-INDEX($O$8:$O$607,MATCH(MAX(AB$8:AB$607),AB$8:AB$607,0)))&lt;0,0,(节奏总纲!R27-INDEX($O$8:$O$607,MATCH(MAX(AB$8:AB$607),AB$8:AB$607,0)))*MAX($K$8:$K$67))</f>
        <v>0</v>
      </c>
      <c r="AY31" s="69">
        <f>求节点($O$8:$O$607,AC$8:AC$607,节奏总纲!S27)+IF((节奏总纲!S27-INDEX($O$8:$O$607,MATCH(MAX(AC$8:AC$607),AC$8:AC$607,0)))&lt;0,0,(节奏总纲!S27-INDEX($O$8:$O$607,MATCH(MAX(AC$8:AC$607),AC$8:AC$607,0)))*MAX($K$8:$K$67))</f>
        <v>0</v>
      </c>
      <c r="AZ31" s="69">
        <f>求节点($O$8:$O$607,AD$8:AD$607,节奏总纲!T27)+IF((节奏总纲!T27-INDEX($O$8:$O$607,MATCH(MAX(AD$8:AD$607),AD$8:AD$607,0)))&lt;0,0,(节奏总纲!T27-INDEX($O$8:$O$607,MATCH(MAX(AD$8:AD$607),AD$8:AD$607,0)))*MAX($K$8:$K$67))</f>
        <v>0</v>
      </c>
      <c r="BA31" s="69">
        <f>求节点($O$8:$O$607,AE$8:AE$607,节奏总纲!P27)+IF((节奏总纲!P27-INDEX($O$8:$O$607,MATCH(MAX(AE$8:AE$607),AE$8:AE$607,0)))&lt;0,0,(节奏总纲!P27-INDEX($O$8:$O$607,MATCH(MAX(AE$8:AE$607),AE$8:AE$607,0)))*MAX($L$8:$L$67))</f>
        <v>759644.30431182892</v>
      </c>
      <c r="BB31" s="69">
        <f>求节点($O$8:$O$607,AF$8:AF$607,节奏总纲!Q27)+IF((节奏总纲!Q27-INDEX($O$8:$O$607,MATCH(MAX(AF$8:AF$607),AF$8:AF$607,0)))&lt;0,0,(节奏总纲!Q27-INDEX($O$8:$O$607,MATCH(MAX(AF$8:AF$607),AF$8:AF$607,0)))*MAX($L$8:$L$67))</f>
        <v>782249.29096518899</v>
      </c>
      <c r="BC31" s="69">
        <f>求节点($O$8:$O$607,AG$8:AG$607,节奏总纲!R27)+IF((节奏总纲!R27-INDEX($O$8:$O$607,MATCH(MAX(AG$8:AG$607),AG$8:AG$607,0)))&lt;0,0,(节奏总纲!R27-INDEX($O$8:$O$607,MATCH(MAX(AG$8:AG$607),AG$8:AG$607,0)))*MAX($L$8:$L$67))</f>
        <v>758792.13837365131</v>
      </c>
      <c r="BD31" s="69">
        <f>求节点($O$8:$O$607,AH$8:AH$607,节奏总纲!S27)+IF((节奏总纲!S27-INDEX($O$8:$O$607,MATCH(MAX(AH$8:AH$607),AH$8:AH$607,0)))&lt;0,0,(节奏总纲!S27-INDEX($O$8:$O$607,MATCH(MAX(AH$8:AH$607),AH$8:AH$607,0)))*MAX($L$8:$L$67))</f>
        <v>724829.18082028837</v>
      </c>
      <c r="BE31" s="69">
        <f>求节点($O$8:$O$607,AI$8:AI$607,节奏总纲!T27)+IF((节奏总纲!T27-INDEX($O$8:$O$607,MATCH(MAX(AI$8:AI$607),AI$8:AI$607,0)))&lt;0,0,(节奏总纲!T27-INDEX($O$8:$O$607,MATCH(MAX(AI$8:AI$607),AI$8:AI$607,0)))*MAX($L$8:$L$67))</f>
        <v>584371.83784346469</v>
      </c>
      <c r="BN31" s="4">
        <v>24</v>
      </c>
      <c r="BO31" s="63">
        <f>求节点($BJ$19:$BJ$23,$BK$19:$BK$23,基本信息!G28)</f>
        <v>130694.46276277688</v>
      </c>
      <c r="BP31" s="63">
        <f>求节点($BJ$19:$BJ$23,$BK$19:$BK$23,基本信息!H28)</f>
        <v>143194.46276277688</v>
      </c>
      <c r="BQ31" s="63">
        <f>求节点($BJ$19:$BJ$23,$BK$19:$BK$23,基本信息!I28)</f>
        <v>158541.69414416529</v>
      </c>
      <c r="BR31" s="63">
        <f>求节点($BJ$19:$BJ$23,$BK$19:$BK$23,基本信息!J28)</f>
        <v>177291.69414416529</v>
      </c>
      <c r="BS31" s="63">
        <f>求节点($BJ$19:$BJ$23,$BK$19:$BK$23,基本信息!K28)</f>
        <v>196041.69414416532</v>
      </c>
      <c r="BT31" s="63">
        <f>求节点($BJ$19:$BJ$23,$BL$19:$BL$23,基本信息!G28)</f>
        <v>3113.8892552555371</v>
      </c>
      <c r="BU31" s="63">
        <f>求节点($BJ$19:$BJ$23,$BL$19:$BL$23,基本信息!H28)</f>
        <v>3363.8892552555371</v>
      </c>
      <c r="BV31" s="63">
        <f>求节点($BJ$19:$BJ$23,$BL$19:$BL$23,基本信息!I28)</f>
        <v>3642.3615690694219</v>
      </c>
      <c r="BW31" s="63">
        <f>求节点($BJ$19:$BJ$23,$BL$19:$BL$23,基本信息!J28)</f>
        <v>3954.8615690694219</v>
      </c>
      <c r="BX31" s="63">
        <f>求节点($BJ$19:$BJ$23,$BL$19:$BL$23,基本信息!K28)</f>
        <v>4267.3615690694214</v>
      </c>
      <c r="CC31" s="27"/>
      <c r="CD31" s="24">
        <v>24</v>
      </c>
      <c r="CE31" s="69">
        <f t="shared" si="38"/>
        <v>505.80690125580782</v>
      </c>
      <c r="CF31" s="69">
        <f t="shared" si="20"/>
        <v>531.81704729638955</v>
      </c>
      <c r="CG31" s="69">
        <f t="shared" si="21"/>
        <v>549.26408174458527</v>
      </c>
      <c r="CH31" s="69">
        <f t="shared" si="22"/>
        <v>560.73929596953769</v>
      </c>
      <c r="CI31" s="69">
        <f t="shared" si="23"/>
        <v>548.52276113703624</v>
      </c>
      <c r="CJ31" s="69">
        <f>(CE31-CE30)/节奏总纲!W27</f>
        <v>161.09570989506889</v>
      </c>
      <c r="CK31" s="6">
        <f t="shared" si="24"/>
        <v>0.61562806824589233</v>
      </c>
      <c r="CL31" s="6">
        <f t="shared" si="25"/>
        <v>0.38437193175410778</v>
      </c>
      <c r="CM31" s="24"/>
      <c r="CN31" s="24">
        <v>24</v>
      </c>
      <c r="CO31" s="69">
        <f t="shared" si="26"/>
        <v>168535.46717016655</v>
      </c>
      <c r="CP31" s="69">
        <f t="shared" si="27"/>
        <v>182073.59808016234</v>
      </c>
      <c r="CQ31" s="69">
        <f t="shared" si="28"/>
        <v>196121.49621845651</v>
      </c>
      <c r="CR31" s="69">
        <f t="shared" si="29"/>
        <v>212365.96709200105</v>
      </c>
      <c r="CS31" s="69">
        <f t="shared" si="30"/>
        <v>223519.58298241245</v>
      </c>
      <c r="CT31" s="6">
        <f t="shared" si="31"/>
        <v>0.77547156665141326</v>
      </c>
      <c r="CU31" s="6">
        <f t="shared" si="32"/>
        <v>0.22452843334858674</v>
      </c>
      <c r="CW31" s="24">
        <v>24</v>
      </c>
      <c r="CX31" s="69">
        <f t="shared" si="33"/>
        <v>0</v>
      </c>
      <c r="CY31" s="69">
        <f t="shared" si="34"/>
        <v>0</v>
      </c>
      <c r="CZ31" s="69">
        <f t="shared" si="35"/>
        <v>0</v>
      </c>
      <c r="DA31" s="69">
        <f t="shared" si="36"/>
        <v>0</v>
      </c>
      <c r="DB31" s="69">
        <f t="shared" si="37"/>
        <v>0</v>
      </c>
    </row>
    <row r="32" spans="2:106" x14ac:dyDescent="0.15">
      <c r="B32" s="73" t="s">
        <v>18</v>
      </c>
      <c r="C32" s="4">
        <v>25</v>
      </c>
      <c r="D32" s="4">
        <f t="shared" si="39"/>
        <v>50</v>
      </c>
      <c r="E32" s="60">
        <f t="shared" si="41"/>
        <v>1500</v>
      </c>
      <c r="F32" s="52">
        <f t="shared" si="42"/>
        <v>0</v>
      </c>
      <c r="G32" s="56">
        <f t="shared" si="42"/>
        <v>40000</v>
      </c>
      <c r="I32" s="4">
        <f>SUM($D$8:$D32)</f>
        <v>890</v>
      </c>
      <c r="J32" s="4">
        <f>SUM(E$8:E32)</f>
        <v>19500</v>
      </c>
      <c r="K32" s="4">
        <f>SUM(F$8:F32)</f>
        <v>0</v>
      </c>
      <c r="L32" s="55">
        <f>SUM(G$8:G32)</f>
        <v>400000</v>
      </c>
      <c r="M32" s="24"/>
      <c r="N32" s="69"/>
      <c r="O32" s="4">
        <v>25</v>
      </c>
      <c r="P32" s="69">
        <f>求节点($C$8:$C$67,$I$8:$I$67,基本信息!N29)+P31</f>
        <v>34869.202784094094</v>
      </c>
      <c r="Q32" s="69">
        <f>求节点($C$8:$C$67,$I$8:$I$67,基本信息!O29)+Q31</f>
        <v>38530.157217062275</v>
      </c>
      <c r="R32" s="69">
        <f>求节点($C$8:$C$67,$I$8:$I$67,基本信息!P29)+R31</f>
        <v>42766.19023109688</v>
      </c>
      <c r="S32" s="69">
        <f>求节点($C$8:$C$67,$I$8:$I$67,基本信息!Q29)+S31</f>
        <v>48002.013157418878</v>
      </c>
      <c r="T32" s="69">
        <f>求节点($C$8:$C$67,$I$8:$I$67,基本信息!R29)+T31</f>
        <v>55953.155832250297</v>
      </c>
      <c r="U32" s="69">
        <f>求节点($C$8:$C$67,$J$8:$J$67,基本信息!N29)+U31</f>
        <v>891714.23663562536</v>
      </c>
      <c r="V32" s="69">
        <f>求节点($C$8:$C$67,$J$8:$J$67,基本信息!O29)+V31</f>
        <v>1005760.2700252328</v>
      </c>
      <c r="W32" s="69">
        <f>求节点($C$8:$C$67,$J$8:$J$67,基本信息!P29)+W31</f>
        <v>1139747.7316803883</v>
      </c>
      <c r="X32" s="69">
        <f>求节点($C$8:$C$67,$J$8:$J$67,基本信息!Q29)+X31</f>
        <v>1309191.5761052768</v>
      </c>
      <c r="Y32" s="69">
        <f>求节点($C$8:$C$67,$J$8:$J$67,基本信息!R29)+Y31</f>
        <v>1578249.1848000987</v>
      </c>
      <c r="Z32" s="69">
        <f>求节点($C$8:$C$67,$K$8:$K$67,基本信息!N29)+Z31</f>
        <v>0</v>
      </c>
      <c r="AA32" s="69">
        <f>求节点($C$8:$C$67,$K$8:$K$67,基本信息!O29)+AA31</f>
        <v>0</v>
      </c>
      <c r="AB32" s="69">
        <f>求节点($C$8:$C$67,$K$8:$K$67,基本信息!P29)+AB31</f>
        <v>0</v>
      </c>
      <c r="AC32" s="69">
        <f>求节点($C$8:$C$67,$K$8:$K$67,基本信息!Q29)+AC31</f>
        <v>0</v>
      </c>
      <c r="AD32" s="69">
        <f>求节点($C$8:$C$67,$K$8:$K$67,基本信息!R29)+AD31</f>
        <v>0</v>
      </c>
      <c r="AE32" s="69">
        <f>求节点($C$8:$C$67,$L$8:$L$67,基本信息!N29)+AE31</f>
        <v>23085722.773466427</v>
      </c>
      <c r="AF32" s="69">
        <f>求节点($C$8:$C$67,$L$8:$L$67,基本信息!O29)+AF31</f>
        <v>27053700.676691819</v>
      </c>
      <c r="AG32" s="69">
        <f>求节点($C$8:$C$67,$L$8:$L$67,基本信息!P29)+AG31</f>
        <v>31863287.918518055</v>
      </c>
      <c r="AH32" s="69">
        <f>求节点($C$8:$C$67,$L$8:$L$67,基本信息!Q29)+AH31</f>
        <v>38594849.653173834</v>
      </c>
      <c r="AI32" s="69">
        <f>求节点($C$8:$C$67,$L$8:$L$67,基本信息!R29)+AI31</f>
        <v>52347646.545952238</v>
      </c>
      <c r="AJ32" s="69"/>
      <c r="AK32" s="58">
        <v>25</v>
      </c>
      <c r="AL32" s="69">
        <f>求节点($O$8:$O$607,P$8:P$607,节奏总纲!P28)+IF((节奏总纲!P28-INDEX($O$8:$O$607,MATCH(MAX(P$8:P$607),P$8:P$607,0)))&lt;0,0,(节奏总纲!P28-INDEX($O$8:$O$607,MATCH(MAX(P$8:P$607),P$8:P$607,0)))*MAX($I$8:$I$67))</f>
        <v>2281.6309474779937</v>
      </c>
      <c r="AM32" s="69">
        <f>求节点($O$8:$O$607,Q$8:Q$607,节奏总纲!Q28)+IF((节奏总纲!Q28-INDEX($O$8:$O$607,MATCH(MAX(Q$8:Q$607),Q$8:Q$607,0)))&lt;0,0,(节奏总纲!Q28-INDEX($O$8:$O$607,MATCH(MAX(Q$8:Q$607),Q$8:Q$607,0)))*MAX($I$8:$I$67))</f>
        <v>2258.9682128095278</v>
      </c>
      <c r="AN32" s="69">
        <f>求节点($O$8:$O$607,R$8:R$607,节奏总纲!R28)+IF((节奏总纲!R28-INDEX($O$8:$O$607,MATCH(MAX(R$8:R$607),R$8:R$607,0)))&lt;0,0,(节奏总纲!R28-INDEX($O$8:$O$607,MATCH(MAX(R$8:R$607),R$8:R$607,0)))*MAX($I$8:$I$67))</f>
        <v>2172.2880759948198</v>
      </c>
      <c r="AO32" s="69">
        <f>求节点($O$8:$O$607,S$8:S$607,节奏总纲!S28)+IF((节奏总纲!S28-INDEX($O$8:$O$607,MATCH(MAX(S$8:S$607),S$8:S$607,0)))&lt;0,0,(节奏总纲!S28-INDEX($O$8:$O$607,MATCH(MAX(S$8:S$607),S$8:S$607,0)))*MAX($I$8:$I$67))</f>
        <v>1910.9505025856656</v>
      </c>
      <c r="AP32" s="69">
        <f>求节点($O$8:$O$607,T$8:T$607,节奏总纲!T28)+IF((节奏总纲!T28-INDEX($O$8:$O$607,MATCH(MAX(T$8:T$607),T$8:T$607,0)))&lt;0,0,(节奏总纲!T28-INDEX($O$8:$O$607,MATCH(MAX(T$8:T$607),T$8:T$607,0)))*MAX($I$8:$I$67))</f>
        <v>1379.2505923415883</v>
      </c>
      <c r="AQ32" s="69">
        <f>求节点($O$8:$O$607,U$8:U$607,节奏总纲!P28)+IF((节奏总纲!P28-INDEX($O$8:$O$607,MATCH(MAX(U$8:U$607),U$8:U$607,0)))&lt;0,0,(节奏总纲!P28-INDEX($O$8:$O$607,MATCH(MAX(U$8:U$607),U$8:U$607,0)))*MAX($J$8:$J$67))</f>
        <v>45237.017346567474</v>
      </c>
      <c r="AR32" s="69">
        <f>求节点($O$8:$O$607,V$8:V$607,节奏总纲!Q28)+IF((节奏总纲!Q28-INDEX($O$8:$O$607,MATCH(MAX(V$8:V$607),V$8:V$607,0)))&lt;0,0,(节奏总纲!Q28-INDEX($O$8:$O$607,MATCH(MAX(V$8:V$607),V$8:V$607,0)))*MAX($J$8:$J$67))</f>
        <v>45623.602570785079</v>
      </c>
      <c r="AS32" s="69">
        <f>求节点($O$8:$O$607,W$8:W$607,节奏总纲!R28)+IF((节奏总纲!R28-INDEX($O$8:$O$607,MATCH(MAX(W$8:W$607),W$8:W$607,0)))&lt;0,0,(节奏总纲!R28-INDEX($O$8:$O$607,MATCH(MAX(W$8:W$607),W$8:W$607,0)))*MAX($J$8:$J$67))</f>
        <v>45262.678955541924</v>
      </c>
      <c r="AT32" s="69">
        <f>求节点($O$8:$O$607,X$8:X$607,节奏总纲!S28)+IF((节奏总纲!S28-INDEX($O$8:$O$607,MATCH(MAX(X$8:X$607),X$8:X$607,0)))&lt;0,0,(节奏总纲!S28-INDEX($O$8:$O$607,MATCH(MAX(X$8:X$607),X$8:X$607,0)))*MAX($J$8:$J$67))</f>
        <v>41356.777593818071</v>
      </c>
      <c r="AU32" s="69">
        <f>求节点($O$8:$O$607,Y$8:Y$607,节奏总纲!T28)+IF((节奏总纲!T28-INDEX($O$8:$O$607,MATCH(MAX(Y$8:Y$607),Y$8:Y$607,0)))&lt;0,0,(节奏总纲!T28-INDEX($O$8:$O$607,MATCH(MAX(Y$8:Y$607),Y$8:Y$607,0)))*MAX($J$8:$J$67))</f>
        <v>31525.378507070815</v>
      </c>
      <c r="AV32" s="69">
        <f>求节点($O$8:$O$607,Z$8:Z$607,节奏总纲!P28)+IF((节奏总纲!P28-INDEX($O$8:$O$607,MATCH(MAX(Z$8:Z$607),Z$8:Z$607,0)))&lt;0,0,(节奏总纲!P28-INDEX($O$8:$O$607,MATCH(MAX(Z$8:Z$607),Z$8:Z$607,0)))*MAX($K$8:$K$67))</f>
        <v>0</v>
      </c>
      <c r="AW32" s="69">
        <f>求节点($O$8:$O$607,AA$8:AA$607,节奏总纲!Q28)+IF((节奏总纲!Q28-INDEX($O$8:$O$607,MATCH(MAX(AA$8:AA$607),AA$8:AA$607,0)))&lt;0,0,(节奏总纲!Q28-INDEX($O$8:$O$607,MATCH(MAX(AA$8:AA$607),AA$8:AA$607,0)))*MAX($K$8:$K$67))</f>
        <v>0</v>
      </c>
      <c r="AX32" s="69">
        <f>求节点($O$8:$O$607,AB$8:AB$607,节奏总纲!R28)+IF((节奏总纲!R28-INDEX($O$8:$O$607,MATCH(MAX(AB$8:AB$607),AB$8:AB$607,0)))&lt;0,0,(节奏总纲!R28-INDEX($O$8:$O$607,MATCH(MAX(AB$8:AB$607),AB$8:AB$607,0)))*MAX($K$8:$K$67))</f>
        <v>0</v>
      </c>
      <c r="AY32" s="69">
        <f>求节点($O$8:$O$607,AC$8:AC$607,节奏总纲!S28)+IF((节奏总纲!S28-INDEX($O$8:$O$607,MATCH(MAX(AC$8:AC$607),AC$8:AC$607,0)))&lt;0,0,(节奏总纲!S28-INDEX($O$8:$O$607,MATCH(MAX(AC$8:AC$607),AC$8:AC$607,0)))*MAX($K$8:$K$67))</f>
        <v>0</v>
      </c>
      <c r="AZ32" s="69">
        <f>求节点($O$8:$O$607,AD$8:AD$607,节奏总纲!T28)+IF((节奏总纲!T28-INDEX($O$8:$O$607,MATCH(MAX(AD$8:AD$607),AD$8:AD$607,0)))&lt;0,0,(节奏总纲!T28-INDEX($O$8:$O$607,MATCH(MAX(AD$8:AD$607),AD$8:AD$607,0)))*MAX($K$8:$K$67))</f>
        <v>0</v>
      </c>
      <c r="BA32" s="69">
        <f>求节点($O$8:$O$607,AE$8:AE$607,节奏总纲!P28)+IF((节奏总纲!P28-INDEX($O$8:$O$607,MATCH(MAX(AE$8:AE$607),AE$8:AE$607,0)))&lt;0,0,(节奏总纲!P28-INDEX($O$8:$O$607,MATCH(MAX(AE$8:AE$607),AE$8:AE$607,0)))*MAX($L$8:$L$67))</f>
        <v>911412.60325514036</v>
      </c>
      <c r="BB32" s="69">
        <f>求节点($O$8:$O$607,AF$8:AF$607,节奏总纲!Q28)+IF((节奏总纲!Q28-INDEX($O$8:$O$607,MATCH(MAX(AF$8:AF$607),AF$8:AF$607,0)))&lt;0,0,(节奏总纲!Q28-INDEX($O$8:$O$607,MATCH(MAX(AF$8:AF$607),AF$8:AF$607,0)))*MAX($L$8:$L$67))</f>
        <v>922166.04106192116</v>
      </c>
      <c r="BC32" s="69">
        <f>求节点($O$8:$O$607,AG$8:AG$607,节奏总纲!R28)+IF((节奏总纲!R28-INDEX($O$8:$O$607,MATCH(MAX(AG$8:AG$607),AG$8:AG$607,0)))&lt;0,0,(节奏总纲!R28-INDEX($O$8:$O$607,MATCH(MAX(AG$8:AG$607),AG$8:AG$607,0)))*MAX($L$8:$L$67))</f>
        <v>930712.38941865414</v>
      </c>
      <c r="BD32" s="69">
        <f>求节点($O$8:$O$607,AH$8:AH$607,节奏总纲!S28)+IF((节奏总纲!S28-INDEX($O$8:$O$607,MATCH(MAX(AH$8:AH$607),AH$8:AH$607,0)))&lt;0,0,(节奏总纲!S28-INDEX($O$8:$O$607,MATCH(MAX(AH$8:AH$607),AH$8:AH$607,0)))*MAX($L$8:$L$67))</f>
        <v>867861.49283300014</v>
      </c>
      <c r="BE32" s="69">
        <f>求节点($O$8:$O$607,AI$8:AI$607,节奏总纲!T28)+IF((节奏总纲!T28-INDEX($O$8:$O$607,MATCH(MAX(AI$8:AI$607),AI$8:AI$607,0)))&lt;0,0,(节奏总纲!T28-INDEX($O$8:$O$607,MATCH(MAX(AI$8:AI$607),AI$8:AI$607,0)))*MAX($L$8:$L$67))</f>
        <v>679671.65796984942</v>
      </c>
      <c r="BN32" s="4">
        <v>25</v>
      </c>
      <c r="BO32" s="63">
        <f>求节点($BJ$19:$BJ$23,$BK$19:$BK$23,基本信息!G29)</f>
        <v>145265.8410879306</v>
      </c>
      <c r="BP32" s="63">
        <f>求节点($BJ$19:$BJ$23,$BK$19:$BK$23,基本信息!H29)</f>
        <v>161648.76163189588</v>
      </c>
      <c r="BQ32" s="63">
        <f>求节点($BJ$19:$BJ$23,$BK$19:$BK$23,基本信息!I29)</f>
        <v>180398.76163189588</v>
      </c>
      <c r="BR32" s="63">
        <f>求节点($BJ$19:$BJ$23,$BK$19:$BK$23,基本信息!J29)</f>
        <v>199148.76163189588</v>
      </c>
      <c r="BS32" s="63">
        <f>求节点($BJ$19:$BJ$23,$BK$19:$BK$23,基本信息!K29)</f>
        <v>217898.76163189588</v>
      </c>
      <c r="BT32" s="63">
        <f>求节点($BJ$19:$BJ$23,$BL$19:$BL$23,基本信息!G29)</f>
        <v>3405.3168217586117</v>
      </c>
      <c r="BU32" s="63">
        <f>求节点($BJ$19:$BJ$23,$BL$19:$BL$23,基本信息!H29)</f>
        <v>3694.1460271982646</v>
      </c>
      <c r="BV32" s="63">
        <f>求节点($BJ$19:$BJ$23,$BL$19:$BL$23,基本信息!I29)</f>
        <v>4006.6460271982646</v>
      </c>
      <c r="BW32" s="63">
        <f>求节点($BJ$19:$BJ$23,$BL$19:$BL$23,基本信息!J29)</f>
        <v>4319.1460271982651</v>
      </c>
      <c r="BX32" s="63">
        <f>求节点($BJ$19:$BJ$23,$BL$19:$BL$23,基本信息!K29)</f>
        <v>4631.6460271982651</v>
      </c>
      <c r="CC32" s="27"/>
      <c r="CD32" s="24">
        <v>25</v>
      </c>
      <c r="CE32" s="69">
        <f t="shared" si="38"/>
        <v>568.69477692366058</v>
      </c>
      <c r="CF32" s="69">
        <f t="shared" si="20"/>
        <v>595.31142400077931</v>
      </c>
      <c r="CG32" s="69">
        <f t="shared" si="21"/>
        <v>617.89341031930849</v>
      </c>
      <c r="CH32" s="69">
        <f t="shared" si="22"/>
        <v>623.00965297839309</v>
      </c>
      <c r="CI32" s="69">
        <f t="shared" si="23"/>
        <v>601.08966195398534</v>
      </c>
      <c r="CJ32" s="69">
        <f>(CE32-CE31)/节奏总纲!W28</f>
        <v>166.00877192982466</v>
      </c>
      <c r="CK32" s="6">
        <f t="shared" si="24"/>
        <v>0.59879516393302989</v>
      </c>
      <c r="CL32" s="6">
        <f t="shared" si="25"/>
        <v>0.40120483606697011</v>
      </c>
      <c r="CM32" s="24"/>
      <c r="CN32" s="24">
        <v>25</v>
      </c>
      <c r="CO32" s="69">
        <f t="shared" si="26"/>
        <v>190502.85843449808</v>
      </c>
      <c r="CP32" s="69">
        <f t="shared" si="27"/>
        <v>207272.36420268094</v>
      </c>
      <c r="CQ32" s="69">
        <f t="shared" si="28"/>
        <v>225661.4405874378</v>
      </c>
      <c r="CR32" s="69">
        <f t="shared" si="29"/>
        <v>240505.53922571393</v>
      </c>
      <c r="CS32" s="69">
        <f t="shared" si="30"/>
        <v>249424.1401389667</v>
      </c>
      <c r="CT32" s="6">
        <f t="shared" si="31"/>
        <v>0.76253890509405853</v>
      </c>
      <c r="CU32" s="6">
        <f t="shared" si="32"/>
        <v>0.23746109490594144</v>
      </c>
      <c r="CW32" s="24">
        <v>25</v>
      </c>
      <c r="CX32" s="69">
        <f t="shared" si="33"/>
        <v>0</v>
      </c>
      <c r="CY32" s="69">
        <f t="shared" si="34"/>
        <v>0</v>
      </c>
      <c r="CZ32" s="69">
        <f t="shared" si="35"/>
        <v>0</v>
      </c>
      <c r="DA32" s="69">
        <f t="shared" si="36"/>
        <v>0</v>
      </c>
      <c r="DB32" s="69">
        <f t="shared" si="37"/>
        <v>0</v>
      </c>
    </row>
    <row r="33" spans="2:106" x14ac:dyDescent="0.15">
      <c r="B33" s="73"/>
      <c r="C33" s="4">
        <v>26</v>
      </c>
      <c r="D33" s="4">
        <f t="shared" si="39"/>
        <v>50</v>
      </c>
      <c r="E33" s="60">
        <f t="shared" si="41"/>
        <v>1500</v>
      </c>
      <c r="F33" s="52">
        <f t="shared" si="42"/>
        <v>0</v>
      </c>
      <c r="G33" s="56">
        <f t="shared" si="42"/>
        <v>40000</v>
      </c>
      <c r="I33" s="4">
        <f>SUM($D$8:$D33)</f>
        <v>940</v>
      </c>
      <c r="J33" s="4">
        <f>SUM(E$8:E33)</f>
        <v>21000</v>
      </c>
      <c r="K33" s="4">
        <f>SUM(F$8:F33)</f>
        <v>0</v>
      </c>
      <c r="L33" s="55">
        <f>SUM(G$8:G33)</f>
        <v>440000</v>
      </c>
      <c r="M33" s="24"/>
      <c r="N33" s="69"/>
      <c r="O33" s="4">
        <v>26</v>
      </c>
      <c r="P33" s="69">
        <f>求节点($C$8:$C$67,$I$8:$I$67,基本信息!N30)+P32</f>
        <v>36726.895091786399</v>
      </c>
      <c r="Q33" s="69">
        <f>求节点($C$8:$C$67,$I$8:$I$67,基本信息!O30)+Q32</f>
        <v>40504.247873567794</v>
      </c>
      <c r="R33" s="69">
        <f>求节点($C$8:$C$67,$I$8:$I$67,基本信息!P30)+R32</f>
        <v>44872.611549011781</v>
      </c>
      <c r="S33" s="69">
        <f>求节点($C$8:$C$67,$I$8:$I$67,基本信息!Q30)+S32</f>
        <v>50282.559041036991</v>
      </c>
      <c r="T33" s="69">
        <f>求节点($C$8:$C$67,$I$8:$I$67,基本信息!R30)+T32</f>
        <v>58530.892257303058</v>
      </c>
      <c r="U33" s="69">
        <f>求节点($C$8:$C$67,$J$8:$J$67,基本信息!N30)+U32</f>
        <v>941637.31355870224</v>
      </c>
      <c r="V33" s="69">
        <f>求节点($C$8:$C$67,$J$8:$J$67,基本信息!O30)+V32</f>
        <v>1059563.2919087501</v>
      </c>
      <c r="W33" s="69">
        <f>求节点($C$8:$C$67,$J$8:$J$67,基本信息!P30)+W32</f>
        <v>1197961.7756108851</v>
      </c>
      <c r="X33" s="69">
        <f>求节点($C$8:$C$67,$J$8:$J$67,基本信息!Q30)+X32</f>
        <v>1373496.7862344952</v>
      </c>
      <c r="Y33" s="69">
        <f>求节点($C$8:$C$67,$J$8:$J$67,基本信息!R30)+Y32</f>
        <v>1653168.3428376974</v>
      </c>
      <c r="Z33" s="69">
        <f>求节点($C$8:$C$67,$K$8:$K$67,基本信息!N30)+Z32</f>
        <v>0</v>
      </c>
      <c r="AA33" s="69">
        <f>求节点($C$8:$C$67,$K$8:$K$67,基本信息!O30)+AA32</f>
        <v>0</v>
      </c>
      <c r="AB33" s="69">
        <f>求节点($C$8:$C$67,$K$8:$K$67,基本信息!P30)+AB32</f>
        <v>0</v>
      </c>
      <c r="AC33" s="69">
        <f>求节点($C$8:$C$67,$K$8:$K$67,基本信息!Q30)+AC32</f>
        <v>0</v>
      </c>
      <c r="AD33" s="69">
        <f>求节点($C$8:$C$67,$K$8:$K$67,基本信息!R30)+AD32</f>
        <v>0</v>
      </c>
      <c r="AE33" s="69">
        <f>求节点($C$8:$C$67,$L$8:$L$67,基本信息!N30)+AE32</f>
        <v>24482645.850389503</v>
      </c>
      <c r="AF33" s="69">
        <f>求节点($C$8:$C$67,$L$8:$L$67,基本信息!O30)+AF32</f>
        <v>28605821.552032508</v>
      </c>
      <c r="AG33" s="69">
        <f>求节点($C$8:$C$67,$L$8:$L$67,基本信息!P30)+AG32</f>
        <v>33591849.675737925</v>
      </c>
      <c r="AH33" s="69">
        <f>求节点($C$8:$C$67,$L$8:$L$67,基本信息!Q30)+AH32</f>
        <v>40670383.101443805</v>
      </c>
      <c r="AI33" s="69">
        <f>求节点($C$8:$C$67,$L$8:$L$67,基本信息!R30)+AI32</f>
        <v>55102472.660358556</v>
      </c>
      <c r="AJ33" s="69"/>
      <c r="AK33" s="58">
        <v>26</v>
      </c>
      <c r="AL33" s="69">
        <f>求节点($O$8:$O$607,P$8:P$607,节奏总纲!P29)+IF((节奏总纲!P29-INDEX($O$8:$O$607,MATCH(MAX(P$8:P$607),P$8:P$607,0)))&lt;0,0,(节奏总纲!P29-INDEX($O$8:$O$607,MATCH(MAX(P$8:P$607),P$8:P$607,0)))*MAX($I$8:$I$67))</f>
        <v>2657.4243581273186</v>
      </c>
      <c r="AM33" s="69">
        <f>求节点($O$8:$O$607,Q$8:Q$607,节奏总纲!Q29)+IF((节奏总纲!Q29-INDEX($O$8:$O$607,MATCH(MAX(Q$8:Q$607),Q$8:Q$607,0)))&lt;0,0,(节奏总纲!Q29-INDEX($O$8:$O$607,MATCH(MAX(Q$8:Q$607),Q$8:Q$607,0)))*MAX($I$8:$I$67))</f>
        <v>2662.1126721322712</v>
      </c>
      <c r="AN33" s="69">
        <f>求节点($O$8:$O$607,R$8:R$607,节奏总纲!R29)+IF((节奏总纲!R29-INDEX($O$8:$O$607,MATCH(MAX(R$8:R$607),R$8:R$607,0)))&lt;0,0,(节奏总纲!R29-INDEX($O$8:$O$607,MATCH(MAX(R$8:R$607),R$8:R$607,0)))*MAX($I$8:$I$67))</f>
        <v>2515.3702508770502</v>
      </c>
      <c r="AO33" s="69">
        <f>求节点($O$8:$O$607,S$8:S$607,节奏总纲!S29)+IF((节奏总纲!S29-INDEX($O$8:$O$607,MATCH(MAX(S$8:S$607),S$8:S$607,0)))&lt;0,0,(节奏总纲!S29-INDEX($O$8:$O$607,MATCH(MAX(S$8:S$607),S$8:S$607,0)))*MAX($I$8:$I$67))</f>
        <v>2180.5905954895898</v>
      </c>
      <c r="AP33" s="69">
        <f>求节点($O$8:$O$607,T$8:T$607,节奏总纲!T29)+IF((节奏总纲!T29-INDEX($O$8:$O$607,MATCH(MAX(T$8:T$607),T$8:T$607,0)))&lt;0,0,(节奏总纲!T29-INDEX($O$8:$O$607,MATCH(MAX(T$8:T$607),T$8:T$607,0)))*MAX($I$8:$I$67))</f>
        <v>1552.745972016995</v>
      </c>
      <c r="AQ33" s="69">
        <f>求节点($O$8:$O$607,U$8:U$607,节奏总纲!P29)+IF((节奏总纲!P29-INDEX($O$8:$O$607,MATCH(MAX(U$8:U$607),U$8:U$607,0)))&lt;0,0,(节奏总纲!P29-INDEX($O$8:$O$607,MATCH(MAX(U$8:U$607),U$8:U$607,0)))*MAX($J$8:$J$67))</f>
        <v>53587.533146892893</v>
      </c>
      <c r="AR33" s="69">
        <f>求节点($O$8:$O$607,V$8:V$607,节奏总纲!Q29)+IF((节奏总纲!Q29-INDEX($O$8:$O$607,MATCH(MAX(V$8:V$607),V$8:V$607,0)))&lt;0,0,(节奏总纲!Q29-INDEX($O$8:$O$607,MATCH(MAX(V$8:V$607),V$8:V$607,0)))*MAX($J$8:$J$67))</f>
        <v>55165.632579468518</v>
      </c>
      <c r="AS33" s="69">
        <f>求节点($O$8:$O$607,W$8:W$607,节奏总纲!R29)+IF((节奏总纲!R29-INDEX($O$8:$O$607,MATCH(MAX(W$8:W$607),W$8:W$607,0)))&lt;0,0,(节奏总纲!R29-INDEX($O$8:$O$607,MATCH(MAX(W$8:W$607),W$8:W$607,0)))*MAX($J$8:$J$67))</f>
        <v>53448.349296529101</v>
      </c>
      <c r="AT33" s="69">
        <f>求节点($O$8:$O$607,X$8:X$607,节奏总纲!S29)+IF((节奏总纲!S29-INDEX($O$8:$O$607,MATCH(MAX(X$8:X$607),X$8:X$607,0)))&lt;0,0,(节奏总纲!S29-INDEX($O$8:$O$607,MATCH(MAX(X$8:X$607),X$8:X$607,0)))*MAX($J$8:$J$67))</f>
        <v>47912.078877711159</v>
      </c>
      <c r="AU33" s="69">
        <f>求节点($O$8:$O$607,Y$8:Y$607,节奏总纲!T29)+IF((节奏总纲!T29-INDEX($O$8:$O$607,MATCH(MAX(Y$8:Y$607),Y$8:Y$607,0)))&lt;0,0,(节奏总纲!T29-INDEX($O$8:$O$607,MATCH(MAX(Y$8:Y$607),Y$8:Y$607,0)))*MAX($J$8:$J$67))</f>
        <v>35876.605168160626</v>
      </c>
      <c r="AV33" s="69">
        <f>求节点($O$8:$O$607,Z$8:Z$607,节奏总纲!P29)+IF((节奏总纲!P29-INDEX($O$8:$O$607,MATCH(MAX(Z$8:Z$607),Z$8:Z$607,0)))&lt;0,0,(节奏总纲!P29-INDEX($O$8:$O$607,MATCH(MAX(Z$8:Z$607),Z$8:Z$607,0)))*MAX($K$8:$K$67))</f>
        <v>0</v>
      </c>
      <c r="AW33" s="69">
        <f>求节点($O$8:$O$607,AA$8:AA$607,节奏总纲!Q29)+IF((节奏总纲!Q29-INDEX($O$8:$O$607,MATCH(MAX(AA$8:AA$607),AA$8:AA$607,0)))&lt;0,0,(节奏总纲!Q29-INDEX($O$8:$O$607,MATCH(MAX(AA$8:AA$607),AA$8:AA$607,0)))*MAX($K$8:$K$67))</f>
        <v>0</v>
      </c>
      <c r="AX33" s="69">
        <f>求节点($O$8:$O$607,AB$8:AB$607,节奏总纲!R29)+IF((节奏总纲!R29-INDEX($O$8:$O$607,MATCH(MAX(AB$8:AB$607),AB$8:AB$607,0)))&lt;0,0,(节奏总纲!R29-INDEX($O$8:$O$607,MATCH(MAX(AB$8:AB$607),AB$8:AB$607,0)))*MAX($K$8:$K$67))</f>
        <v>0</v>
      </c>
      <c r="AY33" s="69">
        <f>求节点($O$8:$O$607,AC$8:AC$607,节奏总纲!S29)+IF((节奏总纲!S29-INDEX($O$8:$O$607,MATCH(MAX(AC$8:AC$607),AC$8:AC$607,0)))&lt;0,0,(节奏总纲!S29-INDEX($O$8:$O$607,MATCH(MAX(AC$8:AC$607),AC$8:AC$607,0)))*MAX($K$8:$K$67))</f>
        <v>0</v>
      </c>
      <c r="AZ33" s="69">
        <f>求节点($O$8:$O$607,AD$8:AD$607,节奏总纲!T29)+IF((节奏总纲!T29-INDEX($O$8:$O$607,MATCH(MAX(AD$8:AD$607),AD$8:AD$607,0)))&lt;0,0,(节奏总纲!T29-INDEX($O$8:$O$607,MATCH(MAX(AD$8:AD$607),AD$8:AD$607,0)))*MAX($K$8:$K$67))</f>
        <v>0</v>
      </c>
      <c r="BA33" s="69">
        <f>求节点($O$8:$O$607,AE$8:AE$607,节奏总纲!P29)+IF((节奏总纲!P29-INDEX($O$8:$O$607,MATCH(MAX(AE$8:AE$607),AE$8:AE$607,0)))&lt;0,0,(节奏总纲!P29-INDEX($O$8:$O$607,MATCH(MAX(AE$8:AE$607),AE$8:AE$607,0)))*MAX($L$8:$L$67))</f>
        <v>1085371.5826112463</v>
      </c>
      <c r="BB33" s="69">
        <f>求节点($O$8:$O$607,AF$8:AF$607,节奏总纲!Q29)+IF((节奏总纲!Q29-INDEX($O$8:$O$607,MATCH(MAX(AF$8:AF$607),AF$8:AF$607,0)))&lt;0,0,(节奏总纲!Q29-INDEX($O$8:$O$607,MATCH(MAX(AF$8:AF$607),AF$8:AF$607,0)))*MAX($L$8:$L$67))</f>
        <v>1134081.7784434988</v>
      </c>
      <c r="BC33" s="69">
        <f>求节点($O$8:$O$607,AG$8:AG$607,节奏总纲!R29)+IF((节奏总纲!R29-INDEX($O$8:$O$607,MATCH(MAX(AG$8:AG$607),AG$8:AG$607,0)))&lt;0,0,(节奏总纲!R29-INDEX($O$8:$O$607,MATCH(MAX(AG$8:AG$607),AG$8:AG$607,0)))*MAX($L$8:$L$67))</f>
        <v>1113883.6834203165</v>
      </c>
      <c r="BD33" s="69">
        <f>求节点($O$8:$O$607,AH$8:AH$607,节奏总纲!S29)+IF((节奏总纲!S29-INDEX($O$8:$O$607,MATCH(MAX(AH$8:AH$607),AH$8:AH$607,0)))&lt;0,0,(节奏总纲!S29-INDEX($O$8:$O$607,MATCH(MAX(AH$8:AH$607),AH$8:AH$607,0)))*MAX($L$8:$L$67))</f>
        <v>1017104.5020164056</v>
      </c>
      <c r="BE33" s="69">
        <f>求节点($O$8:$O$607,AI$8:AI$607,节奏总纲!T29)+IF((节奏总纲!T29-INDEX($O$8:$O$607,MATCH(MAX(AI$8:AI$607),AI$8:AI$607,0)))&lt;0,0,(节奏总纲!T29-INDEX($O$8:$O$607,MATCH(MAX(AI$8:AI$607),AI$8:AI$607,0)))*MAX($L$8:$L$67))</f>
        <v>782123.09134225501</v>
      </c>
      <c r="BN33" s="4">
        <v>26</v>
      </c>
      <c r="BO33" s="63">
        <f>求节点($BJ$19:$BJ$23,$BK$19:$BK$23,基本信息!G30)</f>
        <v>166324.58653411028</v>
      </c>
      <c r="BP33" s="63">
        <f>求节点($BJ$19:$BJ$23,$BK$19:$BK$23,基本信息!H30)</f>
        <v>185074.58653411025</v>
      </c>
      <c r="BQ33" s="63">
        <f>求节点($BJ$19:$BJ$23,$BK$19:$BK$23,基本信息!I30)</f>
        <v>203824.58653411025</v>
      </c>
      <c r="BR33" s="63">
        <f>求节点($BJ$19:$BJ$23,$BK$19:$BK$23,基本信息!J30)</f>
        <v>222574.58653411025</v>
      </c>
      <c r="BS33" s="63">
        <f>求节点($BJ$19:$BJ$23,$BK$19:$BK$23,基本信息!K30)</f>
        <v>241324.58653411025</v>
      </c>
      <c r="BT33" s="63">
        <f>求节点($BJ$19:$BJ$23,$BL$19:$BL$23,基本信息!G30)</f>
        <v>3772.0764422351713</v>
      </c>
      <c r="BU33" s="63">
        <f>求节点($BJ$19:$BJ$23,$BL$19:$BL$23,基本信息!H30)</f>
        <v>4084.5764422351713</v>
      </c>
      <c r="BV33" s="63">
        <f>求节点($BJ$19:$BJ$23,$BL$19:$BL$23,基本信息!I30)</f>
        <v>4397.0764422351713</v>
      </c>
      <c r="BW33" s="63">
        <f>求节点($BJ$19:$BJ$23,$BL$19:$BL$23,基本信息!J30)</f>
        <v>4709.5764422351713</v>
      </c>
      <c r="BX33" s="63">
        <f>求节点($BJ$19:$BJ$23,$BL$19:$BL$23,基本信息!K30)</f>
        <v>5022.0764422351713</v>
      </c>
      <c r="CC33" s="27"/>
      <c r="CD33" s="24">
        <v>26</v>
      </c>
      <c r="CE33" s="69">
        <f t="shared" si="38"/>
        <v>642.95008003624901</v>
      </c>
      <c r="CF33" s="69">
        <f t="shared" si="20"/>
        <v>674.66891143674422</v>
      </c>
      <c r="CG33" s="69">
        <f t="shared" si="21"/>
        <v>691.2446693112222</v>
      </c>
      <c r="CH33" s="69">
        <f t="shared" si="22"/>
        <v>689.01670377247615</v>
      </c>
      <c r="CI33" s="69">
        <f t="shared" si="23"/>
        <v>657.48224142521667</v>
      </c>
      <c r="CJ33" s="69">
        <f>(CE33-CE32)/节奏总纲!W29</f>
        <v>182.88942219912889</v>
      </c>
      <c r="CK33" s="6">
        <f t="shared" si="24"/>
        <v>0.58668263048081504</v>
      </c>
      <c r="CL33" s="6">
        <f t="shared" si="25"/>
        <v>0.41331736951918491</v>
      </c>
      <c r="CM33" s="24"/>
      <c r="CN33" s="24">
        <v>26</v>
      </c>
      <c r="CO33" s="69">
        <f t="shared" si="26"/>
        <v>219912.11968100315</v>
      </c>
      <c r="CP33" s="69">
        <f t="shared" si="27"/>
        <v>240240.21911357876</v>
      </c>
      <c r="CQ33" s="69">
        <f t="shared" si="28"/>
        <v>257272.93583063936</v>
      </c>
      <c r="CR33" s="69">
        <f t="shared" si="29"/>
        <v>270486.66541182139</v>
      </c>
      <c r="CS33" s="69">
        <f t="shared" si="30"/>
        <v>277201.19170227088</v>
      </c>
      <c r="CT33" s="6">
        <f t="shared" si="31"/>
        <v>0.75632296562542767</v>
      </c>
      <c r="CU33" s="6">
        <f t="shared" si="32"/>
        <v>0.24367703437457244</v>
      </c>
      <c r="CW33" s="24">
        <v>26</v>
      </c>
      <c r="CX33" s="69">
        <f t="shared" si="33"/>
        <v>0</v>
      </c>
      <c r="CY33" s="69">
        <f t="shared" si="34"/>
        <v>0</v>
      </c>
      <c r="CZ33" s="69">
        <f t="shared" si="35"/>
        <v>0</v>
      </c>
      <c r="DA33" s="69">
        <f t="shared" si="36"/>
        <v>0</v>
      </c>
      <c r="DB33" s="69">
        <f t="shared" si="37"/>
        <v>0</v>
      </c>
    </row>
    <row r="34" spans="2:106" x14ac:dyDescent="0.15">
      <c r="B34" s="73"/>
      <c r="C34" s="4">
        <v>27</v>
      </c>
      <c r="D34" s="4">
        <f t="shared" si="39"/>
        <v>50</v>
      </c>
      <c r="E34" s="60">
        <f t="shared" si="41"/>
        <v>1500</v>
      </c>
      <c r="F34" s="52">
        <f t="shared" si="42"/>
        <v>0</v>
      </c>
      <c r="G34" s="56">
        <f t="shared" si="42"/>
        <v>40000</v>
      </c>
      <c r="I34" s="4">
        <f>SUM($D$8:$D34)</f>
        <v>990</v>
      </c>
      <c r="J34" s="4">
        <f>SUM(E$8:E34)</f>
        <v>22500</v>
      </c>
      <c r="K34" s="4">
        <f>SUM(F$8:F34)</f>
        <v>0</v>
      </c>
      <c r="L34" s="55">
        <f>SUM(G$8:G34)</f>
        <v>480000</v>
      </c>
      <c r="M34" s="24"/>
      <c r="N34" s="69"/>
      <c r="O34" s="4">
        <v>27</v>
      </c>
      <c r="P34" s="69">
        <f>求节点($C$8:$C$67,$I$8:$I$67,基本信息!N31)+P33</f>
        <v>38591.510476401781</v>
      </c>
      <c r="Q34" s="69">
        <f>求节点($C$8:$C$67,$I$8:$I$67,基本信息!O31)+Q33</f>
        <v>42486.276928104591</v>
      </c>
      <c r="R34" s="69">
        <f>求节点($C$8:$C$67,$I$8:$I$67,基本信息!P31)+R33</f>
        <v>46985.716303502864</v>
      </c>
      <c r="S34" s="69">
        <f>求节点($C$8:$C$67,$I$8:$I$67,基本信息!Q31)+S33</f>
        <v>52574.625413784983</v>
      </c>
      <c r="T34" s="69">
        <f>求节点($C$8:$C$67,$I$8:$I$67,基本信息!R31)+T33</f>
        <v>61109.851377150459</v>
      </c>
      <c r="U34" s="69">
        <f>求节点($C$8:$C$67,$J$8:$J$67,基本信息!N31)+U33</f>
        <v>991791.15971254837</v>
      </c>
      <c r="V34" s="69">
        <f>求节点($C$8:$C$67,$J$8:$J$67,基本信息!O31)+V33</f>
        <v>1113630.9270599766</v>
      </c>
      <c r="W34" s="69">
        <f>求节点($C$8:$C$67,$J$8:$J$67,基本信息!P31)+W33</f>
        <v>1256398.600760588</v>
      </c>
      <c r="X34" s="69">
        <f>求节点($C$8:$C$67,$J$8:$J$67,基本信息!Q31)+X33</f>
        <v>1438213.4424040662</v>
      </c>
      <c r="Y34" s="69">
        <f>求节点($C$8:$C$67,$J$8:$J$67,基本信息!R31)+Y33</f>
        <v>1728131.1685465332</v>
      </c>
      <c r="Z34" s="69">
        <f>求节点($C$8:$C$67,$K$8:$K$67,基本信息!N31)+Z33</f>
        <v>0</v>
      </c>
      <c r="AA34" s="69">
        <f>求节点($C$8:$C$67,$K$8:$K$67,基本信息!O31)+AA33</f>
        <v>0</v>
      </c>
      <c r="AB34" s="69">
        <f>求节点($C$8:$C$67,$K$8:$K$67,基本信息!P31)+AB33</f>
        <v>0</v>
      </c>
      <c r="AC34" s="69">
        <f>求节点($C$8:$C$67,$K$8:$K$67,基本信息!Q31)+AC33</f>
        <v>0</v>
      </c>
      <c r="AD34" s="69">
        <f>求节点($C$8:$C$67,$K$8:$K$67,基本信息!R31)+AD33</f>
        <v>0</v>
      </c>
      <c r="AE34" s="69">
        <f>求节点($C$8:$C$67,$L$8:$L$67,基本信息!N31)+AE33</f>
        <v>25888799.696543347</v>
      </c>
      <c r="AF34" s="69">
        <f>求节点($C$8:$C$67,$L$8:$L$67,基本信息!O31)+AF33</f>
        <v>30168526.958081566</v>
      </c>
      <c r="AG34" s="69">
        <f>求节点($C$8:$C$67,$L$8:$L$67,基本信息!P31)+AG33</f>
        <v>35329322.681726038</v>
      </c>
      <c r="AH34" s="69">
        <f>求节点($C$8:$C$67,$L$8:$L$67,基本信息!Q31)+AH33</f>
        <v>42772249.096296355</v>
      </c>
      <c r="AI34" s="69">
        <f>求节点($C$8:$C$67,$L$8:$L$67,基本信息!R31)+AI33</f>
        <v>57860093.505724043</v>
      </c>
      <c r="AJ34" s="69"/>
      <c r="AK34" s="58">
        <v>27</v>
      </c>
      <c r="AL34" s="69">
        <f>求节点($O$8:$O$607,P$8:P$607,节奏总纲!P30)+IF((节奏总纲!P30-INDEX($O$8:$O$607,MATCH(MAX(P$8:P$607),P$8:P$607,0)))&lt;0,0,(节奏总纲!P30-INDEX($O$8:$O$607,MATCH(MAX(P$8:P$607),P$8:P$607,0)))*MAX($I$8:$I$67))</f>
        <v>3142.806056157202</v>
      </c>
      <c r="AM34" s="69">
        <f>求节点($O$8:$O$607,Q$8:Q$607,节奏总纲!Q30)+IF((节奏总纲!Q30-INDEX($O$8:$O$607,MATCH(MAX(Q$8:Q$607),Q$8:Q$607,0)))&lt;0,0,(节奏总纲!Q30-INDEX($O$8:$O$607,MATCH(MAX(Q$8:Q$607),Q$8:Q$607,0)))*MAX($I$8:$I$67))</f>
        <v>3093.6822376398031</v>
      </c>
      <c r="AN34" s="69">
        <f>求节点($O$8:$O$607,R$8:R$607,节奏总纲!R30)+IF((节奏总纲!R30-INDEX($O$8:$O$607,MATCH(MAX(R$8:R$607),R$8:R$607,0)))&lt;0,0,(节奏总纲!R30-INDEX($O$8:$O$607,MATCH(MAX(R$8:R$607),R$8:R$607,0)))*MAX($I$8:$I$67))</f>
        <v>2881.2615860142819</v>
      </c>
      <c r="AO34" s="69">
        <f>求节点($O$8:$O$607,S$8:S$607,节奏总纲!S30)+IF((节奏总纲!S30-INDEX($O$8:$O$607,MATCH(MAX(S$8:S$607),S$8:S$607,0)))&lt;0,0,(节奏总纲!S30-INDEX($O$8:$O$607,MATCH(MAX(S$8:S$607),S$8:S$607,0)))*MAX($I$8:$I$67))</f>
        <v>2470.5904638814673</v>
      </c>
      <c r="AP34" s="69">
        <f>求节点($O$8:$O$607,T$8:T$607,节奏总纲!T30)+IF((节奏总纲!T30-INDEX($O$8:$O$607,MATCH(MAX(T$8:T$607),T$8:T$607,0)))&lt;0,0,(节奏总纲!T30-INDEX($O$8:$O$607,MATCH(MAX(T$8:T$607),T$8:T$607,0)))*MAX($I$8:$I$67))</f>
        <v>1740.9444136967727</v>
      </c>
      <c r="AQ34" s="69">
        <f>求节点($O$8:$O$607,U$8:U$607,节奏总纲!P30)+IF((节奏总纲!P30-INDEX($O$8:$O$607,MATCH(MAX(U$8:U$607),U$8:U$607,0)))&lt;0,0,(节奏总纲!P30-INDEX($O$8:$O$607,MATCH(MAX(U$8:U$607),U$8:U$607,0)))*MAX($J$8:$J$67))</f>
        <v>65015.883173169692</v>
      </c>
      <c r="AR34" s="69">
        <f>求节点($O$8:$O$607,V$8:V$607,节奏总纲!Q30)+IF((节奏总纲!Q30-INDEX($O$8:$O$607,MATCH(MAX(V$8:V$607),V$8:V$607,0)))&lt;0,0,(节奏总纲!Q30-INDEX($O$8:$O$607,MATCH(MAX(V$8:V$607),V$8:V$607,0)))*MAX($J$8:$J$67))</f>
        <v>65380.456694440611</v>
      </c>
      <c r="AS34" s="69">
        <f>求节点($O$8:$O$607,W$8:W$607,节奏总纲!R30)+IF((节奏总纲!R30-INDEX($O$8:$O$607,MATCH(MAX(W$8:W$607),W$8:W$607,0)))&lt;0,0,(节奏总纲!R30-INDEX($O$8:$O$607,MATCH(MAX(W$8:W$607),W$8:W$607,0)))*MAX($J$8:$J$67))</f>
        <v>62178.228227386266</v>
      </c>
      <c r="AT34" s="69">
        <f>求节点($O$8:$O$607,X$8:X$607,节奏总纲!S30)+IF((节奏总纲!S30-INDEX($O$8:$O$607,MATCH(MAX(X$8:X$607),X$8:X$607,0)))&lt;0,0,(节奏总纲!S30-INDEX($O$8:$O$607,MATCH(MAX(X$8:X$607),X$8:X$607,0)))*MAX($J$8:$J$67))</f>
        <v>54962.352778467699</v>
      </c>
      <c r="AU34" s="69">
        <f>求节点($O$8:$O$607,Y$8:Y$607,节奏总纲!T30)+IF((节奏总纲!T30-INDEX($O$8:$O$607,MATCH(MAX(Y$8:Y$607),Y$8:Y$607,0)))&lt;0,0,(节奏总纲!T30-INDEX($O$8:$O$607,MATCH(MAX(Y$8:Y$607),Y$8:Y$607,0)))*MAX($J$8:$J$67))</f>
        <v>40596.581449630932</v>
      </c>
      <c r="AV34" s="69">
        <f>求节点($O$8:$O$607,Z$8:Z$607,节奏总纲!P30)+IF((节奏总纲!P30-INDEX($O$8:$O$607,MATCH(MAX(Z$8:Z$607),Z$8:Z$607,0)))&lt;0,0,(节奏总纲!P30-INDEX($O$8:$O$607,MATCH(MAX(Z$8:Z$607),Z$8:Z$607,0)))*MAX($K$8:$K$67))</f>
        <v>0</v>
      </c>
      <c r="AW34" s="69">
        <f>求节点($O$8:$O$607,AA$8:AA$607,节奏总纲!Q30)+IF((节奏总纲!Q30-INDEX($O$8:$O$607,MATCH(MAX(AA$8:AA$607),AA$8:AA$607,0)))&lt;0,0,(节奏总纲!Q30-INDEX($O$8:$O$607,MATCH(MAX(AA$8:AA$607),AA$8:AA$607,0)))*MAX($K$8:$K$67))</f>
        <v>0</v>
      </c>
      <c r="AX34" s="69">
        <f>求节点($O$8:$O$607,AB$8:AB$607,节奏总纲!R30)+IF((节奏总纲!R30-INDEX($O$8:$O$607,MATCH(MAX(AB$8:AB$607),AB$8:AB$607,0)))&lt;0,0,(节奏总纲!R30-INDEX($O$8:$O$607,MATCH(MAX(AB$8:AB$607),AB$8:AB$607,0)))*MAX($K$8:$K$67))</f>
        <v>0</v>
      </c>
      <c r="AY34" s="69">
        <f>求节点($O$8:$O$607,AC$8:AC$607,节奏总纲!S30)+IF((节奏总纲!S30-INDEX($O$8:$O$607,MATCH(MAX(AC$8:AC$607),AC$8:AC$607,0)))&lt;0,0,(节奏总纲!S30-INDEX($O$8:$O$607,MATCH(MAX(AC$8:AC$607),AC$8:AC$607,0)))*MAX($K$8:$K$67))</f>
        <v>0</v>
      </c>
      <c r="AZ34" s="69">
        <f>求节点($O$8:$O$607,AD$8:AD$607,节奏总纲!T30)+IF((节奏总纲!T30-INDEX($O$8:$O$607,MATCH(MAX(AD$8:AD$607),AD$8:AD$607,0)))&lt;0,0,(节奏总纲!T30-INDEX($O$8:$O$607,MATCH(MAX(AD$8:AD$607),AD$8:AD$607,0)))*MAX($K$8:$K$67))</f>
        <v>0</v>
      </c>
      <c r="BA34" s="69">
        <f>求节点($O$8:$O$607,AE$8:AE$607,节奏总纲!P30)+IF((节奏总纲!P30-INDEX($O$8:$O$607,MATCH(MAX(AE$8:AE$607),AE$8:AE$607,0)))&lt;0,0,(节奏总纲!P30-INDEX($O$8:$O$607,MATCH(MAX(AE$8:AE$607),AE$8:AE$607,0)))*MAX($L$8:$L$67))</f>
        <v>1337909.2347349657</v>
      </c>
      <c r="BB34" s="69">
        <f>求节点($O$8:$O$607,AF$8:AF$607,节奏总纲!Q30)+IF((节奏总纲!Q30-INDEX($O$8:$O$607,MATCH(MAX(AF$8:AF$607),AF$8:AF$607,0)))&lt;0,0,(节奏总纲!Q30-INDEX($O$8:$O$607,MATCH(MAX(AF$8:AF$607),AF$8:AF$607,0)))*MAX($L$8:$L$67))</f>
        <v>1360939.3740051906</v>
      </c>
      <c r="BC34" s="69">
        <f>求节点($O$8:$O$607,AG$8:AG$607,节奏总纲!R30)+IF((节奏总纲!R30-INDEX($O$8:$O$607,MATCH(MAX(AG$8:AG$607),AG$8:AG$607,0)))&lt;0,0,(节奏总纲!R30-INDEX($O$8:$O$607,MATCH(MAX(AG$8:AG$607),AG$8:AG$607,0)))*MAX($L$8:$L$67))</f>
        <v>1309232.769522178</v>
      </c>
      <c r="BD34" s="69">
        <f>求节点($O$8:$O$607,AH$8:AH$607,节奏总纲!S30)+IF((节奏总纲!S30-INDEX($O$8:$O$607,MATCH(MAX(AH$8:AH$607),AH$8:AH$607,0)))&lt;0,0,(节奏总纲!S30-INDEX($O$8:$O$607,MATCH(MAX(AH$8:AH$607),AH$8:AH$607,0)))*MAX($L$8:$L$67))</f>
        <v>1177616.43685325</v>
      </c>
      <c r="BE34" s="69">
        <f>求节点($O$8:$O$607,AI$8:AI$607,节奏总纲!T30)+IF((节奏总纲!T30-INDEX($O$8:$O$607,MATCH(MAX(AI$8:AI$607),AI$8:AI$607,0)))&lt;0,0,(节奏总纲!T30-INDEX($O$8:$O$607,MATCH(MAX(AI$8:AI$607),AI$8:AI$607,0)))*MAX($L$8:$L$67))</f>
        <v>893256.88720828667</v>
      </c>
      <c r="BN34" s="4">
        <v>27</v>
      </c>
      <c r="BO34" s="63">
        <f>求节点($BJ$19:$BJ$23,$BK$19:$BK$23,基本信息!G31)</f>
        <v>191431.7640023256</v>
      </c>
      <c r="BP34" s="63">
        <f>求节点($BJ$19:$BJ$23,$BK$19:$BK$23,基本信息!H31)</f>
        <v>210181.7640023256</v>
      </c>
      <c r="BQ34" s="63">
        <f>求节点($BJ$19:$BJ$23,$BK$19:$BK$23,基本信息!I31)</f>
        <v>228931.7640023256</v>
      </c>
      <c r="BR34" s="63">
        <f>求节点($BJ$19:$BJ$23,$BK$19:$BK$23,基本信息!J31)</f>
        <v>247681.7640023256</v>
      </c>
      <c r="BS34" s="63">
        <f>求节点($BJ$19:$BJ$23,$BK$19:$BK$23,基本信息!K31)</f>
        <v>266431.7640023256</v>
      </c>
      <c r="BT34" s="63">
        <f>求节点($BJ$19:$BJ$23,$BL$19:$BL$23,基本信息!G31)</f>
        <v>4190.5294000387594</v>
      </c>
      <c r="BU34" s="63">
        <f>求节点($BJ$19:$BJ$23,$BL$19:$BL$23,基本信息!H31)</f>
        <v>4503.0294000387594</v>
      </c>
      <c r="BV34" s="63">
        <f>求节点($BJ$19:$BJ$23,$BL$19:$BL$23,基本信息!I31)</f>
        <v>4815.5294000387594</v>
      </c>
      <c r="BW34" s="63">
        <f>求节点($BJ$19:$BJ$23,$BL$19:$BL$23,基本信息!J31)</f>
        <v>5128.0294000387594</v>
      </c>
      <c r="BX34" s="63">
        <f>求节点($BJ$19:$BJ$23,$BL$19:$BL$23,基本信息!K31)</f>
        <v>5440.5294000387603</v>
      </c>
      <c r="CC34" s="27"/>
      <c r="CD34" s="24">
        <v>27</v>
      </c>
      <c r="CE34" s="69">
        <f t="shared" si="38"/>
        <v>733.33354561959618</v>
      </c>
      <c r="CF34" s="69">
        <f t="shared" si="20"/>
        <v>759.67116376785634</v>
      </c>
      <c r="CG34" s="69">
        <f t="shared" si="21"/>
        <v>769.67909860530426</v>
      </c>
      <c r="CH34" s="69">
        <f t="shared" si="22"/>
        <v>759.86198639202269</v>
      </c>
      <c r="CI34" s="69">
        <f t="shared" si="23"/>
        <v>718.14738137355334</v>
      </c>
      <c r="CJ34" s="69">
        <f>(CE34-CE33)/节奏总纲!W30</f>
        <v>207.70507236569119</v>
      </c>
      <c r="CK34" s="6">
        <f t="shared" si="24"/>
        <v>0.57143566185809302</v>
      </c>
      <c r="CL34" s="6">
        <f t="shared" si="25"/>
        <v>0.42856433814190703</v>
      </c>
      <c r="CM34" s="24"/>
      <c r="CN34" s="24">
        <v>27</v>
      </c>
      <c r="CO34" s="69">
        <f t="shared" si="26"/>
        <v>256447.64717549528</v>
      </c>
      <c r="CP34" s="69">
        <f t="shared" si="27"/>
        <v>275562.22069676622</v>
      </c>
      <c r="CQ34" s="69">
        <f t="shared" si="28"/>
        <v>291109.99222971185</v>
      </c>
      <c r="CR34" s="69">
        <f t="shared" si="29"/>
        <v>302644.11678079329</v>
      </c>
      <c r="CS34" s="69">
        <f t="shared" si="30"/>
        <v>307028.3454519565</v>
      </c>
      <c r="CT34" s="6">
        <f t="shared" si="31"/>
        <v>0.74647502564655133</v>
      </c>
      <c r="CU34" s="6">
        <f t="shared" si="32"/>
        <v>0.25352497435344867</v>
      </c>
      <c r="CW34" s="24">
        <v>27</v>
      </c>
      <c r="CX34" s="69">
        <f t="shared" si="33"/>
        <v>0</v>
      </c>
      <c r="CY34" s="69">
        <f t="shared" si="34"/>
        <v>0</v>
      </c>
      <c r="CZ34" s="69">
        <f t="shared" si="35"/>
        <v>0</v>
      </c>
      <c r="DA34" s="69">
        <f t="shared" si="36"/>
        <v>0</v>
      </c>
      <c r="DB34" s="69">
        <f t="shared" si="37"/>
        <v>0</v>
      </c>
    </row>
    <row r="35" spans="2:106" x14ac:dyDescent="0.15">
      <c r="B35" s="73"/>
      <c r="C35" s="4">
        <v>28</v>
      </c>
      <c r="D35" s="4">
        <f t="shared" si="39"/>
        <v>50</v>
      </c>
      <c r="E35" s="60">
        <f t="shared" si="41"/>
        <v>1500</v>
      </c>
      <c r="F35" s="52">
        <f t="shared" si="42"/>
        <v>0</v>
      </c>
      <c r="G35" s="56">
        <f t="shared" si="42"/>
        <v>40000</v>
      </c>
      <c r="I35" s="4">
        <f>SUM($D$8:$D35)</f>
        <v>1040</v>
      </c>
      <c r="J35" s="4">
        <f>SUM(E$8:E35)</f>
        <v>24000</v>
      </c>
      <c r="K35" s="4">
        <f>SUM(F$8:F35)</f>
        <v>0</v>
      </c>
      <c r="L35" s="55">
        <f>SUM(G$8:G35)</f>
        <v>520000</v>
      </c>
      <c r="M35" s="24"/>
      <c r="N35" s="69"/>
      <c r="O35" s="4">
        <v>28</v>
      </c>
      <c r="P35" s="69">
        <f>求节点($C$8:$C$67,$I$8:$I$67,基本信息!N32)+P34</f>
        <v>40463.048937940242</v>
      </c>
      <c r="Q35" s="69">
        <f>求节点($C$8:$C$67,$I$8:$I$67,基本信息!O32)+Q34</f>
        <v>44476.688964331057</v>
      </c>
      <c r="R35" s="69">
        <f>求节点($C$8:$C$67,$I$8:$I$67,基本信息!P32)+R34</f>
        <v>49105.706383482182</v>
      </c>
      <c r="S35" s="69">
        <f>求节点($C$8:$C$67,$I$8:$I$67,基本信息!Q32)+S34</f>
        <v>54878.10132255534</v>
      </c>
      <c r="T35" s="69">
        <f>求节点($C$8:$C$67,$I$8:$I$67,基本信息!R32)+T34</f>
        <v>63689.851377150459</v>
      </c>
      <c r="U35" s="69">
        <f>求节点($C$8:$C$67,$J$8:$J$67,基本信息!N32)+U34</f>
        <v>1042175.7750971637</v>
      </c>
      <c r="V35" s="69">
        <f>求节点($C$8:$C$67,$J$8:$J$67,基本信息!O32)+V34</f>
        <v>1167977.9949341922</v>
      </c>
      <c r="W35" s="69">
        <f>求节点($C$8:$C$67,$J$8:$J$67,基本信息!P32)+W34</f>
        <v>1315064.9367598984</v>
      </c>
      <c r="X35" s="69">
        <f>求节点($C$8:$C$67,$J$8:$J$67,基本信息!Q32)+X34</f>
        <v>1503337.5820030076</v>
      </c>
      <c r="Y35" s="69">
        <f>求节点($C$8:$C$67,$J$8:$J$67,基本信息!R32)+Y34</f>
        <v>1803131.1685465332</v>
      </c>
      <c r="Z35" s="69">
        <f>求节点($C$8:$C$67,$K$8:$K$67,基本信息!N32)+Z34</f>
        <v>0</v>
      </c>
      <c r="AA35" s="69">
        <f>求节点($C$8:$C$67,$K$8:$K$67,基本信息!O32)+AA34</f>
        <v>0</v>
      </c>
      <c r="AB35" s="69">
        <f>求节点($C$8:$C$67,$K$8:$K$67,基本信息!P32)+AB34</f>
        <v>0</v>
      </c>
      <c r="AC35" s="69">
        <f>求节点($C$8:$C$67,$K$8:$K$67,基本信息!Q32)+AC34</f>
        <v>0</v>
      </c>
      <c r="AD35" s="69">
        <f>求节点($C$8:$C$67,$K$8:$K$67,基本信息!R32)+AD34</f>
        <v>0</v>
      </c>
      <c r="AE35" s="69">
        <f>求节点($C$8:$C$67,$L$8:$L$67,基本信息!N32)+AE34</f>
        <v>27304184.311927963</v>
      </c>
      <c r="AF35" s="69">
        <f>求节点($C$8:$C$67,$L$8:$L$67,基本信息!O32)+AF34</f>
        <v>31742409.673050191</v>
      </c>
      <c r="AG35" s="69">
        <f>求节点($C$8:$C$67,$L$8:$L$67,基本信息!P32)+AG34</f>
        <v>37075976.121698461</v>
      </c>
      <c r="AH35" s="69">
        <f>求节点($C$8:$C$67,$L$8:$L$67,基本信息!Q32)+AH34</f>
        <v>44900194.030628607</v>
      </c>
      <c r="AI35" s="69">
        <f>求节点($C$8:$C$67,$L$8:$L$67,基本信息!R32)+AI34</f>
        <v>60620093.505724043</v>
      </c>
      <c r="AJ35" s="69"/>
      <c r="AK35" s="58">
        <v>28</v>
      </c>
      <c r="AL35" s="69">
        <f>求节点($O$8:$O$607,P$8:P$607,节奏总纲!P31)+IF((节奏总纲!P31-INDEX($O$8:$O$607,MATCH(MAX(P$8:P$607),P$8:P$607,0)))&lt;0,0,(节奏总纲!P31-INDEX($O$8:$O$607,MATCH(MAX(P$8:P$607),P$8:P$607,0)))*MAX($I$8:$I$67))</f>
        <v>3663.0252793064328</v>
      </c>
      <c r="AM35" s="69">
        <f>求节点($O$8:$O$607,Q$8:Q$607,节奏总纲!Q31)+IF((节奏总纲!Q31-INDEX($O$8:$O$607,MATCH(MAX(Q$8:Q$607),Q$8:Q$607,0)))&lt;0,0,(节奏总纲!Q31-INDEX($O$8:$O$607,MATCH(MAX(Q$8:Q$607),Q$8:Q$607,0)))*MAX($I$8:$I$67))</f>
        <v>3571.1350930084145</v>
      </c>
      <c r="AN35" s="69">
        <f>求节点($O$8:$O$607,R$8:R$607,节奏总纲!R31)+IF((节奏总纲!R31-INDEX($O$8:$O$607,MATCH(MAX(R$8:R$607),R$8:R$607,0)))&lt;0,0,(节奏总纲!R31-INDEX($O$8:$O$607,MATCH(MAX(R$8:R$607),R$8:R$607,0)))*MAX($I$8:$I$67))</f>
        <v>3302.4440176725784</v>
      </c>
      <c r="AO35" s="69">
        <f>求节点($O$8:$O$607,S$8:S$607,节奏总纲!S31)+IF((节奏总纲!S31-INDEX($O$8:$O$607,MATCH(MAX(S$8:S$607),S$8:S$607,0)))&lt;0,0,(节奏总纲!S31-INDEX($O$8:$O$607,MATCH(MAX(S$8:S$607),S$8:S$607,0)))*MAX($I$8:$I$67))</f>
        <v>2804.6780182053917</v>
      </c>
      <c r="AP35" s="69">
        <f>求节点($O$8:$O$607,T$8:T$607,节奏总纲!T31)+IF((节奏总纲!T31-INDEX($O$8:$O$607,MATCH(MAX(T$8:T$607),T$8:T$607,0)))&lt;0,0,(节奏总纲!T31-INDEX($O$8:$O$607,MATCH(MAX(T$8:T$607),T$8:T$607,0)))*MAX($I$8:$I$67))</f>
        <v>1951.4005199224998</v>
      </c>
      <c r="AQ35" s="69">
        <f>求节点($O$8:$O$607,U$8:U$607,节奏总纲!P31)+IF((节奏总纲!P31-INDEX($O$8:$O$607,MATCH(MAX(U$8:U$607),U$8:U$607,0)))&lt;0,0,(节奏总纲!P31-INDEX($O$8:$O$607,MATCH(MAX(U$8:U$607),U$8:U$607,0)))*MAX($J$8:$J$67))</f>
        <v>77264.485451909044</v>
      </c>
      <c r="AR35" s="69">
        <f>求节点($O$8:$O$607,V$8:V$607,节奏总纲!Q31)+IF((节奏总纲!Q31-INDEX($O$8:$O$607,MATCH(MAX(V$8:V$607),V$8:V$607,0)))&lt;0,0,(节奏总纲!Q31-INDEX($O$8:$O$607,MATCH(MAX(V$8:V$607),V$8:V$607,0)))*MAX($J$8:$J$67))</f>
        <v>76801.054293056033</v>
      </c>
      <c r="AS35" s="69">
        <f>求节点($O$8:$O$607,W$8:W$607,节奏总纲!R31)+IF((节奏总纲!R31-INDEX($O$8:$O$607,MATCH(MAX(W$8:W$607),W$8:W$607,0)))&lt;0,0,(节奏总纲!R31-INDEX($O$8:$O$607,MATCH(MAX(W$8:W$607),W$8:W$607,0)))*MAX($J$8:$J$67))</f>
        <v>72466.08372297966</v>
      </c>
      <c r="AT35" s="69">
        <f>求节点($O$8:$O$607,X$8:X$607,节奏总纲!S31)+IF((节奏总纲!S31-INDEX($O$8:$O$607,MATCH(MAX(X$8:X$607),X$8:X$607,0)))&lt;0,0,(节奏总纲!S31-INDEX($O$8:$O$607,MATCH(MAX(X$8:X$607),X$8:X$607,0)))*MAX($J$8:$J$67))</f>
        <v>63222.695254768572</v>
      </c>
      <c r="AU35" s="69">
        <f>求节点($O$8:$O$607,Y$8:Y$607,节奏总纲!T31)+IF((节奏总纲!T31-INDEX($O$8:$O$607,MATCH(MAX(Y$8:Y$607),Y$8:Y$607,0)))&lt;0,0,(节奏总纲!T31-INDEX($O$8:$O$607,MATCH(MAX(Y$8:Y$607),Y$8:Y$607,0)))*MAX($J$8:$J$67))</f>
        <v>45874.7751520327</v>
      </c>
      <c r="AV35" s="69">
        <f>求节点($O$8:$O$607,Z$8:Z$607,节奏总纲!P31)+IF((节奏总纲!P31-INDEX($O$8:$O$607,MATCH(MAX(Z$8:Z$607),Z$8:Z$607,0)))&lt;0,0,(节奏总纲!P31-INDEX($O$8:$O$607,MATCH(MAX(Z$8:Z$607),Z$8:Z$607,0)))*MAX($K$8:$K$67))</f>
        <v>0</v>
      </c>
      <c r="AW35" s="69">
        <f>求节点($O$8:$O$607,AA$8:AA$607,节奏总纲!Q31)+IF((节奏总纲!Q31-INDEX($O$8:$O$607,MATCH(MAX(AA$8:AA$607),AA$8:AA$607,0)))&lt;0,0,(节奏总纲!Q31-INDEX($O$8:$O$607,MATCH(MAX(AA$8:AA$607),AA$8:AA$607,0)))*MAX($K$8:$K$67))</f>
        <v>0</v>
      </c>
      <c r="AX35" s="69">
        <f>求节点($O$8:$O$607,AB$8:AB$607,节奏总纲!R31)+IF((节奏总纲!R31-INDEX($O$8:$O$607,MATCH(MAX(AB$8:AB$607),AB$8:AB$607,0)))&lt;0,0,(节奏总纲!R31-INDEX($O$8:$O$607,MATCH(MAX(AB$8:AB$607),AB$8:AB$607,0)))*MAX($K$8:$K$67))</f>
        <v>0</v>
      </c>
      <c r="AY35" s="69">
        <f>求节点($O$8:$O$607,AC$8:AC$607,节奏总纲!S31)+IF((节奏总纲!S31-INDEX($O$8:$O$607,MATCH(MAX(AC$8:AC$607),AC$8:AC$607,0)))&lt;0,0,(节奏总纲!S31-INDEX($O$8:$O$607,MATCH(MAX(AC$8:AC$607),AC$8:AC$607,0)))*MAX($K$8:$K$67))</f>
        <v>0</v>
      </c>
      <c r="AZ35" s="69">
        <f>求节点($O$8:$O$607,AD$8:AD$607,节奏总纲!T31)+IF((节奏总纲!T31-INDEX($O$8:$O$607,MATCH(MAX(AD$8:AD$607),AD$8:AD$607,0)))&lt;0,0,(节奏总纲!T31-INDEX($O$8:$O$607,MATCH(MAX(AD$8:AD$607),AD$8:AD$607,0)))*MAX($K$8:$K$67))</f>
        <v>0</v>
      </c>
      <c r="BA35" s="69">
        <f>求节点($O$8:$O$607,AE$8:AE$607,节奏总纲!P31)+IF((节奏总纲!P31-INDEX($O$8:$O$607,MATCH(MAX(AE$8:AE$607),AE$8:AE$607,0)))&lt;0,0,(节奏总纲!P31-INDEX($O$8:$O$607,MATCH(MAX(AE$8:AE$607),AE$8:AE$607,0)))*MAX($L$8:$L$67))</f>
        <v>1608572.3885723888</v>
      </c>
      <c r="BB35" s="69">
        <f>求节点($O$8:$O$607,AF$8:AF$607,节奏总纲!Q31)+IF((节奏总纲!Q31-INDEX($O$8:$O$607,MATCH(MAX(AF$8:AF$607),AF$8:AF$607,0)))&lt;0,0,(节奏总纲!Q31-INDEX($O$8:$O$607,MATCH(MAX(AF$8:AF$607),AF$8:AF$607,0)))*MAX($L$8:$L$67))</f>
        <v>1617105.5089275532</v>
      </c>
      <c r="BC35" s="69">
        <f>求节点($O$8:$O$607,AG$8:AG$607,节奏总纲!R31)+IF((节奏总纲!R31-INDEX($O$8:$O$607,MATCH(MAX(AG$8:AG$607),AG$8:AG$607,0)))&lt;0,0,(节奏总纲!R31-INDEX($O$8:$O$607,MATCH(MAX(AG$8:AG$607),AG$8:AG$607,0)))*MAX($L$8:$L$67))</f>
        <v>1544448.6251687431</v>
      </c>
      <c r="BD35" s="69">
        <f>求节点($O$8:$O$607,AH$8:AH$607,节奏总纲!S31)+IF((节奏总纲!S31-INDEX($O$8:$O$607,MATCH(MAX(AH$8:AH$607),AH$8:AH$607,0)))&lt;0,0,(节奏总纲!S31-INDEX($O$8:$O$607,MATCH(MAX(AH$8:AH$607),AH$8:AH$607,0)))*MAX($L$8:$L$67))</f>
        <v>1368520.8336643255</v>
      </c>
      <c r="BE35" s="69">
        <f>求节点($O$8:$O$607,AI$8:AI$607,节奏总纲!T31)+IF((节奏总纲!T31-INDEX($O$8:$O$607,MATCH(MAX(AI$8:AI$607),AI$8:AI$607,0)))&lt;0,0,(节奏总纲!T31-INDEX($O$8:$O$607,MATCH(MAX(AI$8:AI$607),AI$8:AI$607,0)))*MAX($L$8:$L$67))</f>
        <v>1017534.1433815667</v>
      </c>
      <c r="BN35" s="4">
        <v>28</v>
      </c>
      <c r="BO35" s="63">
        <f>求节点($BJ$19:$BJ$23,$BK$19:$BK$23,基本信息!G32)</f>
        <v>218340.97053194777</v>
      </c>
      <c r="BP35" s="63">
        <f>求节点($BJ$19:$BJ$23,$BK$19:$BK$23,基本信息!H32)</f>
        <v>237090.97053194777</v>
      </c>
      <c r="BQ35" s="63">
        <f>求节点($BJ$19:$BJ$23,$BK$19:$BK$23,基本信息!I32)</f>
        <v>255840.97053194777</v>
      </c>
      <c r="BR35" s="63">
        <f>求节点($BJ$19:$BJ$23,$BK$19:$BK$23,基本信息!J32)</f>
        <v>274590.97053194779</v>
      </c>
      <c r="BS35" s="63">
        <f>求节点($BJ$19:$BJ$23,$BK$19:$BK$23,基本信息!K32)</f>
        <v>293340.97053194779</v>
      </c>
      <c r="BT35" s="63">
        <f>求节点($BJ$19:$BJ$23,$BL$19:$BL$23,基本信息!G32)</f>
        <v>4639.0161755324625</v>
      </c>
      <c r="BU35" s="63">
        <f>求节点($BJ$19:$BJ$23,$BL$19:$BL$23,基本信息!H32)</f>
        <v>4951.5161755324625</v>
      </c>
      <c r="BV35" s="63">
        <f>求节点($BJ$19:$BJ$23,$BL$19:$BL$23,基本信息!I32)</f>
        <v>5264.0161755324625</v>
      </c>
      <c r="BW35" s="63">
        <f>求节点($BJ$19:$BJ$23,$BL$19:$BL$23,基本信息!J32)</f>
        <v>5576.5161755324625</v>
      </c>
      <c r="BX35" s="63">
        <f>求节点($BJ$19:$BJ$23,$BL$19:$BL$23,基本信息!K32)</f>
        <v>5889.0161755324625</v>
      </c>
      <c r="CC35" s="27"/>
      <c r="CD35" s="24">
        <v>28</v>
      </c>
      <c r="CE35" s="69">
        <f t="shared" si="38"/>
        <v>830.20414548388953</v>
      </c>
      <c r="CF35" s="69">
        <f t="shared" si="20"/>
        <v>852.26512685408784</v>
      </c>
      <c r="CG35" s="69">
        <f t="shared" si="21"/>
        <v>856.64601932050414</v>
      </c>
      <c r="CH35" s="69">
        <f t="shared" si="22"/>
        <v>838.11941937378549</v>
      </c>
      <c r="CI35" s="69">
        <f t="shared" si="23"/>
        <v>784.04166954549623</v>
      </c>
      <c r="CJ35" s="69">
        <f>(CE35-CE34)/节奏总纲!W31</f>
        <v>207.70507236569114</v>
      </c>
      <c r="CK35" s="6">
        <f t="shared" si="24"/>
        <v>0.55878017482417941</v>
      </c>
      <c r="CL35" s="6">
        <f t="shared" si="25"/>
        <v>0.44121982517582065</v>
      </c>
      <c r="CM35" s="24"/>
      <c r="CN35" s="24">
        <v>28</v>
      </c>
      <c r="CO35" s="69">
        <f t="shared" si="26"/>
        <v>295605.45598385681</v>
      </c>
      <c r="CP35" s="69">
        <f t="shared" si="27"/>
        <v>313892.02482500381</v>
      </c>
      <c r="CQ35" s="69">
        <f t="shared" si="28"/>
        <v>328307.05425492744</v>
      </c>
      <c r="CR35" s="69">
        <f t="shared" si="29"/>
        <v>337813.66578671639</v>
      </c>
      <c r="CS35" s="69">
        <f t="shared" si="30"/>
        <v>339215.74568398052</v>
      </c>
      <c r="CT35" s="6">
        <f t="shared" si="31"/>
        <v>0.73862293848822436</v>
      </c>
      <c r="CU35" s="6">
        <f t="shared" si="32"/>
        <v>0.2613770615117757</v>
      </c>
      <c r="CW35" s="24">
        <v>28</v>
      </c>
      <c r="CX35" s="69">
        <f t="shared" si="33"/>
        <v>0</v>
      </c>
      <c r="CY35" s="69">
        <f t="shared" si="34"/>
        <v>0</v>
      </c>
      <c r="CZ35" s="69">
        <f t="shared" si="35"/>
        <v>0</v>
      </c>
      <c r="DA35" s="69">
        <f t="shared" si="36"/>
        <v>0</v>
      </c>
      <c r="DB35" s="69">
        <f t="shared" si="37"/>
        <v>0</v>
      </c>
    </row>
    <row r="36" spans="2:106" x14ac:dyDescent="0.15">
      <c r="B36" s="73"/>
      <c r="C36" s="4">
        <v>29</v>
      </c>
      <c r="D36" s="4">
        <f t="shared" si="39"/>
        <v>50</v>
      </c>
      <c r="E36" s="60">
        <f t="shared" si="41"/>
        <v>1500</v>
      </c>
      <c r="F36" s="52">
        <f t="shared" si="42"/>
        <v>0</v>
      </c>
      <c r="G36" s="56">
        <f t="shared" si="42"/>
        <v>40000</v>
      </c>
      <c r="I36" s="4">
        <f>SUM($D$8:$D36)</f>
        <v>1090</v>
      </c>
      <c r="J36" s="4">
        <f>SUM(E$8:E36)</f>
        <v>25500</v>
      </c>
      <c r="K36" s="4">
        <f>SUM(F$8:F36)</f>
        <v>0</v>
      </c>
      <c r="L36" s="55">
        <f>SUM(G$8:G36)</f>
        <v>560000</v>
      </c>
      <c r="M36" s="24"/>
      <c r="N36" s="69"/>
      <c r="O36" s="4">
        <v>29</v>
      </c>
      <c r="P36" s="69">
        <f>求节点($C$8:$C$67,$I$8:$I$67,基本信息!N33)+P35</f>
        <v>42341.510476401781</v>
      </c>
      <c r="Q36" s="69">
        <f>求节点($C$8:$C$67,$I$8:$I$67,基本信息!O33)+Q35</f>
        <v>46475.416820227045</v>
      </c>
      <c r="R36" s="69">
        <f>求节点($C$8:$C$67,$I$8:$I$67,基本信息!P33)+R35</f>
        <v>51232.860923526023</v>
      </c>
      <c r="S36" s="69">
        <f>求节点($C$8:$C$67,$I$8:$I$67,基本信息!Q33)+S35</f>
        <v>57192.323695091516</v>
      </c>
      <c r="T36" s="69">
        <f>求节点($C$8:$C$67,$I$8:$I$67,基本信息!R33)+T35</f>
        <v>66269.851377150451</v>
      </c>
      <c r="U36" s="69">
        <f>求节点($C$8:$C$67,$J$8:$J$67,基本信息!N33)+U35</f>
        <v>1092791.1597125484</v>
      </c>
      <c r="V36" s="69">
        <f>求节点($C$8:$C$67,$J$8:$J$67,基本信息!O33)+V35</f>
        <v>1222602.2567973919</v>
      </c>
      <c r="W36" s="69">
        <f>求节点($C$8:$C$67,$J$8:$J$67,基本信息!P33)+W35</f>
        <v>1373970.0880946931</v>
      </c>
      <c r="X36" s="69">
        <f>求节点($C$8:$C$67,$J$8:$J$67,基本信息!Q33)+X35</f>
        <v>1568845.5238792999</v>
      </c>
      <c r="Y36" s="69">
        <f>求节点($C$8:$C$67,$J$8:$J$67,基本信息!R33)+Y35</f>
        <v>1878131.1685465332</v>
      </c>
      <c r="Z36" s="69">
        <f>求节点($C$8:$C$67,$K$8:$K$67,基本信息!N33)+Z35</f>
        <v>0</v>
      </c>
      <c r="AA36" s="69">
        <f>求节点($C$8:$C$67,$K$8:$K$67,基本信息!O33)+AA35</f>
        <v>0</v>
      </c>
      <c r="AB36" s="69">
        <f>求节点($C$8:$C$67,$K$8:$K$67,基本信息!P33)+AB35</f>
        <v>0</v>
      </c>
      <c r="AC36" s="69">
        <f>求节点($C$8:$C$67,$K$8:$K$67,基本信息!Q33)+AC35</f>
        <v>0</v>
      </c>
      <c r="AD36" s="69">
        <f>求节点($C$8:$C$67,$K$8:$K$67,基本信息!R33)+AD35</f>
        <v>0</v>
      </c>
      <c r="AE36" s="69">
        <f>求节点($C$8:$C$67,$L$8:$L$67,基本信息!N33)+AE35</f>
        <v>28728799.696543347</v>
      </c>
      <c r="AF36" s="69">
        <f>求节点($C$8:$C$67,$L$8:$L$67,基本信息!O33)+AF35</f>
        <v>33327380.14757818</v>
      </c>
      <c r="AG36" s="69">
        <f>求节点($C$8:$C$67,$L$8:$L$67,基本信息!P33)+AG35</f>
        <v>38832182.175090246</v>
      </c>
      <c r="AH36" s="69">
        <f>求节点($C$8:$C$67,$L$8:$L$67,基本信息!Q33)+AH35</f>
        <v>47052702.310711302</v>
      </c>
      <c r="AI36" s="69">
        <f>求节点($C$8:$C$67,$L$8:$L$67,基本信息!R33)+AI35</f>
        <v>63380093.505724043</v>
      </c>
      <c r="AJ36" s="69"/>
      <c r="AK36" s="58">
        <v>29</v>
      </c>
      <c r="AL36" s="69">
        <f>求节点($O$8:$O$607,P$8:P$607,节奏总纲!P32)+IF((节奏总纲!P32-INDEX($O$8:$O$607,MATCH(MAX(P$8:P$607),P$8:P$607,0)))&lt;0,0,(节奏总纲!P32-INDEX($O$8:$O$607,MATCH(MAX(P$8:P$607),P$8:P$607,0)))*MAX($I$8:$I$67))</f>
        <v>4244.2078413271847</v>
      </c>
      <c r="AM36" s="69">
        <f>求节点($O$8:$O$607,Q$8:Q$607,节奏总纲!Q32)+IF((节奏总纲!Q32-INDEX($O$8:$O$607,MATCH(MAX(Q$8:Q$607),Q$8:Q$607,0)))&lt;0,0,(节奏总纲!Q32-INDEX($O$8:$O$607,MATCH(MAX(Q$8:Q$607),Q$8:Q$607,0)))*MAX($I$8:$I$67))</f>
        <v>4116.1202686616962</v>
      </c>
      <c r="AN36" s="69">
        <f>求节点($O$8:$O$607,R$8:R$607,节奏总纲!R32)+IF((节奏总纲!R32-INDEX($O$8:$O$607,MATCH(MAX(R$8:R$607),R$8:R$607,0)))&lt;0,0,(节奏总纲!R32-INDEX($O$8:$O$607,MATCH(MAX(R$8:R$607),R$8:R$607,0)))*MAX($I$8:$I$67))</f>
        <v>3796.0837788063609</v>
      </c>
      <c r="AO36" s="69">
        <f>求节点($O$8:$O$607,S$8:S$607,节奏总纲!S32)+IF((节奏总纲!S32-INDEX($O$8:$O$607,MATCH(MAX(S$8:S$607),S$8:S$607,0)))&lt;0,0,(节奏总纲!S32-INDEX($O$8:$O$607,MATCH(MAX(S$8:S$607),S$8:S$607,0)))*MAX($I$8:$I$67))</f>
        <v>3211.3857585340215</v>
      </c>
      <c r="AP36" s="69">
        <f>求节点($O$8:$O$607,T$8:T$607,节奏总纲!T32)+IF((节奏总纲!T32-INDEX($O$8:$O$607,MATCH(MAX(T$8:T$607),T$8:T$607,0)))&lt;0,0,(节奏总纲!T32-INDEX($O$8:$O$607,MATCH(MAX(T$8:T$607),T$8:T$607,0)))*MAX($I$8:$I$67))</f>
        <v>2188.2143835099541</v>
      </c>
      <c r="AQ36" s="69">
        <f>求节点($O$8:$O$607,U$8:U$607,节奏总纲!P32)+IF((节奏总纲!P32-INDEX($O$8:$O$607,MATCH(MAX(U$8:U$607),U$8:U$607,0)))&lt;0,0,(节奏总纲!P32-INDEX($O$8:$O$607,MATCH(MAX(U$8:U$607),U$8:U$607,0)))*MAX($J$8:$J$67))</f>
        <v>91100.974445868269</v>
      </c>
      <c r="AR36" s="69">
        <f>求节点($O$8:$O$607,V$8:V$607,节奏总纲!Q32)+IF((节奏总纲!Q32-INDEX($O$8:$O$607,MATCH(MAX(V$8:V$607),V$8:V$607,0)))&lt;0,0,(节奏总纲!Q32-INDEX($O$8:$O$607,MATCH(MAX(V$8:V$607),V$8:V$607,0)))*MAX($J$8:$J$67))</f>
        <v>89976.162093229417</v>
      </c>
      <c r="AS36" s="69">
        <f>求节点($O$8:$O$607,W$8:W$607,节奏总纲!R32)+IF((节奏总纲!R32-INDEX($O$8:$O$607,MATCH(MAX(W$8:W$607),W$8:W$607,0)))&lt;0,0,(节奏总纲!R32-INDEX($O$8:$O$607,MATCH(MAX(W$8:W$607),W$8:W$607,0)))*MAX($J$8:$J$67))</f>
        <v>84569.856763325035</v>
      </c>
      <c r="AT36" s="69">
        <f>求节点($O$8:$O$607,X$8:X$607,节奏总纲!S32)+IF((节奏总纲!S32-INDEX($O$8:$O$607,MATCH(MAX(X$8:X$607),X$8:X$607,0)))&lt;0,0,(节奏总纲!S32-INDEX($O$8:$O$607,MATCH(MAX(X$8:X$607),X$8:X$607,0)))*MAX($J$8:$J$67))</f>
        <v>73351.045152695413</v>
      </c>
      <c r="AU36" s="69">
        <f>求节点($O$8:$O$607,Y$8:Y$607,节奏总纲!T32)+IF((节奏总纲!T32-INDEX($O$8:$O$607,MATCH(MAX(Y$8:Y$607),Y$8:Y$607,0)))&lt;0,0,(节奏总纲!T32-INDEX($O$8:$O$607,MATCH(MAX(Y$8:Y$607),Y$8:Y$607,0)))*MAX($J$8:$J$67))</f>
        <v>51814.015717892471</v>
      </c>
      <c r="AV36" s="69">
        <f>求节点($O$8:$O$607,Z$8:Z$607,节奏总纲!P32)+IF((节奏总纲!P32-INDEX($O$8:$O$607,MATCH(MAX(Z$8:Z$607),Z$8:Z$607,0)))&lt;0,0,(节奏总纲!P32-INDEX($O$8:$O$607,MATCH(MAX(Z$8:Z$607),Z$8:Z$607,0)))*MAX($K$8:$K$67))</f>
        <v>0</v>
      </c>
      <c r="AW36" s="69">
        <f>求节点($O$8:$O$607,AA$8:AA$607,节奏总纲!Q32)+IF((节奏总纲!Q32-INDEX($O$8:$O$607,MATCH(MAX(AA$8:AA$607),AA$8:AA$607,0)))&lt;0,0,(节奏总纲!Q32-INDEX($O$8:$O$607,MATCH(MAX(AA$8:AA$607),AA$8:AA$607,0)))*MAX($K$8:$K$67))</f>
        <v>0</v>
      </c>
      <c r="AX36" s="69">
        <f>求节点($O$8:$O$607,AB$8:AB$607,节奏总纲!R32)+IF((节奏总纲!R32-INDEX($O$8:$O$607,MATCH(MAX(AB$8:AB$607),AB$8:AB$607,0)))&lt;0,0,(节奏总纲!R32-INDEX($O$8:$O$607,MATCH(MAX(AB$8:AB$607),AB$8:AB$607,0)))*MAX($K$8:$K$67))</f>
        <v>0</v>
      </c>
      <c r="AY36" s="69">
        <f>求节点($O$8:$O$607,AC$8:AC$607,节奏总纲!S32)+IF((节奏总纲!S32-INDEX($O$8:$O$607,MATCH(MAX(AC$8:AC$607),AC$8:AC$607,0)))&lt;0,0,(节奏总纲!S32-INDEX($O$8:$O$607,MATCH(MAX(AC$8:AC$607),AC$8:AC$607,0)))*MAX($K$8:$K$67))</f>
        <v>0</v>
      </c>
      <c r="AZ36" s="69">
        <f>求节点($O$8:$O$607,AD$8:AD$607,节奏总纲!T32)+IF((节奏总纲!T32-INDEX($O$8:$O$607,MATCH(MAX(AD$8:AD$607),AD$8:AD$607,0)))&lt;0,0,(节奏总纲!T32-INDEX($O$8:$O$607,MATCH(MAX(AD$8:AD$607),AD$8:AD$607,0)))*MAX($K$8:$K$67))</f>
        <v>0</v>
      </c>
      <c r="BA36" s="69">
        <f>求节点($O$8:$O$607,AE$8:AE$607,节奏总纲!P32)+IF((节奏总纲!P32-INDEX($O$8:$O$607,MATCH(MAX(AE$8:AE$607),AE$8:AE$607,0)))&lt;0,0,(节奏总纲!P32-INDEX($O$8:$O$607,MATCH(MAX(AE$8:AE$607),AE$8:AE$607,0)))*MAX($L$8:$L$67))</f>
        <v>1917562.2973002456</v>
      </c>
      <c r="BB36" s="69">
        <f>求节点($O$8:$O$607,AF$8:AF$607,节奏总纲!Q32)+IF((节奏总纲!Q32-INDEX($O$8:$O$607,MATCH(MAX(AF$8:AF$607),AF$8:AF$607,0)))&lt;0,0,(节奏总纲!Q32-INDEX($O$8:$O$607,MATCH(MAX(AF$8:AF$607),AF$8:AF$607,0)))*MAX($L$8:$L$67))</f>
        <v>1915534.259108426</v>
      </c>
      <c r="BC36" s="69">
        <f>求节点($O$8:$O$607,AG$8:AG$607,节奏总纲!R32)+IF((节奏总纲!R32-INDEX($O$8:$O$607,MATCH(MAX(AG$8:AG$607),AG$8:AG$607,0)))&lt;0,0,(节奏总纲!R32-INDEX($O$8:$O$607,MATCH(MAX(AG$8:AG$607),AG$8:AG$607,0)))*MAX($L$8:$L$67))</f>
        <v>1822125.5763501516</v>
      </c>
      <c r="BD36" s="69">
        <f>求节点($O$8:$O$607,AH$8:AH$607,节奏总纲!S32)+IF((节奏总纲!S32-INDEX($O$8:$O$607,MATCH(MAX(AH$8:AH$607),AH$8:AH$607,0)))&lt;0,0,(节奏总纲!S32-INDEX($O$8:$O$607,MATCH(MAX(AH$8:AH$607),AH$8:AH$607,0)))*MAX($L$8:$L$67))</f>
        <v>1604062.1257435065</v>
      </c>
      <c r="BE36" s="69">
        <f>求节点($O$8:$O$607,AI$8:AI$607,节奏总纲!T32)+IF((节奏总纲!T32-INDEX($O$8:$O$607,MATCH(MAX(AI$8:AI$607),AI$8:AI$607,0)))&lt;0,0,(节奏总纲!T32-INDEX($O$8:$O$607,MATCH(MAX(AI$8:AI$607),AI$8:AI$607,0)))*MAX($L$8:$L$67))</f>
        <v>1157376.0216631889</v>
      </c>
      <c r="BN36" s="4">
        <v>29</v>
      </c>
      <c r="BO36" s="63">
        <f>求节点($BJ$19:$BJ$23,$BK$19:$BK$23,基本信息!G33)</f>
        <v>225587.16240066171</v>
      </c>
      <c r="BP36" s="63">
        <f>求节点($BJ$19:$BJ$23,$BK$19:$BK$23,基本信息!H33)</f>
        <v>244337.16240066171</v>
      </c>
      <c r="BQ36" s="63">
        <f>求节点($BJ$19:$BJ$23,$BK$19:$BK$23,基本信息!I33)</f>
        <v>263087.16240066173</v>
      </c>
      <c r="BR36" s="63">
        <f>求节点($BJ$19:$BJ$23,$BK$19:$BK$23,基本信息!J33)</f>
        <v>281837.16240066173</v>
      </c>
      <c r="BS36" s="63">
        <f>求节点($BJ$19:$BJ$23,$BK$19:$BK$23,基本信息!K33)</f>
        <v>300782.88320088229</v>
      </c>
      <c r="BT36" s="63">
        <f>求节点($BJ$19:$BJ$23,$BL$19:$BL$23,基本信息!G33)</f>
        <v>4759.7860400110285</v>
      </c>
      <c r="BU36" s="63">
        <f>求节点($BJ$19:$BJ$23,$BL$19:$BL$23,基本信息!H33)</f>
        <v>5072.2860400110285</v>
      </c>
      <c r="BV36" s="63">
        <f>求节点($BJ$19:$BJ$23,$BL$19:$BL$23,基本信息!I33)</f>
        <v>5384.7860400110285</v>
      </c>
      <c r="BW36" s="63">
        <f>求节点($BJ$19:$BJ$23,$BL$19:$BL$23,基本信息!J33)</f>
        <v>5697.2860400110285</v>
      </c>
      <c r="BX36" s="63">
        <f>求节点($BJ$19:$BJ$23,$BL$19:$BL$23,基本信息!K33)</f>
        <v>6011.7432480132338</v>
      </c>
      <c r="CC36" s="27"/>
      <c r="CD36" s="24">
        <v>29</v>
      </c>
      <c r="CE36" s="69">
        <f t="shared" si="38"/>
        <v>900.3993881338215</v>
      </c>
      <c r="CF36" s="69">
        <f t="shared" si="20"/>
        <v>918.84063086727258</v>
      </c>
      <c r="CG36" s="69">
        <f t="shared" si="21"/>
        <v>918.08698188173901</v>
      </c>
      <c r="CH36" s="69">
        <f t="shared" si="22"/>
        <v>890.86717985450514</v>
      </c>
      <c r="CI36" s="69">
        <f t="shared" si="23"/>
        <v>819.99576315231889</v>
      </c>
      <c r="CJ36" s="69">
        <f>(CE36-CE35)/节奏总纲!W32</f>
        <v>140.42996692513879</v>
      </c>
      <c r="CK36" s="6">
        <f t="shared" si="24"/>
        <v>0.52863052804558408</v>
      </c>
      <c r="CL36" s="6">
        <f t="shared" si="25"/>
        <v>0.47136947195441575</v>
      </c>
      <c r="CM36" s="24"/>
      <c r="CN36" s="24">
        <v>29</v>
      </c>
      <c r="CO36" s="69">
        <f t="shared" si="26"/>
        <v>316688.13684652996</v>
      </c>
      <c r="CP36" s="69">
        <f t="shared" si="27"/>
        <v>334313.32449389109</v>
      </c>
      <c r="CQ36" s="69">
        <f t="shared" si="28"/>
        <v>347657.01916398678</v>
      </c>
      <c r="CR36" s="69">
        <f t="shared" si="29"/>
        <v>355188.20755335712</v>
      </c>
      <c r="CS36" s="69">
        <f t="shared" si="30"/>
        <v>352596.89891877479</v>
      </c>
      <c r="CT36" s="6">
        <f t="shared" si="31"/>
        <v>0.71233221631533161</v>
      </c>
      <c r="CU36" s="6">
        <f t="shared" si="32"/>
        <v>0.2876677836846685</v>
      </c>
      <c r="CW36" s="24">
        <v>29</v>
      </c>
      <c r="CX36" s="69">
        <f t="shared" si="33"/>
        <v>0</v>
      </c>
      <c r="CY36" s="69">
        <f t="shared" si="34"/>
        <v>0</v>
      </c>
      <c r="CZ36" s="69">
        <f t="shared" si="35"/>
        <v>0</v>
      </c>
      <c r="DA36" s="69">
        <f t="shared" si="36"/>
        <v>0</v>
      </c>
      <c r="DB36" s="69">
        <f t="shared" si="37"/>
        <v>0</v>
      </c>
    </row>
    <row r="37" spans="2:106" x14ac:dyDescent="0.15">
      <c r="B37" s="73"/>
      <c r="C37" s="4">
        <v>30</v>
      </c>
      <c r="D37" s="4">
        <f t="shared" si="39"/>
        <v>50</v>
      </c>
      <c r="E37" s="60">
        <f t="shared" si="41"/>
        <v>1500</v>
      </c>
      <c r="F37" s="52">
        <f t="shared" si="42"/>
        <v>0</v>
      </c>
      <c r="G37" s="56">
        <f t="shared" si="42"/>
        <v>40000</v>
      </c>
      <c r="I37" s="4">
        <f>SUM($D$8:$D37)</f>
        <v>1140</v>
      </c>
      <c r="J37" s="4">
        <f>SUM(E$8:E37)</f>
        <v>27000</v>
      </c>
      <c r="K37" s="4">
        <f>SUM(F$8:F37)</f>
        <v>0</v>
      </c>
      <c r="L37" s="55">
        <f>SUM(G$8:G37)</f>
        <v>600000</v>
      </c>
      <c r="M37" s="24"/>
      <c r="N37" s="69"/>
      <c r="O37" s="4">
        <v>30</v>
      </c>
      <c r="P37" s="69">
        <f>求节点($C$8:$C$67,$I$8:$I$67,基本信息!N34)+P36</f>
        <v>44226.895091786399</v>
      </c>
      <c r="Q37" s="69">
        <f>求节点($C$8:$C$67,$I$8:$I$67,基本信息!O34)+Q36</f>
        <v>48481.382905424456</v>
      </c>
      <c r="R37" s="69">
        <f>求节点($C$8:$C$67,$I$8:$I$67,基本信息!P34)+R36</f>
        <v>53367.220452587899</v>
      </c>
      <c r="S37" s="69">
        <f>求节点($C$8:$C$67,$I$8:$I$67,基本信息!Q34)+S36</f>
        <v>59516.405296267782</v>
      </c>
      <c r="T37" s="69">
        <f>求节点($C$8:$C$67,$I$8:$I$67,基本信息!R34)+T36</f>
        <v>68849.851377150451</v>
      </c>
      <c r="U37" s="69">
        <f>求节点($C$8:$C$67,$J$8:$J$67,基本信息!N34)+U36</f>
        <v>1143637.3135587021</v>
      </c>
      <c r="V37" s="69">
        <f>求节点($C$8:$C$67,$J$8:$J$67,基本信息!O34)+V36</f>
        <v>1277467.792970639</v>
      </c>
      <c r="W37" s="69">
        <f>求节点($C$8:$C$67,$J$8:$J$67,基本信息!P34)+W36</f>
        <v>1433115.4057300889</v>
      </c>
      <c r="X37" s="69">
        <f>求节点($C$8:$C$67,$J$8:$J$67,基本信息!Q34)+X36</f>
        <v>1634705.5810641665</v>
      </c>
      <c r="Y37" s="69">
        <f>求节点($C$8:$C$67,$J$8:$J$67,基本信息!R34)+Y36</f>
        <v>1953131.1685465332</v>
      </c>
      <c r="Z37" s="69">
        <f>求节点($C$8:$C$67,$K$8:$K$67,基本信息!N34)+Z36</f>
        <v>0</v>
      </c>
      <c r="AA37" s="69">
        <f>求节点($C$8:$C$67,$K$8:$K$67,基本信息!O34)+AA36</f>
        <v>0</v>
      </c>
      <c r="AB37" s="69">
        <f>求节点($C$8:$C$67,$K$8:$K$67,基本信息!P34)+AB36</f>
        <v>0</v>
      </c>
      <c r="AC37" s="69">
        <f>求节点($C$8:$C$67,$K$8:$K$67,基本信息!Q34)+AC36</f>
        <v>0</v>
      </c>
      <c r="AD37" s="69">
        <f>求节点($C$8:$C$67,$K$8:$K$67,基本信息!R34)+AD36</f>
        <v>0</v>
      </c>
      <c r="AE37" s="69">
        <f>求节点($C$8:$C$67,$L$8:$L$67,基本信息!N34)+AE36</f>
        <v>30162645.850389503</v>
      </c>
      <c r="AF37" s="69">
        <f>求节点($C$8:$C$67,$L$8:$L$67,基本信息!O34)+AF36</f>
        <v>34922001.594508067</v>
      </c>
      <c r="AG37" s="69">
        <f>求节点($C$8:$C$67,$L$8:$L$67,基本信息!P34)+AG36</f>
        <v>40597994.880506076</v>
      </c>
      <c r="AH37" s="69">
        <f>求节点($C$8:$C$67,$L$8:$L$67,基本信息!Q34)+AH36</f>
        <v>49227745.970542766</v>
      </c>
      <c r="AI37" s="69">
        <f>求节点($C$8:$C$67,$L$8:$L$67,基本信息!R34)+AI36</f>
        <v>66140093.505724043</v>
      </c>
      <c r="AJ37" s="69"/>
      <c r="AK37" s="58">
        <v>30</v>
      </c>
      <c r="AL37" s="69">
        <f>求节点($O$8:$O$607,P$8:P$607,节奏总纲!P33)+IF((节奏总纲!P33-INDEX($O$8:$O$607,MATCH(MAX(P$8:P$607),P$8:P$607,0)))&lt;0,0,(节奏总纲!P33-INDEX($O$8:$O$607,MATCH(MAX(P$8:P$607),P$8:P$607,0)))*MAX($I$8:$I$67))</f>
        <v>4869.045276082702</v>
      </c>
      <c r="AM37" s="69">
        <f>求节点($O$8:$O$607,Q$8:Q$607,节奏总纲!Q33)+IF((节奏总纲!Q33-INDEX($O$8:$O$607,MATCH(MAX(Q$8:Q$607),Q$8:Q$607,0)))&lt;0,0,(节奏总纲!Q33-INDEX($O$8:$O$607,MATCH(MAX(Q$8:Q$607),Q$8:Q$607,0)))*MAX($I$8:$I$67))</f>
        <v>4702.6381462962836</v>
      </c>
      <c r="AN37" s="69">
        <f>求节点($O$8:$O$607,R$8:R$607,节奏总纲!R33)+IF((节奏总纲!R33-INDEX($O$8:$O$607,MATCH(MAX(R$8:R$607),R$8:R$607,0)))&lt;0,0,(节奏总纲!R33-INDEX($O$8:$O$607,MATCH(MAX(R$8:R$607),R$8:R$607,0)))*MAX($I$8:$I$67))</f>
        <v>4312.4362605905235</v>
      </c>
      <c r="AO37" s="69">
        <f>求节点($O$8:$O$607,S$8:S$607,节奏总纲!S33)+IF((节奏总纲!S33-INDEX($O$8:$O$607,MATCH(MAX(S$8:S$607),S$8:S$607,0)))&lt;0,0,(节奏总纲!S33-INDEX($O$8:$O$607,MATCH(MAX(S$8:S$607),S$8:S$607,0)))*MAX($I$8:$I$67))</f>
        <v>3620.6220149690548</v>
      </c>
      <c r="AP37" s="69">
        <f>求节点($O$8:$O$607,T$8:T$607,节奏总纲!T33)+IF((节奏总纲!T33-INDEX($O$8:$O$607,MATCH(MAX(T$8:T$607),T$8:T$607,0)))&lt;0,0,(节奏总纲!T33-INDEX($O$8:$O$607,MATCH(MAX(T$8:T$607),T$8:T$607,0)))*MAX($I$8:$I$67))</f>
        <v>2449.2103226453437</v>
      </c>
      <c r="AQ37" s="69">
        <f>求节点($O$8:$O$607,U$8:U$607,节奏总纲!P33)+IF((节奏总纲!P33-INDEX($O$8:$O$607,MATCH(MAX(U$8:U$607),U$8:U$607,0)))&lt;0,0,(节奏总纲!P33-INDEX($O$8:$O$607,MATCH(MAX(U$8:U$607),U$8:U$607,0)))*MAX($J$8:$J$67))</f>
        <v>105988.79780105388</v>
      </c>
      <c r="AR37" s="69">
        <f>求节点($O$8:$O$607,V$8:V$607,节奏总纲!Q33)+IF((节奏总纲!Q33-INDEX($O$8:$O$607,MATCH(MAX(V$8:V$607),V$8:V$607,0)))&lt;0,0,(节奏总纲!Q33-INDEX($O$8:$O$607,MATCH(MAX(V$8:V$607),V$8:V$607,0)))*MAX($J$8:$J$67))</f>
        <v>104185.63320456581</v>
      </c>
      <c r="AS37" s="69">
        <f>求节点($O$8:$O$607,W$8:W$607,节奏总纲!R33)+IF((节奏总纲!R33-INDEX($O$8:$O$607,MATCH(MAX(W$8:W$607),W$8:W$607,0)))&lt;0,0,(节奏总纲!R33-INDEX($O$8:$O$607,MATCH(MAX(W$8:W$607),W$8:W$607,0)))*MAX($J$8:$J$67))</f>
        <v>97244.784091708134</v>
      </c>
      <c r="AT37" s="69">
        <f>求节点($O$8:$O$607,X$8:X$607,节奏总纲!S33)+IF((节奏总纲!S33-INDEX($O$8:$O$607,MATCH(MAX(X$8:X$607),X$8:X$607,0)))&lt;0,0,(节奏总纲!S33-INDEX($O$8:$O$607,MATCH(MAX(X$8:X$607),X$8:X$607,0)))*MAX($J$8:$J$67))</f>
        <v>83542.363352694636</v>
      </c>
      <c r="AU37" s="69">
        <f>求节点($O$8:$O$607,Y$8:Y$607,节奏总纲!T33)+IF((节奏总纲!T33-INDEX($O$8:$O$607,MATCH(MAX(Y$8:Y$607),Y$8:Y$607,0)))&lt;0,0,(节奏总纲!T33-INDEX($O$8:$O$607,MATCH(MAX(Y$8:Y$607),Y$8:Y$607,0)))*MAX($J$8:$J$67))</f>
        <v>58545.802045123819</v>
      </c>
      <c r="AV37" s="69">
        <f>求节点($O$8:$O$607,Z$8:Z$607,节奏总纲!P33)+IF((节奏总纲!P33-INDEX($O$8:$O$607,MATCH(MAX(Z$8:Z$607),Z$8:Z$607,0)))&lt;0,0,(节奏总纲!P33-INDEX($O$8:$O$607,MATCH(MAX(Z$8:Z$607),Z$8:Z$607,0)))*MAX($K$8:$K$67))</f>
        <v>0</v>
      </c>
      <c r="AW37" s="69">
        <f>求节点($O$8:$O$607,AA$8:AA$607,节奏总纲!Q33)+IF((节奏总纲!Q33-INDEX($O$8:$O$607,MATCH(MAX(AA$8:AA$607),AA$8:AA$607,0)))&lt;0,0,(节奏总纲!Q33-INDEX($O$8:$O$607,MATCH(MAX(AA$8:AA$607),AA$8:AA$607,0)))*MAX($K$8:$K$67))</f>
        <v>0</v>
      </c>
      <c r="AX37" s="69">
        <f>求节点($O$8:$O$607,AB$8:AB$607,节奏总纲!R33)+IF((节奏总纲!R33-INDEX($O$8:$O$607,MATCH(MAX(AB$8:AB$607),AB$8:AB$607,0)))&lt;0,0,(节奏总纲!R33-INDEX($O$8:$O$607,MATCH(MAX(AB$8:AB$607),AB$8:AB$607,0)))*MAX($K$8:$K$67))</f>
        <v>0</v>
      </c>
      <c r="AY37" s="69">
        <f>求节点($O$8:$O$607,AC$8:AC$607,节奏总纲!S33)+IF((节奏总纲!S33-INDEX($O$8:$O$607,MATCH(MAX(AC$8:AC$607),AC$8:AC$607,0)))&lt;0,0,(节奏总纲!S33-INDEX($O$8:$O$607,MATCH(MAX(AC$8:AC$607),AC$8:AC$607,0)))*MAX($K$8:$K$67))</f>
        <v>0</v>
      </c>
      <c r="AZ37" s="69">
        <f>求节点($O$8:$O$607,AD$8:AD$607,节奏总纲!T33)+IF((节奏总纲!T33-INDEX($O$8:$O$607,MATCH(MAX(AD$8:AD$607),AD$8:AD$607,0)))&lt;0,0,(节奏总纲!T33-INDEX($O$8:$O$607,MATCH(MAX(AD$8:AD$607),AD$8:AD$607,0)))*MAX($K$8:$K$67))</f>
        <v>0</v>
      </c>
      <c r="BA37" s="69">
        <f>求节点($O$8:$O$607,AE$8:AE$607,节奏总纲!P33)+IF((节奏总纲!P33-INDEX($O$8:$O$607,MATCH(MAX(AE$8:AE$607),AE$8:AE$607,0)))&lt;0,0,(节奏总纲!P33-INDEX($O$8:$O$607,MATCH(MAX(AE$8:AE$607),AE$8:AE$607,0)))*MAX($L$8:$L$67))</f>
        <v>2250282.5919805299</v>
      </c>
      <c r="BB37" s="69">
        <f>求节点($O$8:$O$607,AF$8:AF$607,节奏总纲!Q33)+IF((节奏总纲!Q33-INDEX($O$8:$O$607,MATCH(MAX(AF$8:AF$607),AF$8:AF$607,0)))&lt;0,0,(节奏总纲!Q33-INDEX($O$8:$O$607,MATCH(MAX(AF$8:AF$607),AF$8:AF$607,0)))*MAX($L$8:$L$67))</f>
        <v>2238019.0684490423</v>
      </c>
      <c r="BC37" s="69">
        <f>求节点($O$8:$O$607,AG$8:AG$607,节奏总纲!R33)+IF((节奏总纲!R33-INDEX($O$8:$O$607,MATCH(MAX(AG$8:AG$607),AG$8:AG$607,0)))&lt;0,0,(节奏总纲!R33-INDEX($O$8:$O$607,MATCH(MAX(AG$8:AG$607),AG$8:AG$607,0)))*MAX($L$8:$L$67))</f>
        <v>2113196.1863546711</v>
      </c>
      <c r="BD37" s="69">
        <f>求节点($O$8:$O$607,AH$8:AH$607,节奏总纲!S33)+IF((节奏总纲!S33-INDEX($O$8:$O$607,MATCH(MAX(AH$8:AH$607),AH$8:AH$607,0)))&lt;0,0,(节奏总纲!S33-INDEX($O$8:$O$607,MATCH(MAX(AH$8:AH$607),AH$8:AH$607,0)))*MAX($L$8:$L$67))</f>
        <v>1841067.7861926234</v>
      </c>
      <c r="BE37" s="69">
        <f>求节点($O$8:$O$607,AI$8:AI$607,节奏总纲!T33)+IF((节奏总纲!T33-INDEX($O$8:$O$607,MATCH(MAX(AI$8:AI$607),AI$8:AI$607,0)))&lt;0,0,(节奏总纲!T33-INDEX($O$8:$O$607,MATCH(MAX(AI$8:AI$607),AI$8:AI$607,0)))*MAX($L$8:$L$67))</f>
        <v>1328243.5592216947</v>
      </c>
      <c r="BN37" s="4">
        <v>30</v>
      </c>
      <c r="BO37" s="63">
        <f>求节点($BJ$19:$BJ$23,$BK$19:$BK$23,基本信息!G34)</f>
        <v>231578.94736842107</v>
      </c>
      <c r="BP37" s="63">
        <f>求节点($BJ$19:$BJ$23,$BK$19:$BK$23,基本信息!H34)</f>
        <v>250328.94736842107</v>
      </c>
      <c r="BQ37" s="63">
        <f>求节点($BJ$19:$BJ$23,$BK$19:$BK$23,基本信息!I34)</f>
        <v>269078.94736842107</v>
      </c>
      <c r="BR37" s="63">
        <f>求节点($BJ$19:$BJ$23,$BK$19:$BK$23,基本信息!J34)</f>
        <v>287828.94736842107</v>
      </c>
      <c r="BS37" s="63">
        <f>求节点($BJ$19:$BJ$23,$BK$19:$BK$23,基本信息!K34)</f>
        <v>308771.9298245614</v>
      </c>
      <c r="BT37" s="63">
        <f>求节点($BJ$19:$BJ$23,$BL$19:$BL$23,基本信息!G34)</f>
        <v>4859.6491228070181</v>
      </c>
      <c r="BU37" s="63">
        <f>求节点($BJ$19:$BJ$23,$BL$19:$BL$23,基本信息!H34)</f>
        <v>5172.1491228070181</v>
      </c>
      <c r="BV37" s="63">
        <f>求节点($BJ$19:$BJ$23,$BL$19:$BL$23,基本信息!I34)</f>
        <v>5484.6491228070181</v>
      </c>
      <c r="BW37" s="63">
        <f>求节点($BJ$19:$BJ$23,$BL$19:$BL$23,基本信息!J34)</f>
        <v>5797.1491228070172</v>
      </c>
      <c r="BX37" s="63">
        <f>求节点($BJ$19:$BJ$23,$BL$19:$BL$23,基本信息!K34)</f>
        <v>6131.5789473684208</v>
      </c>
      <c r="CC37" s="27"/>
      <c r="CD37" s="24">
        <v>30</v>
      </c>
      <c r="CE37" s="69">
        <f t="shared" si="38"/>
        <v>972.86943988897201</v>
      </c>
      <c r="CF37" s="69">
        <f t="shared" si="20"/>
        <v>987.47872691033012</v>
      </c>
      <c r="CG37" s="69">
        <f t="shared" si="21"/>
        <v>979.70853833975423</v>
      </c>
      <c r="CH37" s="69">
        <f t="shared" si="22"/>
        <v>941.77711377760716</v>
      </c>
      <c r="CI37" s="69">
        <f t="shared" si="23"/>
        <v>858.07892700137643</v>
      </c>
      <c r="CJ37" s="69">
        <f>(CE37-CE36)/节奏总纲!W33</f>
        <v>135.2719298245612</v>
      </c>
      <c r="CK37" s="6">
        <f t="shared" si="24"/>
        <v>0.49951709073743972</v>
      </c>
      <c r="CL37" s="6">
        <f t="shared" si="25"/>
        <v>0.50048290926256023</v>
      </c>
      <c r="CM37" s="24"/>
      <c r="CN37" s="24">
        <v>30</v>
      </c>
      <c r="CO37" s="69">
        <f t="shared" si="26"/>
        <v>337567.74516947498</v>
      </c>
      <c r="CP37" s="69">
        <f t="shared" si="27"/>
        <v>354514.58057298686</v>
      </c>
      <c r="CQ37" s="69">
        <f t="shared" si="28"/>
        <v>366323.7314601292</v>
      </c>
      <c r="CR37" s="69">
        <f t="shared" si="29"/>
        <v>371371.31072111567</v>
      </c>
      <c r="CS37" s="69">
        <f t="shared" si="30"/>
        <v>367317.73186968523</v>
      </c>
      <c r="CT37" s="6">
        <f t="shared" si="31"/>
        <v>0.68602214128058203</v>
      </c>
      <c r="CU37" s="6">
        <f t="shared" si="32"/>
        <v>0.31397785871941791</v>
      </c>
      <c r="CW37" s="24">
        <v>30</v>
      </c>
      <c r="CX37" s="69">
        <f t="shared" si="33"/>
        <v>0</v>
      </c>
      <c r="CY37" s="69">
        <f t="shared" si="34"/>
        <v>0</v>
      </c>
      <c r="CZ37" s="69">
        <f t="shared" si="35"/>
        <v>0</v>
      </c>
      <c r="DA37" s="69">
        <f t="shared" si="36"/>
        <v>0</v>
      </c>
      <c r="DB37" s="69">
        <f t="shared" si="37"/>
        <v>0</v>
      </c>
    </row>
    <row r="38" spans="2:106" x14ac:dyDescent="0.15">
      <c r="B38" s="73"/>
      <c r="C38" s="4">
        <v>31</v>
      </c>
      <c r="D38" s="4">
        <f t="shared" si="39"/>
        <v>50</v>
      </c>
      <c r="E38" s="60">
        <f t="shared" si="41"/>
        <v>1500</v>
      </c>
      <c r="F38" s="52">
        <f t="shared" si="42"/>
        <v>0</v>
      </c>
      <c r="G38" s="56">
        <f t="shared" si="42"/>
        <v>40000</v>
      </c>
      <c r="I38" s="4">
        <f>SUM($D$8:$D38)</f>
        <v>1190</v>
      </c>
      <c r="J38" s="4">
        <f>SUM(E$8:E38)</f>
        <v>28500</v>
      </c>
      <c r="K38" s="4">
        <f>SUM(F$8:F38)</f>
        <v>0</v>
      </c>
      <c r="L38" s="55">
        <f>SUM(G$8:G38)</f>
        <v>640000</v>
      </c>
      <c r="M38" s="24"/>
      <c r="N38" s="69"/>
      <c r="O38" s="4">
        <v>31</v>
      </c>
      <c r="P38" s="69">
        <f>求节点($C$8:$C$67,$I$8:$I$67,基本信息!N35)+P37</f>
        <v>46119.202784094094</v>
      </c>
      <c r="Q38" s="69">
        <f>求节点($C$8:$C$67,$I$8:$I$67,基本信息!O35)+Q37</f>
        <v>50494.587219923291</v>
      </c>
      <c r="R38" s="69">
        <f>求节点($C$8:$C$67,$I$8:$I$67,基本信息!P35)+R37</f>
        <v>55508.835246025716</v>
      </c>
      <c r="S38" s="69">
        <f>求节点($C$8:$C$67,$I$8:$I$67,基本信息!Q35)+S37</f>
        <v>61850.014212836322</v>
      </c>
      <c r="T38" s="69">
        <f>求节点($C$8:$C$67,$I$8:$I$67,基本信息!R35)+T37</f>
        <v>71429.851377150451</v>
      </c>
      <c r="U38" s="69">
        <f>求节点($C$8:$C$67,$J$8:$J$67,基本信息!N35)+U37</f>
        <v>1194714.2366356251</v>
      </c>
      <c r="V38" s="69">
        <f>求节点($C$8:$C$67,$J$8:$J$67,基本信息!O35)+V37</f>
        <v>1332574.6034539335</v>
      </c>
      <c r="W38" s="69">
        <f>求节点($C$8:$C$67,$J$8:$J$67,基本信息!P35)+W37</f>
        <v>1492502.5655113494</v>
      </c>
      <c r="X38" s="69">
        <f>求节点($C$8:$C$67,$J$8:$J$67,基本信息!Q35)+X37</f>
        <v>1700905.899513043</v>
      </c>
      <c r="Y38" s="69">
        <f>求节点($C$8:$C$67,$J$8:$J$67,基本信息!R35)+Y37</f>
        <v>2028131.1685465332</v>
      </c>
      <c r="Z38" s="69">
        <f>求节点($C$8:$C$67,$K$8:$K$67,基本信息!N35)+Z37</f>
        <v>0</v>
      </c>
      <c r="AA38" s="69">
        <f>求节点($C$8:$C$67,$K$8:$K$67,基本信息!O35)+AA37</f>
        <v>0</v>
      </c>
      <c r="AB38" s="69">
        <f>求节点($C$8:$C$67,$K$8:$K$67,基本信息!P35)+AB37</f>
        <v>0</v>
      </c>
      <c r="AC38" s="69">
        <f>求节点($C$8:$C$67,$K$8:$K$67,基本信息!Q35)+AC37</f>
        <v>0</v>
      </c>
      <c r="AD38" s="69">
        <f>求节点($C$8:$C$67,$K$8:$K$67,基本信息!R35)+AD37</f>
        <v>0</v>
      </c>
      <c r="AE38" s="69">
        <f>求节点($C$8:$C$67,$L$8:$L$67,基本信息!N35)+AE37</f>
        <v>31605722.773466427</v>
      </c>
      <c r="AF38" s="69">
        <f>求节点($C$8:$C$67,$L$8:$L$67,基本信息!O35)+AF37</f>
        <v>36526274.013839848</v>
      </c>
      <c r="AG38" s="69">
        <f>求节点($C$8:$C$67,$L$8:$L$67,基本信息!P35)+AG37</f>
        <v>42373481.271756493</v>
      </c>
      <c r="AH38" s="69">
        <f>求节点($C$8:$C$67,$L$8:$L$67,基本信息!Q35)+AH37</f>
        <v>51424566.351270862</v>
      </c>
      <c r="AI38" s="69">
        <f>求节点($C$8:$C$67,$L$8:$L$67,基本信息!R35)+AI37</f>
        <v>68900093.505724043</v>
      </c>
      <c r="AJ38" s="69"/>
      <c r="AK38" s="58">
        <v>31</v>
      </c>
      <c r="AL38" s="69">
        <f>求节点($O$8:$O$607,P$8:P$607,节奏总纲!P34)+IF((节奏总纲!P34-INDEX($O$8:$O$607,MATCH(MAX(P$8:P$607),P$8:P$607,0)))&lt;0,0,(节奏总纲!P34-INDEX($O$8:$O$607,MATCH(MAX(P$8:P$607),P$8:P$607,0)))*MAX($I$8:$I$67))</f>
        <v>5564.4168015395862</v>
      </c>
      <c r="AM38" s="69">
        <f>求节点($O$8:$O$607,Q$8:Q$607,节奏总纲!Q34)+IF((节奏总纲!Q34-INDEX($O$8:$O$607,MATCH(MAX(Q$8:Q$607),Q$8:Q$607,0)))&lt;0,0,(节奏总纲!Q34-INDEX($O$8:$O$607,MATCH(MAX(Q$8:Q$607),Q$8:Q$607,0)))*MAX($I$8:$I$67))</f>
        <v>5357.4979504822568</v>
      </c>
      <c r="AN38" s="69">
        <f>求节点($O$8:$O$607,R$8:R$607,节奏总纲!R34)+IF((节奏总纲!R34-INDEX($O$8:$O$607,MATCH(MAX(R$8:R$607),R$8:R$607,0)))&lt;0,0,(节奏总纲!R34-INDEX($O$8:$O$607,MATCH(MAX(R$8:R$607),R$8:R$607,0)))*MAX($I$8:$I$67))</f>
        <v>4891.7440157156216</v>
      </c>
      <c r="AO38" s="69">
        <f>求节点($O$8:$O$607,S$8:S$607,节奏总纲!S34)+IF((节奏总纲!S34-INDEX($O$8:$O$607,MATCH(MAX(S$8:S$607),S$8:S$607,0)))&lt;0,0,(节奏总纲!S34-INDEX($O$8:$O$607,MATCH(MAX(S$8:S$607),S$8:S$607,0)))*MAX($I$8:$I$67))</f>
        <v>4063.4221103385189</v>
      </c>
      <c r="AP38" s="69">
        <f>求节点($O$8:$O$607,T$8:T$607,节奏总纲!T34)+IF((节奏总纲!T34-INDEX($O$8:$O$607,MATCH(MAX(T$8:T$607),T$8:T$607,0)))&lt;0,0,(节奏总纲!T34-INDEX($O$8:$O$607,MATCH(MAX(T$8:T$607),T$8:T$607,0)))*MAX($I$8:$I$67))</f>
        <v>2747.2118623588185</v>
      </c>
      <c r="AQ38" s="69">
        <f>求节点($O$8:$O$607,U$8:U$607,节奏总纲!P34)+IF((节奏总纲!P34-INDEX($O$8:$O$607,MATCH(MAX(U$8:U$607),U$8:U$607,0)))&lt;0,0,(节奏总纲!P34-INDEX($O$8:$O$607,MATCH(MAX(U$8:U$607),U$8:U$607,0)))*MAX($J$8:$J$67))</f>
        <v>122715.79212266994</v>
      </c>
      <c r="AR38" s="69">
        <f>求节点($O$8:$O$607,V$8:V$607,节奏总纲!Q34)+IF((节奏总纲!Q34-INDEX($O$8:$O$607,MATCH(MAX(V$8:V$607),V$8:V$607,0)))&lt;0,0,(节奏总纲!Q34-INDEX($O$8:$O$607,MATCH(MAX(V$8:V$607),V$8:V$607,0)))*MAX($J$8:$J$67))</f>
        <v>120167.28653634421</v>
      </c>
      <c r="AS38" s="69">
        <f>求节点($O$8:$O$607,W$8:W$607,节奏总纲!R34)+IF((节奏总纲!R34-INDEX($O$8:$O$607,MATCH(MAX(W$8:W$607),W$8:W$607,0)))&lt;0,0,(节奏总纲!R34-INDEX($O$8:$O$607,MATCH(MAX(W$8:W$607),W$8:W$607,0)))*MAX($J$8:$J$67))</f>
        <v>111591.6533102812</v>
      </c>
      <c r="AT38" s="69">
        <f>求节点($O$8:$O$607,X$8:X$607,节奏总纲!S34)+IF((节奏总纲!S34-INDEX($O$8:$O$607,MATCH(MAX(X$8:X$607),X$8:X$607,0)))&lt;0,0,(节奏总纲!S34-INDEX($O$8:$O$607,MATCH(MAX(X$8:X$607),X$8:X$607,0)))*MAX($J$8:$J$67))</f>
        <v>94614.304515202661</v>
      </c>
      <c r="AU38" s="69">
        <f>求节点($O$8:$O$607,Y$8:Y$607,节奏总纲!T34)+IF((节奏总纲!T34-INDEX($O$8:$O$607,MATCH(MAX(Y$8:Y$607),Y$8:Y$607,0)))&lt;0,0,(节奏总纲!T34-INDEX($O$8:$O$607,MATCH(MAX(Y$8:Y$607),Y$8:Y$607,0)))*MAX($J$8:$J$67))</f>
        <v>66347.79877927163</v>
      </c>
      <c r="AV38" s="69">
        <f>求节点($O$8:$O$607,Z$8:Z$607,节奏总纲!P34)+IF((节奏总纲!P34-INDEX($O$8:$O$607,MATCH(MAX(Z$8:Z$607),Z$8:Z$607,0)))&lt;0,0,(节奏总纲!P34-INDEX($O$8:$O$607,MATCH(MAX(Z$8:Z$607),Z$8:Z$607,0)))*MAX($K$8:$K$67))</f>
        <v>0</v>
      </c>
      <c r="AW38" s="69">
        <f>求节点($O$8:$O$607,AA$8:AA$607,节奏总纲!Q34)+IF((节奏总纲!Q34-INDEX($O$8:$O$607,MATCH(MAX(AA$8:AA$607),AA$8:AA$607,0)))&lt;0,0,(节奏总纲!Q34-INDEX($O$8:$O$607,MATCH(MAX(AA$8:AA$607),AA$8:AA$607,0)))*MAX($K$8:$K$67))</f>
        <v>0</v>
      </c>
      <c r="AX38" s="69">
        <f>求节点($O$8:$O$607,AB$8:AB$607,节奏总纲!R34)+IF((节奏总纲!R34-INDEX($O$8:$O$607,MATCH(MAX(AB$8:AB$607),AB$8:AB$607,0)))&lt;0,0,(节奏总纲!R34-INDEX($O$8:$O$607,MATCH(MAX(AB$8:AB$607),AB$8:AB$607,0)))*MAX($K$8:$K$67))</f>
        <v>0</v>
      </c>
      <c r="AY38" s="69">
        <f>求节点($O$8:$O$607,AC$8:AC$607,节奏总纲!S34)+IF((节奏总纲!S34-INDEX($O$8:$O$607,MATCH(MAX(AC$8:AC$607),AC$8:AC$607,0)))&lt;0,0,(节奏总纲!S34-INDEX($O$8:$O$607,MATCH(MAX(AC$8:AC$607),AC$8:AC$607,0)))*MAX($K$8:$K$67))</f>
        <v>0</v>
      </c>
      <c r="AZ38" s="69">
        <f>求节点($O$8:$O$607,AD$8:AD$607,节奏总纲!T34)+IF((节奏总纲!T34-INDEX($O$8:$O$607,MATCH(MAX(AD$8:AD$607),AD$8:AD$607,0)))&lt;0,0,(节奏总纲!T34-INDEX($O$8:$O$607,MATCH(MAX(AD$8:AD$607),AD$8:AD$607,0)))*MAX($K$8:$K$67))</f>
        <v>0</v>
      </c>
      <c r="BA38" s="69">
        <f>求节点($O$8:$O$607,AE$8:AE$607,节奏总纲!P34)+IF((节奏总纲!P34-INDEX($O$8:$O$607,MATCH(MAX(AE$8:AE$607),AE$8:AE$607,0)))&lt;0,0,(节奏总纲!P34-INDEX($O$8:$O$607,MATCH(MAX(AE$8:AE$607),AE$8:AE$607,0)))*MAX($L$8:$L$67))</f>
        <v>2627433.2498554499</v>
      </c>
      <c r="BB38" s="69">
        <f>求节点($O$8:$O$607,AF$8:AF$607,节奏总纲!Q34)+IF((节奏总纲!Q34-INDEX($O$8:$O$607,MATCH(MAX(AF$8:AF$607),AF$8:AF$607,0)))&lt;0,0,(节奏总纲!Q34-INDEX($O$8:$O$607,MATCH(MAX(AF$8:AF$607),AF$8:AF$607,0)))*MAX($L$8:$L$67))</f>
        <v>2603127.4773997874</v>
      </c>
      <c r="BC38" s="69">
        <f>求节点($O$8:$O$607,AG$8:AG$607,节奏总纲!R34)+IF((节奏总纲!R34-INDEX($O$8:$O$607,MATCH(MAX(AG$8:AG$607),AG$8:AG$607,0)))&lt;0,0,(节奏总纲!R34-INDEX($O$8:$O$607,MATCH(MAX(AG$8:AG$607),AG$8:AG$607,0)))*MAX($L$8:$L$67))</f>
        <v>2445239.9749302883</v>
      </c>
      <c r="BD38" s="69">
        <f>求节点($O$8:$O$607,AH$8:AH$607,节奏总纲!S34)+IF((节奏总纲!S34-INDEX($O$8:$O$607,MATCH(MAX(AH$8:AH$607),AH$8:AH$607,0)))&lt;0,0,(节奏总纲!S34-INDEX($O$8:$O$607,MATCH(MAX(AH$8:AH$607),AH$8:AH$607,0)))*MAX($L$8:$L$67))</f>
        <v>2101181.9432265302</v>
      </c>
      <c r="BE38" s="69">
        <f>求节点($O$8:$O$607,AI$8:AI$607,节奏总纲!T34)+IF((节奏总纲!T34-INDEX($O$8:$O$607,MATCH(MAX(AI$8:AI$607),AI$8:AI$607,0)))&lt;0,0,(节奏总纲!T34-INDEX($O$8:$O$607,MATCH(MAX(AI$8:AI$607),AI$8:AI$607,0)))*MAX($L$8:$L$67))</f>
        <v>1533754.0324392056</v>
      </c>
      <c r="BN38" s="4">
        <v>31</v>
      </c>
      <c r="BO38" s="63">
        <f>求节点($BJ$19:$BJ$23,$BK$19:$BK$23,基本信息!G35)</f>
        <v>238000.78349008938</v>
      </c>
      <c r="BP38" s="63">
        <f>求节点($BJ$19:$BJ$23,$BK$19:$BK$23,基本信息!H35)</f>
        <v>256750.78349008941</v>
      </c>
      <c r="BQ38" s="63">
        <f>求节点($BJ$19:$BJ$23,$BK$19:$BK$23,基本信息!I35)</f>
        <v>275500.78349008941</v>
      </c>
      <c r="BR38" s="63">
        <f>求节点($BJ$19:$BJ$23,$BK$19:$BK$23,基本信息!J35)</f>
        <v>294250.78349008941</v>
      </c>
      <c r="BS38" s="63">
        <f>求节点($BJ$19:$BJ$23,$BK$19:$BK$23,基本信息!K35)</f>
        <v>317334.3779867859</v>
      </c>
      <c r="BT38" s="63">
        <f>求节点($BJ$19:$BJ$23,$BL$19:$BL$23,基本信息!G35)</f>
        <v>4966.679724834823</v>
      </c>
      <c r="BU38" s="63">
        <f>求节点($BJ$19:$BJ$23,$BL$19:$BL$23,基本信息!H35)</f>
        <v>5279.1797248348239</v>
      </c>
      <c r="BV38" s="63">
        <f>求节点($BJ$19:$BJ$23,$BL$19:$BL$23,基本信息!I35)</f>
        <v>5591.6797248348239</v>
      </c>
      <c r="BW38" s="63">
        <f>求节点($BJ$19:$BJ$23,$BL$19:$BL$23,基本信息!J35)</f>
        <v>5904.1797248348239</v>
      </c>
      <c r="BX38" s="63">
        <f>求节点($BJ$19:$BJ$23,$BL$19:$BL$23,基本信息!K35)</f>
        <v>6260.0156698017881</v>
      </c>
      <c r="CC38" s="27"/>
      <c r="CD38" s="24">
        <v>31</v>
      </c>
      <c r="CE38" s="69">
        <f t="shared" si="38"/>
        <v>1053.1096526374411</v>
      </c>
      <c r="CF38" s="69">
        <f t="shared" si="20"/>
        <v>1063.6677675317083</v>
      </c>
      <c r="CG38" s="69">
        <f t="shared" si="21"/>
        <v>1048.3423740550447</v>
      </c>
      <c r="CH38" s="69">
        <f t="shared" si="22"/>
        <v>996.76018351733444</v>
      </c>
      <c r="CI38" s="69">
        <f t="shared" si="23"/>
        <v>900.72275321606071</v>
      </c>
      <c r="CJ38" s="69">
        <f>(CE38-CE37)/节奏总纲!W34</f>
        <v>139.74561403508793</v>
      </c>
      <c r="CK38" s="6">
        <f t="shared" si="24"/>
        <v>0.47162037802959206</v>
      </c>
      <c r="CL38" s="6">
        <f t="shared" si="25"/>
        <v>0.52837962197040778</v>
      </c>
      <c r="CM38" s="24"/>
      <c r="CN38" s="24">
        <v>31</v>
      </c>
      <c r="CO38" s="69">
        <f t="shared" si="26"/>
        <v>360716.57561275933</v>
      </c>
      <c r="CP38" s="69">
        <f t="shared" si="27"/>
        <v>376918.07002643362</v>
      </c>
      <c r="CQ38" s="69">
        <f t="shared" si="28"/>
        <v>387092.43680037057</v>
      </c>
      <c r="CR38" s="69">
        <f t="shared" si="29"/>
        <v>388865.08800529205</v>
      </c>
      <c r="CS38" s="69">
        <f t="shared" si="30"/>
        <v>383682.1767660575</v>
      </c>
      <c r="CT38" s="6">
        <f t="shared" si="31"/>
        <v>0.65979996368559113</v>
      </c>
      <c r="CU38" s="6">
        <f t="shared" si="32"/>
        <v>0.34020003631440887</v>
      </c>
      <c r="CW38" s="24">
        <v>31</v>
      </c>
      <c r="CX38" s="69">
        <f t="shared" si="33"/>
        <v>0</v>
      </c>
      <c r="CY38" s="69">
        <f t="shared" si="34"/>
        <v>0</v>
      </c>
      <c r="CZ38" s="69">
        <f t="shared" si="35"/>
        <v>0</v>
      </c>
      <c r="DA38" s="69">
        <f t="shared" si="36"/>
        <v>0</v>
      </c>
      <c r="DB38" s="69">
        <f t="shared" si="37"/>
        <v>0</v>
      </c>
    </row>
    <row r="39" spans="2:106" x14ac:dyDescent="0.15">
      <c r="B39" s="73"/>
      <c r="C39" s="4">
        <v>32</v>
      </c>
      <c r="D39" s="4">
        <f t="shared" si="39"/>
        <v>50</v>
      </c>
      <c r="E39" s="60">
        <f t="shared" si="41"/>
        <v>1500</v>
      </c>
      <c r="F39" s="52">
        <f t="shared" si="42"/>
        <v>0</v>
      </c>
      <c r="G39" s="56">
        <f t="shared" si="42"/>
        <v>40000</v>
      </c>
      <c r="I39" s="4">
        <f>SUM($D$8:$D39)</f>
        <v>1240</v>
      </c>
      <c r="J39" s="4">
        <f>SUM(E$8:E39)</f>
        <v>30000</v>
      </c>
      <c r="K39" s="4">
        <f>SUM(F$8:F39)</f>
        <v>0</v>
      </c>
      <c r="L39" s="55">
        <f>SUM(G$8:G39)</f>
        <v>680000</v>
      </c>
      <c r="M39" s="24"/>
      <c r="N39" s="69"/>
      <c r="O39" s="4">
        <v>32</v>
      </c>
      <c r="P39" s="69">
        <f>求节点($C$8:$C$67,$I$8:$I$67,基本信息!N36)+P38</f>
        <v>48018.43355332486</v>
      </c>
      <c r="Q39" s="69">
        <f>求节点($C$8:$C$67,$I$8:$I$67,基本信息!O36)+Q38</f>
        <v>52513.543469566786</v>
      </c>
      <c r="R39" s="69">
        <f>求节点($C$8:$C$67,$I$8:$I$67,基本信息!P36)+R38</f>
        <v>57657.696124880837</v>
      </c>
      <c r="S39" s="69">
        <f>求节点($C$8:$C$67,$I$8:$I$67,基本信息!Q36)+S38</f>
        <v>64192.636360745833</v>
      </c>
      <c r="T39" s="69">
        <f>求节点($C$8:$C$67,$I$8:$I$67,基本信息!R36)+T38</f>
        <v>74009.851377150451</v>
      </c>
      <c r="U39" s="69">
        <f>求节点($C$8:$C$67,$J$8:$J$67,基本信息!N36)+U38</f>
        <v>1246021.9289433174</v>
      </c>
      <c r="V39" s="69">
        <f>求节点($C$8:$C$67,$J$8:$J$67,基本信息!O36)+V38</f>
        <v>1387873.1451087166</v>
      </c>
      <c r="W39" s="69">
        <f>求节点($C$8:$C$67,$J$8:$J$67,基本信息!P36)+W38</f>
        <v>1552131.2614731865</v>
      </c>
      <c r="X39" s="69">
        <f>求节点($C$8:$C$67,$J$8:$J$67,基本信息!Q36)+X38</f>
        <v>1767428.1190812399</v>
      </c>
      <c r="Y39" s="69">
        <f>求节点($C$8:$C$67,$J$8:$J$67,基本信息!R36)+Y38</f>
        <v>2103131.1685465332</v>
      </c>
      <c r="Z39" s="69">
        <f>求节点($C$8:$C$67,$K$8:$K$67,基本信息!N36)+Z38</f>
        <v>0</v>
      </c>
      <c r="AA39" s="69">
        <f>求节点($C$8:$C$67,$K$8:$K$67,基本信息!O36)+AA38</f>
        <v>0</v>
      </c>
      <c r="AB39" s="69">
        <f>求节点($C$8:$C$67,$K$8:$K$67,基本信息!P36)+AB38</f>
        <v>0</v>
      </c>
      <c r="AC39" s="69">
        <f>求节点($C$8:$C$67,$K$8:$K$67,基本信息!Q36)+AC38</f>
        <v>0</v>
      </c>
      <c r="AD39" s="69">
        <f>求节点($C$8:$C$67,$K$8:$K$67,基本信息!R36)+AD38</f>
        <v>0</v>
      </c>
      <c r="AE39" s="69">
        <f>求节点($C$8:$C$67,$L$8:$L$67,基本信息!N36)+AE38</f>
        <v>33058030.465774119</v>
      </c>
      <c r="AF39" s="69">
        <f>求节点($C$8:$C$67,$L$8:$L$67,基本信息!O36)+AF38</f>
        <v>38138215.680031173</v>
      </c>
      <c r="AG39" s="69">
        <f>求节点($C$8:$C$67,$L$8:$L$67,基本信息!P36)+AG38</f>
        <v>44158629.110229984</v>
      </c>
      <c r="AH39" s="69">
        <f>求节点($C$8:$C$67,$L$8:$L$67,基本信息!Q36)+AH38</f>
        <v>53641988.403635465</v>
      </c>
      <c r="AI39" s="69">
        <f>求节点($C$8:$C$67,$L$8:$L$67,基本信息!R36)+AI38</f>
        <v>71660093.505724043</v>
      </c>
      <c r="AJ39" s="69"/>
      <c r="AK39" s="58">
        <v>32</v>
      </c>
      <c r="AL39" s="69">
        <f>求节点($O$8:$O$607,P$8:P$607,节奏总纲!P35)+IF((节奏总纲!P35-INDEX($O$8:$O$607,MATCH(MAX(P$8:P$607),P$8:P$607,0)))&lt;0,0,(节奏总纲!P35-INDEX($O$8:$O$607,MATCH(MAX(P$8:P$607),P$8:P$607,0)))*MAX($I$8:$I$67))</f>
        <v>6319.1262531311568</v>
      </c>
      <c r="AM39" s="69">
        <f>求节点($O$8:$O$607,Q$8:Q$607,节奏总纲!Q35)+IF((节奏总纲!Q35-INDEX($O$8:$O$607,MATCH(MAX(Q$8:Q$607),Q$8:Q$607,0)))&lt;0,0,(节奏总纲!Q35-INDEX($O$8:$O$607,MATCH(MAX(Q$8:Q$607),Q$8:Q$607,0)))*MAX($I$8:$I$67))</f>
        <v>6062.5069601693413</v>
      </c>
      <c r="AN39" s="69">
        <f>求节点($O$8:$O$607,R$8:R$607,节奏总纲!R35)+IF((节奏总纲!R35-INDEX($O$8:$O$607,MATCH(MAX(R$8:R$607),R$8:R$607,0)))&lt;0,0,(节奏总纲!R35-INDEX($O$8:$O$607,MATCH(MAX(R$8:R$607),R$8:R$607,0)))*MAX($I$8:$I$67))</f>
        <v>5501.18464603343</v>
      </c>
      <c r="AO39" s="69">
        <f>求节点($O$8:$O$607,S$8:S$607,节奏总纲!S35)+IF((节奏总纲!S35-INDEX($O$8:$O$607,MATCH(MAX(S$8:S$607),S$8:S$607,0)))&lt;0,0,(节奏总纲!S35-INDEX($O$8:$O$607,MATCH(MAX(S$8:S$607),S$8:S$607,0)))*MAX($I$8:$I$67))</f>
        <v>4571.8359895448093</v>
      </c>
      <c r="AP39" s="69">
        <f>求节点($O$8:$O$607,T$8:T$607,节奏总纲!T35)+IF((节奏总纲!T35-INDEX($O$8:$O$607,MATCH(MAX(T$8:T$607),T$8:T$607,0)))&lt;0,0,(节奏总纲!T35-INDEX($O$8:$O$607,MATCH(MAX(T$8:T$607),T$8:T$607,0)))*MAX($I$8:$I$67))</f>
        <v>3060.5388577512731</v>
      </c>
      <c r="AQ39" s="69">
        <f>求节点($O$8:$O$607,U$8:U$607,节奏总纲!P35)+IF((节奏总纲!P35-INDEX($O$8:$O$607,MATCH(MAX(U$8:U$607),U$8:U$607,0)))&lt;0,0,(节奏总纲!P35-INDEX($O$8:$O$607,MATCH(MAX(U$8:U$607),U$8:U$607,0)))*MAX($J$8:$J$67))</f>
        <v>140926.20186467833</v>
      </c>
      <c r="AR39" s="69">
        <f>求节点($O$8:$O$607,V$8:V$607,节奏总纲!Q35)+IF((节奏总纲!Q35-INDEX($O$8:$O$607,MATCH(MAX(V$8:V$607),V$8:V$607,0)))&lt;0,0,(节奏总纲!Q35-INDEX($O$8:$O$607,MATCH(MAX(V$8:V$607),V$8:V$607,0)))*MAX($J$8:$J$67))</f>
        <v>137426.26107182828</v>
      </c>
      <c r="AS39" s="69">
        <f>求节点($O$8:$O$607,W$8:W$607,节奏总纲!R35)+IF((节奏总纲!R35-INDEX($O$8:$O$607,MATCH(MAX(W$8:W$607),W$8:W$607,0)))&lt;0,0,(节奏总纲!R35-INDEX($O$8:$O$607,MATCH(MAX(W$8:W$607),W$8:W$607,0)))*MAX($J$8:$J$67))</f>
        <v>126684.77944626089</v>
      </c>
      <c r="AT39" s="69">
        <f>求节点($O$8:$O$607,X$8:X$607,节奏总纲!S35)+IF((节奏总纲!S35-INDEX($O$8:$O$607,MATCH(MAX(X$8:X$607),X$8:X$607,0)))&lt;0,0,(节奏总纲!S35-INDEX($O$8:$O$607,MATCH(MAX(X$8:X$607),X$8:X$607,0)))*MAX($J$8:$J$67))</f>
        <v>107561.43382425545</v>
      </c>
      <c r="AU39" s="69">
        <f>求节点($O$8:$O$607,Y$8:Y$607,节奏总纲!T35)+IF((节奏总纲!T35-INDEX($O$8:$O$607,MATCH(MAX(Y$8:Y$607),Y$8:Y$607,0)))&lt;0,0,(节奏总纲!T35-INDEX($O$8:$O$607,MATCH(MAX(Y$8:Y$607),Y$8:Y$607,0)))*MAX($J$8:$J$67))</f>
        <v>74551.032215993822</v>
      </c>
      <c r="AV39" s="69">
        <f>求节点($O$8:$O$607,Z$8:Z$607,节奏总纲!P35)+IF((节奏总纲!P35-INDEX($O$8:$O$607,MATCH(MAX(Z$8:Z$607),Z$8:Z$607,0)))&lt;0,0,(节奏总纲!P35-INDEX($O$8:$O$607,MATCH(MAX(Z$8:Z$607),Z$8:Z$607,0)))*MAX($K$8:$K$67))</f>
        <v>0</v>
      </c>
      <c r="AW39" s="69">
        <f>求节点($O$8:$O$607,AA$8:AA$607,节奏总纲!Q35)+IF((节奏总纲!Q35-INDEX($O$8:$O$607,MATCH(MAX(AA$8:AA$607),AA$8:AA$607,0)))&lt;0,0,(节奏总纲!Q35-INDEX($O$8:$O$607,MATCH(MAX(AA$8:AA$607),AA$8:AA$607,0)))*MAX($K$8:$K$67))</f>
        <v>0</v>
      </c>
      <c r="AX39" s="69">
        <f>求节点($O$8:$O$607,AB$8:AB$607,节奏总纲!R35)+IF((节奏总纲!R35-INDEX($O$8:$O$607,MATCH(MAX(AB$8:AB$607),AB$8:AB$607,0)))&lt;0,0,(节奏总纲!R35-INDEX($O$8:$O$607,MATCH(MAX(AB$8:AB$607),AB$8:AB$607,0)))*MAX($K$8:$K$67))</f>
        <v>0</v>
      </c>
      <c r="AY39" s="69">
        <f>求节点($O$8:$O$607,AC$8:AC$607,节奏总纲!S35)+IF((节奏总纲!S35-INDEX($O$8:$O$607,MATCH(MAX(AC$8:AC$607),AC$8:AC$607,0)))&lt;0,0,(节奏总纲!S35-INDEX($O$8:$O$607,MATCH(MAX(AC$8:AC$607),AC$8:AC$607,0)))*MAX($K$8:$K$67))</f>
        <v>0</v>
      </c>
      <c r="AZ39" s="69">
        <f>求节点($O$8:$O$607,AD$8:AD$607,节奏总纲!T35)+IF((节奏总纲!T35-INDEX($O$8:$O$607,MATCH(MAX(AD$8:AD$607),AD$8:AD$607,0)))&lt;0,0,(节奏总纲!T35-INDEX($O$8:$O$607,MATCH(MAX(AD$8:AD$607),AD$8:AD$607,0)))*MAX($K$8:$K$67))</f>
        <v>0</v>
      </c>
      <c r="BA39" s="69">
        <f>求节点($O$8:$O$607,AE$8:AE$607,节奏总纲!P35)+IF((节奏总纲!P35-INDEX($O$8:$O$607,MATCH(MAX(AE$8:AE$607),AE$8:AE$607,0)))&lt;0,0,(节奏总纲!P35-INDEX($O$8:$O$607,MATCH(MAX(AE$8:AE$607),AE$8:AE$607,0)))*MAX($L$8:$L$67))</f>
        <v>3039196.2795466944</v>
      </c>
      <c r="BB39" s="69">
        <f>求节点($O$8:$O$607,AF$8:AF$607,节奏总纲!Q35)+IF((节奏总纲!Q35-INDEX($O$8:$O$607,MATCH(MAX(AF$8:AF$607),AF$8:AF$607,0)))&lt;0,0,(节奏总纲!Q35-INDEX($O$8:$O$607,MATCH(MAX(AF$8:AF$607),AF$8:AF$607,0)))*MAX($L$8:$L$67))</f>
        <v>2998511.8690938875</v>
      </c>
      <c r="BC39" s="69">
        <f>求节点($O$8:$O$607,AG$8:AG$607,节奏总纲!R35)+IF((节奏总纲!R35-INDEX($O$8:$O$607,MATCH(MAX(AG$8:AG$607),AG$8:AG$607,0)))&lt;0,0,(节奏总纲!R35-INDEX($O$8:$O$607,MATCH(MAX(AG$8:AG$607),AG$8:AG$607,0)))*MAX($L$8:$L$67))</f>
        <v>2794555.1256638374</v>
      </c>
      <c r="BD39" s="69">
        <f>求节点($O$8:$O$607,AH$8:AH$607,节奏总纲!S35)+IF((节奏总纲!S35-INDEX($O$8:$O$607,MATCH(MAX(AH$8:AH$607),AH$8:AH$607,0)))&lt;0,0,(节奏总纲!S35-INDEX($O$8:$O$607,MATCH(MAX(AH$8:AH$607),AH$8:AH$607,0)))*MAX($L$8:$L$67))</f>
        <v>2419067.115697464</v>
      </c>
      <c r="BE39" s="69">
        <f>求节点($O$8:$O$607,AI$8:AI$607,节奏总纲!T35)+IF((节奏总纲!T35-INDEX($O$8:$O$607,MATCH(MAX(AI$8:AI$607),AI$8:AI$607,0)))&lt;0,0,(节奏总纲!T35-INDEX($O$8:$O$607,MATCH(MAX(AI$8:AI$607),AI$8:AI$607,0)))*MAX($L$8:$L$67))</f>
        <v>1749833.382756779</v>
      </c>
      <c r="BN39" s="4">
        <v>32</v>
      </c>
      <c r="BO39" s="63">
        <f>求节点($BJ$19:$BJ$23,$BK$19:$BK$23,基本信息!G36)</f>
        <v>244883.53702605053</v>
      </c>
      <c r="BP39" s="63">
        <f>求节点($BJ$19:$BJ$23,$BK$19:$BK$23,基本信息!H36)</f>
        <v>263633.53702605056</v>
      </c>
      <c r="BQ39" s="63">
        <f>求节点($BJ$19:$BJ$23,$BK$19:$BK$23,基本信息!I36)</f>
        <v>282383.53702605056</v>
      </c>
      <c r="BR39" s="63">
        <f>求节点($BJ$19:$BJ$23,$BK$19:$BK$23,基本信息!J36)</f>
        <v>301511.38270140078</v>
      </c>
      <c r="BS39" s="63">
        <f>求节点($BJ$19:$BJ$23,$BK$19:$BK$23,基本信息!K36)</f>
        <v>326511.38270140078</v>
      </c>
      <c r="BT39" s="63">
        <f>求节点($BJ$19:$BJ$23,$BL$19:$BL$23,基本信息!G36)</f>
        <v>5081.3922837675091</v>
      </c>
      <c r="BU39" s="63">
        <f>求节点($BJ$19:$BJ$23,$BL$19:$BL$23,基本信息!H36)</f>
        <v>5393.8922837675091</v>
      </c>
      <c r="BV39" s="63">
        <f>求节点($BJ$19:$BJ$23,$BL$19:$BL$23,基本信息!I36)</f>
        <v>5706.3922837675091</v>
      </c>
      <c r="BW39" s="63">
        <f>求节点($BJ$19:$BJ$23,$BL$19:$BL$23,基本信息!J36)</f>
        <v>6022.6707405210118</v>
      </c>
      <c r="BX39" s="63">
        <f>求节点($BJ$19:$BJ$23,$BL$19:$BL$23,基本信息!K36)</f>
        <v>6397.6707405210109</v>
      </c>
      <c r="CC39" s="27"/>
      <c r="CD39" s="24">
        <v>32</v>
      </c>
      <c r="CE39" s="69">
        <f t="shared" si="38"/>
        <v>1140.0518536898667</v>
      </c>
      <c r="CF39" s="69">
        <f t="shared" si="20"/>
        <v>1145.6399243936851</v>
      </c>
      <c r="CG39" s="69">
        <f t="shared" si="21"/>
        <v>1120.7576929800941</v>
      </c>
      <c r="CH39" s="69">
        <f t="shared" si="22"/>
        <v>1059.4506730065821</v>
      </c>
      <c r="CI39" s="69">
        <f t="shared" si="23"/>
        <v>945.82095982722842</v>
      </c>
      <c r="CJ39" s="69">
        <f>(CE39-CE38)/节奏总纲!W35</f>
        <v>141.27774227438132</v>
      </c>
      <c r="CK39" s="6">
        <f t="shared" si="24"/>
        <v>0.44571589154661578</v>
      </c>
      <c r="CL39" s="6">
        <f t="shared" si="25"/>
        <v>0.55428410845338416</v>
      </c>
      <c r="CM39" s="24"/>
      <c r="CN39" s="24">
        <v>32</v>
      </c>
      <c r="CO39" s="69">
        <f t="shared" si="26"/>
        <v>385809.73889072886</v>
      </c>
      <c r="CP39" s="69">
        <f t="shared" si="27"/>
        <v>401059.79809787881</v>
      </c>
      <c r="CQ39" s="69">
        <f t="shared" si="28"/>
        <v>409068.31647231145</v>
      </c>
      <c r="CR39" s="69">
        <f t="shared" si="29"/>
        <v>409072.81652565626</v>
      </c>
      <c r="CS39" s="69">
        <f t="shared" si="30"/>
        <v>401062.41491739464</v>
      </c>
      <c r="CT39" s="6">
        <f t="shared" si="31"/>
        <v>0.63472616769637269</v>
      </c>
      <c r="CU39" s="6">
        <f t="shared" si="32"/>
        <v>0.36527383230362731</v>
      </c>
      <c r="CW39" s="24">
        <v>32</v>
      </c>
      <c r="CX39" s="69">
        <f t="shared" si="33"/>
        <v>0</v>
      </c>
      <c r="CY39" s="69">
        <f t="shared" si="34"/>
        <v>0</v>
      </c>
      <c r="CZ39" s="69">
        <f t="shared" si="35"/>
        <v>0</v>
      </c>
      <c r="DA39" s="69">
        <f t="shared" si="36"/>
        <v>0</v>
      </c>
      <c r="DB39" s="69">
        <f t="shared" si="37"/>
        <v>0</v>
      </c>
    </row>
    <row r="40" spans="2:106" x14ac:dyDescent="0.15">
      <c r="B40" s="73"/>
      <c r="C40" s="4">
        <v>33</v>
      </c>
      <c r="D40" s="4">
        <f t="shared" si="39"/>
        <v>50</v>
      </c>
      <c r="E40" s="60">
        <f t="shared" si="41"/>
        <v>1500</v>
      </c>
      <c r="F40" s="52">
        <f t="shared" si="42"/>
        <v>0</v>
      </c>
      <c r="G40" s="56">
        <f t="shared" si="42"/>
        <v>40000</v>
      </c>
      <c r="I40" s="4">
        <f>SUM($D$8:$D40)</f>
        <v>1290</v>
      </c>
      <c r="J40" s="4">
        <f>SUM(E$8:E40)</f>
        <v>31500</v>
      </c>
      <c r="K40" s="4">
        <f>SUM(F$8:F40)</f>
        <v>0</v>
      </c>
      <c r="L40" s="55">
        <f>SUM(G$8:G40)</f>
        <v>720000</v>
      </c>
      <c r="M40" s="24"/>
      <c r="N40" s="69"/>
      <c r="O40" s="4">
        <v>33</v>
      </c>
      <c r="P40" s="69">
        <f>求节点($C$8:$C$67,$I$8:$I$67,基本信息!N37)+P39</f>
        <v>49924.587399478703</v>
      </c>
      <c r="Q40" s="69">
        <f>求节点($C$8:$C$67,$I$8:$I$67,基本信息!O37)+Q39</f>
        <v>54538.120379709173</v>
      </c>
      <c r="R40" s="69">
        <f>求节点($C$8:$C$67,$I$8:$I$67,基本信息!P37)+R39</f>
        <v>59813.786613778633</v>
      </c>
      <c r="S40" s="69">
        <f>求节点($C$8:$C$67,$I$8:$I$67,基本信息!Q37)+S39</f>
        <v>66544.230417143102</v>
      </c>
      <c r="T40" s="69">
        <f>求节点($C$8:$C$67,$I$8:$I$67,基本信息!R37)+T39</f>
        <v>76589.851377150451</v>
      </c>
      <c r="U40" s="69">
        <f>求节点($C$8:$C$67,$J$8:$J$67,基本信息!N37)+U39</f>
        <v>1297560.3904817789</v>
      </c>
      <c r="V40" s="69">
        <f>求节点($C$8:$C$67,$J$8:$J$67,基本信息!O37)+V39</f>
        <v>1443359.0421134627</v>
      </c>
      <c r="W40" s="69">
        <f>求节点($C$8:$C$67,$J$8:$J$67,基本信息!P37)+W39</f>
        <v>1612000.9444364463</v>
      </c>
      <c r="X40" s="69">
        <f>求节点($C$8:$C$67,$J$8:$J$67,基本信息!Q37)+X39</f>
        <v>1834270.7639525712</v>
      </c>
      <c r="Y40" s="69">
        <f>求节点($C$8:$C$67,$J$8:$J$67,基本信息!R37)+Y39</f>
        <v>2178131.1685465332</v>
      </c>
      <c r="Z40" s="69">
        <f>求节点($C$8:$C$67,$K$8:$K$67,基本信息!N37)+Z39</f>
        <v>0</v>
      </c>
      <c r="AA40" s="69">
        <f>求节点($C$8:$C$67,$K$8:$K$67,基本信息!O37)+AA39</f>
        <v>0</v>
      </c>
      <c r="AB40" s="69">
        <f>求节点($C$8:$C$67,$K$8:$K$67,基本信息!P37)+AB39</f>
        <v>0</v>
      </c>
      <c r="AC40" s="69">
        <f>求节点($C$8:$C$67,$K$8:$K$67,基本信息!Q37)+AC39</f>
        <v>0</v>
      </c>
      <c r="AD40" s="69">
        <f>求节点($C$8:$C$67,$K$8:$K$67,基本信息!R37)+AD39</f>
        <v>0</v>
      </c>
      <c r="AE40" s="69">
        <f>求节点($C$8:$C$67,$L$8:$L$67,基本信息!N37)+AE39</f>
        <v>34519568.927312583</v>
      </c>
      <c r="AF40" s="69">
        <f>求节点($C$8:$C$67,$L$8:$L$67,基本信息!O37)+AF39</f>
        <v>39757651.560221024</v>
      </c>
      <c r="AG40" s="69">
        <f>求节点($C$8:$C$67,$L$8:$L$67,基本信息!P37)+AG39</f>
        <v>45953416.42876038</v>
      </c>
      <c r="AH40" s="69">
        <f>求节点($C$8:$C$67,$L$8:$L$67,基本信息!Q37)+AH39</f>
        <v>55879917.675400659</v>
      </c>
      <c r="AI40" s="69">
        <f>求节点($C$8:$C$67,$L$8:$L$67,基本信息!R37)+AI39</f>
        <v>74420093.505724043</v>
      </c>
      <c r="AJ40" s="69"/>
      <c r="AK40" s="58">
        <v>33</v>
      </c>
      <c r="AL40" s="69">
        <f>求节点($O$8:$O$607,P$8:P$607,节奏总纲!P36)+IF((节奏总纲!P36-INDEX($O$8:$O$607,MATCH(MAX(P$8:P$607),P$8:P$607,0)))&lt;0,0,(节奏总纲!P36-INDEX($O$8:$O$607,MATCH(MAX(P$8:P$607),P$8:P$607,0)))*MAX($I$8:$I$67))</f>
        <v>7150.7006353970237</v>
      </c>
      <c r="AM40" s="69">
        <f>求节点($O$8:$O$607,Q$8:Q$607,节奏总纲!Q36)+IF((节奏总纲!Q36-INDEX($O$8:$O$607,MATCH(MAX(Q$8:Q$607),Q$8:Q$607,0)))&lt;0,0,(节奏总纲!Q36-INDEX($O$8:$O$607,MATCH(MAX(Q$8:Q$607),Q$8:Q$607,0)))*MAX($I$8:$I$67))</f>
        <v>6818.4077163781794</v>
      </c>
      <c r="AN40" s="69">
        <f>求节点($O$8:$O$607,R$8:R$607,节奏总纲!R36)+IF((节奏总纲!R36-INDEX($O$8:$O$607,MATCH(MAX(R$8:R$607),R$8:R$607,0)))&lt;0,0,(节奏总纲!R36-INDEX($O$8:$O$607,MATCH(MAX(R$8:R$607),R$8:R$607,0)))*MAX($I$8:$I$67))</f>
        <v>6174.1358572875315</v>
      </c>
      <c r="AO40" s="69">
        <f>求节点($O$8:$O$607,S$8:S$607,节奏总纲!S36)+IF((节奏总纲!S36-INDEX($O$8:$O$607,MATCH(MAX(S$8:S$607),S$8:S$607,0)))&lt;0,0,(节奏总纲!S36-INDEX($O$8:$O$607,MATCH(MAX(S$8:S$607),S$8:S$607,0)))*MAX($I$8:$I$67))</f>
        <v>5106.5005497333395</v>
      </c>
      <c r="AP40" s="69">
        <f>求节点($O$8:$O$607,T$8:T$607,节奏总纲!T36)+IF((节奏总纲!T36-INDEX($O$8:$O$607,MATCH(MAX(T$8:T$607),T$8:T$607,0)))&lt;0,0,(节奏总纲!T36-INDEX($O$8:$O$607,MATCH(MAX(T$8:T$607),T$8:T$607,0)))*MAX($I$8:$I$67))</f>
        <v>3392.1457202335182</v>
      </c>
      <c r="AQ40" s="69">
        <f>求节点($O$8:$O$607,U$8:U$607,节奏总纲!P36)+IF((节奏总纲!P36-INDEX($O$8:$O$607,MATCH(MAX(U$8:U$607),U$8:U$607,0)))&lt;0,0,(节奏总纲!P36-INDEX($O$8:$O$607,MATCH(MAX(U$8:U$607),U$8:U$607,0)))*MAX($J$8:$J$67))</f>
        <v>161124.54037181637</v>
      </c>
      <c r="AR40" s="69">
        <f>求节点($O$8:$O$607,V$8:V$607,节奏总纲!Q36)+IF((节奏总纲!Q36-INDEX($O$8:$O$607,MATCH(MAX(V$8:V$607),V$8:V$607,0)))&lt;0,0,(节奏总纲!Q36-INDEX($O$8:$O$607,MATCH(MAX(V$8:V$607),V$8:V$607,0)))*MAX($J$8:$J$67))</f>
        <v>156070.76058816921</v>
      </c>
      <c r="AS40" s="69">
        <f>求节点($O$8:$O$607,W$8:W$607,节奏总纲!R36)+IF((节奏总纲!R36-INDEX($O$8:$O$607,MATCH(MAX(W$8:W$607),W$8:W$607,0)))&lt;0,0,(节奏总纲!R36-INDEX($O$8:$O$607,MATCH(MAX(W$8:W$607),W$8:W$607,0)))*MAX($J$8:$J$67))</f>
        <v>143577.1220090788</v>
      </c>
      <c r="AT40" s="69">
        <f>求节点($O$8:$O$607,X$8:X$607,节奏总纲!S36)+IF((节奏总纲!S36-INDEX($O$8:$O$607,MATCH(MAX(X$8:X$607),X$8:X$607,0)))&lt;0,0,(节奏总纲!S36-INDEX($O$8:$O$607,MATCH(MAX(X$8:X$607),X$8:X$607,0)))*MAX($J$8:$J$67))</f>
        <v>121177.05582209624</v>
      </c>
      <c r="AU40" s="69">
        <f>求节点($O$8:$O$607,Y$8:Y$607,节奏总纲!T36)+IF((节奏总纲!T36-INDEX($O$8:$O$607,MATCH(MAX(Y$8:Y$607),Y$8:Y$607,0)))&lt;0,0,(节奏总纲!T36-INDEX($O$8:$O$607,MATCH(MAX(Y$8:Y$607),Y$8:Y$607,0)))*MAX($J$8:$J$67))</f>
        <v>83232.851983083063</v>
      </c>
      <c r="AV40" s="69">
        <f>求节点($O$8:$O$607,Z$8:Z$607,节奏总纲!P36)+IF((节奏总纲!P36-INDEX($O$8:$O$607,MATCH(MAX(Z$8:Z$607),Z$8:Z$607,0)))&lt;0,0,(节奏总纲!P36-INDEX($O$8:$O$607,MATCH(MAX(Z$8:Z$607),Z$8:Z$607,0)))*MAX($K$8:$K$67))</f>
        <v>0</v>
      </c>
      <c r="AW40" s="69">
        <f>求节点($O$8:$O$607,AA$8:AA$607,节奏总纲!Q36)+IF((节奏总纲!Q36-INDEX($O$8:$O$607,MATCH(MAX(AA$8:AA$607),AA$8:AA$607,0)))&lt;0,0,(节奏总纲!Q36-INDEX($O$8:$O$607,MATCH(MAX(AA$8:AA$607),AA$8:AA$607,0)))*MAX($K$8:$K$67))</f>
        <v>0</v>
      </c>
      <c r="AX40" s="69">
        <f>求节点($O$8:$O$607,AB$8:AB$607,节奏总纲!R36)+IF((节奏总纲!R36-INDEX($O$8:$O$607,MATCH(MAX(AB$8:AB$607),AB$8:AB$607,0)))&lt;0,0,(节奏总纲!R36-INDEX($O$8:$O$607,MATCH(MAX(AB$8:AB$607),AB$8:AB$607,0)))*MAX($K$8:$K$67))</f>
        <v>0</v>
      </c>
      <c r="AY40" s="69">
        <f>求节点($O$8:$O$607,AC$8:AC$607,节奏总纲!S36)+IF((节奏总纲!S36-INDEX($O$8:$O$607,MATCH(MAX(AC$8:AC$607),AC$8:AC$607,0)))&lt;0,0,(节奏总纲!S36-INDEX($O$8:$O$607,MATCH(MAX(AC$8:AC$607),AC$8:AC$607,0)))*MAX($K$8:$K$67))</f>
        <v>0</v>
      </c>
      <c r="AZ40" s="69">
        <f>求节点($O$8:$O$607,AD$8:AD$607,节奏总纲!T36)+IF((节奏总纲!T36-INDEX($O$8:$O$607,MATCH(MAX(AD$8:AD$607),AD$8:AD$607,0)))&lt;0,0,(节奏总纲!T36-INDEX($O$8:$O$607,MATCH(MAX(AD$8:AD$607),AD$8:AD$607,0)))*MAX($K$8:$K$67))</f>
        <v>0</v>
      </c>
      <c r="BA40" s="69">
        <f>求节点($O$8:$O$607,AE$8:AE$607,节奏总纲!P36)+IF((节奏总纲!P36-INDEX($O$8:$O$607,MATCH(MAX(AE$8:AE$607),AE$8:AE$607,0)))&lt;0,0,(节奏总纲!P36-INDEX($O$8:$O$607,MATCH(MAX(AE$8:AE$607),AE$8:AE$607,0)))*MAX($L$8:$L$67))</f>
        <v>3498670.4237230765</v>
      </c>
      <c r="BB40" s="69">
        <f>求节点($O$8:$O$607,AF$8:AF$607,节奏总纲!Q36)+IF((节奏总纲!Q36-INDEX($O$8:$O$607,MATCH(MAX(AF$8:AF$607),AF$8:AF$607,0)))&lt;0,0,(节奏总纲!Q36-INDEX($O$8:$O$607,MATCH(MAX(AF$8:AF$607),AF$8:AF$607,0)))*MAX($L$8:$L$67))</f>
        <v>3428489.8033642429</v>
      </c>
      <c r="BC40" s="69">
        <f>求节点($O$8:$O$607,AG$8:AG$607,节奏总纲!R36)+IF((节奏总纲!R36-INDEX($O$8:$O$607,MATCH(MAX(AG$8:AG$607),AG$8:AG$607,0)))&lt;0,0,(节奏总纲!R36-INDEX($O$8:$O$607,MATCH(MAX(AG$8:AG$607),AG$8:AG$607,0)))*MAX($L$8:$L$67))</f>
        <v>3194690.3377824533</v>
      </c>
      <c r="BD40" s="69">
        <f>求节点($O$8:$O$607,AH$8:AH$607,节奏总纲!S36)+IF((节奏总纲!S36-INDEX($O$8:$O$607,MATCH(MAX(AH$8:AH$607),AH$8:AH$607,0)))&lt;0,0,(节奏总纲!S36-INDEX($O$8:$O$607,MATCH(MAX(AH$8:AH$607),AH$8:AH$607,0)))*MAX($L$8:$L$67))</f>
        <v>2753365.495188918</v>
      </c>
      <c r="BE40" s="69">
        <f>求节点($O$8:$O$607,AI$8:AI$607,节奏总纲!T36)+IF((节奏总纲!T36-INDEX($O$8:$O$607,MATCH(MAX(AI$8:AI$607),AI$8:AI$607,0)))&lt;0,0,(节奏总纲!T36-INDEX($O$8:$O$607,MATCH(MAX(AI$8:AI$607),AI$8:AI$607,0)))*MAX($L$8:$L$67))</f>
        <v>1978519.0576577352</v>
      </c>
      <c r="BN40" s="4">
        <v>33</v>
      </c>
      <c r="BO40" s="63">
        <f>求节点($BJ$19:$BJ$23,$BK$19:$BK$23,基本信息!G37)</f>
        <v>252260.28961507144</v>
      </c>
      <c r="BP40" s="63">
        <f>求节点($BJ$19:$BJ$23,$BK$19:$BK$23,基本信息!H37)</f>
        <v>271010.28961507144</v>
      </c>
      <c r="BQ40" s="63">
        <f>求节点($BJ$19:$BJ$23,$BK$19:$BK$23,基本信息!I37)</f>
        <v>289760.2896150715</v>
      </c>
      <c r="BR40" s="63">
        <f>求节点($BJ$19:$BJ$23,$BK$19:$BK$23,基本信息!J37)</f>
        <v>311347.05282009527</v>
      </c>
      <c r="BS40" s="63">
        <f>求节点($BJ$19:$BJ$23,$BK$19:$BK$23,基本信息!K37)</f>
        <v>336347.05282009527</v>
      </c>
      <c r="BT40" s="63">
        <f>求节点($BJ$19:$BJ$23,$BL$19:$BL$23,基本信息!G37)</f>
        <v>5204.3381602511909</v>
      </c>
      <c r="BU40" s="63">
        <f>求节点($BJ$19:$BJ$23,$BL$19:$BL$23,基本信息!H37)</f>
        <v>5516.8381602511909</v>
      </c>
      <c r="BV40" s="63">
        <f>求节点($BJ$19:$BJ$23,$BL$19:$BL$23,基本信息!I37)</f>
        <v>5829.3381602511909</v>
      </c>
      <c r="BW40" s="63">
        <f>求节点($BJ$19:$BJ$23,$BL$19:$BL$23,基本信息!J37)</f>
        <v>6170.205792301429</v>
      </c>
      <c r="BX40" s="63">
        <f>求节点($BJ$19:$BJ$23,$BL$19:$BL$23,基本信息!K37)</f>
        <v>6545.205792301429</v>
      </c>
      <c r="CC40" s="27"/>
      <c r="CD40" s="24">
        <v>33</v>
      </c>
      <c r="CE40" s="69">
        <f t="shared" si="38"/>
        <v>1235.5038795648215</v>
      </c>
      <c r="CF40" s="69">
        <f t="shared" si="20"/>
        <v>1233.5245876629372</v>
      </c>
      <c r="CG40" s="69">
        <f t="shared" si="21"/>
        <v>1200.3474017538724</v>
      </c>
      <c r="CH40" s="69">
        <f t="shared" si="22"/>
        <v>1127.670634203477</v>
      </c>
      <c r="CI40" s="69">
        <f t="shared" si="23"/>
        <v>993.73515125349479</v>
      </c>
      <c r="CJ40" s="69">
        <f>(CE40-CE39)/节奏总纲!W36</f>
        <v>144.71890437774928</v>
      </c>
      <c r="CK40" s="6">
        <f t="shared" si="24"/>
        <v>0.42123203709277723</v>
      </c>
      <c r="CL40" s="6">
        <f t="shared" si="25"/>
        <v>0.57876796290722277</v>
      </c>
      <c r="CM40" s="24"/>
      <c r="CN40" s="24">
        <v>33</v>
      </c>
      <c r="CO40" s="69">
        <f t="shared" si="26"/>
        <v>413384.82998688781</v>
      </c>
      <c r="CP40" s="69">
        <f t="shared" si="27"/>
        <v>427081.05020324065</v>
      </c>
      <c r="CQ40" s="69">
        <f t="shared" si="28"/>
        <v>433337.41162415029</v>
      </c>
      <c r="CR40" s="69">
        <f t="shared" si="29"/>
        <v>432524.10864219151</v>
      </c>
      <c r="CS40" s="69">
        <f t="shared" si="30"/>
        <v>419579.90480317833</v>
      </c>
      <c r="CT40" s="6">
        <f t="shared" si="31"/>
        <v>0.61023112440549143</v>
      </c>
      <c r="CU40" s="6">
        <f t="shared" si="32"/>
        <v>0.38976887559450862</v>
      </c>
      <c r="CW40" s="24">
        <v>33</v>
      </c>
      <c r="CX40" s="69">
        <f t="shared" si="33"/>
        <v>0</v>
      </c>
      <c r="CY40" s="69">
        <f t="shared" si="34"/>
        <v>0</v>
      </c>
      <c r="CZ40" s="69">
        <f t="shared" si="35"/>
        <v>0</v>
      </c>
      <c r="DA40" s="69">
        <f t="shared" si="36"/>
        <v>0</v>
      </c>
      <c r="DB40" s="69">
        <f t="shared" si="37"/>
        <v>0</v>
      </c>
    </row>
    <row r="41" spans="2:106" x14ac:dyDescent="0.15">
      <c r="B41" s="73"/>
      <c r="C41" s="4">
        <v>34</v>
      </c>
      <c r="D41" s="4">
        <f t="shared" si="39"/>
        <v>50</v>
      </c>
      <c r="E41" s="60">
        <f t="shared" si="41"/>
        <v>1500</v>
      </c>
      <c r="F41" s="52">
        <f t="shared" si="42"/>
        <v>0</v>
      </c>
      <c r="G41" s="56">
        <f t="shared" si="42"/>
        <v>40000</v>
      </c>
      <c r="I41" s="4">
        <f>SUM($D$8:$D41)</f>
        <v>1340</v>
      </c>
      <c r="J41" s="4">
        <f>SUM(E$8:E41)</f>
        <v>33000</v>
      </c>
      <c r="K41" s="4">
        <f>SUM(F$8:F41)</f>
        <v>0</v>
      </c>
      <c r="L41" s="55">
        <f>SUM(G$8:G41)</f>
        <v>760000</v>
      </c>
      <c r="M41" s="24"/>
      <c r="N41" s="69"/>
      <c r="O41" s="4">
        <v>34</v>
      </c>
      <c r="P41" s="69">
        <f>求节点($C$8:$C$67,$I$8:$I$67,基本信息!N38)+P40</f>
        <v>51837.247686159935</v>
      </c>
      <c r="Q41" s="69">
        <f>求节点($C$8:$C$67,$I$8:$I$67,基本信息!O38)+Q40</f>
        <v>56568.312771423152</v>
      </c>
      <c r="R41" s="69">
        <f>求节点($C$8:$C$67,$I$8:$I$67,基本信息!P38)+R40</f>
        <v>61977.652394861412</v>
      </c>
      <c r="S41" s="69">
        <f>求节点($C$8:$C$67,$I$8:$I$67,基本信息!Q38)+S40</f>
        <v>68904.619757343316</v>
      </c>
      <c r="T41" s="69">
        <f>求节点($C$8:$C$67,$I$8:$I$67,基本信息!R38)+T40</f>
        <v>79169.851377150451</v>
      </c>
      <c r="U41" s="69">
        <f>求节点($C$8:$C$67,$J$8:$J$67,基本信息!N38)+U40</f>
        <v>1349315.7333711535</v>
      </c>
      <c r="V41" s="69">
        <f>求节点($C$8:$C$67,$J$8:$J$67,基本信息!O38)+V40</f>
        <v>1499032.1218372618</v>
      </c>
      <c r="W41" s="69">
        <f>求节点($C$8:$C$67,$J$8:$J$67,基本信息!P38)+W40</f>
        <v>1672139.0080465456</v>
      </c>
      <c r="X41" s="69">
        <f>求节点($C$8:$C$67,$J$8:$J$67,基本信息!Q38)+X40</f>
        <v>1901427.5261025792</v>
      </c>
      <c r="Y41" s="69">
        <f>求节点($C$8:$C$67,$J$8:$J$67,基本信息!R38)+Y40</f>
        <v>2253131.1685465332</v>
      </c>
      <c r="Z41" s="69">
        <f>求节点($C$8:$C$67,$K$8:$K$67,基本信息!N38)+Z40</f>
        <v>0</v>
      </c>
      <c r="AA41" s="69">
        <f>求节点($C$8:$C$67,$K$8:$K$67,基本信息!O38)+AA40</f>
        <v>0</v>
      </c>
      <c r="AB41" s="69">
        <f>求节点($C$8:$C$67,$K$8:$K$67,基本信息!P38)+AB40</f>
        <v>0</v>
      </c>
      <c r="AC41" s="69">
        <f>求节点($C$8:$C$67,$K$8:$K$67,基本信息!Q38)+AC40</f>
        <v>0</v>
      </c>
      <c r="AD41" s="69">
        <f>求节点($C$8:$C$67,$K$8:$K$67,基本信息!R38)+AD40</f>
        <v>0</v>
      </c>
      <c r="AE41" s="69">
        <f>求节点($C$8:$C$67,$L$8:$L$67,基本信息!N38)+AE40</f>
        <v>35989782.642887563</v>
      </c>
      <c r="AF41" s="69">
        <f>求节点($C$8:$C$67,$L$8:$L$67,基本信息!O38)+AF40</f>
        <v>41384574.749172993</v>
      </c>
      <c r="AG41" s="69">
        <f>求节点($C$8:$C$67,$L$8:$L$67,基本信息!P38)+AG40</f>
        <v>47762252.499806732</v>
      </c>
      <c r="AH41" s="69">
        <f>求节点($C$8:$C$67,$L$8:$L$67,基本信息!Q38)+AH40</f>
        <v>58137950.453001164</v>
      </c>
      <c r="AI41" s="69">
        <f>求节点($C$8:$C$67,$L$8:$L$67,基本信息!R38)+AI40</f>
        <v>77180093.505724043</v>
      </c>
      <c r="AJ41" s="69"/>
      <c r="AK41" s="58">
        <v>34</v>
      </c>
      <c r="AL41" s="69">
        <f>求节点($O$8:$O$607,P$8:P$607,节奏总纲!P37)+IF((节奏总纲!P37-INDEX($O$8:$O$607,MATCH(MAX(P$8:P$607),P$8:P$607,0)))&lt;0,0,(节奏总纲!P37-INDEX($O$8:$O$607,MATCH(MAX(P$8:P$607),P$8:P$607,0)))*MAX($I$8:$I$67))</f>
        <v>8087.4715705899616</v>
      </c>
      <c r="AM41" s="69">
        <f>求节点($O$8:$O$607,Q$8:Q$607,节奏总纲!Q37)+IF((节奏总纲!Q37-INDEX($O$8:$O$607,MATCH(MAX(Q$8:Q$607),Q$8:Q$607,0)))&lt;0,0,(节奏总纲!Q37-INDEX($O$8:$O$607,MATCH(MAX(Q$8:Q$607),Q$8:Q$607,0)))*MAX($I$8:$I$67))</f>
        <v>7685.4053335442713</v>
      </c>
      <c r="AN41" s="69">
        <f>求节点($O$8:$O$607,R$8:R$607,节奏总纲!R37)+IF((节奏总纲!R37-INDEX($O$8:$O$607,MATCH(MAX(R$8:R$607),R$8:R$607,0)))&lt;0,0,(节奏总纲!R37-INDEX($O$8:$O$607,MATCH(MAX(R$8:R$607),R$8:R$607,0)))*MAX($I$8:$I$67))</f>
        <v>6942.8649861155955</v>
      </c>
      <c r="AO41" s="69">
        <f>求节点($O$8:$O$607,S$8:S$607,节奏总纲!S37)+IF((节奏总纲!S37-INDEX($O$8:$O$607,MATCH(MAX(S$8:S$607),S$8:S$607,0)))&lt;0,0,(节奏总纲!S37-INDEX($O$8:$O$607,MATCH(MAX(S$8:S$607),S$8:S$607,0)))*MAX($I$8:$I$67))</f>
        <v>5730.0478905230311</v>
      </c>
      <c r="AP41" s="69">
        <f>求节点($O$8:$O$607,T$8:T$607,节奏总纲!T37)+IF((节奏总纲!T37-INDEX($O$8:$O$607,MATCH(MAX(T$8:T$607),T$8:T$607,0)))&lt;0,0,(节奏总纲!T37-INDEX($O$8:$O$607,MATCH(MAX(T$8:T$607),T$8:T$607,0)))*MAX($I$8:$I$67))</f>
        <v>3758.6456473456124</v>
      </c>
      <c r="AQ41" s="69">
        <f>求节点($O$8:$O$607,U$8:U$607,节奏总纲!P37)+IF((节奏总纲!P37-INDEX($O$8:$O$607,MATCH(MAX(U$8:U$607),U$8:U$607,0)))&lt;0,0,(节奏总纲!P37-INDEX($O$8:$O$607,MATCH(MAX(U$8:U$607),U$8:U$607,0)))*MAX($J$8:$J$67))</f>
        <v>184137.93097575297</v>
      </c>
      <c r="AR41" s="69">
        <f>求节点($O$8:$O$607,V$8:V$607,节奏总纲!Q37)+IF((节奏总纲!Q37-INDEX($O$8:$O$607,MATCH(MAX(V$8:V$607),V$8:V$607,0)))&lt;0,0,(节奏总纲!Q37-INDEX($O$8:$O$607,MATCH(MAX(V$8:V$607),V$8:V$607,0)))*MAX($J$8:$J$67))</f>
        <v>177630.16223323243</v>
      </c>
      <c r="AS41" s="69">
        <f>求节点($O$8:$O$607,W$8:W$607,节奏总纲!R37)+IF((节奏总纲!R37-INDEX($O$8:$O$607,MATCH(MAX(W$8:W$607),W$8:W$607,0)))&lt;0,0,(节奏总纲!R37-INDEX($O$8:$O$607,MATCH(MAX(W$8:W$607),W$8:W$607,0)))*MAX($J$8:$J$67))</f>
        <v>162934.89607706849</v>
      </c>
      <c r="AT41" s="69">
        <f>求节点($O$8:$O$607,X$8:X$607,节奏总纲!S37)+IF((节奏总纲!S37-INDEX($O$8:$O$607,MATCH(MAX(X$8:X$607),X$8:X$607,0)))&lt;0,0,(节奏总纲!S37-INDEX($O$8:$O$607,MATCH(MAX(X$8:X$607),X$8:X$607,0)))*MAX($J$8:$J$67))</f>
        <v>137249.9122355498</v>
      </c>
      <c r="AU41" s="69">
        <f>求节点($O$8:$O$607,Y$8:Y$607,节奏总纲!T37)+IF((节奏总纲!T37-INDEX($O$8:$O$607,MATCH(MAX(Y$8:Y$607),Y$8:Y$607,0)))&lt;0,0,(节奏总纲!T37-INDEX($O$8:$O$607,MATCH(MAX(Y$8:Y$607),Y$8:Y$607,0)))*MAX($J$8:$J$67))</f>
        <v>92828.209232388821</v>
      </c>
      <c r="AV41" s="69">
        <f>求节点($O$8:$O$607,Z$8:Z$607,节奏总纲!P37)+IF((节奏总纲!P37-INDEX($O$8:$O$607,MATCH(MAX(Z$8:Z$607),Z$8:Z$607,0)))&lt;0,0,(节奏总纲!P37-INDEX($O$8:$O$607,MATCH(MAX(Z$8:Z$607),Z$8:Z$607,0)))*MAX($K$8:$K$67))</f>
        <v>0</v>
      </c>
      <c r="AW41" s="69">
        <f>求节点($O$8:$O$607,AA$8:AA$607,节奏总纲!Q37)+IF((节奏总纲!Q37-INDEX($O$8:$O$607,MATCH(MAX(AA$8:AA$607),AA$8:AA$607,0)))&lt;0,0,(节奏总纲!Q37-INDEX($O$8:$O$607,MATCH(MAX(AA$8:AA$607),AA$8:AA$607,0)))*MAX($K$8:$K$67))</f>
        <v>0</v>
      </c>
      <c r="AX41" s="69">
        <f>求节点($O$8:$O$607,AB$8:AB$607,节奏总纲!R37)+IF((节奏总纲!R37-INDEX($O$8:$O$607,MATCH(MAX(AB$8:AB$607),AB$8:AB$607,0)))&lt;0,0,(节奏总纲!R37-INDEX($O$8:$O$607,MATCH(MAX(AB$8:AB$607),AB$8:AB$607,0)))*MAX($K$8:$K$67))</f>
        <v>0</v>
      </c>
      <c r="AY41" s="69">
        <f>求节点($O$8:$O$607,AC$8:AC$607,节奏总纲!S37)+IF((节奏总纲!S37-INDEX($O$8:$O$607,MATCH(MAX(AC$8:AC$607),AC$8:AC$607,0)))&lt;0,0,(节奏总纲!S37-INDEX($O$8:$O$607,MATCH(MAX(AC$8:AC$607),AC$8:AC$607,0)))*MAX($K$8:$K$67))</f>
        <v>0</v>
      </c>
      <c r="AZ41" s="69">
        <f>求节点($O$8:$O$607,AD$8:AD$607,节奏总纲!T37)+IF((节奏总纲!T37-INDEX($O$8:$O$607,MATCH(MAX(AD$8:AD$607),AD$8:AD$607,0)))&lt;0,0,(节奏总纲!T37-INDEX($O$8:$O$607,MATCH(MAX(AD$8:AD$607),AD$8:AD$607,0)))*MAX($K$8:$K$67))</f>
        <v>0</v>
      </c>
      <c r="BA41" s="69">
        <f>求节点($O$8:$O$607,AE$8:AE$607,节奏总纲!P37)+IF((节奏总纲!P37-INDEX($O$8:$O$607,MATCH(MAX(AE$8:AE$607),AE$8:AE$607,0)))&lt;0,0,(节奏总纲!P37-INDEX($O$8:$O$607,MATCH(MAX(AE$8:AE$607),AE$8:AE$607,0)))*MAX($L$8:$L$67))</f>
        <v>4027531.8822971936</v>
      </c>
      <c r="BB41" s="69">
        <f>求节点($O$8:$O$607,AF$8:AF$607,节奏总纲!Q37)+IF((节奏总纲!Q37-INDEX($O$8:$O$607,MATCH(MAX(AF$8:AF$607),AF$8:AF$607,0)))&lt;0,0,(节奏总纲!Q37-INDEX($O$8:$O$607,MATCH(MAX(AF$8:AF$607),AF$8:AF$607,0)))*MAX($L$8:$L$67))</f>
        <v>3929910.7812751117</v>
      </c>
      <c r="BC41" s="69">
        <f>求节点($O$8:$O$607,AG$8:AG$607,节奏总纲!R37)+IF((节奏总纲!R37-INDEX($O$8:$O$607,MATCH(MAX(AG$8:AG$607),AG$8:AG$607,0)))&lt;0,0,(节奏总纲!R37-INDEX($O$8:$O$607,MATCH(MAX(AG$8:AG$607),AG$8:AG$607,0)))*MAX($L$8:$L$67))</f>
        <v>3655674.789188087</v>
      </c>
      <c r="BD41" s="69">
        <f>求节点($O$8:$O$607,AH$8:AH$607,节奏总纲!S37)+IF((节奏总纲!S37-INDEX($O$8:$O$607,MATCH(MAX(AH$8:AH$607),AH$8:AH$607,0)))&lt;0,0,(节奏总纲!S37-INDEX($O$8:$O$607,MATCH(MAX(AH$8:AH$607),AH$8:AH$607,0)))*MAX($L$8:$L$67))</f>
        <v>3160677.0044169175</v>
      </c>
      <c r="BE41" s="69">
        <f>求节点($O$8:$O$607,AI$8:AI$607,节奏总纲!T37)+IF((节奏总纲!T37-INDEX($O$8:$O$607,MATCH(MAX(AI$8:AI$607),AI$8:AI$607,0)))&lt;0,0,(节奏总纲!T37-INDEX($O$8:$O$607,MATCH(MAX(AI$8:AI$607),AI$8:AI$607,0)))*MAX($L$8:$L$67))</f>
        <v>2231267.9982417622</v>
      </c>
      <c r="BN41" s="4">
        <v>34</v>
      </c>
      <c r="BO41" s="63">
        <f>求节点($BJ$19:$BJ$23,$BK$19:$BK$23,基本信息!G38)</f>
        <v>266019.79502897634</v>
      </c>
      <c r="BP41" s="63">
        <f>求节点($BJ$19:$BJ$23,$BK$19:$BK$23,基本信息!H38)</f>
        <v>284769.79502897634</v>
      </c>
      <c r="BQ41" s="63">
        <f>求节点($BJ$19:$BJ$23,$BK$19:$BK$23,基本信息!I38)</f>
        <v>304693.06003863516</v>
      </c>
      <c r="BR41" s="63">
        <f>求节点($BJ$19:$BJ$23,$BK$19:$BK$23,基本信息!J38)</f>
        <v>329693.06003863516</v>
      </c>
      <c r="BS41" s="63">
        <f>求节点($BJ$19:$BJ$23,$BK$19:$BK$23,基本信息!K38)</f>
        <v>354693.06003863516</v>
      </c>
      <c r="BT41" s="63">
        <f>求节点($BJ$19:$BJ$23,$BL$19:$BL$23,基本信息!G38)</f>
        <v>5433.6632504829395</v>
      </c>
      <c r="BU41" s="63">
        <f>求节点($BJ$19:$BJ$23,$BL$19:$BL$23,基本信息!H38)</f>
        <v>5746.1632504829395</v>
      </c>
      <c r="BV41" s="63">
        <f>求节点($BJ$19:$BJ$23,$BL$19:$BL$23,基本信息!I38)</f>
        <v>6070.3959005795268</v>
      </c>
      <c r="BW41" s="63">
        <f>求节点($BJ$19:$BJ$23,$BL$19:$BL$23,基本信息!J38)</f>
        <v>6445.3959005795268</v>
      </c>
      <c r="BX41" s="63">
        <f>求节点($BJ$19:$BJ$23,$BL$19:$BL$23,基本信息!K38)</f>
        <v>6820.3959005795268</v>
      </c>
      <c r="CC41" s="27"/>
      <c r="CD41" s="24">
        <v>34</v>
      </c>
      <c r="CE41" s="69">
        <f t="shared" si="38"/>
        <v>1352.1134821072901</v>
      </c>
      <c r="CF41" s="69">
        <f t="shared" si="20"/>
        <v>1343.1568584027211</v>
      </c>
      <c r="CG41" s="69">
        <f t="shared" si="21"/>
        <v>1301.3260886695125</v>
      </c>
      <c r="CH41" s="69">
        <f t="shared" si="22"/>
        <v>1217.5443791102559</v>
      </c>
      <c r="CI41" s="69">
        <f t="shared" si="23"/>
        <v>1057.904154792514</v>
      </c>
      <c r="CJ41" s="69">
        <f>(CE41-CE40)/节奏总纲!W37</f>
        <v>164.95725884649531</v>
      </c>
      <c r="CK41" s="6">
        <f t="shared" si="24"/>
        <v>0.40186443833209107</v>
      </c>
      <c r="CL41" s="6">
        <f t="shared" si="25"/>
        <v>0.59813556166790904</v>
      </c>
      <c r="CM41" s="24"/>
      <c r="CN41" s="24">
        <v>34</v>
      </c>
      <c r="CO41" s="69">
        <f t="shared" si="26"/>
        <v>450157.72600472928</v>
      </c>
      <c r="CP41" s="69">
        <f t="shared" si="27"/>
        <v>462399.9572622088</v>
      </c>
      <c r="CQ41" s="69">
        <f t="shared" si="28"/>
        <v>467627.95611570368</v>
      </c>
      <c r="CR41" s="69">
        <f t="shared" si="29"/>
        <v>466942.97227418493</v>
      </c>
      <c r="CS41" s="69">
        <f t="shared" si="30"/>
        <v>447521.26927102398</v>
      </c>
      <c r="CT41" s="6">
        <f t="shared" si="31"/>
        <v>0.59094797148095946</v>
      </c>
      <c r="CU41" s="6">
        <f t="shared" si="32"/>
        <v>0.40905202851904054</v>
      </c>
      <c r="CW41" s="24">
        <v>34</v>
      </c>
      <c r="CX41" s="69">
        <f t="shared" si="33"/>
        <v>0</v>
      </c>
      <c r="CY41" s="69">
        <f t="shared" si="34"/>
        <v>0</v>
      </c>
      <c r="CZ41" s="69">
        <f t="shared" si="35"/>
        <v>0</v>
      </c>
      <c r="DA41" s="69">
        <f t="shared" si="36"/>
        <v>0</v>
      </c>
      <c r="DB41" s="69">
        <f t="shared" si="37"/>
        <v>0</v>
      </c>
    </row>
    <row r="42" spans="2:106" x14ac:dyDescent="0.15">
      <c r="B42" s="73"/>
      <c r="C42" s="4">
        <v>35</v>
      </c>
      <c r="D42" s="4">
        <f t="shared" si="39"/>
        <v>50</v>
      </c>
      <c r="E42" s="60">
        <f t="shared" si="41"/>
        <v>1500</v>
      </c>
      <c r="F42" s="52">
        <f t="shared" si="42"/>
        <v>0</v>
      </c>
      <c r="G42" s="56">
        <f t="shared" si="42"/>
        <v>40000</v>
      </c>
      <c r="I42" s="4">
        <f>SUM($D$8:$D42)</f>
        <v>1390</v>
      </c>
      <c r="J42" s="4">
        <f>SUM(E$8:E42)</f>
        <v>34500</v>
      </c>
      <c r="K42" s="4">
        <f>SUM(F$8:F42)</f>
        <v>0</v>
      </c>
      <c r="L42" s="55">
        <f>SUM(G$8:G42)</f>
        <v>800000</v>
      </c>
      <c r="M42" s="24"/>
      <c r="N42" s="69"/>
      <c r="O42" s="4">
        <v>35</v>
      </c>
      <c r="P42" s="69">
        <f>求节点($C$8:$C$67,$I$8:$I$67,基本信息!N39)+P41</f>
        <v>53756.238604872196</v>
      </c>
      <c r="Q42" s="69">
        <f>求节点($C$8:$C$67,$I$8:$I$67,基本信息!O39)+Q41</f>
        <v>58604.116768008855</v>
      </c>
      <c r="R42" s="69">
        <f>求节点($C$8:$C$67,$I$8:$I$67,基本信息!P39)+R41</f>
        <v>64149.883896782179</v>
      </c>
      <c r="S42" s="69">
        <f>求节点($C$8:$C$67,$I$8:$I$67,基本信息!Q39)+S41</f>
        <v>71273.80438134649</v>
      </c>
      <c r="T42" s="69">
        <f>求节点($C$8:$C$67,$I$8:$I$67,基本信息!R39)+T41</f>
        <v>81749.851377150451</v>
      </c>
      <c r="U42" s="69">
        <f>求节点($C$8:$C$67,$J$8:$J$67,基本信息!N39)+U41</f>
        <v>1401282.0973282289</v>
      </c>
      <c r="V42" s="69">
        <f>求节点($C$8:$C$67,$J$8:$J$67,基本信息!O39)+V41</f>
        <v>1554892.2550567852</v>
      </c>
      <c r="W42" s="69">
        <f>求节点($C$8:$C$67,$J$8:$J$67,基本信息!P39)+W41</f>
        <v>1732575.8474008588</v>
      </c>
      <c r="X42" s="69">
        <f>求节点($C$8:$C$67,$J$8:$J$67,基本信息!Q39)+X41</f>
        <v>1968898.4055312637</v>
      </c>
      <c r="Y42" s="69">
        <f>求节点($C$8:$C$67,$J$8:$J$67,基本信息!R39)+Y41</f>
        <v>2328131.1685465332</v>
      </c>
      <c r="Z42" s="69">
        <f>求节点($C$8:$C$67,$K$8:$K$67,基本信息!N39)+Z41</f>
        <v>0</v>
      </c>
      <c r="AA42" s="69">
        <f>求节点($C$8:$C$67,$K$8:$K$67,基本信息!O39)+AA41</f>
        <v>0</v>
      </c>
      <c r="AB42" s="69">
        <f>求节点($C$8:$C$67,$K$8:$K$67,基本信息!P39)+AB41</f>
        <v>0</v>
      </c>
      <c r="AC42" s="69">
        <f>求节点($C$8:$C$67,$K$8:$K$67,基本信息!Q39)+AC41</f>
        <v>0</v>
      </c>
      <c r="AD42" s="69">
        <f>求节点($C$8:$C$67,$K$8:$K$67,基本信息!R39)+AD41</f>
        <v>0</v>
      </c>
      <c r="AE42" s="69">
        <f>求节点($C$8:$C$67,$L$8:$L$67,基本信息!N39)+AE41</f>
        <v>37468437.201170579</v>
      </c>
      <c r="AF42" s="69">
        <f>求节点($C$8:$C$67,$L$8:$L$67,基本信息!O39)+AF41</f>
        <v>43018980.077953927</v>
      </c>
      <c r="AG42" s="69">
        <f>求节点($C$8:$C$67,$L$8:$L$67,基本信息!P39)+AG41</f>
        <v>49590210.218482777</v>
      </c>
      <c r="AH42" s="69">
        <f>求节点($C$8:$C$67,$L$8:$L$67,基本信息!Q39)+AH41</f>
        <v>60416086.736436978</v>
      </c>
      <c r="AI42" s="69">
        <f>求节点($C$8:$C$67,$L$8:$L$67,基本信息!R39)+AI41</f>
        <v>79940093.505724043</v>
      </c>
      <c r="AJ42" s="69"/>
      <c r="AK42" s="58">
        <v>35</v>
      </c>
      <c r="AL42" s="69">
        <f>求节点($O$8:$O$607,P$8:P$607,节奏总纲!P38)+IF((节奏总纲!P38-INDEX($O$8:$O$607,MATCH(MAX(P$8:P$607),P$8:P$607,0)))&lt;0,0,(节奏总纲!P38-INDEX($O$8:$O$607,MATCH(MAX(P$8:P$607),P$8:P$607,0)))*MAX($I$8:$I$67))</f>
        <v>9131.9530654264818</v>
      </c>
      <c r="AM42" s="69">
        <f>求节点($O$8:$O$607,Q$8:Q$607,节奏总纲!Q38)+IF((节奏总纲!Q38-INDEX($O$8:$O$607,MATCH(MAX(Q$8:Q$607),Q$8:Q$607,0)))&lt;0,0,(节奏总纲!Q38-INDEX($O$8:$O$607,MATCH(MAX(Q$8:Q$607),Q$8:Q$607,0)))*MAX($I$8:$I$67))</f>
        <v>8659.9878059323946</v>
      </c>
      <c r="AN42" s="69">
        <f>求节点($O$8:$O$607,R$8:R$607,节奏总纲!R38)+IF((节奏总纲!R38-INDEX($O$8:$O$607,MATCH(MAX(R$8:R$607),R$8:R$607,0)))&lt;0,0,(节奏总纲!R38-INDEX($O$8:$O$607,MATCH(MAX(R$8:R$607),R$8:R$607,0)))*MAX($I$8:$I$67))</f>
        <v>7836.3362616462919</v>
      </c>
      <c r="AO42" s="69">
        <f>求节点($O$8:$O$607,S$8:S$607,节奏总纲!S38)+IF((节奏总纲!S38-INDEX($O$8:$O$607,MATCH(MAX(S$8:S$607),S$8:S$607,0)))&lt;0,0,(节奏总纲!S38-INDEX($O$8:$O$607,MATCH(MAX(S$8:S$607),S$8:S$607,0)))*MAX($I$8:$I$67))</f>
        <v>6436.8972707250377</v>
      </c>
      <c r="AP42" s="69">
        <f>求节点($O$8:$O$607,T$8:T$607,节奏总纲!T38)+IF((节奏总纲!T38-INDEX($O$8:$O$607,MATCH(MAX(T$8:T$607),T$8:T$607,0)))&lt;0,0,(节奏总纲!T38-INDEX($O$8:$O$607,MATCH(MAX(T$8:T$607),T$8:T$607,0)))*MAX($I$8:$I$67))</f>
        <v>4182.9592871661234</v>
      </c>
      <c r="AQ42" s="69">
        <f>求节点($O$8:$O$607,U$8:U$607,节奏总纲!P38)+IF((节奏总纲!P38-INDEX($O$8:$O$607,MATCH(MAX(U$8:U$607),U$8:U$607,0)))&lt;0,0,(节奏总纲!P38-INDEX($O$8:$O$607,MATCH(MAX(U$8:U$607),U$8:U$607,0)))*MAX($J$8:$J$67))</f>
        <v>210017.33028867698</v>
      </c>
      <c r="AR42" s="69">
        <f>求节点($O$8:$O$607,V$8:V$607,节奏总纲!Q38)+IF((节奏总纲!Q38-INDEX($O$8:$O$607,MATCH(MAX(V$8:V$607),V$8:V$607,0)))&lt;0,0,(节奏总纲!Q38-INDEX($O$8:$O$607,MATCH(MAX(V$8:V$607),V$8:V$607,0)))*MAX($J$8:$J$67))</f>
        <v>202029.16963534043</v>
      </c>
      <c r="AS42" s="69">
        <f>求节点($O$8:$O$607,W$8:W$607,节奏总纲!R38)+IF((节奏总纲!R38-INDEX($O$8:$O$607,MATCH(MAX(W$8:W$607),W$8:W$607,0)))&lt;0,0,(节奏总纲!R38-INDEX($O$8:$O$607,MATCH(MAX(W$8:W$607),W$8:W$607,0)))*MAX($J$8:$J$67))</f>
        <v>185962.28399524098</v>
      </c>
      <c r="AT42" s="69">
        <f>求节点($O$8:$O$607,X$8:X$607,节奏总纲!S38)+IF((节奏总纲!S38-INDEX($O$8:$O$607,MATCH(MAX(X$8:X$607),X$8:X$607,0)))&lt;0,0,(节奏总纲!S38-INDEX($O$8:$O$607,MATCH(MAX(X$8:X$607),X$8:X$607,0)))*MAX($J$8:$J$67))</f>
        <v>155870.13776276197</v>
      </c>
      <c r="AU42" s="69">
        <f>求节点($O$8:$O$607,Y$8:Y$607,节奏总纲!T38)+IF((节奏总纲!T38-INDEX($O$8:$O$607,MATCH(MAX(Y$8:Y$607),Y$8:Y$607,0)))&lt;0,0,(节奏总纲!T38-INDEX($O$8:$O$607,MATCH(MAX(Y$8:Y$607),Y$8:Y$607,0)))*MAX($J$8:$J$67))</f>
        <v>104218.46039629087</v>
      </c>
      <c r="AV42" s="69">
        <f>求节点($O$8:$O$607,Z$8:Z$607,节奏总纲!P38)+IF((节奏总纲!P38-INDEX($O$8:$O$607,MATCH(MAX(Z$8:Z$607),Z$8:Z$607,0)))&lt;0,0,(节奏总纲!P38-INDEX($O$8:$O$607,MATCH(MAX(Z$8:Z$607),Z$8:Z$607,0)))*MAX($K$8:$K$67))</f>
        <v>0</v>
      </c>
      <c r="AW42" s="69">
        <f>求节点($O$8:$O$607,AA$8:AA$607,节奏总纲!Q38)+IF((节奏总纲!Q38-INDEX($O$8:$O$607,MATCH(MAX(AA$8:AA$607),AA$8:AA$607,0)))&lt;0,0,(节奏总纲!Q38-INDEX($O$8:$O$607,MATCH(MAX(AA$8:AA$607),AA$8:AA$607,0)))*MAX($K$8:$K$67))</f>
        <v>0</v>
      </c>
      <c r="AX42" s="69">
        <f>求节点($O$8:$O$607,AB$8:AB$607,节奏总纲!R38)+IF((节奏总纲!R38-INDEX($O$8:$O$607,MATCH(MAX(AB$8:AB$607),AB$8:AB$607,0)))&lt;0,0,(节奏总纲!R38-INDEX($O$8:$O$607,MATCH(MAX(AB$8:AB$607),AB$8:AB$607,0)))*MAX($K$8:$K$67))</f>
        <v>0</v>
      </c>
      <c r="AY42" s="69">
        <f>求节点($O$8:$O$607,AC$8:AC$607,节奏总纲!S38)+IF((节奏总纲!S38-INDEX($O$8:$O$607,MATCH(MAX(AC$8:AC$607),AC$8:AC$607,0)))&lt;0,0,(节奏总纲!S38-INDEX($O$8:$O$607,MATCH(MAX(AC$8:AC$607),AC$8:AC$607,0)))*MAX($K$8:$K$67))</f>
        <v>0</v>
      </c>
      <c r="AZ42" s="69">
        <f>求节点($O$8:$O$607,AD$8:AD$607,节奏总纲!T38)+IF((节奏总纲!T38-INDEX($O$8:$O$607,MATCH(MAX(AD$8:AD$607),AD$8:AD$607,0)))&lt;0,0,(节奏总纲!T38-INDEX($O$8:$O$607,MATCH(MAX(AD$8:AD$607),AD$8:AD$607,0)))*MAX($K$8:$K$67))</f>
        <v>0</v>
      </c>
      <c r="BA42" s="69">
        <f>求节点($O$8:$O$607,AE$8:AE$607,节奏总纲!P38)+IF((节奏总纲!P38-INDEX($O$8:$O$607,MATCH(MAX(AE$8:AE$607),AE$8:AE$607,0)))&lt;0,0,(节奏总纲!P38-INDEX($O$8:$O$607,MATCH(MAX(AE$8:AE$607),AE$8:AE$607,0)))*MAX($L$8:$L$67))</f>
        <v>4626731.7717723073</v>
      </c>
      <c r="BB42" s="69">
        <f>求节点($O$8:$O$607,AF$8:AF$607,节奏总纲!Q38)+IF((节奏总纲!Q38-INDEX($O$8:$O$607,MATCH(MAX(AF$8:AF$607),AF$8:AF$607,0)))&lt;0,0,(节奏总纲!Q38-INDEX($O$8:$O$607,MATCH(MAX(AF$8:AF$607),AF$8:AF$607,0)))*MAX($L$8:$L$67))</f>
        <v>4501517.3268179595</v>
      </c>
      <c r="BC42" s="69">
        <f>求节点($O$8:$O$607,AG$8:AG$607,节奏总纲!R38)+IF((节奏总纲!R38-INDEX($O$8:$O$607,MATCH(MAX(AG$8:AG$607),AG$8:AG$607,0)))&lt;0,0,(节奏总纲!R38-INDEX($O$8:$O$607,MATCH(MAX(AG$8:AG$607),AG$8:AG$607,0)))*MAX($L$8:$L$67))</f>
        <v>4239020.90927245</v>
      </c>
      <c r="BD42" s="69">
        <f>求节点($O$8:$O$607,AH$8:AH$607,节奏总纲!S38)+IF((节奏总纲!S38-INDEX($O$8:$O$607,MATCH(MAX(AH$8:AH$607),AH$8:AH$607,0)))&lt;0,0,(节奏总纲!S38-INDEX($O$8:$O$607,MATCH(MAX(AH$8:AH$607),AH$8:AH$607,0)))*MAX($L$8:$L$67))</f>
        <v>3658415.0015293341</v>
      </c>
      <c r="BE42" s="69">
        <f>求节点($O$8:$O$607,AI$8:AI$607,节奏总纲!T38)+IF((节奏总纲!T38-INDEX($O$8:$O$607,MATCH(MAX(AI$8:AI$607),AI$8:AI$607,0)))&lt;0,0,(节奏总纲!T38-INDEX($O$8:$O$607,MATCH(MAX(AI$8:AI$607),AI$8:AI$607,0)))*MAX($L$8:$L$67))</f>
        <v>2549201.2032920946</v>
      </c>
      <c r="BN42" s="4">
        <v>35</v>
      </c>
      <c r="BO42" s="63">
        <f>求节点($BJ$19:$BJ$23,$BK$19:$BK$23,基本信息!G39)</f>
        <v>282468.67135953752</v>
      </c>
      <c r="BP42" s="63">
        <f>求节点($BJ$19:$BJ$23,$BK$19:$BK$23,基本信息!H39)</f>
        <v>301624.89514605008</v>
      </c>
      <c r="BQ42" s="63">
        <f>求节点($BJ$19:$BJ$23,$BK$19:$BK$23,基本信息!I39)</f>
        <v>326624.89514605008</v>
      </c>
      <c r="BR42" s="63">
        <f>求节点($BJ$19:$BJ$23,$BK$19:$BK$23,基本信息!J39)</f>
        <v>351624.89514605008</v>
      </c>
      <c r="BS42" s="63">
        <f>求节点($BJ$19:$BJ$23,$BK$19:$BK$23,基本信息!K39)</f>
        <v>376624.89514605008</v>
      </c>
      <c r="BT42" s="63">
        <f>求节点($BJ$19:$BJ$23,$BL$19:$BL$23,基本信息!G39)</f>
        <v>5707.8111893256264</v>
      </c>
      <c r="BU42" s="63">
        <f>求节点($BJ$19:$BJ$23,$BL$19:$BL$23,基本信息!H39)</f>
        <v>6024.3734271907506</v>
      </c>
      <c r="BV42" s="63">
        <f>求节点($BJ$19:$BJ$23,$BL$19:$BL$23,基本信息!I39)</f>
        <v>6399.3734271907506</v>
      </c>
      <c r="BW42" s="63">
        <f>求节点($BJ$19:$BJ$23,$BL$19:$BL$23,基本信息!J39)</f>
        <v>6774.3734271907506</v>
      </c>
      <c r="BX42" s="63">
        <f>求节点($BJ$19:$BJ$23,$BL$19:$BL$23,基本信息!K39)</f>
        <v>7149.3734271907506</v>
      </c>
      <c r="CC42" s="27"/>
      <c r="CD42" s="24">
        <v>35</v>
      </c>
      <c r="CE42" s="69">
        <f t="shared" si="38"/>
        <v>1483.9764254752108</v>
      </c>
      <c r="CF42" s="69">
        <f t="shared" si="20"/>
        <v>1468.4361233123145</v>
      </c>
      <c r="CG42" s="69">
        <f t="shared" si="21"/>
        <v>1423.5709688837044</v>
      </c>
      <c r="CH42" s="69">
        <f t="shared" si="22"/>
        <v>1321.1270697915788</v>
      </c>
      <c r="CI42" s="69">
        <f t="shared" si="23"/>
        <v>1133.2332714356876</v>
      </c>
      <c r="CJ42" s="69">
        <f>(CE42-CE41)/节奏总纲!W38</f>
        <v>174.04312881529358</v>
      </c>
      <c r="CK42" s="6">
        <f t="shared" si="24"/>
        <v>0.38462950565389376</v>
      </c>
      <c r="CL42" s="6">
        <f t="shared" si="25"/>
        <v>0.61537049434610636</v>
      </c>
      <c r="CM42" s="24"/>
      <c r="CN42" s="24">
        <v>35</v>
      </c>
      <c r="CO42" s="69">
        <f t="shared" si="26"/>
        <v>492486.00164821453</v>
      </c>
      <c r="CP42" s="69">
        <f t="shared" si="27"/>
        <v>503654.06478139048</v>
      </c>
      <c r="CQ42" s="69">
        <f t="shared" si="28"/>
        <v>512587.17914129107</v>
      </c>
      <c r="CR42" s="69">
        <f t="shared" si="29"/>
        <v>507495.03290881205</v>
      </c>
      <c r="CS42" s="69">
        <f t="shared" si="30"/>
        <v>480843.35554234096</v>
      </c>
      <c r="CT42" s="6">
        <f t="shared" si="31"/>
        <v>0.57355675169282572</v>
      </c>
      <c r="CU42" s="6">
        <f t="shared" si="32"/>
        <v>0.42644324830717428</v>
      </c>
      <c r="CW42" s="24">
        <v>35</v>
      </c>
      <c r="CX42" s="69">
        <f t="shared" si="33"/>
        <v>0</v>
      </c>
      <c r="CY42" s="69">
        <f t="shared" si="34"/>
        <v>0</v>
      </c>
      <c r="CZ42" s="69">
        <f t="shared" si="35"/>
        <v>0</v>
      </c>
      <c r="DA42" s="69">
        <f t="shared" si="36"/>
        <v>0</v>
      </c>
      <c r="DB42" s="69">
        <f t="shared" si="37"/>
        <v>0</v>
      </c>
    </row>
    <row r="43" spans="2:106" x14ac:dyDescent="0.15">
      <c r="B43" s="73"/>
      <c r="C43" s="4">
        <v>36</v>
      </c>
      <c r="D43" s="4">
        <f t="shared" si="39"/>
        <v>50</v>
      </c>
      <c r="E43" s="60">
        <f t="shared" si="41"/>
        <v>1500</v>
      </c>
      <c r="F43" s="52">
        <f t="shared" si="42"/>
        <v>0</v>
      </c>
      <c r="G43" s="56">
        <f t="shared" si="42"/>
        <v>40000</v>
      </c>
      <c r="I43" s="4">
        <f>SUM($D$8:$D43)</f>
        <v>1440</v>
      </c>
      <c r="J43" s="4">
        <f>SUM(E$8:E43)</f>
        <v>36000</v>
      </c>
      <c r="K43" s="4">
        <f>SUM(F$8:F43)</f>
        <v>0</v>
      </c>
      <c r="L43" s="55">
        <f>SUM(G$8:G43)</f>
        <v>840000</v>
      </c>
      <c r="M43" s="24"/>
      <c r="N43" s="69"/>
      <c r="O43" s="4">
        <v>36</v>
      </c>
      <c r="P43" s="69">
        <f>求节点($C$8:$C$67,$I$8:$I$67,基本信息!N40)+P42</f>
        <v>55681.238604872196</v>
      </c>
      <c r="Q43" s="69">
        <f>求节点($C$8:$C$67,$I$8:$I$67,基本信息!O40)+Q42</f>
        <v>60645.545479502434</v>
      </c>
      <c r="R43" s="69">
        <f>求节点($C$8:$C$67,$I$8:$I$67,基本信息!P40)+R42</f>
        <v>66330.481119540942</v>
      </c>
      <c r="S43" s="69">
        <f>求节点($C$8:$C$67,$I$8:$I$67,基本信息!Q40)+S42</f>
        <v>73651.722792623477</v>
      </c>
      <c r="T43" s="69">
        <f>求节点($C$8:$C$67,$I$8:$I$67,基本信息!R40)+T42</f>
        <v>84329.851377150451</v>
      </c>
      <c r="U43" s="69">
        <f>求节点($C$8:$C$67,$J$8:$J$67,基本信息!N40)+U42</f>
        <v>1453448.7639948956</v>
      </c>
      <c r="V43" s="69">
        <f>求节点($C$8:$C$67,$J$8:$J$67,基本信息!O40)+V42</f>
        <v>1610939.8787732378</v>
      </c>
      <c r="W43" s="69">
        <f>求节点($C$8:$C$67,$J$8:$J$67,基本信息!P40)+W42</f>
        <v>1793311.4624993859</v>
      </c>
      <c r="X43" s="69">
        <f>求节点($C$8:$C$67,$J$8:$J$67,基本信息!Q40)+X42</f>
        <v>2036681.2059340135</v>
      </c>
      <c r="Y43" s="69">
        <f>求节点($C$8:$C$67,$J$8:$J$67,基本信息!R40)+Y42</f>
        <v>2403131.1685465332</v>
      </c>
      <c r="Z43" s="69">
        <f>求节点($C$8:$C$67,$K$8:$K$67,基本信息!N40)+Z42</f>
        <v>0</v>
      </c>
      <c r="AA43" s="69">
        <f>求节点($C$8:$C$67,$K$8:$K$67,基本信息!O40)+AA42</f>
        <v>0</v>
      </c>
      <c r="AB43" s="69">
        <f>求节点($C$8:$C$67,$K$8:$K$67,基本信息!P40)+AB42</f>
        <v>0</v>
      </c>
      <c r="AC43" s="69">
        <f>求节点($C$8:$C$67,$K$8:$K$67,基本信息!Q40)+AC42</f>
        <v>0</v>
      </c>
      <c r="AD43" s="69">
        <f>求节点($C$8:$C$67,$K$8:$K$67,基本信息!R40)+AD42</f>
        <v>0</v>
      </c>
      <c r="AE43" s="69">
        <f>求节点($C$8:$C$67,$L$8:$L$67,基本信息!N40)+AE42</f>
        <v>38955103.867837243</v>
      </c>
      <c r="AF43" s="69">
        <f>求节点($C$8:$C$67,$L$8:$L$67,基本信息!O40)+AF42</f>
        <v>44660885.026612028</v>
      </c>
      <c r="AG43" s="69">
        <f>求节点($C$8:$C$67,$L$8:$L$67,基本信息!P40)+AG42</f>
        <v>51437289.584788516</v>
      </c>
      <c r="AH43" s="69">
        <f>求节点($C$8:$C$67,$L$8:$L$67,基本信息!Q40)+AH42</f>
        <v>62714185.962212965</v>
      </c>
      <c r="AI43" s="69">
        <f>求节点($C$8:$C$67,$L$8:$L$67,基本信息!R40)+AI42</f>
        <v>82700093.505724043</v>
      </c>
      <c r="AJ43" s="69"/>
      <c r="AK43" s="58">
        <v>36</v>
      </c>
      <c r="AL43" s="69">
        <f>求节点($O$8:$O$607,P$8:P$607,节奏总纲!P39)+IF((节奏总纲!P39-INDEX($O$8:$O$607,MATCH(MAX(P$8:P$607),P$8:P$607,0)))&lt;0,0,(节奏总纲!P39-INDEX($O$8:$O$607,MATCH(MAX(P$8:P$607),P$8:P$607,0)))*MAX($I$8:$I$67))</f>
        <v>10305.558004963039</v>
      </c>
      <c r="AM43" s="69">
        <f>求节点($O$8:$O$607,Q$8:Q$607,节奏总纲!Q39)+IF((节奏总纲!Q39-INDEX($O$8:$O$607,MATCH(MAX(Q$8:Q$607),Q$8:Q$607,0)))&lt;0,0,(节奏总纲!Q39-INDEX($O$8:$O$607,MATCH(MAX(Q$8:Q$607),Q$8:Q$607,0)))*MAX($I$8:$I$67))</f>
        <v>9787.4476095336013</v>
      </c>
      <c r="AN43" s="69">
        <f>求节点($O$8:$O$607,R$8:R$607,节奏总纲!R39)+IF((节奏总纲!R39-INDEX($O$8:$O$607,MATCH(MAX(R$8:R$607),R$8:R$607,0)))&lt;0,0,(节奏总纲!R39-INDEX($O$8:$O$607,MATCH(MAX(R$8:R$607),R$8:R$607,0)))*MAX($I$8:$I$67))</f>
        <v>8788.1354411060202</v>
      </c>
      <c r="AO43" s="69">
        <f>求节点($O$8:$O$607,S$8:S$607,节奏总纲!S39)+IF((节奏总纲!S39-INDEX($O$8:$O$607,MATCH(MAX(S$8:S$607),S$8:S$607,0)))&lt;0,0,(节奏总纲!S39-INDEX($O$8:$O$607,MATCH(MAX(S$8:S$607),S$8:S$607,0)))*MAX($I$8:$I$67))</f>
        <v>7174.2305625284598</v>
      </c>
      <c r="AP43" s="69">
        <f>求节点($O$8:$O$607,T$8:T$607,节奏总纲!T39)+IF((节奏总纲!T39-INDEX($O$8:$O$607,MATCH(MAX(T$8:T$607),T$8:T$607,0)))&lt;0,0,(节奏总纲!T39-INDEX($O$8:$O$607,MATCH(MAX(T$8:T$607),T$8:T$607,0)))*MAX($I$8:$I$67))</f>
        <v>4646.997112825271</v>
      </c>
      <c r="AQ43" s="69">
        <f>求节点($O$8:$O$607,U$8:U$607,节奏总纲!P39)+IF((节奏总纲!P39-INDEX($O$8:$O$607,MATCH(MAX(U$8:U$607),U$8:U$607,0)))&lt;0,0,(节奏总纲!P39-INDEX($O$8:$O$607,MATCH(MAX(U$8:U$607),U$8:U$607,0)))*MAX($J$8:$J$67))</f>
        <v>239417.28694625886</v>
      </c>
      <c r="AR43" s="69">
        <f>求节点($O$8:$O$607,V$8:V$607,节奏总纲!Q39)+IF((节奏总纲!Q39-INDEX($O$8:$O$607,MATCH(MAX(V$8:V$607),V$8:V$607,0)))&lt;0,0,(节奏总纲!Q39-INDEX($O$8:$O$607,MATCH(MAX(V$8:V$607),V$8:V$607,0)))*MAX($J$8:$J$67))</f>
        <v>230956.56521971166</v>
      </c>
      <c r="AS43" s="69">
        <f>求节点($O$8:$O$607,W$8:W$607,节奏总纲!R39)+IF((节奏总纲!R39-INDEX($O$8:$O$607,MATCH(MAX(W$8:W$607),W$8:W$607,0)))&lt;0,0,(节奏总纲!R39-INDEX($O$8:$O$607,MATCH(MAX(W$8:W$607),W$8:W$607,0)))*MAX($J$8:$J$67))</f>
        <v>210659.10253612127</v>
      </c>
      <c r="AT43" s="69">
        <f>求节点($O$8:$O$607,X$8:X$607,节奏总纲!S39)+IF((节奏总纲!S39-INDEX($O$8:$O$607,MATCH(MAX(X$8:X$607),X$8:X$607,0)))&lt;0,0,(节奏总纲!S39-INDEX($O$8:$O$607,MATCH(MAX(X$8:X$607),X$8:X$607,0)))*MAX($J$8:$J$67))</f>
        <v>175293.38770347467</v>
      </c>
      <c r="AU43" s="69">
        <f>求节点($O$8:$O$607,Y$8:Y$607,节奏总纲!T39)+IF((节奏总纲!T39-INDEX($O$8:$O$607,MATCH(MAX(Y$8:Y$607),Y$8:Y$607,0)))&lt;0,0,(节奏总纲!T39-INDEX($O$8:$O$607,MATCH(MAX(Y$8:Y$607),Y$8:Y$607,0)))*MAX($J$8:$J$67))</f>
        <v>116947.77372325011</v>
      </c>
      <c r="AV43" s="69">
        <f>求节点($O$8:$O$607,Z$8:Z$607,节奏总纲!P39)+IF((节奏总纲!P39-INDEX($O$8:$O$607,MATCH(MAX(Z$8:Z$607),Z$8:Z$607,0)))&lt;0,0,(节奏总纲!P39-INDEX($O$8:$O$607,MATCH(MAX(Z$8:Z$607),Z$8:Z$607,0)))*MAX($K$8:$K$67))</f>
        <v>0</v>
      </c>
      <c r="AW43" s="69">
        <f>求节点($O$8:$O$607,AA$8:AA$607,节奏总纲!Q39)+IF((节奏总纲!Q39-INDEX($O$8:$O$607,MATCH(MAX(AA$8:AA$607),AA$8:AA$607,0)))&lt;0,0,(节奏总纲!Q39-INDEX($O$8:$O$607,MATCH(MAX(AA$8:AA$607),AA$8:AA$607,0)))*MAX($K$8:$K$67))</f>
        <v>0</v>
      </c>
      <c r="AX43" s="69">
        <f>求节点($O$8:$O$607,AB$8:AB$607,节奏总纲!R39)+IF((节奏总纲!R39-INDEX($O$8:$O$607,MATCH(MAX(AB$8:AB$607),AB$8:AB$607,0)))&lt;0,0,(节奏总纲!R39-INDEX($O$8:$O$607,MATCH(MAX(AB$8:AB$607),AB$8:AB$607,0)))*MAX($K$8:$K$67))</f>
        <v>0</v>
      </c>
      <c r="AY43" s="69">
        <f>求节点($O$8:$O$607,AC$8:AC$607,节奏总纲!S39)+IF((节奏总纲!S39-INDEX($O$8:$O$607,MATCH(MAX(AC$8:AC$607),AC$8:AC$607,0)))&lt;0,0,(节奏总纲!S39-INDEX($O$8:$O$607,MATCH(MAX(AC$8:AC$607),AC$8:AC$607,0)))*MAX($K$8:$K$67))</f>
        <v>0</v>
      </c>
      <c r="AZ43" s="69">
        <f>求节点($O$8:$O$607,AD$8:AD$607,节奏总纲!T39)+IF((节奏总纲!T39-INDEX($O$8:$O$607,MATCH(MAX(AD$8:AD$607),AD$8:AD$607,0)))&lt;0,0,(节奏总纲!T39-INDEX($O$8:$O$607,MATCH(MAX(AD$8:AD$607),AD$8:AD$607,0)))*MAX($K$8:$K$67))</f>
        <v>0</v>
      </c>
      <c r="BA43" s="69">
        <f>求节点($O$8:$O$607,AE$8:AE$607,节奏总纲!P39)+IF((节奏总纲!P39-INDEX($O$8:$O$607,MATCH(MAX(AE$8:AE$607),AE$8:AE$607,0)))&lt;0,0,(节奏总纲!P39-INDEX($O$8:$O$607,MATCH(MAX(AE$8:AE$607),AE$8:AE$607,0)))*MAX($L$8:$L$67))</f>
        <v>5318405.2666418552</v>
      </c>
      <c r="BB43" s="69">
        <f>求节点($O$8:$O$607,AF$8:AF$607,节奏总纲!Q39)+IF((节奏总纲!Q39-INDEX($O$8:$O$607,MATCH(MAX(AF$8:AF$607),AF$8:AF$607,0)))&lt;0,0,(节奏总纲!Q39-INDEX($O$8:$O$607,MATCH(MAX(AF$8:AF$607),AF$8:AF$607,0)))*MAX($L$8:$L$67))</f>
        <v>5225883.2567426926</v>
      </c>
      <c r="BC43" s="69">
        <f>求节点($O$8:$O$607,AG$8:AG$607,节奏总纲!R39)+IF((节奏总纲!R39-INDEX($O$8:$O$607,MATCH(MAX(AG$8:AG$607),AG$8:AG$607,0)))&lt;0,0,(节奏总纲!R39-INDEX($O$8:$O$607,MATCH(MAX(AG$8:AG$607),AG$8:AG$607,0)))*MAX($L$8:$L$67))</f>
        <v>4875402.6121854605</v>
      </c>
      <c r="BD43" s="69">
        <f>求节点($O$8:$O$607,AH$8:AH$607,节奏总纲!S39)+IF((节奏总纲!S39-INDEX($O$8:$O$607,MATCH(MAX(AH$8:AH$607),AH$8:AH$607,0)))&lt;0,0,(节奏总纲!S39-INDEX($O$8:$O$607,MATCH(MAX(AH$8:AH$607),AH$8:AH$607,0)))*MAX($L$8:$L$67))</f>
        <v>4177618.6765211094</v>
      </c>
      <c r="BE43" s="69">
        <f>求节点($O$8:$O$607,AI$8:AI$607,节奏总纲!T39)+IF((节奏总纲!T39-INDEX($O$8:$O$607,MATCH(MAX(AI$8:AI$607),AI$8:AI$607,0)))&lt;0,0,(节奏总纲!T39-INDEX($O$8:$O$607,MATCH(MAX(AI$8:AI$607),AI$8:AI$607,0)))*MAX($L$8:$L$67))</f>
        <v>2921443.0266198479</v>
      </c>
      <c r="BN43" s="4">
        <v>36</v>
      </c>
      <c r="BO43" s="63">
        <f>求节点($BJ$19:$BJ$23,$BK$19:$BK$23,基本信息!G40)</f>
        <v>300130.85399889917</v>
      </c>
      <c r="BP43" s="63">
        <f>求节点($BJ$19:$BJ$23,$BK$19:$BK$23,基本信息!H40)</f>
        <v>325130.85399889917</v>
      </c>
      <c r="BQ43" s="63">
        <f>求节点($BJ$19:$BJ$23,$BK$19:$BK$23,基本信息!I40)</f>
        <v>350130.85399889917</v>
      </c>
      <c r="BR43" s="63">
        <f>求节点($BJ$19:$BJ$23,$BK$19:$BK$23,基本信息!J40)</f>
        <v>375130.85399889917</v>
      </c>
      <c r="BS43" s="63">
        <f>求节点($BJ$19:$BJ$23,$BK$19:$BK$23,基本信息!K40)</f>
        <v>400130.85399889917</v>
      </c>
      <c r="BT43" s="63">
        <f>求节点($BJ$19:$BJ$23,$BL$19:$BL$23,基本信息!G40)</f>
        <v>6001.9628099834872</v>
      </c>
      <c r="BU43" s="63">
        <f>求节点($BJ$19:$BJ$23,$BL$19:$BL$23,基本信息!H40)</f>
        <v>6376.9628099834872</v>
      </c>
      <c r="BV43" s="63">
        <f>求节点($BJ$19:$BJ$23,$BL$19:$BL$23,基本信息!I40)</f>
        <v>6751.9628099834872</v>
      </c>
      <c r="BW43" s="63">
        <f>求节点($BJ$19:$BJ$23,$BL$19:$BL$23,基本信息!J40)</f>
        <v>7126.9628099834872</v>
      </c>
      <c r="BX43" s="63">
        <f>求节点($BJ$19:$BJ$23,$BL$19:$BL$23,基本信息!K40)</f>
        <v>7501.9628099834872</v>
      </c>
      <c r="CC43" s="27"/>
      <c r="CD43" s="24">
        <v>36</v>
      </c>
      <c r="CE43" s="69">
        <f t="shared" si="38"/>
        <v>1630.7520814946527</v>
      </c>
      <c r="CF43" s="69">
        <f t="shared" si="20"/>
        <v>1616.4410419517089</v>
      </c>
      <c r="CG43" s="69">
        <f t="shared" si="21"/>
        <v>1554.009825108951</v>
      </c>
      <c r="CH43" s="69">
        <f t="shared" si="22"/>
        <v>1430.1193372511948</v>
      </c>
      <c r="CI43" s="69">
        <f t="shared" si="23"/>
        <v>1214.8959922808758</v>
      </c>
      <c r="CJ43" s="69">
        <f>(CE43-CE42)/节奏总纲!W39</f>
        <v>180.75284725181444</v>
      </c>
      <c r="CK43" s="6">
        <f t="shared" si="24"/>
        <v>0.36804875971597328</v>
      </c>
      <c r="CL43" s="6">
        <f t="shared" si="25"/>
        <v>0.63195124028402661</v>
      </c>
      <c r="CM43" s="24"/>
      <c r="CN43" s="24">
        <v>36</v>
      </c>
      <c r="CO43" s="69">
        <f t="shared" si="26"/>
        <v>539548.14094515797</v>
      </c>
      <c r="CP43" s="69">
        <f t="shared" si="27"/>
        <v>556087.41921861086</v>
      </c>
      <c r="CQ43" s="69">
        <f t="shared" si="28"/>
        <v>560789.95653502038</v>
      </c>
      <c r="CR43" s="69">
        <f t="shared" si="29"/>
        <v>550424.24170237384</v>
      </c>
      <c r="CS43" s="69">
        <f t="shared" si="30"/>
        <v>517078.62772214925</v>
      </c>
      <c r="CT43" s="6">
        <f t="shared" si="31"/>
        <v>0.55626334560831303</v>
      </c>
      <c r="CU43" s="6">
        <f t="shared" si="32"/>
        <v>0.44373665439168714</v>
      </c>
      <c r="CW43" s="24">
        <v>36</v>
      </c>
      <c r="CX43" s="69">
        <f t="shared" si="33"/>
        <v>0</v>
      </c>
      <c r="CY43" s="69">
        <f t="shared" si="34"/>
        <v>0</v>
      </c>
      <c r="CZ43" s="69">
        <f t="shared" si="35"/>
        <v>0</v>
      </c>
      <c r="DA43" s="69">
        <f t="shared" si="36"/>
        <v>0</v>
      </c>
      <c r="DB43" s="69">
        <f t="shared" si="37"/>
        <v>0</v>
      </c>
    </row>
    <row r="44" spans="2:106" x14ac:dyDescent="0.15">
      <c r="B44" s="73" t="s">
        <v>19</v>
      </c>
      <c r="C44" s="4">
        <v>37</v>
      </c>
      <c r="D44" s="4">
        <f t="shared" si="39"/>
        <v>60</v>
      </c>
      <c r="E44" s="60">
        <f t="shared" si="41"/>
        <v>2000</v>
      </c>
      <c r="F44" s="52">
        <f t="shared" si="42"/>
        <v>0</v>
      </c>
      <c r="G44" s="56">
        <f t="shared" si="42"/>
        <v>80000</v>
      </c>
      <c r="I44" s="4">
        <f>SUM($D$8:$D44)</f>
        <v>1500</v>
      </c>
      <c r="J44" s="4">
        <f>SUM(E$8:E44)</f>
        <v>38000</v>
      </c>
      <c r="K44" s="4">
        <f>SUM(F$8:F44)</f>
        <v>0</v>
      </c>
      <c r="L44" s="55">
        <f>SUM(G$8:G44)</f>
        <v>920000</v>
      </c>
      <c r="M44" s="24"/>
      <c r="N44" s="69"/>
      <c r="O44" s="4">
        <v>37</v>
      </c>
      <c r="P44" s="69">
        <f>求节点($C$8:$C$67,$I$8:$I$67,基本信息!N41)+P43</f>
        <v>57611.238604872196</v>
      </c>
      <c r="Q44" s="69">
        <f>求节点($C$8:$C$67,$I$8:$I$67,基本信息!O41)+Q43</f>
        <v>62692.835742898671</v>
      </c>
      <c r="R44" s="69">
        <f>求节点($C$8:$C$67,$I$8:$I$67,基本信息!P41)+R43</f>
        <v>68519.453278336499</v>
      </c>
      <c r="S44" s="69">
        <f>求节点($C$8:$C$67,$I$8:$I$67,基本信息!Q41)+S43</f>
        <v>76038.356649761612</v>
      </c>
      <c r="T44" s="69">
        <f>求节点($C$8:$C$67,$I$8:$I$67,基本信息!R41)+T43</f>
        <v>86909.851377150451</v>
      </c>
      <c r="U44" s="69">
        <f>求节点($C$8:$C$67,$J$8:$J$67,基本信息!N41)+U43</f>
        <v>1505782.0973282289</v>
      </c>
      <c r="V44" s="69">
        <f>求节点($C$8:$C$67,$J$8:$J$67,基本信息!O41)+V43</f>
        <v>1667182.8875531123</v>
      </c>
      <c r="W44" s="69">
        <f>求节点($C$8:$C$67,$J$8:$J$67,基本信息!P41)+W43</f>
        <v>1854346.1824563702</v>
      </c>
      <c r="X44" s="69">
        <f>求节点($C$8:$C$67,$J$8:$J$67,基本信息!Q41)+X43</f>
        <v>2104775.2722603753</v>
      </c>
      <c r="Y44" s="69">
        <f>求节点($C$8:$C$67,$J$8:$J$67,基本信息!R41)+Y43</f>
        <v>2478131.1685465332</v>
      </c>
      <c r="Z44" s="69">
        <f>求节点($C$8:$C$67,$K$8:$K$67,基本信息!N41)+Z43</f>
        <v>0</v>
      </c>
      <c r="AA44" s="69">
        <f>求节点($C$8:$C$67,$K$8:$K$67,基本信息!O41)+AA43</f>
        <v>0</v>
      </c>
      <c r="AB44" s="69">
        <f>求节点($C$8:$C$67,$K$8:$K$67,基本信息!P41)+AB43</f>
        <v>0</v>
      </c>
      <c r="AC44" s="69">
        <f>求节点($C$8:$C$67,$K$8:$K$67,基本信息!Q41)+AC43</f>
        <v>0</v>
      </c>
      <c r="AD44" s="69">
        <f>求节点($C$8:$C$67,$K$8:$K$67,基本信息!R41)+AD43</f>
        <v>0</v>
      </c>
      <c r="AE44" s="69">
        <f>求节点($C$8:$C$67,$L$8:$L$67,基本信息!N41)+AE43</f>
        <v>40448437.201170579</v>
      </c>
      <c r="AF44" s="69">
        <f>求节点($C$8:$C$67,$L$8:$L$67,基本信息!O41)+AF43</f>
        <v>46310605.377807006</v>
      </c>
      <c r="AG44" s="69">
        <f>求节点($C$8:$C$67,$L$8:$L$67,基本信息!P41)+AG43</f>
        <v>53303511.662035502</v>
      </c>
      <c r="AH44" s="69">
        <f>求节点($C$8:$C$67,$L$8:$L$67,基本信息!Q41)+AH43</f>
        <v>65032206.207100116</v>
      </c>
      <c r="AI44" s="69">
        <f>求节点($C$8:$C$67,$L$8:$L$67,基本信息!R41)+AI43</f>
        <v>85460093.505724043</v>
      </c>
      <c r="AJ44" s="69"/>
      <c r="AK44" s="58">
        <v>37</v>
      </c>
      <c r="AL44" s="69">
        <f>求节点($O$8:$O$607,P$8:P$607,节奏总纲!P40)+IF((节奏总纲!P40-INDEX($O$8:$O$607,MATCH(MAX(P$8:P$607),P$8:P$607,0)))&lt;0,0,(节奏总纲!P40-INDEX($O$8:$O$607,MATCH(MAX(P$8:P$607),P$8:P$607,0)))*MAX($I$8:$I$67))</f>
        <v>11638.500060744227</v>
      </c>
      <c r="AM44" s="69">
        <f>求节点($O$8:$O$607,Q$8:Q$607,节奏总纲!Q40)+IF((节奏总纲!Q40-INDEX($O$8:$O$607,MATCH(MAX(Q$8:Q$607),Q$8:Q$607,0)))&lt;0,0,(节奏总纲!Q40-INDEX($O$8:$O$607,MATCH(MAX(Q$8:Q$607),Q$8:Q$607,0)))*MAX($I$8:$I$67))</f>
        <v>11029.192507700791</v>
      </c>
      <c r="AN44" s="69">
        <f>求节点($O$8:$O$607,R$8:R$607,节奏总纲!R40)+IF((节奏总纲!R40-INDEX($O$8:$O$607,MATCH(MAX(R$8:R$607),R$8:R$607,0)))&lt;0,0,(节奏总纲!R40-INDEX($O$8:$O$607,MATCH(MAX(R$8:R$607),R$8:R$607,0)))*MAX($I$8:$I$67))</f>
        <v>9891.3984315914331</v>
      </c>
      <c r="AO44" s="69">
        <f>求节点($O$8:$O$607,S$8:S$607,节奏总纲!S40)+IF((节奏总纲!S40-INDEX($O$8:$O$607,MATCH(MAX(S$8:S$607),S$8:S$607,0)))&lt;0,0,(节奏总纲!S40-INDEX($O$8:$O$607,MATCH(MAX(S$8:S$607),S$8:S$607,0)))*MAX($I$8:$I$67))</f>
        <v>8025.2302030435176</v>
      </c>
      <c r="AP44" s="69">
        <f>求节点($O$8:$O$607,T$8:T$607,节奏总纲!T40)+IF((节奏总纲!T40-INDEX($O$8:$O$607,MATCH(MAX(T$8:T$607),T$8:T$607,0)))&lt;0,0,(节奏总纲!T40-INDEX($O$8:$O$607,MATCH(MAX(T$8:T$607),T$8:T$607,0)))*MAX($I$8:$I$67))</f>
        <v>5178.0547420518396</v>
      </c>
      <c r="AQ44" s="69">
        <f>求节点($O$8:$O$607,U$8:U$607,节奏总纲!P40)+IF((节奏总纲!P40-INDEX($O$8:$O$607,MATCH(MAX(U$8:U$607),U$8:U$607,0)))&lt;0,0,(节奏总纲!P40-INDEX($O$8:$O$607,MATCH(MAX(U$8:U$607),U$8:U$607,0)))*MAX($J$8:$J$67))</f>
        <v>273405.01909023279</v>
      </c>
      <c r="AR44" s="69">
        <f>求节点($O$8:$O$607,V$8:V$607,节奏总纲!Q40)+IF((节奏总纲!Q40-INDEX($O$8:$O$607,MATCH(MAX(V$8:V$607),V$8:V$607,0)))&lt;0,0,(节奏总纲!Q40-INDEX($O$8:$O$607,MATCH(MAX(V$8:V$607),V$8:V$607,0)))*MAX($J$8:$J$67))</f>
        <v>263261.39149811299</v>
      </c>
      <c r="AS44" s="69">
        <f>求节点($O$8:$O$607,W$8:W$607,节奏总纲!R40)+IF((节奏总纲!R40-INDEX($O$8:$O$607,MATCH(MAX(W$8:W$607),W$8:W$607,0)))&lt;0,0,(节奏总纲!R40-INDEX($O$8:$O$607,MATCH(MAX(W$8:W$607),W$8:W$607,0)))*MAX($J$8:$J$67))</f>
        <v>239915.68594100294</v>
      </c>
      <c r="AT44" s="69">
        <f>求节点($O$8:$O$607,X$8:X$607,节奏总纲!S40)+IF((节奏总纲!S40-INDEX($O$8:$O$607,MATCH(MAX(X$8:X$607),X$8:X$607,0)))&lt;0,0,(节奏总纲!S40-INDEX($O$8:$O$607,MATCH(MAX(X$8:X$607),X$8:X$607,0)))*MAX($J$8:$J$67))</f>
        <v>198300.68840019748</v>
      </c>
      <c r="AU44" s="69">
        <f>求节点($O$8:$O$607,Y$8:Y$607,节奏总纲!T40)+IF((节奏总纲!T40-INDEX($O$8:$O$607,MATCH(MAX(Y$8:Y$607),Y$8:Y$607,0)))&lt;0,0,(节奏总纲!T40-INDEX($O$8:$O$607,MATCH(MAX(Y$8:Y$607),Y$8:Y$607,0)))*MAX($J$8:$J$67))</f>
        <v>131515.54941587785</v>
      </c>
      <c r="AV44" s="69">
        <f>求节点($O$8:$O$607,Z$8:Z$607,节奏总纲!P40)+IF((节奏总纲!P40-INDEX($O$8:$O$607,MATCH(MAX(Z$8:Z$607),Z$8:Z$607,0)))&lt;0,0,(节奏总纲!P40-INDEX($O$8:$O$607,MATCH(MAX(Z$8:Z$607),Z$8:Z$607,0)))*MAX($K$8:$K$67))</f>
        <v>0</v>
      </c>
      <c r="AW44" s="69">
        <f>求节点($O$8:$O$607,AA$8:AA$607,节奏总纲!Q40)+IF((节奏总纲!Q40-INDEX($O$8:$O$607,MATCH(MAX(AA$8:AA$607),AA$8:AA$607,0)))&lt;0,0,(节奏总纲!Q40-INDEX($O$8:$O$607,MATCH(MAX(AA$8:AA$607),AA$8:AA$607,0)))*MAX($K$8:$K$67))</f>
        <v>0</v>
      </c>
      <c r="AX44" s="69">
        <f>求节点($O$8:$O$607,AB$8:AB$607,节奏总纲!R40)+IF((节奏总纲!R40-INDEX($O$8:$O$607,MATCH(MAX(AB$8:AB$607),AB$8:AB$607,0)))&lt;0,0,(节奏总纲!R40-INDEX($O$8:$O$607,MATCH(MAX(AB$8:AB$607),AB$8:AB$607,0)))*MAX($K$8:$K$67))</f>
        <v>0</v>
      </c>
      <c r="AY44" s="69">
        <f>求节点($O$8:$O$607,AC$8:AC$607,节奏总纲!S40)+IF((节奏总纲!S40-INDEX($O$8:$O$607,MATCH(MAX(AC$8:AC$607),AC$8:AC$607,0)))&lt;0,0,(节奏总纲!S40-INDEX($O$8:$O$607,MATCH(MAX(AC$8:AC$607),AC$8:AC$607,0)))*MAX($K$8:$K$67))</f>
        <v>0</v>
      </c>
      <c r="AZ44" s="69">
        <f>求节点($O$8:$O$607,AD$8:AD$607,节奏总纲!T40)+IF((节奏总纲!T40-INDEX($O$8:$O$607,MATCH(MAX(AD$8:AD$607),AD$8:AD$607,0)))&lt;0,0,(节奏总纲!T40-INDEX($O$8:$O$607,MATCH(MAX(AD$8:AD$607),AD$8:AD$607,0)))*MAX($K$8:$K$67))</f>
        <v>0</v>
      </c>
      <c r="BA44" s="69">
        <f>求节点($O$8:$O$607,AE$8:AE$607,节奏总纲!P40)+IF((节奏总纲!P40-INDEX($O$8:$O$607,MATCH(MAX(AE$8:AE$607),AE$8:AE$607,0)))&lt;0,0,(节奏总纲!P40-INDEX($O$8:$O$607,MATCH(MAX(AE$8:AE$607),AE$8:AE$607,0)))*MAX($L$8:$L$67))</f>
        <v>6155731.0666308636</v>
      </c>
      <c r="BB44" s="69">
        <f>求节点($O$8:$O$607,AF$8:AF$607,节奏总纲!Q40)+IF((节奏总纲!Q40-INDEX($O$8:$O$607,MATCH(MAX(AF$8:AF$607),AF$8:AF$607,0)))&lt;0,0,(节奏总纲!Q40-INDEX($O$8:$O$607,MATCH(MAX(AF$8:AF$607),AF$8:AF$607,0)))*MAX($L$8:$L$67))</f>
        <v>6063742.7915201616</v>
      </c>
      <c r="BC44" s="69">
        <f>求节点($O$8:$O$607,AG$8:AG$607,节奏总纲!R40)+IF((节奏总纲!R40-INDEX($O$8:$O$607,MATCH(MAX(AG$8:AG$607),AG$8:AG$607,0)))&lt;0,0,(节奏总纲!R40-INDEX($O$8:$O$607,MATCH(MAX(AG$8:AG$607),AG$8:AG$607,0)))*MAX($L$8:$L$67))</f>
        <v>5669723.4678157875</v>
      </c>
      <c r="BD44" s="69">
        <f>求节点($O$8:$O$607,AH$8:AH$607,节奏总纲!S40)+IF((节奏总纲!S40-INDEX($O$8:$O$607,MATCH(MAX(AH$8:AH$607),AH$8:AH$607,0)))&lt;0,0,(节奏总纲!S40-INDEX($O$8:$O$607,MATCH(MAX(AH$8:AH$607),AH$8:AH$607,0)))*MAX($L$8:$L$67))</f>
        <v>4829943.0050343992</v>
      </c>
      <c r="BE44" s="69">
        <f>求节点($O$8:$O$607,AI$8:AI$607,节奏总纲!T40)+IF((节奏总纲!T40-INDEX($O$8:$O$607,MATCH(MAX(AI$8:AI$607),AI$8:AI$607,0)))&lt;0,0,(节奏总纲!T40-INDEX($O$8:$O$607,MATCH(MAX(AI$8:AI$607),AI$8:AI$607,0)))*MAX($L$8:$L$67))</f>
        <v>3347446.7902453956</v>
      </c>
      <c r="BN44" s="4">
        <v>37</v>
      </c>
      <c r="BO44" s="63">
        <f>求节点($BJ$19:$BJ$23,$BK$19:$BK$23,基本信息!G41)</f>
        <v>325323.91690885293</v>
      </c>
      <c r="BP44" s="63">
        <f>求节点($BJ$19:$BJ$23,$BK$19:$BK$23,基本信息!H41)</f>
        <v>350323.91690885293</v>
      </c>
      <c r="BQ44" s="63">
        <f>求节点($BJ$19:$BJ$23,$BK$19:$BK$23,基本信息!I41)</f>
        <v>375323.91690885293</v>
      </c>
      <c r="BR44" s="63">
        <f>求节点($BJ$19:$BJ$23,$BK$19:$BK$23,基本信息!J41)</f>
        <v>400323.91690885293</v>
      </c>
      <c r="BS44" s="63">
        <f>求节点($BJ$19:$BJ$23,$BK$19:$BK$23,基本信息!K41)</f>
        <v>425323.91690885293</v>
      </c>
      <c r="BT44" s="63">
        <f>求节点($BJ$19:$BJ$23,$BL$19:$BL$23,基本信息!G41)</f>
        <v>6379.8587536327941</v>
      </c>
      <c r="BU44" s="63">
        <f>求节点($BJ$19:$BJ$23,$BL$19:$BL$23,基本信息!H41)</f>
        <v>6754.8587536327941</v>
      </c>
      <c r="BV44" s="63">
        <f>求节点($BJ$19:$BJ$23,$BL$19:$BL$23,基本信息!I41)</f>
        <v>7129.8587536327941</v>
      </c>
      <c r="BW44" s="63">
        <f>求节点($BJ$19:$BJ$23,$BL$19:$BL$23,基本信息!J41)</f>
        <v>7504.8587536327941</v>
      </c>
      <c r="BX44" s="63">
        <f>求节点($BJ$19:$BJ$23,$BL$19:$BL$23,基本信息!K41)</f>
        <v>7879.8587536327941</v>
      </c>
      <c r="CC44" s="27"/>
      <c r="CD44" s="24">
        <v>37</v>
      </c>
      <c r="CE44" s="69">
        <f t="shared" si="38"/>
        <v>1801.8358814377023</v>
      </c>
      <c r="CF44" s="69">
        <f t="shared" si="20"/>
        <v>1778.4051261333586</v>
      </c>
      <c r="CG44" s="69">
        <f t="shared" si="21"/>
        <v>1702.1257185224226</v>
      </c>
      <c r="CH44" s="69">
        <f t="shared" si="22"/>
        <v>1553.0088956676311</v>
      </c>
      <c r="CI44" s="69">
        <f t="shared" si="23"/>
        <v>1305.7913495684634</v>
      </c>
      <c r="CJ44" s="69">
        <f>(CE44-CE43)/节奏总纲!W40</f>
        <v>196.57894736842121</v>
      </c>
      <c r="CK44" s="6">
        <f t="shared" si="24"/>
        <v>0.35407546377321797</v>
      </c>
      <c r="CL44" s="6">
        <f t="shared" si="25"/>
        <v>0.64592453622678192</v>
      </c>
      <c r="CM44" s="24"/>
      <c r="CN44" s="24">
        <v>37</v>
      </c>
      <c r="CO44" s="69">
        <f t="shared" si="26"/>
        <v>598728.93599908566</v>
      </c>
      <c r="CP44" s="69">
        <f t="shared" si="27"/>
        <v>613585.30840696592</v>
      </c>
      <c r="CQ44" s="69">
        <f t="shared" si="28"/>
        <v>615239.6028498559</v>
      </c>
      <c r="CR44" s="69">
        <f t="shared" si="29"/>
        <v>598624.60530905041</v>
      </c>
      <c r="CS44" s="69">
        <f t="shared" si="30"/>
        <v>556839.46632473078</v>
      </c>
      <c r="CT44" s="6">
        <f t="shared" si="31"/>
        <v>0.54335759865354116</v>
      </c>
      <c r="CU44" s="6">
        <f t="shared" si="32"/>
        <v>0.45664240134645889</v>
      </c>
      <c r="CW44" s="24">
        <v>37</v>
      </c>
      <c r="CX44" s="69">
        <f t="shared" si="33"/>
        <v>0</v>
      </c>
      <c r="CY44" s="69">
        <f t="shared" si="34"/>
        <v>0</v>
      </c>
      <c r="CZ44" s="69">
        <f t="shared" si="35"/>
        <v>0</v>
      </c>
      <c r="DA44" s="69">
        <f t="shared" si="36"/>
        <v>0</v>
      </c>
      <c r="DB44" s="69">
        <f t="shared" si="37"/>
        <v>0</v>
      </c>
    </row>
    <row r="45" spans="2:106" x14ac:dyDescent="0.15">
      <c r="B45" s="73"/>
      <c r="C45" s="4">
        <v>38</v>
      </c>
      <c r="D45" s="4">
        <f t="shared" si="39"/>
        <v>60</v>
      </c>
      <c r="E45" s="60">
        <f t="shared" si="41"/>
        <v>2000</v>
      </c>
      <c r="F45" s="52">
        <f t="shared" si="42"/>
        <v>0</v>
      </c>
      <c r="G45" s="56">
        <f t="shared" si="42"/>
        <v>80000</v>
      </c>
      <c r="I45" s="4">
        <f>SUM($D$8:$D45)</f>
        <v>1560</v>
      </c>
      <c r="J45" s="4">
        <f>SUM(E$8:E45)</f>
        <v>40000</v>
      </c>
      <c r="K45" s="4">
        <f>SUM(F$8:F45)</f>
        <v>0</v>
      </c>
      <c r="L45" s="55">
        <f>SUM(G$8:G45)</f>
        <v>1000000</v>
      </c>
      <c r="M45" s="24"/>
      <c r="N45" s="69"/>
      <c r="O45" s="4">
        <v>38</v>
      </c>
      <c r="P45" s="69">
        <f>求节点($C$8:$C$67,$I$8:$I$67,基本信息!N42)+P44</f>
        <v>59546.238604872196</v>
      </c>
      <c r="Q45" s="69">
        <f>求节点($C$8:$C$67,$I$8:$I$67,基本信息!O42)+Q44</f>
        <v>64745.987558197565</v>
      </c>
      <c r="R45" s="69">
        <f>求节点($C$8:$C$67,$I$8:$I$67,基本信息!P42)+R44</f>
        <v>70716.804630728016</v>
      </c>
      <c r="S45" s="69">
        <f>求节点($C$8:$C$67,$I$8:$I$67,基本信息!Q42)+S44</f>
        <v>78433.693154684093</v>
      </c>
      <c r="T45" s="69">
        <f>求节点($C$8:$C$67,$I$8:$I$67,基本信息!R42)+T44</f>
        <v>89489.851377150451</v>
      </c>
      <c r="U45" s="69">
        <f>求节点($C$8:$C$67,$J$8:$J$67,基本信息!N42)+U44</f>
        <v>1558282.0973282289</v>
      </c>
      <c r="V45" s="69">
        <f>求节点($C$8:$C$67,$J$8:$J$67,基本信息!O42)+V44</f>
        <v>1723621.2813964088</v>
      </c>
      <c r="W45" s="69">
        <f>求节点($C$8:$C$67,$J$8:$J$67,基本信息!P42)+W44</f>
        <v>1915680.1593274956</v>
      </c>
      <c r="X45" s="69">
        <f>求节点($C$8:$C$67,$J$8:$J$67,基本信息!Q42)+X44</f>
        <v>2173180.1474361778</v>
      </c>
      <c r="Y45" s="69">
        <f>求节点($C$8:$C$67,$J$8:$J$67,基本信息!R42)+Y44</f>
        <v>2553131.1685465332</v>
      </c>
      <c r="Z45" s="69">
        <f>求节点($C$8:$C$67,$K$8:$K$67,基本信息!N42)+Z44</f>
        <v>0</v>
      </c>
      <c r="AA45" s="69">
        <f>求节点($C$8:$C$67,$K$8:$K$67,基本信息!O42)+AA44</f>
        <v>0</v>
      </c>
      <c r="AB45" s="69">
        <f>求节点($C$8:$C$67,$K$8:$K$67,基本信息!P42)+AB44</f>
        <v>0</v>
      </c>
      <c r="AC45" s="69">
        <f>求节点($C$8:$C$67,$K$8:$K$67,基本信息!Q42)+AC44</f>
        <v>0</v>
      </c>
      <c r="AD45" s="69">
        <f>求节点($C$8:$C$67,$K$8:$K$67,基本信息!R42)+AD44</f>
        <v>0</v>
      </c>
      <c r="AE45" s="69">
        <f>求节点($C$8:$C$67,$L$8:$L$67,基本信息!N42)+AE44</f>
        <v>41948437.201170579</v>
      </c>
      <c r="AF45" s="69">
        <f>求节点($C$8:$C$67,$L$8:$L$67,基本信息!O42)+AF44</f>
        <v>47968141.131538868</v>
      </c>
      <c r="AG45" s="69">
        <f>求节点($C$8:$C$67,$L$8:$L$67,基本信息!P42)+AG44</f>
        <v>55188886.181787536</v>
      </c>
      <c r="AH45" s="69">
        <f>求节点($C$8:$C$67,$L$8:$L$67,基本信息!Q42)+AH44</f>
        <v>67370118.218351483</v>
      </c>
      <c r="AI45" s="69">
        <f>求节点($C$8:$C$67,$L$8:$L$67,基本信息!R42)+AI44</f>
        <v>88220093.505724043</v>
      </c>
      <c r="AJ45" s="69"/>
      <c r="AK45" s="58">
        <v>38</v>
      </c>
      <c r="AL45" s="69">
        <f>求节点($O$8:$O$607,P$8:P$607,节奏总纲!P41)+IF((节奏总纲!P41-INDEX($O$8:$O$607,MATCH(MAX(P$8:P$607),P$8:P$607,0)))&lt;0,0,(节奏总纲!P41-INDEX($O$8:$O$607,MATCH(MAX(P$8:P$607),P$8:P$607,0)))*MAX($I$8:$I$67))</f>
        <v>13163.90365929335</v>
      </c>
      <c r="AM45" s="69">
        <f>求节点($O$8:$O$607,Q$8:Q$607,节奏总纲!Q41)+IF((节奏总纲!Q41-INDEX($O$8:$O$607,MATCH(MAX(Q$8:Q$607),Q$8:Q$607,0)))&lt;0,0,(节奏总纲!Q41-INDEX($O$8:$O$607,MATCH(MAX(Q$8:Q$607),Q$8:Q$607,0)))*MAX($I$8:$I$67))</f>
        <v>12425.866003341656</v>
      </c>
      <c r="AN45" s="69">
        <f>求节点($O$8:$O$607,R$8:R$607,节奏总纲!R41)+IF((节奏总纲!R41-INDEX($O$8:$O$607,MATCH(MAX(R$8:R$607),R$8:R$607,0)))&lt;0,0,(节奏总纲!R41-INDEX($O$8:$O$607,MATCH(MAX(R$8:R$607),R$8:R$607,0)))*MAX($I$8:$I$67))</f>
        <v>11087.005069400268</v>
      </c>
      <c r="AO45" s="69">
        <f>求节点($O$8:$O$607,S$8:S$607,节奏总纲!S41)+IF((节奏总纲!S41-INDEX($O$8:$O$607,MATCH(MAX(S$8:S$607),S$8:S$607,0)))&lt;0,0,(节奏总纲!S41-INDEX($O$8:$O$607,MATCH(MAX(S$8:S$607),S$8:S$607,0)))*MAX($I$8:$I$67))</f>
        <v>8945.4893892381842</v>
      </c>
      <c r="AP45" s="69">
        <f>求节点($O$8:$O$607,T$8:T$607,节奏总纲!T41)+IF((节奏总纲!T41-INDEX($O$8:$O$607,MATCH(MAX(T$8:T$607),T$8:T$607,0)))&lt;0,0,(节奏总纲!T41-INDEX($O$8:$O$607,MATCH(MAX(T$8:T$607),T$8:T$607,0)))*MAX($I$8:$I$67))</f>
        <v>5728.826414945268</v>
      </c>
      <c r="AQ45" s="69">
        <f>求节点($O$8:$O$607,U$8:U$607,节奏总纲!P41)+IF((节奏总纲!P41-INDEX($O$8:$O$607,MATCH(MAX(U$8:U$607),U$8:U$607,0)))&lt;0,0,(节奏总纲!P41-INDEX($O$8:$O$607,MATCH(MAX(U$8:U$607),U$8:U$607,0)))*MAX($J$8:$J$67))</f>
        <v>313058.55765607825</v>
      </c>
      <c r="AR45" s="69">
        <f>求节点($O$8:$O$607,V$8:V$607,节奏总纲!Q41)+IF((节奏总纲!Q41-INDEX($O$8:$O$607,MATCH(MAX(V$8:V$607),V$8:V$607,0)))&lt;0,0,(节奏总纲!Q41-INDEX($O$8:$O$607,MATCH(MAX(V$8:V$607),V$8:V$607,0)))*MAX($J$8:$J$67))</f>
        <v>300112.96806717466</v>
      </c>
      <c r="AS45" s="69">
        <f>求节点($O$8:$O$607,W$8:W$607,节奏总纲!R41)+IF((节奏总纲!R41-INDEX($O$8:$O$607,MATCH(MAX(W$8:W$607),W$8:W$607,0)))&lt;0,0,(节奏总纲!R41-INDEX($O$8:$O$607,MATCH(MAX(W$8:W$607),W$8:W$607,0)))*MAX($J$8:$J$67))</f>
        <v>271945.86652058928</v>
      </c>
      <c r="AT45" s="69">
        <f>求节点($O$8:$O$607,X$8:X$607,节奏总纲!S41)+IF((节奏总纲!S41-INDEX($O$8:$O$607,MATCH(MAX(X$8:X$607),X$8:X$607,0)))&lt;0,0,(节奏总纲!S41-INDEX($O$8:$O$607,MATCH(MAX(X$8:X$607),X$8:X$607,0)))*MAX($J$8:$J$67))</f>
        <v>223221.44478565556</v>
      </c>
      <c r="AU45" s="69">
        <f>求节点($O$8:$O$607,Y$8:Y$607,节奏总纲!T41)+IF((节奏总纲!T41-INDEX($O$8:$O$607,MATCH(MAX(Y$8:Y$607),Y$8:Y$607,0)))&lt;0,0,(节奏总纲!T41-INDEX($O$8:$O$607,MATCH(MAX(Y$8:Y$607),Y$8:Y$607,0)))*MAX($J$8:$J$67))</f>
        <v>146624.11343415629</v>
      </c>
      <c r="AV45" s="69">
        <f>求节点($O$8:$O$607,Z$8:Z$607,节奏总纲!P41)+IF((节奏总纲!P41-INDEX($O$8:$O$607,MATCH(MAX(Z$8:Z$607),Z$8:Z$607,0)))&lt;0,0,(节奏总纲!P41-INDEX($O$8:$O$607,MATCH(MAX(Z$8:Z$607),Z$8:Z$607,0)))*MAX($K$8:$K$67))</f>
        <v>0</v>
      </c>
      <c r="AW45" s="69">
        <f>求节点($O$8:$O$607,AA$8:AA$607,节奏总纲!Q41)+IF((节奏总纲!Q41-INDEX($O$8:$O$607,MATCH(MAX(AA$8:AA$607),AA$8:AA$607,0)))&lt;0,0,(节奏总纲!Q41-INDEX($O$8:$O$607,MATCH(MAX(AA$8:AA$607),AA$8:AA$607,0)))*MAX($K$8:$K$67))</f>
        <v>0</v>
      </c>
      <c r="AX45" s="69">
        <f>求节点($O$8:$O$607,AB$8:AB$607,节奏总纲!R41)+IF((节奏总纲!R41-INDEX($O$8:$O$607,MATCH(MAX(AB$8:AB$607),AB$8:AB$607,0)))&lt;0,0,(节奏总纲!R41-INDEX($O$8:$O$607,MATCH(MAX(AB$8:AB$607),AB$8:AB$607,0)))*MAX($K$8:$K$67))</f>
        <v>0</v>
      </c>
      <c r="AY45" s="69">
        <f>求节点($O$8:$O$607,AC$8:AC$607,节奏总纲!S41)+IF((节奏总纲!S41-INDEX($O$8:$O$607,MATCH(MAX(AC$8:AC$607),AC$8:AC$607,0)))&lt;0,0,(节奏总纲!S41-INDEX($O$8:$O$607,MATCH(MAX(AC$8:AC$607),AC$8:AC$607,0)))*MAX($K$8:$K$67))</f>
        <v>0</v>
      </c>
      <c r="AZ45" s="69">
        <f>求节点($O$8:$O$607,AD$8:AD$607,节奏总纲!T41)+IF((节奏总纲!T41-INDEX($O$8:$O$607,MATCH(MAX(AD$8:AD$607),AD$8:AD$607,0)))&lt;0,0,(节奏总纲!T41-INDEX($O$8:$O$607,MATCH(MAX(AD$8:AD$607),AD$8:AD$607,0)))*MAX($K$8:$K$67))</f>
        <v>0</v>
      </c>
      <c r="BA45" s="69">
        <f>求节点($O$8:$O$607,AE$8:AE$607,节奏总纲!P41)+IF((节奏总纲!P41-INDEX($O$8:$O$607,MATCH(MAX(AE$8:AE$607),AE$8:AE$607,0)))&lt;0,0,(节奏总纲!P41-INDEX($O$8:$O$607,MATCH(MAX(AE$8:AE$607),AE$8:AE$607,0)))*MAX($L$8:$L$67))</f>
        <v>7182210.2066417513</v>
      </c>
      <c r="BB45" s="69">
        <f>求节点($O$8:$O$607,AF$8:AF$607,节奏总纲!Q41)+IF((节奏总纲!Q41-INDEX($O$8:$O$607,MATCH(MAX(AF$8:AF$607),AF$8:AF$607,0)))&lt;0,0,(节奏总纲!Q41-INDEX($O$8:$O$607,MATCH(MAX(AF$8:AF$607),AF$8:AF$607,0)))*MAX($L$8:$L$67))</f>
        <v>7052595.5233342713</v>
      </c>
      <c r="BC45" s="69">
        <f>求节点($O$8:$O$607,AG$8:AG$607,节奏总纲!R41)+IF((节奏总纲!R41-INDEX($O$8:$O$607,MATCH(MAX(AG$8:AG$607),AG$8:AG$607,0)))&lt;0,0,(节奏总纲!R41-INDEX($O$8:$O$607,MATCH(MAX(AG$8:AG$607),AG$8:AG$607,0)))*MAX($L$8:$L$67))</f>
        <v>6559761.9902971685</v>
      </c>
      <c r="BD45" s="69">
        <f>求节点($O$8:$O$607,AH$8:AH$607,节奏总纲!S41)+IF((节奏总纲!S41-INDEX($O$8:$O$607,MATCH(MAX(AH$8:AH$607),AH$8:AH$607,0)))&lt;0,0,(节奏总纲!S41-INDEX($O$8:$O$607,MATCH(MAX(AH$8:AH$607),AH$8:AH$607,0)))*MAX($L$8:$L$67))</f>
        <v>5539045.7694011824</v>
      </c>
      <c r="BE45" s="69">
        <f>求节点($O$8:$O$607,AI$8:AI$607,节奏总纲!T41)+IF((节奏总纲!T41-INDEX($O$8:$O$607,MATCH(MAX(AI$8:AI$607),AI$8:AI$607,0)))&lt;0,0,(节奏总纲!T41-INDEX($O$8:$O$607,MATCH(MAX(AI$8:AI$607),AI$8:AI$607,0)))*MAX($L$8:$L$67))</f>
        <v>3789264.7637347411</v>
      </c>
      <c r="BN45" s="4">
        <v>38</v>
      </c>
      <c r="BO45" s="63">
        <f>求节点($BJ$19:$BJ$23,$BK$19:$BK$23,基本信息!G42)</f>
        <v>352325.17317574867</v>
      </c>
      <c r="BP45" s="63">
        <f>求节点($BJ$19:$BJ$23,$BK$19:$BK$23,基本信息!H42)</f>
        <v>377325.17317574867</v>
      </c>
      <c r="BQ45" s="63">
        <f>求节点($BJ$19:$BJ$23,$BK$19:$BK$23,基本信息!I42)</f>
        <v>402325.17317574867</v>
      </c>
      <c r="BR45" s="63">
        <f>求节点($BJ$19:$BJ$23,$BK$19:$BK$23,基本信息!J42)</f>
        <v>427325.17317574867</v>
      </c>
      <c r="BS45" s="63">
        <f>求节点($BJ$19:$BJ$23,$BK$19:$BK$23,基本信息!K42)</f>
        <v>452325.17317574867</v>
      </c>
      <c r="BT45" s="63">
        <f>求节点($BJ$19:$BJ$23,$BL$19:$BL$23,基本信息!G42)</f>
        <v>6784.8775976362303</v>
      </c>
      <c r="BU45" s="63">
        <f>求节点($BJ$19:$BJ$23,$BL$19:$BL$23,基本信息!H42)</f>
        <v>7159.8775976362303</v>
      </c>
      <c r="BV45" s="63">
        <f>求节点($BJ$19:$BJ$23,$BL$19:$BL$23,基本信息!I42)</f>
        <v>7534.8775976362303</v>
      </c>
      <c r="BW45" s="63">
        <f>求节点($BJ$19:$BJ$23,$BL$19:$BL$23,基本信息!J42)</f>
        <v>7909.8775976362303</v>
      </c>
      <c r="BX45" s="63">
        <f>求节点($BJ$19:$BJ$23,$BL$19:$BL$23,基本信息!K42)</f>
        <v>8284.8775976362303</v>
      </c>
      <c r="CC45" s="27"/>
      <c r="CD45" s="24">
        <v>38</v>
      </c>
      <c r="CE45" s="69">
        <f t="shared" si="38"/>
        <v>1994.8781256929578</v>
      </c>
      <c r="CF45" s="69">
        <f t="shared" si="20"/>
        <v>1958.5743600977887</v>
      </c>
      <c r="CG45" s="69">
        <f t="shared" si="21"/>
        <v>1862.1882667036498</v>
      </c>
      <c r="CH45" s="69">
        <f t="shared" si="22"/>
        <v>1685.5366986874415</v>
      </c>
      <c r="CI45" s="69">
        <f t="shared" si="23"/>
        <v>1401.37040125815</v>
      </c>
      <c r="CJ45" s="69">
        <f>(CE45-CE44)/节奏总纲!W41</f>
        <v>206.95573976440608</v>
      </c>
      <c r="CK45" s="6">
        <f t="shared" si="24"/>
        <v>0.34011489274711348</v>
      </c>
      <c r="CL45" s="6">
        <f t="shared" si="25"/>
        <v>0.65988510725288674</v>
      </c>
      <c r="CM45" s="24"/>
      <c r="CN45" s="24">
        <v>38</v>
      </c>
      <c r="CO45" s="69">
        <f t="shared" si="26"/>
        <v>665383.73083182692</v>
      </c>
      <c r="CP45" s="69">
        <f t="shared" si="27"/>
        <v>677438.14124292333</v>
      </c>
      <c r="CQ45" s="69">
        <f t="shared" si="28"/>
        <v>674271.03969633789</v>
      </c>
      <c r="CR45" s="69">
        <f t="shared" si="29"/>
        <v>650546.61796140426</v>
      </c>
      <c r="CS45" s="69">
        <f t="shared" si="30"/>
        <v>598949.28660990496</v>
      </c>
      <c r="CT45" s="6">
        <f t="shared" si="31"/>
        <v>0.52950674452964264</v>
      </c>
      <c r="CU45" s="6">
        <f t="shared" si="32"/>
        <v>0.47049325547035736</v>
      </c>
      <c r="CW45" s="24">
        <v>38</v>
      </c>
      <c r="CX45" s="69">
        <f t="shared" si="33"/>
        <v>0</v>
      </c>
      <c r="CY45" s="69">
        <f t="shared" si="34"/>
        <v>0</v>
      </c>
      <c r="CZ45" s="69">
        <f t="shared" si="35"/>
        <v>0</v>
      </c>
      <c r="DA45" s="69">
        <f t="shared" si="36"/>
        <v>0</v>
      </c>
      <c r="DB45" s="69">
        <f t="shared" si="37"/>
        <v>0</v>
      </c>
    </row>
    <row r="46" spans="2:106" x14ac:dyDescent="0.15">
      <c r="B46" s="73"/>
      <c r="C46" s="4">
        <v>39</v>
      </c>
      <c r="D46" s="4">
        <f t="shared" si="39"/>
        <v>60</v>
      </c>
      <c r="E46" s="60">
        <f t="shared" si="41"/>
        <v>2000</v>
      </c>
      <c r="F46" s="52">
        <f t="shared" si="42"/>
        <v>0</v>
      </c>
      <c r="G46" s="56">
        <f t="shared" si="42"/>
        <v>80000</v>
      </c>
      <c r="I46" s="4">
        <f>SUM($D$8:$D46)</f>
        <v>1620</v>
      </c>
      <c r="J46" s="4">
        <f>SUM(E$8:E46)</f>
        <v>42000</v>
      </c>
      <c r="K46" s="4">
        <f>SUM(F$8:F46)</f>
        <v>0</v>
      </c>
      <c r="L46" s="55">
        <f>SUM(G$8:G46)</f>
        <v>1080000</v>
      </c>
      <c r="M46" s="24"/>
      <c r="N46" s="69"/>
      <c r="O46" s="4">
        <v>39</v>
      </c>
      <c r="P46" s="69">
        <f>求节点($C$8:$C$67,$I$8:$I$67,基本信息!N43)+P45</f>
        <v>61486.238604872196</v>
      </c>
      <c r="Q46" s="69">
        <f>求节点($C$8:$C$67,$I$8:$I$67,基本信息!O43)+Q45</f>
        <v>66805.028957748262</v>
      </c>
      <c r="R46" s="69">
        <f>求节点($C$8:$C$67,$I$8:$I$67,基本信息!P43)+R45</f>
        <v>72922.427053619977</v>
      </c>
      <c r="S46" s="69">
        <f>求节点($C$8:$C$67,$I$8:$I$67,基本信息!Q43)+S45</f>
        <v>80837.661750480649</v>
      </c>
      <c r="T46" s="69">
        <f>求节点($C$8:$C$67,$I$8:$I$67,基本信息!R43)+T45</f>
        <v>92069.851377150451</v>
      </c>
      <c r="U46" s="69">
        <f>求节点($C$8:$C$67,$J$8:$J$67,基本信息!N43)+U45</f>
        <v>1610948.7639948956</v>
      </c>
      <c r="V46" s="69">
        <f>求节点($C$8:$C$67,$J$8:$J$67,基本信息!O43)+V45</f>
        <v>1780255.9947147656</v>
      </c>
      <c r="W46" s="69">
        <f>求节点($C$8:$C$67,$J$8:$J$67,基本信息!P43)+W45</f>
        <v>1977309.5315736369</v>
      </c>
      <c r="X46" s="69">
        <f>求节点($C$8:$C$67,$J$8:$J$67,基本信息!Q43)+X45</f>
        <v>2241893.3115717694</v>
      </c>
      <c r="Y46" s="69">
        <f>求节点($C$8:$C$67,$J$8:$J$67,基本信息!R43)+Y45</f>
        <v>2628131.1685465332</v>
      </c>
      <c r="Z46" s="69">
        <f>求节点($C$8:$C$67,$K$8:$K$67,基本信息!N43)+Z45</f>
        <v>0</v>
      </c>
      <c r="AA46" s="69">
        <f>求节点($C$8:$C$67,$K$8:$K$67,基本信息!O43)+AA45</f>
        <v>0</v>
      </c>
      <c r="AB46" s="69">
        <f>求节点($C$8:$C$67,$K$8:$K$67,基本信息!P43)+AB45</f>
        <v>0</v>
      </c>
      <c r="AC46" s="69">
        <f>求节点($C$8:$C$67,$K$8:$K$67,基本信息!Q43)+AC45</f>
        <v>0</v>
      </c>
      <c r="AD46" s="69">
        <f>求节点($C$8:$C$67,$K$8:$K$67,基本信息!R43)+AD45</f>
        <v>0</v>
      </c>
      <c r="AE46" s="69">
        <f>求节点($C$8:$C$67,$L$8:$L$67,基本信息!N43)+AE45</f>
        <v>43455103.867837243</v>
      </c>
      <c r="AF46" s="69">
        <f>求节点($C$8:$C$67,$L$8:$L$67,基本信息!O43)+AF45</f>
        <v>49633529.664273135</v>
      </c>
      <c r="AG46" s="69">
        <f>求节点($C$8:$C$67,$L$8:$L$67,基本信息!P43)+AG45</f>
        <v>57093166.00554058</v>
      </c>
      <c r="AH46" s="69">
        <f>求节点($C$8:$C$67,$L$8:$L$67,基本信息!Q43)+AH45</f>
        <v>69727760.723029345</v>
      </c>
      <c r="AI46" s="69">
        <f>求节点($C$8:$C$67,$L$8:$L$67,基本信息!R43)+AI45</f>
        <v>90980093.505724043</v>
      </c>
      <c r="AJ46" s="69"/>
      <c r="AK46" s="58">
        <v>39</v>
      </c>
      <c r="AL46" s="69">
        <f>求节点($O$8:$O$607,P$8:P$607,节奏总纲!P42)+IF((节奏总纲!P42-INDEX($O$8:$O$607,MATCH(MAX(P$8:P$607),P$8:P$607,0)))&lt;0,0,(节奏总纲!P42-INDEX($O$8:$O$607,MATCH(MAX(P$8:P$607),P$8:P$607,0)))*MAX($I$8:$I$67))</f>
        <v>14890.23790650105</v>
      </c>
      <c r="AM46" s="69">
        <f>求节点($O$8:$O$607,Q$8:Q$607,节奏总纲!Q42)+IF((节奏总纲!Q42-INDEX($O$8:$O$607,MATCH(MAX(Q$8:Q$607),Q$8:Q$607,0)))&lt;0,0,(节奏总纲!Q42-INDEX($O$8:$O$607,MATCH(MAX(Q$8:Q$607),Q$8:Q$607,0)))*MAX($I$8:$I$67))</f>
        <v>13974.119687689117</v>
      </c>
      <c r="AN46" s="69">
        <f>求节点($O$8:$O$607,R$8:R$607,节奏总纲!R42)+IF((节奏总纲!R42-INDEX($O$8:$O$607,MATCH(MAX(R$8:R$607),R$8:R$607,0)))&lt;0,0,(节奏总纲!R42-INDEX($O$8:$O$607,MATCH(MAX(R$8:R$607),R$8:R$607,0)))*MAX($I$8:$I$67))</f>
        <v>12418.622354911211</v>
      </c>
      <c r="AO46" s="69">
        <f>求节点($O$8:$O$607,S$8:S$607,节奏总纲!S42)+IF((节奏总纲!S42-INDEX($O$8:$O$607,MATCH(MAX(S$8:S$607),S$8:S$607,0)))&lt;0,0,(节奏总纲!S42-INDEX($O$8:$O$607,MATCH(MAX(S$8:S$607),S$8:S$607,0)))*MAX($I$8:$I$67))</f>
        <v>9992.9919076641163</v>
      </c>
      <c r="AP46" s="69">
        <f>求节点($O$8:$O$607,T$8:T$607,节奏总纲!T42)+IF((节奏总纲!T42-INDEX($O$8:$O$607,MATCH(MAX(T$8:T$607),T$8:T$607,0)))&lt;0,0,(节奏总纲!T42-INDEX($O$8:$O$607,MATCH(MAX(T$8:T$607),T$8:T$607,0)))*MAX($I$8:$I$67))</f>
        <v>6353.7393987689356</v>
      </c>
      <c r="AQ46" s="69">
        <f>求节点($O$8:$O$607,U$8:U$607,节奏总纲!P42)+IF((节奏总纲!P42-INDEX($O$8:$O$607,MATCH(MAX(U$8:U$607),U$8:U$607,0)))&lt;0,0,(节奏总纲!P42-INDEX($O$8:$O$607,MATCH(MAX(U$8:U$607),U$8:U$607,0)))*MAX($J$8:$J$67))</f>
        <v>358606.40634079045</v>
      </c>
      <c r="AR46" s="69">
        <f>求节点($O$8:$O$607,V$8:V$607,节奏总纲!Q42)+IF((节奏总纲!Q42-INDEX($O$8:$O$607,MATCH(MAX(V$8:V$607),V$8:V$607,0)))&lt;0,0,(节奏总纲!Q42-INDEX($O$8:$O$607,MATCH(MAX(V$8:V$607),V$8:V$607,0)))*MAX($J$8:$J$67))</f>
        <v>341460.85590429837</v>
      </c>
      <c r="AS46" s="69">
        <f>求节点($O$8:$O$607,W$8:W$607,节奏总纲!R42)+IF((节奏总纲!R42-INDEX($O$8:$O$607,MATCH(MAX(W$8:W$607),W$8:W$607,0)))&lt;0,0,(节奏总纲!R42-INDEX($O$8:$O$607,MATCH(MAX(W$8:W$607),W$8:W$607,0)))*MAX($J$8:$J$67))</f>
        <v>307970.08315842185</v>
      </c>
      <c r="AT46" s="69">
        <f>求节点($O$8:$O$607,X$8:X$607,节奏总纲!S42)+IF((节奏总纲!S42-INDEX($O$8:$O$607,MATCH(MAX(X$8:X$607),X$8:X$607,0)))&lt;0,0,(节奏总纲!S42-INDEX($O$8:$O$607,MATCH(MAX(X$8:X$607),X$8:X$607,0)))*MAX($J$8:$J$67))</f>
        <v>251856.19460698846</v>
      </c>
      <c r="AU46" s="69">
        <f>求节点($O$8:$O$607,Y$8:Y$607,节奏总纲!T42)+IF((节奏总纲!T42-INDEX($O$8:$O$607,MATCH(MAX(Y$8:Y$607),Y$8:Y$607,0)))&lt;0,0,(节奏总纲!T42-INDEX($O$8:$O$607,MATCH(MAX(Y$8:Y$607),Y$8:Y$607,0)))*MAX($J$8:$J$67))</f>
        <v>163862.75633734849</v>
      </c>
      <c r="AV46" s="69">
        <f>求节点($O$8:$O$607,Z$8:Z$607,节奏总纲!P42)+IF((节奏总纲!P42-INDEX($O$8:$O$607,MATCH(MAX(Z$8:Z$607),Z$8:Z$607,0)))&lt;0,0,(节奏总纲!P42-INDEX($O$8:$O$607,MATCH(MAX(Z$8:Z$607),Z$8:Z$607,0)))*MAX($K$8:$K$67))</f>
        <v>0</v>
      </c>
      <c r="AW46" s="69">
        <f>求节点($O$8:$O$607,AA$8:AA$607,节奏总纲!Q42)+IF((节奏总纲!Q42-INDEX($O$8:$O$607,MATCH(MAX(AA$8:AA$607),AA$8:AA$607,0)))&lt;0,0,(节奏总纲!Q42-INDEX($O$8:$O$607,MATCH(MAX(AA$8:AA$607),AA$8:AA$607,0)))*MAX($K$8:$K$67))</f>
        <v>0</v>
      </c>
      <c r="AX46" s="69">
        <f>求节点($O$8:$O$607,AB$8:AB$607,节奏总纲!R42)+IF((节奏总纲!R42-INDEX($O$8:$O$607,MATCH(MAX(AB$8:AB$607),AB$8:AB$607,0)))&lt;0,0,(节奏总纲!R42-INDEX($O$8:$O$607,MATCH(MAX(AB$8:AB$607),AB$8:AB$607,0)))*MAX($K$8:$K$67))</f>
        <v>0</v>
      </c>
      <c r="AY46" s="69">
        <f>求节点($O$8:$O$607,AC$8:AC$607,节奏总纲!S42)+IF((节奏总纲!S42-INDEX($O$8:$O$607,MATCH(MAX(AC$8:AC$607),AC$8:AC$607,0)))&lt;0,0,(节奏总纲!S42-INDEX($O$8:$O$607,MATCH(MAX(AC$8:AC$607),AC$8:AC$607,0)))*MAX($K$8:$K$67))</f>
        <v>0</v>
      </c>
      <c r="AZ46" s="69">
        <f>求节点($O$8:$O$607,AD$8:AD$607,节奏总纲!T42)+IF((节奏总纲!T42-INDEX($O$8:$O$607,MATCH(MAX(AD$8:AD$607),AD$8:AD$607,0)))&lt;0,0,(节奏总纲!T42-INDEX($O$8:$O$607,MATCH(MAX(AD$8:AD$607),AD$8:AD$607,0)))*MAX($K$8:$K$67))</f>
        <v>0</v>
      </c>
      <c r="BA46" s="69">
        <f>求节点($O$8:$O$607,AE$8:AE$607,节奏总纲!P42)+IF((节奏总纲!P42-INDEX($O$8:$O$607,MATCH(MAX(AE$8:AE$607),AE$8:AE$607,0)))&lt;0,0,(节奏总纲!P42-INDEX($O$8:$O$607,MATCH(MAX(AE$8:AE$607),AE$8:AE$607,0)))*MAX($L$8:$L$67))</f>
        <v>8404292.8429196794</v>
      </c>
      <c r="BB46" s="69">
        <f>求节点($O$8:$O$607,AF$8:AF$607,节奏总纲!Q42)+IF((节奏总纲!Q42-INDEX($O$8:$O$607,MATCH(MAX(AF$8:AF$607),AF$8:AF$607,0)))&lt;0,0,(节奏总纲!Q42-INDEX($O$8:$O$607,MATCH(MAX(AF$8:AF$607),AF$8:AF$607,0)))*MAX($L$8:$L$67))</f>
        <v>8193482.621429638</v>
      </c>
      <c r="BC46" s="69">
        <f>求节点($O$8:$O$607,AG$8:AG$607,节奏总纲!R42)+IF((节奏总纲!R42-INDEX($O$8:$O$607,MATCH(MAX(AG$8:AG$607),AG$8:AG$607,0)))&lt;0,0,(节奏总纲!R42-INDEX($O$8:$O$607,MATCH(MAX(AG$8:AG$607),AG$8:AG$607,0)))*MAX($L$8:$L$67))</f>
        <v>7582579.3451838605</v>
      </c>
      <c r="BD46" s="69">
        <f>求节点($O$8:$O$607,AH$8:AH$607,节奏总纲!S42)+IF((节奏总纲!S42-INDEX($O$8:$O$607,MATCH(MAX(AH$8:AH$607),AH$8:AH$607,0)))&lt;0,0,(节奏总纲!S42-INDEX($O$8:$O$607,MATCH(MAX(AH$8:AH$607),AH$8:AH$607,0)))*MAX($L$8:$L$67))</f>
        <v>6370335.7226112531</v>
      </c>
      <c r="BE46" s="69">
        <f>求节点($O$8:$O$607,AI$8:AI$607,节奏总纲!T42)+IF((节奏总纲!T42-INDEX($O$8:$O$607,MATCH(MAX(AI$8:AI$607),AI$8:AI$607,0)))&lt;0,0,(节奏总纲!T42-INDEX($O$8:$O$607,MATCH(MAX(AI$8:AI$607),AI$8:AI$607,0)))*MAX($L$8:$L$67))</f>
        <v>4299220.9853159282</v>
      </c>
      <c r="BN46" s="4">
        <v>39</v>
      </c>
      <c r="BO46" s="63">
        <f>求节点($BJ$19:$BJ$23,$BK$19:$BK$23,基本信息!G43)</f>
        <v>381264.4030977494</v>
      </c>
      <c r="BP46" s="63">
        <f>求节点($BJ$19:$BJ$23,$BK$19:$BK$23,基本信息!H43)</f>
        <v>406264.4030977494</v>
      </c>
      <c r="BQ46" s="63">
        <f>求节点($BJ$19:$BJ$23,$BK$19:$BK$23,基本信息!I43)</f>
        <v>431264.4030977494</v>
      </c>
      <c r="BR46" s="63">
        <f>求节点($BJ$19:$BJ$23,$BK$19:$BK$23,基本信息!J43)</f>
        <v>456264.4030977494</v>
      </c>
      <c r="BS46" s="63">
        <f>求节点($BJ$19:$BJ$23,$BK$19:$BK$23,基本信息!K43)</f>
        <v>481264.4030977494</v>
      </c>
      <c r="BT46" s="63">
        <f>求节点($BJ$19:$BJ$23,$BL$19:$BL$23,基本信息!G43)</f>
        <v>7218.9660464662411</v>
      </c>
      <c r="BU46" s="63">
        <f>求节点($BJ$19:$BJ$23,$BL$19:$BL$23,基本信息!H43)</f>
        <v>7593.9660464662411</v>
      </c>
      <c r="BV46" s="63">
        <f>求节点($BJ$19:$BJ$23,$BL$19:$BL$23,基本信息!I43)</f>
        <v>7968.9660464662411</v>
      </c>
      <c r="BW46" s="63">
        <f>求节点($BJ$19:$BJ$23,$BL$19:$BL$23,基本信息!J43)</f>
        <v>8343.9660464662411</v>
      </c>
      <c r="BX46" s="63">
        <f>求节点($BJ$19:$BJ$23,$BL$19:$BL$23,基本信息!K43)</f>
        <v>8718.9660464662411</v>
      </c>
      <c r="CC46" s="27"/>
      <c r="CD46" s="24">
        <v>39</v>
      </c>
      <c r="CE46" s="69">
        <f t="shared" si="38"/>
        <v>2210.9203952967291</v>
      </c>
      <c r="CF46" s="69">
        <f t="shared" si="20"/>
        <v>2156.8085734155356</v>
      </c>
      <c r="CG46" s="69">
        <f t="shared" si="21"/>
        <v>2038.7588401377452</v>
      </c>
      <c r="CH46" s="69">
        <f t="shared" si="22"/>
        <v>1833.6957954130357</v>
      </c>
      <c r="CI46" s="69">
        <f t="shared" si="23"/>
        <v>1507.2705445235179</v>
      </c>
      <c r="CJ46" s="69">
        <f>(CE46-CE45)/节奏总纲!W42</f>
        <v>216.10302656969921</v>
      </c>
      <c r="CK46" s="6">
        <f t="shared" si="24"/>
        <v>0.32651406454176651</v>
      </c>
      <c r="CL46" s="6">
        <f t="shared" si="25"/>
        <v>0.67348593545823354</v>
      </c>
      <c r="CM46" s="24"/>
      <c r="CN46" s="24">
        <v>39</v>
      </c>
      <c r="CO46" s="69">
        <f t="shared" si="26"/>
        <v>739870.8094385399</v>
      </c>
      <c r="CP46" s="69">
        <f t="shared" si="27"/>
        <v>747725.25900204782</v>
      </c>
      <c r="CQ46" s="69">
        <f t="shared" si="28"/>
        <v>739234.48625617125</v>
      </c>
      <c r="CR46" s="69">
        <f t="shared" si="29"/>
        <v>708120.59770473791</v>
      </c>
      <c r="CS46" s="69">
        <f t="shared" si="30"/>
        <v>645127.15943509783</v>
      </c>
      <c r="CT46" s="6">
        <f t="shared" si="31"/>
        <v>0.51531213048812752</v>
      </c>
      <c r="CU46" s="6">
        <f t="shared" si="32"/>
        <v>0.48468786951187243</v>
      </c>
      <c r="CW46" s="24">
        <v>39</v>
      </c>
      <c r="CX46" s="69">
        <f t="shared" si="33"/>
        <v>0</v>
      </c>
      <c r="CY46" s="69">
        <f t="shared" si="34"/>
        <v>0</v>
      </c>
      <c r="CZ46" s="69">
        <f t="shared" si="35"/>
        <v>0</v>
      </c>
      <c r="DA46" s="69">
        <f t="shared" si="36"/>
        <v>0</v>
      </c>
      <c r="DB46" s="69">
        <f t="shared" si="37"/>
        <v>0</v>
      </c>
    </row>
    <row r="47" spans="2:106" x14ac:dyDescent="0.15">
      <c r="B47" s="73"/>
      <c r="C47" s="4">
        <v>40</v>
      </c>
      <c r="D47" s="4">
        <f t="shared" si="39"/>
        <v>60</v>
      </c>
      <c r="E47" s="60">
        <f t="shared" si="41"/>
        <v>2000</v>
      </c>
      <c r="F47" s="52">
        <f t="shared" si="42"/>
        <v>0</v>
      </c>
      <c r="G47" s="56">
        <f t="shared" si="42"/>
        <v>80000</v>
      </c>
      <c r="I47" s="4">
        <f>SUM($D$8:$D47)</f>
        <v>1680</v>
      </c>
      <c r="J47" s="4">
        <f>SUM(E$8:E47)</f>
        <v>44000</v>
      </c>
      <c r="K47" s="4">
        <f>SUM(F$8:F47)</f>
        <v>0</v>
      </c>
      <c r="L47" s="55">
        <f>SUM(G$8:G47)</f>
        <v>1160000</v>
      </c>
      <c r="M47" s="24"/>
      <c r="N47" s="69"/>
      <c r="O47" s="4">
        <v>40</v>
      </c>
      <c r="P47" s="69">
        <f>求节点($C$8:$C$67,$I$8:$I$67,基本信息!N44)+P46</f>
        <v>63431.238604872196</v>
      </c>
      <c r="Q47" s="69">
        <f>求节点($C$8:$C$67,$I$8:$I$67,基本信息!O44)+Q46</f>
        <v>68869.991895050101</v>
      </c>
      <c r="R47" s="69">
        <f>求节点($C$8:$C$67,$I$8:$I$67,基本信息!P44)+R46</f>
        <v>75135.179040584801</v>
      </c>
      <c r="S47" s="69">
        <f>求节点($C$8:$C$67,$I$8:$I$67,基本信息!Q44)+S46</f>
        <v>83250.262437151308</v>
      </c>
      <c r="T47" s="69">
        <f>求节点($C$8:$C$67,$I$8:$I$67,基本信息!R44)+T46</f>
        <v>94649.851377150451</v>
      </c>
      <c r="U47" s="69">
        <f>求节点($C$8:$C$67,$J$8:$J$67,基本信息!N44)+U46</f>
        <v>1663782.0973282289</v>
      </c>
      <c r="V47" s="69">
        <f>求节点($C$8:$C$67,$J$8:$J$67,基本信息!O44)+V46</f>
        <v>1837088.0926248268</v>
      </c>
      <c r="W47" s="69">
        <f>求节点($C$8:$C$67,$J$8:$J$67,基本信息!P44)+W46</f>
        <v>2039193.5311080951</v>
      </c>
      <c r="X47" s="69">
        <f>求节点($C$8:$C$67,$J$8:$J$67,基本信息!Q44)+X46</f>
        <v>2310914.7646671496</v>
      </c>
      <c r="Y47" s="69">
        <f>求节点($C$8:$C$67,$J$8:$J$67,基本信息!R44)+Y46</f>
        <v>2703131.1685465332</v>
      </c>
      <c r="Z47" s="69">
        <f>求节点($C$8:$C$67,$K$8:$K$67,基本信息!N44)+Z46</f>
        <v>0</v>
      </c>
      <c r="AA47" s="69">
        <f>求节点($C$8:$C$67,$K$8:$K$67,基本信息!O44)+AA46</f>
        <v>0</v>
      </c>
      <c r="AB47" s="69">
        <f>求节点($C$8:$C$67,$K$8:$K$67,基本信息!P44)+AB46</f>
        <v>0</v>
      </c>
      <c r="AC47" s="69">
        <f>求节点($C$8:$C$67,$K$8:$K$67,基本信息!Q44)+AC46</f>
        <v>0</v>
      </c>
      <c r="AD47" s="69">
        <f>求节点($C$8:$C$67,$K$8:$K$67,基本信息!R44)+AD46</f>
        <v>0</v>
      </c>
      <c r="AE47" s="69">
        <f>求节点($C$8:$C$67,$L$8:$L$67,基本信息!N44)+AE46</f>
        <v>44968437.201170579</v>
      </c>
      <c r="AF47" s="69">
        <f>求节点($C$8:$C$67,$L$8:$L$67,基本信息!O44)+AF46</f>
        <v>51306813.580675587</v>
      </c>
      <c r="AG47" s="69">
        <f>求节点($C$8:$C$67,$L$8:$L$67,基本信息!P44)+AG46</f>
        <v>59013741.975745901</v>
      </c>
      <c r="AH47" s="69">
        <f>求节点($C$8:$C$67,$L$8:$L$67,基本信息!Q44)+AH46</f>
        <v>72105133.721133694</v>
      </c>
      <c r="AI47" s="69">
        <f>求节点($C$8:$C$67,$L$8:$L$67,基本信息!R44)+AI46</f>
        <v>93740093.505724043</v>
      </c>
      <c r="AJ47" s="69"/>
      <c r="AK47" s="58">
        <v>40</v>
      </c>
      <c r="AL47" s="69">
        <f>求节点($O$8:$O$607,P$8:P$607,节奏总纲!P43)+IF((节奏总纲!P43-INDEX($O$8:$O$607,MATCH(MAX(P$8:P$607),P$8:P$607,0)))&lt;0,0,(节奏总纲!P43-INDEX($O$8:$O$607,MATCH(MAX(P$8:P$607),P$8:P$607,0)))*MAX($I$8:$I$67))</f>
        <v>16765.406230834677</v>
      </c>
      <c r="AM47" s="69">
        <f>求节点($O$8:$O$607,Q$8:Q$607,节奏总纲!Q43)+IF((节奏总纲!Q43-INDEX($O$8:$O$607,MATCH(MAX(Q$8:Q$607),Q$8:Q$607,0)))&lt;0,0,(节奏总纲!Q43-INDEX($O$8:$O$607,MATCH(MAX(Q$8:Q$607),Q$8:Q$607,0)))*MAX($I$8:$I$67))</f>
        <v>15652.893365234338</v>
      </c>
      <c r="AN47" s="69">
        <f>求节点($O$8:$O$607,R$8:R$607,节奏总纲!R43)+IF((节奏总纲!R43-INDEX($O$8:$O$607,MATCH(MAX(R$8:R$607),R$8:R$607,0)))&lt;0,0,(节奏总纲!R43-INDEX($O$8:$O$607,MATCH(MAX(R$8:R$607),R$8:R$607,0)))*MAX($I$8:$I$67))</f>
        <v>13900.519690538535</v>
      </c>
      <c r="AO47" s="69">
        <f>求节点($O$8:$O$607,S$8:S$607,节奏总纲!S43)+IF((节奏总纲!S43-INDEX($O$8:$O$607,MATCH(MAX(S$8:S$607),S$8:S$607,0)))&lt;0,0,(节奏总纲!S43-INDEX($O$8:$O$607,MATCH(MAX(S$8:S$607),S$8:S$607,0)))*MAX($I$8:$I$67))</f>
        <v>11167.892033926311</v>
      </c>
      <c r="AP47" s="69">
        <f>求节点($O$8:$O$607,T$8:T$607,节奏总纲!T43)+IF((节奏总纲!T43-INDEX($O$8:$O$607,MATCH(MAX(T$8:T$607),T$8:T$607,0)))&lt;0,0,(节奏总纲!T43-INDEX($O$8:$O$607,MATCH(MAX(T$8:T$607),T$8:T$607,0)))*MAX($I$8:$I$67))</f>
        <v>7055.9283509542474</v>
      </c>
      <c r="AQ47" s="69">
        <f>求节点($O$8:$O$607,U$8:U$607,节奏总纲!P43)+IF((节奏总纲!P43-INDEX($O$8:$O$607,MATCH(MAX(U$8:U$607),U$8:U$607,0)))&lt;0,0,(节奏总纲!P43-INDEX($O$8:$O$607,MATCH(MAX(U$8:U$607),U$8:U$607,0)))*MAX($J$8:$J$67))</f>
        <v>408254.35152697825</v>
      </c>
      <c r="AR47" s="69">
        <f>求节点($O$8:$O$607,V$8:V$607,节奏总纲!Q43)+IF((节奏总纲!Q43-INDEX($O$8:$O$607,MATCH(MAX(V$8:V$607),V$8:V$607,0)))&lt;0,0,(节奏总纲!Q43-INDEX($O$8:$O$607,MATCH(MAX(V$8:V$607),V$8:V$607,0)))*MAX($J$8:$J$67))</f>
        <v>386476.808297635</v>
      </c>
      <c r="AS47" s="69">
        <f>求节点($O$8:$O$607,W$8:W$607,节奏总纲!R43)+IF((节奏总纲!R43-INDEX($O$8:$O$607,MATCH(MAX(W$8:W$607),W$8:W$607,0)))&lt;0,0,(节奏总纲!R43-INDEX($O$8:$O$607,MATCH(MAX(W$8:W$607),W$8:W$607,0)))*MAX($J$8:$J$67))</f>
        <v>348174.71366177662</v>
      </c>
      <c r="AT47" s="69">
        <f>求节点($O$8:$O$607,X$8:X$607,节奏总纲!S43)+IF((节奏总纲!S43-INDEX($O$8:$O$607,MATCH(MAX(X$8:X$607),X$8:X$607,0)))&lt;0,0,(节奏总纲!S43-INDEX($O$8:$O$607,MATCH(MAX(X$8:X$607),X$8:X$607,0)))*MAX($J$8:$J$67))</f>
        <v>284044.25367065979</v>
      </c>
      <c r="AU47" s="69">
        <f>求节点($O$8:$O$607,Y$8:Y$607,节奏总纲!T43)+IF((节奏总纲!T43-INDEX($O$8:$O$607,MATCH(MAX(Y$8:Y$607),Y$8:Y$607,0)))&lt;0,0,(节奏总纲!T43-INDEX($O$8:$O$607,MATCH(MAX(Y$8:Y$607),Y$8:Y$607,0)))*MAX($J$8:$J$67))</f>
        <v>183311.46965542063</v>
      </c>
      <c r="AV47" s="69">
        <f>求节点($O$8:$O$607,Z$8:Z$607,节奏总纲!P43)+IF((节奏总纲!P43-INDEX($O$8:$O$607,MATCH(MAX(Z$8:Z$607),Z$8:Z$607,0)))&lt;0,0,(节奏总纲!P43-INDEX($O$8:$O$607,MATCH(MAX(Z$8:Z$607),Z$8:Z$607,0)))*MAX($K$8:$K$67))</f>
        <v>0</v>
      </c>
      <c r="AW47" s="69">
        <f>求节点($O$8:$O$607,AA$8:AA$607,节奏总纲!Q43)+IF((节奏总纲!Q43-INDEX($O$8:$O$607,MATCH(MAX(AA$8:AA$607),AA$8:AA$607,0)))&lt;0,0,(节奏总纲!Q43-INDEX($O$8:$O$607,MATCH(MAX(AA$8:AA$607),AA$8:AA$607,0)))*MAX($K$8:$K$67))</f>
        <v>0</v>
      </c>
      <c r="AX47" s="69">
        <f>求节点($O$8:$O$607,AB$8:AB$607,节奏总纲!R43)+IF((节奏总纲!R43-INDEX($O$8:$O$607,MATCH(MAX(AB$8:AB$607),AB$8:AB$607,0)))&lt;0,0,(节奏总纲!R43-INDEX($O$8:$O$607,MATCH(MAX(AB$8:AB$607),AB$8:AB$607,0)))*MAX($K$8:$K$67))</f>
        <v>0</v>
      </c>
      <c r="AY47" s="69">
        <f>求节点($O$8:$O$607,AC$8:AC$607,节奏总纲!S43)+IF((节奏总纲!S43-INDEX($O$8:$O$607,MATCH(MAX(AC$8:AC$607),AC$8:AC$607,0)))&lt;0,0,(节奏总纲!S43-INDEX($O$8:$O$607,MATCH(MAX(AC$8:AC$607),AC$8:AC$607,0)))*MAX($K$8:$K$67))</f>
        <v>0</v>
      </c>
      <c r="AZ47" s="69">
        <f>求节点($O$8:$O$607,AD$8:AD$607,节奏总纲!T43)+IF((节奏总纲!T43-INDEX($O$8:$O$607,MATCH(MAX(AD$8:AD$607),AD$8:AD$607,0)))&lt;0,0,(节奏总纲!T43-INDEX($O$8:$O$607,MATCH(MAX(AD$8:AD$607),AD$8:AD$607,0)))*MAX($K$8:$K$67))</f>
        <v>0</v>
      </c>
      <c r="BA47" s="69">
        <f>求节点($O$8:$O$607,AE$8:AE$607,节奏总纲!P43)+IF((节奏总纲!P43-INDEX($O$8:$O$607,MATCH(MAX(AE$8:AE$607),AE$8:AE$607,0)))&lt;0,0,(节奏总纲!P43-INDEX($O$8:$O$607,MATCH(MAX(AE$8:AE$607),AE$8:AE$607,0)))*MAX($L$8:$L$67))</f>
        <v>9747327.369120542</v>
      </c>
      <c r="BB47" s="69">
        <f>求节点($O$8:$O$607,AF$8:AF$607,节奏总纲!Q43)+IF((节奏总纲!Q43-INDEX($O$8:$O$607,MATCH(MAX(AF$8:AF$607),AF$8:AF$607,0)))&lt;0,0,(节奏总纲!Q43-INDEX($O$8:$O$607,MATCH(MAX(AF$8:AF$607),AF$8:AF$607,0)))*MAX($L$8:$L$67))</f>
        <v>9446962.2075878978</v>
      </c>
      <c r="BC47" s="69">
        <f>求节点($O$8:$O$607,AG$8:AG$607,节奏总纲!R43)+IF((节奏总纲!R43-INDEX($O$8:$O$607,MATCH(MAX(AG$8:AG$607),AG$8:AG$607,0)))&lt;0,0,(节奏总纲!R43-INDEX($O$8:$O$607,MATCH(MAX(AG$8:AG$607),AG$8:AG$607,0)))*MAX($L$8:$L$67))</f>
        <v>8731167.1977735851</v>
      </c>
      <c r="BD47" s="69">
        <f>求节点($O$8:$O$607,AH$8:AH$607,节奏总纲!S43)+IF((节奏总纲!S43-INDEX($O$8:$O$607,MATCH(MAX(AH$8:AH$607),AH$8:AH$607,0)))&lt;0,0,(节奏总纲!S43-INDEX($O$8:$O$607,MATCH(MAX(AH$8:AH$607),AH$8:AH$607,0)))*MAX($L$8:$L$67))</f>
        <v>7309094.1612380166</v>
      </c>
      <c r="BE47" s="69">
        <f>求节点($O$8:$O$607,AI$8:AI$607,节奏总纲!T43)+IF((节奏总纲!T43-INDEX($O$8:$O$607,MATCH(MAX(AI$8:AI$607),AI$8:AI$607,0)))&lt;0,0,(节奏总纲!T43-INDEX($O$8:$O$607,MATCH(MAX(AI$8:AI$607),AI$8:AI$607,0)))*MAX($L$8:$L$67))</f>
        <v>4879290.263633566</v>
      </c>
      <c r="BN47" s="4">
        <v>40</v>
      </c>
      <c r="BO47" s="63">
        <f>求节点($BJ$19:$BJ$23,$BK$19:$BK$23,基本信息!G44)</f>
        <v>386458.33333333337</v>
      </c>
      <c r="BP47" s="63">
        <f>求节点($BJ$19:$BJ$23,$BK$19:$BK$23,基本信息!H44)</f>
        <v>411458.33333333337</v>
      </c>
      <c r="BQ47" s="63">
        <f>求节点($BJ$19:$BJ$23,$BK$19:$BK$23,基本信息!I44)</f>
        <v>436458.33333333337</v>
      </c>
      <c r="BR47" s="63">
        <f>求节点($BJ$19:$BJ$23,$BK$19:$BK$23,基本信息!J44)</f>
        <v>461458.33333333337</v>
      </c>
      <c r="BS47" s="63">
        <f>求节点($BJ$19:$BJ$23,$BK$19:$BK$23,基本信息!K44)</f>
        <v>486458.33333333337</v>
      </c>
      <c r="BT47" s="63">
        <f>求节点($BJ$19:$BJ$23,$BL$19:$BL$23,基本信息!G44)</f>
        <v>7296.875</v>
      </c>
      <c r="BU47" s="63">
        <f>求节点($BJ$19:$BJ$23,$BL$19:$BL$23,基本信息!H44)</f>
        <v>7671.875</v>
      </c>
      <c r="BV47" s="63">
        <f>求节点($BJ$19:$BJ$23,$BL$19:$BL$23,基本信息!I44)</f>
        <v>8046.875</v>
      </c>
      <c r="BW47" s="63">
        <f>求节点($BJ$19:$BJ$23,$BL$19:$BL$23,基本信息!J44)</f>
        <v>8421.875</v>
      </c>
      <c r="BX47" s="63">
        <f>求节点($BJ$19:$BJ$23,$BL$19:$BL$23,基本信息!K44)</f>
        <v>8796.875</v>
      </c>
      <c r="CC47" s="27"/>
      <c r="CD47" s="24">
        <v>40</v>
      </c>
      <c r="CE47" s="69">
        <f t="shared" si="38"/>
        <v>2406.2281230834678</v>
      </c>
      <c r="CF47" s="69">
        <f t="shared" si="20"/>
        <v>2332.476836523434</v>
      </c>
      <c r="CG47" s="69">
        <f t="shared" si="21"/>
        <v>2194.7394690538536</v>
      </c>
      <c r="CH47" s="69">
        <f t="shared" si="22"/>
        <v>1958.9767033926314</v>
      </c>
      <c r="CI47" s="69">
        <f t="shared" si="23"/>
        <v>1585.2803350954248</v>
      </c>
      <c r="CJ47" s="69">
        <f>(CE47-CE46)/节奏总纲!W43</f>
        <v>182.27980115582432</v>
      </c>
      <c r="CK47" s="6">
        <f t="shared" si="24"/>
        <v>0.30324951030201569</v>
      </c>
      <c r="CL47" s="6">
        <f t="shared" si="25"/>
        <v>0.69675048969798425</v>
      </c>
      <c r="CM47" s="24"/>
      <c r="CN47" s="24">
        <v>40</v>
      </c>
      <c r="CO47" s="69">
        <f t="shared" si="26"/>
        <v>794712.68486031168</v>
      </c>
      <c r="CP47" s="69">
        <f t="shared" si="27"/>
        <v>797935.14163096831</v>
      </c>
      <c r="CQ47" s="69">
        <f t="shared" si="28"/>
        <v>784633.04699510999</v>
      </c>
      <c r="CR47" s="69">
        <f t="shared" si="29"/>
        <v>745502.5870039931</v>
      </c>
      <c r="CS47" s="69">
        <f t="shared" si="30"/>
        <v>669769.802988754</v>
      </c>
      <c r="CT47" s="6">
        <f t="shared" si="31"/>
        <v>0.48628685648985454</v>
      </c>
      <c r="CU47" s="6">
        <f t="shared" si="32"/>
        <v>0.51371314351014541</v>
      </c>
      <c r="CW47" s="24">
        <v>40</v>
      </c>
      <c r="CX47" s="69">
        <f t="shared" si="33"/>
        <v>0</v>
      </c>
      <c r="CY47" s="69">
        <f t="shared" si="34"/>
        <v>0</v>
      </c>
      <c r="CZ47" s="69">
        <f t="shared" si="35"/>
        <v>0</v>
      </c>
      <c r="DA47" s="69">
        <f t="shared" si="36"/>
        <v>0</v>
      </c>
      <c r="DB47" s="69">
        <f t="shared" si="37"/>
        <v>0</v>
      </c>
    </row>
    <row r="48" spans="2:106" x14ac:dyDescent="0.15">
      <c r="B48" s="73"/>
      <c r="C48" s="4">
        <v>41</v>
      </c>
      <c r="D48" s="4">
        <f t="shared" si="39"/>
        <v>60</v>
      </c>
      <c r="E48" s="60">
        <f t="shared" si="41"/>
        <v>2000</v>
      </c>
      <c r="F48" s="52">
        <f t="shared" si="42"/>
        <v>0</v>
      </c>
      <c r="G48" s="56">
        <f t="shared" si="42"/>
        <v>80000</v>
      </c>
      <c r="I48" s="4">
        <f>SUM($D$8:$D48)</f>
        <v>1740</v>
      </c>
      <c r="J48" s="4">
        <f>SUM(E$8:E48)</f>
        <v>46000</v>
      </c>
      <c r="K48" s="4">
        <f>SUM(F$8:F48)</f>
        <v>0</v>
      </c>
      <c r="L48" s="55">
        <f>SUM(G$8:G48)</f>
        <v>1240000</v>
      </c>
      <c r="M48" s="24"/>
      <c r="N48" s="69"/>
      <c r="O48" s="4">
        <v>41</v>
      </c>
      <c r="P48" s="69">
        <f>求节点($C$8:$C$67,$I$8:$I$67,基本信息!N45)+P47</f>
        <v>65381.238604872196</v>
      </c>
      <c r="Q48" s="69">
        <f>求节点($C$8:$C$67,$I$8:$I$67,基本信息!O45)+Q47</f>
        <v>70940.876370103069</v>
      </c>
      <c r="R48" s="69">
        <f>求节点($C$8:$C$67,$I$8:$I$67,基本信息!P45)+R47</f>
        <v>77355.060591622503</v>
      </c>
      <c r="S48" s="69">
        <f>求节点($C$8:$C$67,$I$8:$I$67,基本信息!Q45)+S47</f>
        <v>85671.489980765604</v>
      </c>
      <c r="T48" s="69">
        <f>求节点($C$8:$C$67,$I$8:$I$67,基本信息!R45)+T47</f>
        <v>97229.851377150451</v>
      </c>
      <c r="U48" s="69">
        <f>求节点($C$8:$C$67,$J$8:$J$67,基本信息!N45)+U47</f>
        <v>1716782.0973282289</v>
      </c>
      <c r="V48" s="69">
        <f>求节点($C$8:$C$67,$J$8:$J$67,基本信息!O45)+V47</f>
        <v>1894117.5751265928</v>
      </c>
      <c r="W48" s="69">
        <f>求节点($C$8:$C$67,$J$8:$J$67,基本信息!P45)+W47</f>
        <v>2101332.1579308701</v>
      </c>
      <c r="X48" s="69">
        <f>求节点($C$8:$C$67,$J$8:$J$67,基本信息!Q45)+X47</f>
        <v>2380244.3197962316</v>
      </c>
      <c r="Y48" s="69">
        <f>求节点($C$8:$C$67,$J$8:$J$67,基本信息!R45)+Y47</f>
        <v>2778131.1685465332</v>
      </c>
      <c r="Z48" s="69">
        <f>求节点($C$8:$C$67,$K$8:$K$67,基本信息!N45)+Z47</f>
        <v>0</v>
      </c>
      <c r="AA48" s="69">
        <f>求节点($C$8:$C$67,$K$8:$K$67,基本信息!O45)+AA47</f>
        <v>0</v>
      </c>
      <c r="AB48" s="69">
        <f>求节点($C$8:$C$67,$K$8:$K$67,基本信息!P45)+AB47</f>
        <v>0</v>
      </c>
      <c r="AC48" s="69">
        <f>求节点($C$8:$C$67,$K$8:$K$67,基本信息!Q45)+AC47</f>
        <v>0</v>
      </c>
      <c r="AD48" s="69">
        <f>求节点($C$8:$C$67,$K$8:$K$67,基本信息!R45)+AD47</f>
        <v>0</v>
      </c>
      <c r="AE48" s="69">
        <f>求节点($C$8:$C$67,$L$8:$L$67,基本信息!N45)+AE47</f>
        <v>46488437.201170579</v>
      </c>
      <c r="AF48" s="69">
        <f>求节点($C$8:$C$67,$L$8:$L$67,基本信息!O45)+AF47</f>
        <v>52987992.880746223</v>
      </c>
      <c r="AG48" s="69">
        <f>求节点($C$8:$C$67,$L$8:$L$67,基本信息!P45)+AG47</f>
        <v>60950614.092403509</v>
      </c>
      <c r="AH48" s="69">
        <f>求节点($C$8:$C$67,$L$8:$L$67,基本信息!Q45)+AH47</f>
        <v>74502225.249394953</v>
      </c>
      <c r="AI48" s="69">
        <f>求节点($C$8:$C$67,$L$8:$L$67,基本信息!R45)+AI47</f>
        <v>96500093.505724043</v>
      </c>
      <c r="AJ48" s="69"/>
      <c r="AK48" s="58">
        <v>41</v>
      </c>
      <c r="AL48" s="69">
        <f>求节点($O$8:$O$607,P$8:P$607,节奏总纲!P44)+IF((节奏总纲!P44-INDEX($O$8:$O$607,MATCH(MAX(P$8:P$607),P$8:P$607,0)))&lt;0,0,(节奏总纲!P44-INDEX($O$8:$O$607,MATCH(MAX(P$8:P$607),P$8:P$607,0)))*MAX($I$8:$I$67))</f>
        <v>18791.087097614662</v>
      </c>
      <c r="AM48" s="69">
        <f>求节点($O$8:$O$607,Q$8:Q$607,节奏总纲!Q44)+IF((节奏总纲!Q44-INDEX($O$8:$O$607,MATCH(MAX(Q$8:Q$607),Q$8:Q$607,0)))&lt;0,0,(节奏总纲!Q44-INDEX($O$8:$O$607,MATCH(MAX(Q$8:Q$607),Q$8:Q$607,0)))*MAX($I$8:$I$67))</f>
        <v>17518.590903968161</v>
      </c>
      <c r="AN48" s="69">
        <f>求节点($O$8:$O$607,R$8:R$607,节奏总纲!R44)+IF((节奏总纲!R44-INDEX($O$8:$O$607,MATCH(MAX(R$8:R$607),R$8:R$607,0)))&lt;0,0,(节奏总纲!R44-INDEX($O$8:$O$607,MATCH(MAX(R$8:R$607),R$8:R$607,0)))*MAX($I$8:$I$67))</f>
        <v>15535.02531258292</v>
      </c>
      <c r="AO48" s="69">
        <f>求节点($O$8:$O$607,S$8:S$607,节奏总纲!S44)+IF((节奏总纲!S44-INDEX($O$8:$O$607,MATCH(MAX(S$8:S$607),S$8:S$607,0)))&lt;0,0,(节奏总纲!S44-INDEX($O$8:$O$607,MATCH(MAX(S$8:S$607),S$8:S$607,0)))*MAX($I$8:$I$67))</f>
        <v>12451.412604878478</v>
      </c>
      <c r="AP48" s="69">
        <f>求节点($O$8:$O$607,T$8:T$607,节奏总纲!T44)+IF((节奏总纲!T44-INDEX($O$8:$O$607,MATCH(MAX(T$8:T$607),T$8:T$607,0)))&lt;0,0,(节奏总纲!T44-INDEX($O$8:$O$607,MATCH(MAX(T$8:T$607),T$8:T$607,0)))*MAX($I$8:$I$67))</f>
        <v>7823.8274437761411</v>
      </c>
      <c r="AQ48" s="69">
        <f>求节点($O$8:$O$607,U$8:U$607,节奏总纲!P44)+IF((节奏总纲!P44-INDEX($O$8:$O$607,MATCH(MAX(U$8:U$607),U$8:U$607,0)))&lt;0,0,(节奏总纲!P44-INDEX($O$8:$O$607,MATCH(MAX(U$8:U$607),U$8:U$607,0)))*MAX($J$8:$J$67))</f>
        <v>461996.54227934295</v>
      </c>
      <c r="AR48" s="69">
        <f>求节点($O$8:$O$607,V$8:V$607,节奏总纲!Q44)+IF((节奏总纲!Q44-INDEX($O$8:$O$607,MATCH(MAX(V$8:V$607),V$8:V$607,0)))&lt;0,0,(节奏总纲!Q44-INDEX($O$8:$O$607,MATCH(MAX(V$8:V$607),V$8:V$607,0)))*MAX($J$8:$J$67))</f>
        <v>436591.90656855976</v>
      </c>
      <c r="AS48" s="69">
        <f>求节点($O$8:$O$607,W$8:W$607,节奏总纲!R44)+IF((节奏总纲!R44-INDEX($O$8:$O$607,MATCH(MAX(W$8:W$607),W$8:W$607,0)))&lt;0,0,(节奏总纲!R44-INDEX($O$8:$O$607,MATCH(MAX(W$8:W$607),W$8:W$607,0)))*MAX($J$8:$J$67))</f>
        <v>392578.40508701449</v>
      </c>
      <c r="AT48" s="69">
        <f>求节点($O$8:$O$607,X$8:X$607,节奏总纲!S44)+IF((节奏总纲!S44-INDEX($O$8:$O$607,MATCH(MAX(X$8:X$607),X$8:X$607,0)))&lt;0,0,(节奏总纲!S44-INDEX($O$8:$O$607,MATCH(MAX(X$8:X$607),X$8:X$607,0)))*MAX($J$8:$J$67))</f>
        <v>319283.97093355493</v>
      </c>
      <c r="AU48" s="69">
        <f>求节点($O$8:$O$607,Y$8:Y$607,节奏总纲!T44)+IF((节奏总纲!T44-INDEX($O$8:$O$607,MATCH(MAX(Y$8:Y$607),Y$8:Y$607,0)))&lt;0,0,(节奏总纲!T44-INDEX($O$8:$O$607,MATCH(MAX(Y$8:Y$607),Y$8:Y$607,0)))*MAX($J$8:$J$67))</f>
        <v>204580.17413591966</v>
      </c>
      <c r="AV48" s="69">
        <f>求节点($O$8:$O$607,Z$8:Z$607,节奏总纲!P44)+IF((节奏总纲!P44-INDEX($O$8:$O$607,MATCH(MAX(Z$8:Z$607),Z$8:Z$607,0)))&lt;0,0,(节奏总纲!P44-INDEX($O$8:$O$607,MATCH(MAX(Z$8:Z$607),Z$8:Z$607,0)))*MAX($K$8:$K$67))</f>
        <v>0</v>
      </c>
      <c r="AW48" s="69">
        <f>求节点($O$8:$O$607,AA$8:AA$607,节奏总纲!Q44)+IF((节奏总纲!Q44-INDEX($O$8:$O$607,MATCH(MAX(AA$8:AA$607),AA$8:AA$607,0)))&lt;0,0,(节奏总纲!Q44-INDEX($O$8:$O$607,MATCH(MAX(AA$8:AA$607),AA$8:AA$607,0)))*MAX($K$8:$K$67))</f>
        <v>0</v>
      </c>
      <c r="AX48" s="69">
        <f>求节点($O$8:$O$607,AB$8:AB$607,节奏总纲!R44)+IF((节奏总纲!R44-INDEX($O$8:$O$607,MATCH(MAX(AB$8:AB$607),AB$8:AB$607,0)))&lt;0,0,(节奏总纲!R44-INDEX($O$8:$O$607,MATCH(MAX(AB$8:AB$607),AB$8:AB$607,0)))*MAX($K$8:$K$67))</f>
        <v>0</v>
      </c>
      <c r="AY48" s="69">
        <f>求节点($O$8:$O$607,AC$8:AC$607,节奏总纲!S44)+IF((节奏总纲!S44-INDEX($O$8:$O$607,MATCH(MAX(AC$8:AC$607),AC$8:AC$607,0)))&lt;0,0,(节奏总纲!S44-INDEX($O$8:$O$607,MATCH(MAX(AC$8:AC$607),AC$8:AC$607,0)))*MAX($K$8:$K$67))</f>
        <v>0</v>
      </c>
      <c r="AZ48" s="69">
        <f>求节点($O$8:$O$607,AD$8:AD$607,节奏总纲!T44)+IF((节奏总纲!T44-INDEX($O$8:$O$607,MATCH(MAX(AD$8:AD$607),AD$8:AD$607,0)))&lt;0,0,(节奏总纲!T44-INDEX($O$8:$O$607,MATCH(MAX(AD$8:AD$607),AD$8:AD$607,0)))*MAX($K$8:$K$67))</f>
        <v>0</v>
      </c>
      <c r="BA48" s="69">
        <f>求节点($O$8:$O$607,AE$8:AE$607,节奏总纲!P44)+IF((节奏总纲!P44-INDEX($O$8:$O$607,MATCH(MAX(AE$8:AE$607),AE$8:AE$607,0)))&lt;0,0,(节奏总纲!P44-INDEX($O$8:$O$607,MATCH(MAX(AE$8:AE$607),AE$8:AE$607,0)))*MAX($L$8:$L$67))</f>
        <v>11207989.75886672</v>
      </c>
      <c r="BB48" s="69">
        <f>求节点($O$8:$O$607,AF$8:AF$607,节奏总纲!Q44)+IF((节奏总纲!Q44-INDEX($O$8:$O$607,MATCH(MAX(AF$8:AF$607),AF$8:AF$607,0)))&lt;0,0,(节奏总纲!Q44-INDEX($O$8:$O$607,MATCH(MAX(AF$8:AF$607),AF$8:AF$607,0)))*MAX($L$8:$L$67))</f>
        <v>10847825.154081425</v>
      </c>
      <c r="BC48" s="69">
        <f>求节点($O$8:$O$607,AG$8:AG$607,节奏总纲!R44)+IF((节奏总纲!R44-INDEX($O$8:$O$607,MATCH(MAX(AG$8:AG$607),AG$8:AG$607,0)))&lt;0,0,(节奏总纲!R44-INDEX($O$8:$O$607,MATCH(MAX(AG$8:AG$607),AG$8:AG$607,0)))*MAX($L$8:$L$67))</f>
        <v>10003323.389304349</v>
      </c>
      <c r="BD48" s="69">
        <f>求节点($O$8:$O$607,AH$8:AH$607,节奏总纲!S44)+IF((节奏总纲!S44-INDEX($O$8:$O$607,MATCH(MAX(AH$8:AH$607),AH$8:AH$607,0)))&lt;0,0,(节奏总纲!S44-INDEX($O$8:$O$607,MATCH(MAX(AH$8:AH$607),AH$8:AH$607,0)))*MAX($L$8:$L$67))</f>
        <v>8341467.7633116301</v>
      </c>
      <c r="BE48" s="69">
        <f>求节点($O$8:$O$607,AI$8:AI$607,节奏总纲!T44)+IF((节奏总纲!T44-INDEX($O$8:$O$607,MATCH(MAX(AI$8:AI$607),AI$8:AI$607,0)))&lt;0,0,(节奏总纲!T44-INDEX($O$8:$O$607,MATCH(MAX(AI$8:AI$607),AI$8:AI$607,0)))*MAX($L$8:$L$67))</f>
        <v>5513641.8455086574</v>
      </c>
      <c r="BN48" s="4">
        <v>41</v>
      </c>
      <c r="BO48" s="63">
        <f>求节点($BJ$19:$BJ$23,$BK$19:$BK$23,基本信息!G45)</f>
        <v>390047.00646014797</v>
      </c>
      <c r="BP48" s="63">
        <f>求节点($BJ$19:$BJ$23,$BK$19:$BK$23,基本信息!H45)</f>
        <v>415047.00646014797</v>
      </c>
      <c r="BQ48" s="63">
        <f>求节点($BJ$19:$BJ$23,$BK$19:$BK$23,基本信息!I45)</f>
        <v>440047.00646014797</v>
      </c>
      <c r="BR48" s="63">
        <f>求节点($BJ$19:$BJ$23,$BK$19:$BK$23,基本信息!J45)</f>
        <v>465047.00646014797</v>
      </c>
      <c r="BS48" s="63">
        <f>求节点($BJ$19:$BJ$23,$BK$19:$BK$23,基本信息!K45)</f>
        <v>490047.00646014797</v>
      </c>
      <c r="BT48" s="63">
        <f>求节点($BJ$19:$BJ$23,$BL$19:$BL$23,基本信息!G45)</f>
        <v>7350.7050969022193</v>
      </c>
      <c r="BU48" s="63">
        <f>求节点($BJ$19:$BJ$23,$BL$19:$BL$23,基本信息!H45)</f>
        <v>7725.7050969022193</v>
      </c>
      <c r="BV48" s="63">
        <f>求节点($BJ$19:$BJ$23,$BL$19:$BL$23,基本信息!I45)</f>
        <v>8100.7050969022193</v>
      </c>
      <c r="BW48" s="63">
        <f>求节点($BJ$19:$BJ$23,$BL$19:$BL$23,基本信息!J45)</f>
        <v>8475.7050969022202</v>
      </c>
      <c r="BX48" s="63">
        <f>求节点($BJ$19:$BJ$23,$BL$19:$BL$23,基本信息!K45)</f>
        <v>8850.7050969022202</v>
      </c>
      <c r="CC48" s="27"/>
      <c r="CD48" s="24">
        <v>41</v>
      </c>
      <c r="CE48" s="69">
        <f t="shared" si="38"/>
        <v>2614.1792194516884</v>
      </c>
      <c r="CF48" s="69">
        <f t="shared" si="20"/>
        <v>2524.4296000870381</v>
      </c>
      <c r="CG48" s="69">
        <f t="shared" si="21"/>
        <v>2363.5730409485141</v>
      </c>
      <c r="CH48" s="69">
        <f t="shared" si="22"/>
        <v>2092.7117701780699</v>
      </c>
      <c r="CI48" s="69">
        <f t="shared" si="23"/>
        <v>1667.453254067836</v>
      </c>
      <c r="CJ48" s="69">
        <f>(CE48-CE47)/节奏总纲!W44</f>
        <v>181.082855190967</v>
      </c>
      <c r="CK48" s="6">
        <f t="shared" si="24"/>
        <v>0.28118596621864339</v>
      </c>
      <c r="CL48" s="6">
        <f t="shared" si="25"/>
        <v>0.71881403378135655</v>
      </c>
      <c r="CM48" s="24"/>
      <c r="CN48" s="24">
        <v>41</v>
      </c>
      <c r="CO48" s="69">
        <f t="shared" si="26"/>
        <v>852043.54873949091</v>
      </c>
      <c r="CP48" s="69">
        <f t="shared" si="27"/>
        <v>851638.91302870773</v>
      </c>
      <c r="CQ48" s="69">
        <f t="shared" si="28"/>
        <v>832625.41154716245</v>
      </c>
      <c r="CR48" s="69">
        <f t="shared" si="29"/>
        <v>784330.97739370284</v>
      </c>
      <c r="CS48" s="69">
        <f t="shared" si="30"/>
        <v>694627.18059606757</v>
      </c>
      <c r="CT48" s="6">
        <f t="shared" si="31"/>
        <v>0.45777825210598871</v>
      </c>
      <c r="CU48" s="6">
        <f t="shared" si="32"/>
        <v>0.54222174789401123</v>
      </c>
      <c r="CW48" s="24">
        <v>41</v>
      </c>
      <c r="CX48" s="69">
        <f t="shared" si="33"/>
        <v>0</v>
      </c>
      <c r="CY48" s="69">
        <f t="shared" si="34"/>
        <v>0</v>
      </c>
      <c r="CZ48" s="69">
        <f t="shared" si="35"/>
        <v>0</v>
      </c>
      <c r="DA48" s="69">
        <f t="shared" si="36"/>
        <v>0</v>
      </c>
      <c r="DB48" s="69">
        <f t="shared" si="37"/>
        <v>0</v>
      </c>
    </row>
    <row r="49" spans="2:106" x14ac:dyDescent="0.15">
      <c r="B49" s="73"/>
      <c r="C49" s="4">
        <v>42</v>
      </c>
      <c r="D49" s="4">
        <f t="shared" si="39"/>
        <v>60</v>
      </c>
      <c r="E49" s="60">
        <f t="shared" si="41"/>
        <v>2000</v>
      </c>
      <c r="F49" s="52">
        <f t="shared" si="42"/>
        <v>0</v>
      </c>
      <c r="G49" s="56">
        <f t="shared" si="42"/>
        <v>80000</v>
      </c>
      <c r="I49" s="4">
        <f>SUM($D$8:$D49)</f>
        <v>1800</v>
      </c>
      <c r="J49" s="4">
        <f>SUM(E$8:E49)</f>
        <v>48000</v>
      </c>
      <c r="K49" s="4">
        <f>SUM(F$8:F49)</f>
        <v>0</v>
      </c>
      <c r="L49" s="55">
        <f>SUM(G$8:G49)</f>
        <v>1320000</v>
      </c>
      <c r="M49" s="24"/>
      <c r="N49" s="69"/>
      <c r="O49" s="4">
        <v>42</v>
      </c>
      <c r="P49" s="69">
        <f>求节点($C$8:$C$67,$I$8:$I$67,基本信息!N46)+P48</f>
        <v>67336.238604872196</v>
      </c>
      <c r="Q49" s="69">
        <f>求节点($C$8:$C$67,$I$8:$I$67,基本信息!O46)+Q48</f>
        <v>73017.547248245872</v>
      </c>
      <c r="R49" s="69">
        <f>求节点($C$8:$C$67,$I$8:$I$67,基本信息!P46)+R48</f>
        <v>79581.939051293826</v>
      </c>
      <c r="S49" s="69">
        <f>求节点($C$8:$C$67,$I$8:$I$67,基本信息!Q46)+S48</f>
        <v>88101.333356445015</v>
      </c>
      <c r="T49" s="69">
        <f>求节点($C$8:$C$67,$I$8:$I$67,基本信息!R46)+T48</f>
        <v>99809.851377150451</v>
      </c>
      <c r="U49" s="69">
        <f>求节点($C$8:$C$67,$J$8:$J$67,基本信息!N46)+U48</f>
        <v>1769948.7639948956</v>
      </c>
      <c r="V49" s="69">
        <f>求节点($C$8:$C$67,$J$8:$J$67,基本信息!O46)+V48</f>
        <v>1951339.9377313529</v>
      </c>
      <c r="W49" s="69">
        <f>求节点($C$8:$C$67,$J$8:$J$67,基本信息!P46)+W48</f>
        <v>2163720.6743477033</v>
      </c>
      <c r="X49" s="69">
        <f>求节点($C$8:$C$67,$J$8:$J$67,基本信息!Q46)+X48</f>
        <v>2449881.5832133535</v>
      </c>
      <c r="Y49" s="69">
        <f>求节点($C$8:$C$67,$J$8:$J$67,基本信息!R46)+Y48</f>
        <v>2853131.1685465332</v>
      </c>
      <c r="Z49" s="69">
        <f>求节点($C$8:$C$67,$K$8:$K$67,基本信息!N46)+Z48</f>
        <v>0</v>
      </c>
      <c r="AA49" s="69">
        <f>求节点($C$8:$C$67,$K$8:$K$67,基本信息!O46)+AA48</f>
        <v>0</v>
      </c>
      <c r="AB49" s="69">
        <f>求节点($C$8:$C$67,$K$8:$K$67,基本信息!P46)+AB48</f>
        <v>0</v>
      </c>
      <c r="AC49" s="69">
        <f>求节点($C$8:$C$67,$K$8:$K$67,基本信息!Q46)+AC48</f>
        <v>0</v>
      </c>
      <c r="AD49" s="69">
        <f>求节点($C$8:$C$67,$K$8:$K$67,基本信息!R46)+AD48</f>
        <v>0</v>
      </c>
      <c r="AE49" s="69">
        <f>求节点($C$8:$C$67,$L$8:$L$67,基本信息!N46)+AE48</f>
        <v>48015103.867837243</v>
      </c>
      <c r="AF49" s="69">
        <f>求节点($C$8:$C$67,$L$8:$L$67,基本信息!O46)+AF48</f>
        <v>54676887.384936623</v>
      </c>
      <c r="AG49" s="69">
        <f>求节点($C$8:$C$67,$L$8:$L$67,基本信息!P46)+AG48</f>
        <v>62903479.143080831</v>
      </c>
      <c r="AH49" s="69">
        <f>求节点($C$8:$C$67,$L$8:$L$67,基本信息!Q46)+AH48</f>
        <v>76919010.108090743</v>
      </c>
      <c r="AI49" s="69">
        <f>求节点($C$8:$C$67,$L$8:$L$67,基本信息!R46)+AI48</f>
        <v>99260093.505724043</v>
      </c>
      <c r="AJ49" s="69"/>
      <c r="AK49" s="58">
        <v>42</v>
      </c>
      <c r="AL49" s="69">
        <f>求节点($O$8:$O$607,P$8:P$607,节奏总纲!P45)+IF((节奏总纲!P45-INDEX($O$8:$O$607,MATCH(MAX(P$8:P$607),P$8:P$607,0)))&lt;0,0,(节奏总纲!P45-INDEX($O$8:$O$607,MATCH(MAX(P$8:P$607),P$8:P$607,0)))*MAX($I$8:$I$67))</f>
        <v>20978.481249549994</v>
      </c>
      <c r="AM49" s="69">
        <f>求节点($O$8:$O$607,Q$8:Q$607,节奏总纲!Q45)+IF((节奏总纲!Q45-INDEX($O$8:$O$607,MATCH(MAX(Q$8:Q$607),Q$8:Q$607,0)))&lt;0,0,(节奏总纲!Q45-INDEX($O$8:$O$607,MATCH(MAX(Q$8:Q$607),Q$8:Q$607,0)))*MAX($I$8:$I$67))</f>
        <v>19605.359818046945</v>
      </c>
      <c r="AN49" s="69">
        <f>求节点($O$8:$O$607,R$8:R$607,节奏总纲!R45)+IF((节奏总纲!R45-INDEX($O$8:$O$607,MATCH(MAX(R$8:R$607),R$8:R$607,0)))&lt;0,0,(节奏总纲!R45-INDEX($O$8:$O$607,MATCH(MAX(R$8:R$607),R$8:R$607,0)))*MAX($I$8:$I$67))</f>
        <v>17348.437846256591</v>
      </c>
      <c r="AO49" s="69">
        <f>求节点($O$8:$O$607,S$8:S$607,节奏总纲!S45)+IF((节奏总纲!S45-INDEX($O$8:$O$607,MATCH(MAX(S$8:S$607),S$8:S$607,0)))&lt;0,0,(节奏总纲!S45-INDEX($O$8:$O$607,MATCH(MAX(S$8:S$607),S$8:S$607,0)))*MAX($I$8:$I$67))</f>
        <v>13871.913153095236</v>
      </c>
      <c r="AP49" s="69">
        <f>求节点($O$8:$O$607,T$8:T$607,节奏总纲!T45)+IF((节奏总纲!T45-INDEX($O$8:$O$607,MATCH(MAX(T$8:T$607),T$8:T$607,0)))&lt;0,0,(节奏总纲!T45-INDEX($O$8:$O$607,MATCH(MAX(T$8:T$607),T$8:T$607,0)))*MAX($I$8:$I$67))</f>
        <v>8659.2247559489624</v>
      </c>
      <c r="AQ49" s="69">
        <f>求节点($O$8:$O$607,U$8:U$607,节奏总纲!P45)+IF((节奏总纲!P45-INDEX($O$8:$O$607,MATCH(MAX(U$8:U$607),U$8:U$607,0)))&lt;0,0,(节奏总纲!P45-INDEX($O$8:$O$607,MATCH(MAX(U$8:U$607),U$8:U$607,0)))*MAX($J$8:$J$67))</f>
        <v>520140.10132472473</v>
      </c>
      <c r="AR49" s="69">
        <f>求节点($O$8:$O$607,V$8:V$607,节奏总纲!Q45)+IF((节奏总纲!Q45-INDEX($O$8:$O$607,MATCH(MAX(V$8:V$607),V$8:V$607,0)))&lt;0,0,(节奏总纲!Q45-INDEX($O$8:$O$607,MATCH(MAX(V$8:V$607),V$8:V$607,0)))*MAX($J$8:$J$67))</f>
        <v>492744.3365363765</v>
      </c>
      <c r="AS49" s="69">
        <f>求节点($O$8:$O$607,W$8:W$607,节奏总纲!R45)+IF((节奏总纲!R45-INDEX($O$8:$O$607,MATCH(MAX(W$8:W$607),W$8:W$607,0)))&lt;0,0,(节奏总纲!R45-INDEX($O$8:$O$607,MATCH(MAX(W$8:W$607),W$8:W$607,0)))*MAX($J$8:$J$67))</f>
        <v>441916.15808926953</v>
      </c>
      <c r="AT49" s="69">
        <f>求节点($O$8:$O$607,X$8:X$607,节奏总纲!S45)+IF((节奏总纲!S45-INDEX($O$8:$O$607,MATCH(MAX(X$8:X$607),X$8:X$607,0)))&lt;0,0,(节奏总纲!S45-INDEX($O$8:$O$607,MATCH(MAX(X$8:X$607),X$8:X$607,0)))*MAX($J$8:$J$67))</f>
        <v>358324.02583317203</v>
      </c>
      <c r="AU49" s="69">
        <f>求节点($O$8:$O$607,Y$8:Y$607,节奏总纲!T45)+IF((节奏总纲!T45-INDEX($O$8:$O$607,MATCH(MAX(Y$8:Y$607),Y$8:Y$607,0)))&lt;0,0,(节奏总纲!T45-INDEX($O$8:$O$607,MATCH(MAX(Y$8:Y$607),Y$8:Y$607,0)))*MAX($J$8:$J$67))</f>
        <v>227777.18148055396</v>
      </c>
      <c r="AV49" s="69">
        <f>求节点($O$8:$O$607,Z$8:Z$607,节奏总纲!P45)+IF((节奏总纲!P45-INDEX($O$8:$O$607,MATCH(MAX(Z$8:Z$607),Z$8:Z$607,0)))&lt;0,0,(节奏总纲!P45-INDEX($O$8:$O$607,MATCH(MAX(Z$8:Z$607),Z$8:Z$607,0)))*MAX($K$8:$K$67))</f>
        <v>0</v>
      </c>
      <c r="AW49" s="69">
        <f>求节点($O$8:$O$607,AA$8:AA$607,节奏总纲!Q45)+IF((节奏总纲!Q45-INDEX($O$8:$O$607,MATCH(MAX(AA$8:AA$607),AA$8:AA$607,0)))&lt;0,0,(节奏总纲!Q45-INDEX($O$8:$O$607,MATCH(MAX(AA$8:AA$607),AA$8:AA$607,0)))*MAX($K$8:$K$67))</f>
        <v>0</v>
      </c>
      <c r="AX49" s="69">
        <f>求节点($O$8:$O$607,AB$8:AB$607,节奏总纲!R45)+IF((节奏总纲!R45-INDEX($O$8:$O$607,MATCH(MAX(AB$8:AB$607),AB$8:AB$607,0)))&lt;0,0,(节奏总纲!R45-INDEX($O$8:$O$607,MATCH(MAX(AB$8:AB$607),AB$8:AB$607,0)))*MAX($K$8:$K$67))</f>
        <v>0</v>
      </c>
      <c r="AY49" s="69">
        <f>求节点($O$8:$O$607,AC$8:AC$607,节奏总纲!S45)+IF((节奏总纲!S45-INDEX($O$8:$O$607,MATCH(MAX(AC$8:AC$607),AC$8:AC$607,0)))&lt;0,0,(节奏总纲!S45-INDEX($O$8:$O$607,MATCH(MAX(AC$8:AC$607),AC$8:AC$607,0)))*MAX($K$8:$K$67))</f>
        <v>0</v>
      </c>
      <c r="AZ49" s="69">
        <f>求节点($O$8:$O$607,AD$8:AD$607,节奏总纲!T45)+IF((节奏总纲!T45-INDEX($O$8:$O$607,MATCH(MAX(AD$8:AD$607),AD$8:AD$607,0)))&lt;0,0,(节奏总纲!T45-INDEX($O$8:$O$607,MATCH(MAX(AD$8:AD$607),AD$8:AD$607,0)))*MAX($K$8:$K$67))</f>
        <v>0</v>
      </c>
      <c r="BA49" s="69">
        <f>求节点($O$8:$O$607,AE$8:AE$607,节奏总纲!P45)+IF((节奏总纲!P45-INDEX($O$8:$O$607,MATCH(MAX(AE$8:AE$607),AE$8:AE$607,0)))&lt;0,0,(节奏总纲!P45-INDEX($O$8:$O$607,MATCH(MAX(AE$8:AE$607),AE$8:AE$607,0)))*MAX($L$8:$L$67))</f>
        <v>12795253.153058868</v>
      </c>
      <c r="BB49" s="69">
        <f>求节点($O$8:$O$607,AF$8:AF$607,节奏总纲!Q45)+IF((节奏总纲!Q45-INDEX($O$8:$O$607,MATCH(MAX(AF$8:AF$607),AF$8:AF$607,0)))&lt;0,0,(节奏总纲!Q45-INDEX($O$8:$O$607,MATCH(MAX(AF$8:AF$607),AF$8:AF$607,0)))*MAX($L$8:$L$67))</f>
        <v>12423595.661053628</v>
      </c>
      <c r="BC49" s="69">
        <f>求节点($O$8:$O$607,AG$8:AG$607,节奏总纲!R45)+IF((节奏总纲!R45-INDEX($O$8:$O$607,MATCH(MAX(AG$8:AG$607),AG$8:AG$607,0)))&lt;0,0,(节奏总纲!R45-INDEX($O$8:$O$607,MATCH(MAX(AG$8:AG$607),AG$8:AG$607,0)))*MAX($L$8:$L$67))</f>
        <v>11421366.936717853</v>
      </c>
      <c r="BD49" s="69">
        <f>求节点($O$8:$O$607,AH$8:AH$607,节奏总纲!S45)+IF((节奏总纲!S45-INDEX($O$8:$O$607,MATCH(MAX(AH$8:AH$607),AH$8:AH$607,0)))&lt;0,0,(节奏总纲!S45-INDEX($O$8:$O$607,MATCH(MAX(AH$8:AH$607),AH$8:AH$607,0)))*MAX($L$8:$L$67))</f>
        <v>9487571.790582573</v>
      </c>
      <c r="BE49" s="69">
        <f>求节点($O$8:$O$607,AI$8:AI$607,节奏总纲!T45)+IF((节奏总纲!T45-INDEX($O$8:$O$607,MATCH(MAX(AI$8:AI$607),AI$8:AI$607,0)))&lt;0,0,(节奏总纲!T45-INDEX($O$8:$O$607,MATCH(MAX(AI$8:AI$607),AI$8:AI$607,0)))*MAX($L$8:$L$67))</f>
        <v>6210477.0127562145</v>
      </c>
      <c r="BN49" s="4">
        <v>42</v>
      </c>
      <c r="BO49" s="63">
        <f>求节点($BJ$19:$BJ$23,$BK$19:$BK$23,基本信息!G46)</f>
        <v>393893.25108318508</v>
      </c>
      <c r="BP49" s="63">
        <f>求节点($BJ$19:$BJ$23,$BK$19:$BK$23,基本信息!H46)</f>
        <v>418893.25108318508</v>
      </c>
      <c r="BQ49" s="63">
        <f>求节点($BJ$19:$BJ$23,$BK$19:$BK$23,基本信息!I46)</f>
        <v>443893.25108318508</v>
      </c>
      <c r="BR49" s="63">
        <f>求节点($BJ$19:$BJ$23,$BK$19:$BK$23,基本信息!J46)</f>
        <v>468893.25108318508</v>
      </c>
      <c r="BS49" s="63">
        <f>求节点($BJ$19:$BJ$23,$BK$19:$BK$23,基本信息!K46)</f>
        <v>493893.25108318508</v>
      </c>
      <c r="BT49" s="63">
        <f>求节点($BJ$19:$BJ$23,$BL$19:$BL$23,基本信息!G46)</f>
        <v>7408.3987662477766</v>
      </c>
      <c r="BU49" s="63">
        <f>求节点($BJ$19:$BJ$23,$BL$19:$BL$23,基本信息!H46)</f>
        <v>7783.3987662477766</v>
      </c>
      <c r="BV49" s="63">
        <f>求节点($BJ$19:$BJ$23,$BL$19:$BL$23,基本信息!I46)</f>
        <v>8158.3987662477757</v>
      </c>
      <c r="BW49" s="63">
        <f>求节点($BJ$19:$BJ$23,$BL$19:$BL$23,基本信息!J46)</f>
        <v>8533.3987662477757</v>
      </c>
      <c r="BX49" s="63">
        <f>求节点($BJ$19:$BJ$23,$BL$19:$BL$23,基本信息!K46)</f>
        <v>8908.3987662477757</v>
      </c>
      <c r="CC49" s="27"/>
      <c r="CD49" s="24">
        <v>42</v>
      </c>
      <c r="CE49" s="69">
        <f t="shared" si="38"/>
        <v>2838.6880015797774</v>
      </c>
      <c r="CF49" s="69">
        <f t="shared" si="20"/>
        <v>2738.8758584294724</v>
      </c>
      <c r="CG49" s="69">
        <f t="shared" si="21"/>
        <v>2550.6836612504371</v>
      </c>
      <c r="CH49" s="69">
        <f t="shared" si="22"/>
        <v>2240.5311919343012</v>
      </c>
      <c r="CI49" s="69">
        <f t="shared" si="23"/>
        <v>1756.7623522196736</v>
      </c>
      <c r="CJ49" s="69">
        <f>(CE49-CE48)/节奏总纲!W45</f>
        <v>182.4090802618482</v>
      </c>
      <c r="CK49" s="6">
        <f t="shared" si="24"/>
        <v>0.26097967660147503</v>
      </c>
      <c r="CL49" s="6">
        <f t="shared" si="25"/>
        <v>0.73902032339852497</v>
      </c>
      <c r="CM49" s="24"/>
      <c r="CN49" s="24">
        <v>42</v>
      </c>
      <c r="CO49" s="69">
        <f t="shared" si="26"/>
        <v>914033.35240790981</v>
      </c>
      <c r="CP49" s="69">
        <f t="shared" si="27"/>
        <v>911637.58761956159</v>
      </c>
      <c r="CQ49" s="69">
        <f t="shared" si="28"/>
        <v>885809.40917245462</v>
      </c>
      <c r="CR49" s="69">
        <f t="shared" si="29"/>
        <v>827217.27691635711</v>
      </c>
      <c r="CS49" s="69">
        <f t="shared" si="30"/>
        <v>721670.43256373901</v>
      </c>
      <c r="CT49" s="6">
        <f t="shared" si="31"/>
        <v>0.43093969169234492</v>
      </c>
      <c r="CU49" s="6">
        <f t="shared" si="32"/>
        <v>0.56906030830765508</v>
      </c>
      <c r="CW49" s="24">
        <v>42</v>
      </c>
      <c r="CX49" s="69">
        <f t="shared" si="33"/>
        <v>0</v>
      </c>
      <c r="CY49" s="69">
        <f t="shared" si="34"/>
        <v>0</v>
      </c>
      <c r="CZ49" s="69">
        <f t="shared" si="35"/>
        <v>0</v>
      </c>
      <c r="DA49" s="69">
        <f t="shared" si="36"/>
        <v>0</v>
      </c>
      <c r="DB49" s="69">
        <f t="shared" si="37"/>
        <v>0</v>
      </c>
    </row>
    <row r="50" spans="2:106" x14ac:dyDescent="0.15">
      <c r="B50" s="73"/>
      <c r="C50" s="4">
        <v>43</v>
      </c>
      <c r="D50" s="4">
        <f t="shared" si="39"/>
        <v>60</v>
      </c>
      <c r="E50" s="60">
        <f t="shared" si="41"/>
        <v>2000</v>
      </c>
      <c r="F50" s="52">
        <f t="shared" si="42"/>
        <v>0</v>
      </c>
      <c r="G50" s="56">
        <f t="shared" si="42"/>
        <v>80000</v>
      </c>
      <c r="I50" s="4">
        <f>SUM($D$8:$D50)</f>
        <v>1860</v>
      </c>
      <c r="J50" s="4">
        <f>SUM(E$8:E50)</f>
        <v>50000</v>
      </c>
      <c r="K50" s="4">
        <f>SUM(F$8:F50)</f>
        <v>0</v>
      </c>
      <c r="L50" s="55">
        <f>SUM(G$8:G50)</f>
        <v>1400000</v>
      </c>
      <c r="M50" s="24"/>
      <c r="N50" s="69"/>
      <c r="O50" s="4">
        <v>43</v>
      </c>
      <c r="P50" s="69">
        <f>求节点($C$8:$C$67,$I$8:$I$67,基本信息!N47)+P49</f>
        <v>69296.238604872196</v>
      </c>
      <c r="Q50" s="69">
        <f>求节点($C$8:$C$67,$I$8:$I$67,基本信息!O47)+Q49</f>
        <v>75099.953195375783</v>
      </c>
      <c r="R50" s="69">
        <f>求节点($C$8:$C$67,$I$8:$I$67,基本信息!P47)+R49</f>
        <v>81815.459157729303</v>
      </c>
      <c r="S50" s="69">
        <f>求节点($C$8:$C$67,$I$8:$I$67,基本信息!Q47)+S49</f>
        <v>90539.792564189542</v>
      </c>
      <c r="T50" s="69">
        <f>求节点($C$8:$C$67,$I$8:$I$67,基本信息!R47)+T49</f>
        <v>102389.85137715045</v>
      </c>
      <c r="U50" s="69">
        <f>求节点($C$8:$C$67,$J$8:$J$67,基本信息!N47)+U49</f>
        <v>1823282.0973282289</v>
      </c>
      <c r="V50" s="69">
        <f>求节点($C$8:$C$67,$J$8:$J$67,基本信息!O47)+V49</f>
        <v>2008753.4693023497</v>
      </c>
      <c r="W50" s="69">
        <f>求节点($C$8:$C$67,$J$8:$J$67,基本信息!P47)+W49</f>
        <v>2226346.3924346846</v>
      </c>
      <c r="X50" s="69">
        <f>求节点($C$8:$C$67,$J$8:$J$67,基本信息!Q47)+X49</f>
        <v>2519826.554918515</v>
      </c>
      <c r="Y50" s="69">
        <f>求节点($C$8:$C$67,$J$8:$J$67,基本信息!R47)+Y49</f>
        <v>2928131.1685465332</v>
      </c>
      <c r="Z50" s="69">
        <f>求节点($C$8:$C$67,$K$8:$K$67,基本信息!N47)+Z49</f>
        <v>0</v>
      </c>
      <c r="AA50" s="69">
        <f>求节点($C$8:$C$67,$K$8:$K$67,基本信息!O47)+AA49</f>
        <v>0</v>
      </c>
      <c r="AB50" s="69">
        <f>求节点($C$8:$C$67,$K$8:$K$67,基本信息!P47)+AB49</f>
        <v>0</v>
      </c>
      <c r="AC50" s="69">
        <f>求节点($C$8:$C$67,$K$8:$K$67,基本信息!Q47)+AC49</f>
        <v>0</v>
      </c>
      <c r="AD50" s="69">
        <f>求节点($C$8:$C$67,$K$8:$K$67,基本信息!R47)+AD49</f>
        <v>0</v>
      </c>
      <c r="AE50" s="69">
        <f>求节点($C$8:$C$67,$L$8:$L$67,基本信息!N47)+AE49</f>
        <v>49548437.201170579</v>
      </c>
      <c r="AF50" s="69">
        <f>求节点($C$8:$C$67,$L$8:$L$67,基本信息!O47)+AF49</f>
        <v>56373428.647776499</v>
      </c>
      <c r="AG50" s="69">
        <f>求节点($C$8:$C$67,$L$8:$L$67,基本信息!P47)+AG49</f>
        <v>64871525.100647643</v>
      </c>
      <c r="AH50" s="69">
        <f>求节点($C$8:$C$67,$L$8:$L$67,基本信息!Q47)+AH49</f>
        <v>79355488.297221079</v>
      </c>
      <c r="AI50" s="69">
        <f>求节点($C$8:$C$67,$L$8:$L$67,基本信息!R47)+AI49</f>
        <v>102020093.50572404</v>
      </c>
      <c r="AJ50" s="69"/>
      <c r="AK50" s="58">
        <v>43</v>
      </c>
      <c r="AL50" s="69">
        <f>求节点($O$8:$O$607,P$8:P$607,节奏总纲!P46)+IF((节奏总纲!P46-INDEX($O$8:$O$607,MATCH(MAX(P$8:P$607),P$8:P$607,0)))&lt;0,0,(节奏总纲!P46-INDEX($O$8:$O$607,MATCH(MAX(P$8:P$607),P$8:P$607,0)))*MAX($I$8:$I$67))</f>
        <v>23340.996670367571</v>
      </c>
      <c r="AM50" s="69">
        <f>求节点($O$8:$O$607,Q$8:Q$607,节奏总纲!Q46)+IF((节奏总纲!Q46-INDEX($O$8:$O$607,MATCH(MAX(Q$8:Q$607),Q$8:Q$607,0)))&lt;0,0,(节奏总纲!Q46-INDEX($O$8:$O$607,MATCH(MAX(Q$8:Q$607),Q$8:Q$607,0)))*MAX($I$8:$I$67))</f>
        <v>21781.530672206554</v>
      </c>
      <c r="AN50" s="69">
        <f>求节点($O$8:$O$607,R$8:R$607,节奏总纲!R46)+IF((节奏总纲!R46-INDEX($O$8:$O$607,MATCH(MAX(R$8:R$607),R$8:R$607,0)))&lt;0,0,(节奏总纲!R46-INDEX($O$8:$O$607,MATCH(MAX(R$8:R$607),R$8:R$607,0)))*MAX($I$8:$I$67))</f>
        <v>19246.238156068637</v>
      </c>
      <c r="AO50" s="69">
        <f>求节点($O$8:$O$607,S$8:S$607,节奏总纲!S46)+IF((节奏总纲!S46-INDEX($O$8:$O$607,MATCH(MAX(S$8:S$607),S$8:S$607,0)))&lt;0,0,(节奏总纲!S46-INDEX($O$8:$O$607,MATCH(MAX(S$8:S$607),S$8:S$607,0)))*MAX($I$8:$I$67))</f>
        <v>15312.404233884774</v>
      </c>
      <c r="AP50" s="69">
        <f>求节点($O$8:$O$607,T$8:T$607,节奏总纲!T46)+IF((节奏总纲!T46-INDEX($O$8:$O$607,MATCH(MAX(T$8:T$607),T$8:T$607,0)))&lt;0,0,(节奏总纲!T46-INDEX($O$8:$O$607,MATCH(MAX(T$8:T$607),T$8:T$607,0)))*MAX($I$8:$I$67))</f>
        <v>9506.6234871140969</v>
      </c>
      <c r="AQ50" s="69">
        <f>求节点($O$8:$O$607,U$8:U$607,节奏总纲!P46)+IF((节奏总纲!P46-INDEX($O$8:$O$607,MATCH(MAX(U$8:U$607),U$8:U$607,0)))&lt;0,0,(节奏总纲!P46-INDEX($O$8:$O$607,MATCH(MAX(U$8:U$607),U$8:U$607,0)))*MAX($J$8:$J$67))</f>
        <v>583060.97214918409</v>
      </c>
      <c r="AR50" s="69">
        <f>求节点($O$8:$O$607,V$8:V$607,节奏总纲!Q46)+IF((节奏总纲!Q46-INDEX($O$8:$O$607,MATCH(MAX(V$8:V$607),V$8:V$607,0)))&lt;0,0,(节奏总纲!Q46-INDEX($O$8:$O$607,MATCH(MAX(V$8:V$607),V$8:V$607,0)))*MAX($J$8:$J$67))</f>
        <v>551409.71276093088</v>
      </c>
      <c r="AS50" s="69">
        <f>求节点($O$8:$O$607,W$8:W$607,节奏总纲!R46)+IF((节奏总纲!R46-INDEX($O$8:$O$607,MATCH(MAX(W$8:W$607),W$8:W$607,0)))&lt;0,0,(节奏总纲!R46-INDEX($O$8:$O$607,MATCH(MAX(W$8:W$607),W$8:W$607,0)))*MAX($J$8:$J$67))</f>
        <v>493634.97616023995</v>
      </c>
      <c r="AT50" s="69">
        <f>求节点($O$8:$O$607,X$8:X$607,节奏总纲!S46)+IF((节奏总纲!S46-INDEX($O$8:$O$607,MATCH(MAX(X$8:X$607),X$8:X$607,0)))&lt;0,0,(节奏总纲!S46-INDEX($O$8:$O$607,MATCH(MAX(X$8:X$607),X$8:X$607,0)))*MAX($J$8:$J$67))</f>
        <v>397961.56444252608</v>
      </c>
      <c r="AU50" s="69">
        <f>求节点($O$8:$O$607,Y$8:Y$607,节奏总纲!T46)+IF((节奏总纲!T46-INDEX($O$8:$O$607,MATCH(MAX(Y$8:Y$607),Y$8:Y$607,0)))&lt;0,0,(节奏总纲!T46-INDEX($O$8:$O$607,MATCH(MAX(Y$8:Y$607),Y$8:Y$607,0)))*MAX($J$8:$J$67))</f>
        <v>251340.27851316781</v>
      </c>
      <c r="AV50" s="69">
        <f>求节点($O$8:$O$607,Z$8:Z$607,节奏总纲!P46)+IF((节奏总纲!P46-INDEX($O$8:$O$607,MATCH(MAX(Z$8:Z$607),Z$8:Z$607,0)))&lt;0,0,(节奏总纲!P46-INDEX($O$8:$O$607,MATCH(MAX(Z$8:Z$607),Z$8:Z$607,0)))*MAX($K$8:$K$67))</f>
        <v>0</v>
      </c>
      <c r="AW50" s="69">
        <f>求节点($O$8:$O$607,AA$8:AA$607,节奏总纲!Q46)+IF((节奏总纲!Q46-INDEX($O$8:$O$607,MATCH(MAX(AA$8:AA$607),AA$8:AA$607,0)))&lt;0,0,(节奏总纲!Q46-INDEX($O$8:$O$607,MATCH(MAX(AA$8:AA$607),AA$8:AA$607,0)))*MAX($K$8:$K$67))</f>
        <v>0</v>
      </c>
      <c r="AX50" s="69">
        <f>求节点($O$8:$O$607,AB$8:AB$607,节奏总纲!R46)+IF((节奏总纲!R46-INDEX($O$8:$O$607,MATCH(MAX(AB$8:AB$607),AB$8:AB$607,0)))&lt;0,0,(节奏总纲!R46-INDEX($O$8:$O$607,MATCH(MAX(AB$8:AB$607),AB$8:AB$607,0)))*MAX($K$8:$K$67))</f>
        <v>0</v>
      </c>
      <c r="AY50" s="69">
        <f>求节点($O$8:$O$607,AC$8:AC$607,节奏总纲!S46)+IF((节奏总纲!S46-INDEX($O$8:$O$607,MATCH(MAX(AC$8:AC$607),AC$8:AC$607,0)))&lt;0,0,(节奏总纲!S46-INDEX($O$8:$O$607,MATCH(MAX(AC$8:AC$607),AC$8:AC$607,0)))*MAX($K$8:$K$67))</f>
        <v>0</v>
      </c>
      <c r="AZ50" s="69">
        <f>求节点($O$8:$O$607,AD$8:AD$607,节奏总纲!T46)+IF((节奏总纲!T46-INDEX($O$8:$O$607,MATCH(MAX(AD$8:AD$607),AD$8:AD$607,0)))&lt;0,0,(节奏总纲!T46-INDEX($O$8:$O$607,MATCH(MAX(AD$8:AD$607),AD$8:AD$607,0)))*MAX($K$8:$K$67))</f>
        <v>0</v>
      </c>
      <c r="BA50" s="69">
        <f>求节点($O$8:$O$607,AE$8:AE$607,节奏总纲!P46)+IF((节奏总纲!P46-INDEX($O$8:$O$607,MATCH(MAX(AE$8:AE$607),AE$8:AE$607,0)))&lt;0,0,(节奏总纲!P46-INDEX($O$8:$O$607,MATCH(MAX(AE$8:AE$607),AE$8:AE$607,0)))*MAX($L$8:$L$67))</f>
        <v>14520605.825897582</v>
      </c>
      <c r="BB50" s="69">
        <f>求节点($O$8:$O$607,AF$8:AF$607,节奏总纲!Q46)+IF((节奏总纲!Q46-INDEX($O$8:$O$607,MATCH(MAX(AF$8:AF$607),AF$8:AF$607,0)))&lt;0,0,(节奏总纲!Q46-INDEX($O$8:$O$607,MATCH(MAX(AF$8:AF$607),AF$8:AF$607,0)))*MAX($L$8:$L$67))</f>
        <v>14076528.097664172</v>
      </c>
      <c r="BC50" s="69">
        <f>求节点($O$8:$O$607,AG$8:AG$607,节奏总纲!R46)+IF((节奏总纲!R46-INDEX($O$8:$O$607,MATCH(MAX(AG$8:AG$607),AG$8:AG$607,0)))&lt;0,0,(节奏总纲!R46-INDEX($O$8:$O$607,MATCH(MAX(AG$8:AG$607),AG$8:AG$607,0)))*MAX($L$8:$L$67))</f>
        <v>12913060.046751779</v>
      </c>
      <c r="BD50" s="69">
        <f>求节点($O$8:$O$607,AH$8:AH$607,节奏总纲!S46)+IF((节奏总纲!S46-INDEX($O$8:$O$607,MATCH(MAX(AH$8:AH$607),AH$8:AH$607,0)))&lt;0,0,(节奏总纲!S46-INDEX($O$8:$O$607,MATCH(MAX(AH$8:AH$607),AH$8:AH$607,0)))*MAX($L$8:$L$67))</f>
        <v>10654131.797441876</v>
      </c>
      <c r="BE50" s="69">
        <f>求节点($O$8:$O$607,AI$8:AI$607,节奏总纲!T46)+IF((节奏总纲!T46-INDEX($O$8:$O$607,MATCH(MAX(AI$8:AI$607),AI$8:AI$607,0)))&lt;0,0,(节奏总纲!T46-INDEX($O$8:$O$607,MATCH(MAX(AI$8:AI$607),AI$8:AI$607,0)))*MAX($L$8:$L$67))</f>
        <v>6921079.162272729</v>
      </c>
      <c r="BN50" s="4">
        <v>43</v>
      </c>
      <c r="BO50" s="63">
        <f>求节点($BJ$19:$BJ$23,$BK$19:$BK$23,基本信息!G47)</f>
        <v>398015.55400057917</v>
      </c>
      <c r="BP50" s="63">
        <f>求节点($BJ$19:$BJ$23,$BK$19:$BK$23,基本信息!H47)</f>
        <v>423015.55400057917</v>
      </c>
      <c r="BQ50" s="63">
        <f>求节点($BJ$19:$BJ$23,$BK$19:$BK$23,基本信息!I47)</f>
        <v>448015.55400057917</v>
      </c>
      <c r="BR50" s="63">
        <f>求节点($BJ$19:$BJ$23,$BK$19:$BK$23,基本信息!J47)</f>
        <v>473015.55400057917</v>
      </c>
      <c r="BS50" s="63">
        <f>求节点($BJ$19:$BJ$23,$BK$19:$BK$23,基本信息!K47)</f>
        <v>498015.55400057917</v>
      </c>
      <c r="BT50" s="63">
        <f>求节点($BJ$19:$BJ$23,$BL$19:$BL$23,基本信息!G47)</f>
        <v>7470.2333100086871</v>
      </c>
      <c r="BU50" s="63">
        <f>求节点($BJ$19:$BJ$23,$BL$19:$BL$23,基本信息!H47)</f>
        <v>7845.2333100086871</v>
      </c>
      <c r="BV50" s="63">
        <f>求节点($BJ$19:$BJ$23,$BL$19:$BL$23,基本信息!I47)</f>
        <v>8220.2333100086871</v>
      </c>
      <c r="BW50" s="63">
        <f>求节点($BJ$19:$BJ$23,$BL$19:$BL$23,基本信息!J47)</f>
        <v>8595.2333100086871</v>
      </c>
      <c r="BX50" s="63">
        <f>求节点($BJ$19:$BJ$23,$BL$19:$BL$23,基本信息!K47)</f>
        <v>8970.2333100086871</v>
      </c>
      <c r="CC50" s="27"/>
      <c r="CD50" s="24">
        <v>43</v>
      </c>
      <c r="CE50" s="69">
        <f t="shared" si="38"/>
        <v>3081.1229980376261</v>
      </c>
      <c r="CF50" s="69">
        <f t="shared" si="20"/>
        <v>2962.6763982215243</v>
      </c>
      <c r="CG50" s="69">
        <f t="shared" si="21"/>
        <v>2746.6471466077328</v>
      </c>
      <c r="CH50" s="69">
        <f t="shared" si="22"/>
        <v>2390.7637543893466</v>
      </c>
      <c r="CI50" s="69">
        <f t="shared" si="23"/>
        <v>1847.6856797122782</v>
      </c>
      <c r="CJ50" s="69">
        <f>(CE50-CE49)/节奏总纲!W46</f>
        <v>183.78304047818557</v>
      </c>
      <c r="CK50" s="6">
        <f t="shared" si="24"/>
        <v>0.24245164229946339</v>
      </c>
      <c r="CL50" s="6">
        <f t="shared" si="25"/>
        <v>0.75754835770053652</v>
      </c>
      <c r="CM50" s="24"/>
      <c r="CN50" s="24">
        <v>43</v>
      </c>
      <c r="CO50" s="69">
        <f t="shared" si="26"/>
        <v>981076.52614976326</v>
      </c>
      <c r="CP50" s="69">
        <f t="shared" si="27"/>
        <v>974425.26676151005</v>
      </c>
      <c r="CQ50" s="69">
        <f t="shared" si="28"/>
        <v>941650.53016081918</v>
      </c>
      <c r="CR50" s="69">
        <f t="shared" si="29"/>
        <v>870977.11844310525</v>
      </c>
      <c r="CS50" s="69">
        <f t="shared" si="30"/>
        <v>749355.83251374704</v>
      </c>
      <c r="CT50" s="6">
        <f t="shared" si="31"/>
        <v>0.40569266860618097</v>
      </c>
      <c r="CU50" s="6">
        <f t="shared" si="32"/>
        <v>0.59430733139381897</v>
      </c>
      <c r="CW50" s="24">
        <v>43</v>
      </c>
      <c r="CX50" s="69">
        <f t="shared" si="33"/>
        <v>0</v>
      </c>
      <c r="CY50" s="69">
        <f t="shared" si="34"/>
        <v>0</v>
      </c>
      <c r="CZ50" s="69">
        <f t="shared" si="35"/>
        <v>0</v>
      </c>
      <c r="DA50" s="69">
        <f t="shared" si="36"/>
        <v>0</v>
      </c>
      <c r="DB50" s="69">
        <f t="shared" si="37"/>
        <v>0</v>
      </c>
    </row>
    <row r="51" spans="2:106" x14ac:dyDescent="0.15">
      <c r="B51" s="73"/>
      <c r="C51" s="4">
        <v>44</v>
      </c>
      <c r="D51" s="4">
        <f t="shared" si="39"/>
        <v>60</v>
      </c>
      <c r="E51" s="60">
        <f t="shared" si="41"/>
        <v>2000</v>
      </c>
      <c r="F51" s="52">
        <f t="shared" si="42"/>
        <v>0</v>
      </c>
      <c r="G51" s="56">
        <f t="shared" si="42"/>
        <v>80000</v>
      </c>
      <c r="I51" s="4">
        <f>SUM($D$8:$D51)</f>
        <v>1920</v>
      </c>
      <c r="J51" s="4">
        <f>SUM(E$8:E51)</f>
        <v>52000</v>
      </c>
      <c r="K51" s="4">
        <f>SUM(F$8:F51)</f>
        <v>0</v>
      </c>
      <c r="L51" s="55">
        <f>SUM(G$8:G51)</f>
        <v>1480000</v>
      </c>
      <c r="M51" s="24"/>
      <c r="N51" s="69"/>
      <c r="O51" s="4">
        <v>44</v>
      </c>
      <c r="P51" s="69">
        <f>求节点($C$8:$C$67,$I$8:$I$67,基本信息!N48)+P50</f>
        <v>71261.238604872196</v>
      </c>
      <c r="Q51" s="69">
        <f>求节点($C$8:$C$67,$I$8:$I$67,基本信息!O48)+Q50</f>
        <v>77188.094211492789</v>
      </c>
      <c r="R51" s="69">
        <f>求节点($C$8:$C$67,$I$8:$I$67,基本信息!P48)+R50</f>
        <v>84055.620910928934</v>
      </c>
      <c r="S51" s="69">
        <f>求节点($C$8:$C$67,$I$8:$I$67,基本信息!Q48)+S50</f>
        <v>92986.903512325895</v>
      </c>
      <c r="T51" s="69">
        <f>求节点($C$8:$C$67,$I$8:$I$67,基本信息!R48)+T50</f>
        <v>104969.85137715045</v>
      </c>
      <c r="U51" s="69">
        <f>求节点($C$8:$C$67,$J$8:$J$67,基本信息!N48)+U50</f>
        <v>1876782.0973282289</v>
      </c>
      <c r="V51" s="69">
        <f>求节点($C$8:$C$67,$J$8:$J$67,基本信息!O48)+V50</f>
        <v>2066358.1698395836</v>
      </c>
      <c r="W51" s="69">
        <f>求节点($C$8:$C$67,$J$8:$J$67,基本信息!P48)+W50</f>
        <v>2289209.3121918142</v>
      </c>
      <c r="X51" s="69">
        <f>求节点($C$8:$C$67,$J$8:$J$67,基本信息!Q48)+X50</f>
        <v>2590080.5173519566</v>
      </c>
      <c r="Y51" s="69">
        <f>求节点($C$8:$C$67,$J$8:$J$67,基本信息!R48)+Y50</f>
        <v>3003131.1685465332</v>
      </c>
      <c r="Z51" s="69">
        <f>求节点($C$8:$C$67,$K$8:$K$67,基本信息!N48)+Z50</f>
        <v>0</v>
      </c>
      <c r="AA51" s="69">
        <f>求节点($C$8:$C$67,$K$8:$K$67,基本信息!O48)+AA50</f>
        <v>0</v>
      </c>
      <c r="AB51" s="69">
        <f>求节点($C$8:$C$67,$K$8:$K$67,基本信息!P48)+AB50</f>
        <v>0</v>
      </c>
      <c r="AC51" s="69">
        <f>求节点($C$8:$C$67,$K$8:$K$67,基本信息!Q48)+AC50</f>
        <v>0</v>
      </c>
      <c r="AD51" s="69">
        <f>求节点($C$8:$C$67,$K$8:$K$67,基本信息!R48)+AD50</f>
        <v>0</v>
      </c>
      <c r="AE51" s="69">
        <f>求节点($C$8:$C$67,$L$8:$L$67,基本信息!N48)+AE50</f>
        <v>51088437.201170579</v>
      </c>
      <c r="AF51" s="69">
        <f>求节点($C$8:$C$67,$L$8:$L$67,基本信息!O48)+AF50</f>
        <v>58077616.669265851</v>
      </c>
      <c r="AG51" s="69">
        <f>求节点($C$8:$C$67,$L$8:$L$67,基本信息!P48)+AG50</f>
        <v>66854751.965103947</v>
      </c>
      <c r="AH51" s="69">
        <f>求节点($C$8:$C$67,$L$8:$L$67,基本信息!Q48)+AH50</f>
        <v>81811741.892961323</v>
      </c>
      <c r="AI51" s="69">
        <f>求节点($C$8:$C$67,$L$8:$L$67,基本信息!R48)+AI50</f>
        <v>104780093.50572404</v>
      </c>
      <c r="AJ51" s="69"/>
      <c r="AK51" s="58">
        <v>44</v>
      </c>
      <c r="AL51" s="69">
        <f>求节点($O$8:$O$607,P$8:P$607,节奏总纲!P47)+IF((节奏总纲!P47-INDEX($O$8:$O$607,MATCH(MAX(P$8:P$607),P$8:P$607,0)))&lt;0,0,(节奏总纲!P47-INDEX($O$8:$O$607,MATCH(MAX(P$8:P$607),P$8:P$607,0)))*MAX($I$8:$I$67))</f>
        <v>25894.336434325898</v>
      </c>
      <c r="AM51" s="69">
        <f>求节点($O$8:$O$607,Q$8:Q$607,节奏总纲!Q47)+IF((节奏总纲!Q47-INDEX($O$8:$O$607,MATCH(MAX(Q$8:Q$607),Q$8:Q$607,0)))&lt;0,0,(节奏总纲!Q47-INDEX($O$8:$O$607,MATCH(MAX(Q$8:Q$607),Q$8:Q$607,0)))*MAX($I$8:$I$67))</f>
        <v>24125.501432587764</v>
      </c>
      <c r="AN51" s="69">
        <f>求节点($O$8:$O$607,R$8:R$607,节奏总纲!R47)+IF((节奏总纲!R47-INDEX($O$8:$O$607,MATCH(MAX(R$8:R$607),R$8:R$607,0)))&lt;0,0,(节奏总纲!R47-INDEX($O$8:$O$607,MATCH(MAX(R$8:R$607),R$8:R$607,0)))*MAX($I$8:$I$67))</f>
        <v>21257.632371100444</v>
      </c>
      <c r="AO51" s="69">
        <f>求节点($O$8:$O$607,S$8:S$607,节奏总纲!S47)+IF((节奏总纲!S47-INDEX($O$8:$O$607,MATCH(MAX(S$8:S$607),S$8:S$607,0)))&lt;0,0,(节奏总纲!S47-INDEX($O$8:$O$607,MATCH(MAX(S$8:S$607),S$8:S$607,0)))*MAX($I$8:$I$67))</f>
        <v>16870.176065148298</v>
      </c>
      <c r="AP51" s="69">
        <f>求节点($O$8:$O$607,T$8:T$607,节奏总纲!T47)+IF((节奏总纲!T47-INDEX($O$8:$O$607,MATCH(MAX(T$8:T$607),T$8:T$607,0)))&lt;0,0,(节奏总纲!T47-INDEX($O$8:$O$607,MATCH(MAX(T$8:T$607),T$8:T$607,0)))*MAX($I$8:$I$67))</f>
        <v>10406.909843603305</v>
      </c>
      <c r="AQ51" s="69">
        <f>求节点($O$8:$O$607,U$8:U$607,节奏总纲!P47)+IF((节奏总纲!P47-INDEX($O$8:$O$607,MATCH(MAX(U$8:U$607),U$8:U$607,0)))&lt;0,0,(节奏总纲!P47-INDEX($O$8:$O$607,MATCH(MAX(U$8:U$607),U$8:U$607,0)))*MAX($J$8:$J$67))</f>
        <v>651206.50610828993</v>
      </c>
      <c r="AR51" s="69">
        <f>求节点($O$8:$O$607,V$8:V$607,节奏总纲!Q47)+IF((节奏总纲!Q47-INDEX($O$8:$O$607,MATCH(MAX(V$8:V$607),V$8:V$607,0)))&lt;0,0,(节奏总纲!Q47-INDEX($O$8:$O$607,MATCH(MAX(V$8:V$607),V$8:V$607,0)))*MAX($J$8:$J$67))</f>
        <v>614717.36282221158</v>
      </c>
      <c r="AS51" s="69">
        <f>求节点($O$8:$O$607,W$8:W$607,节奏总纲!R47)+IF((节奏总纲!R47-INDEX($O$8:$O$607,MATCH(MAX(W$8:W$607),W$8:W$607,0)))&lt;0,0,(节奏总纲!R47-INDEX($O$8:$O$607,MATCH(MAX(W$8:W$607),W$8:W$607,0)))*MAX($J$8:$J$67))</f>
        <v>548544.33839085861</v>
      </c>
      <c r="AT51" s="69">
        <f>求节点($O$8:$O$607,X$8:X$607,节奏总纲!S47)+IF((节奏总纲!S47-INDEX($O$8:$O$607,MATCH(MAX(X$8:X$607),X$8:X$607,0)))&lt;0,0,(节奏总纲!S47-INDEX($O$8:$O$607,MATCH(MAX(X$8:X$607),X$8:X$607,0)))*MAX($J$8:$J$67))</f>
        <v>440915.99724258704</v>
      </c>
      <c r="AU51" s="69">
        <f>求节点($O$8:$O$607,Y$8:Y$607,节奏总纲!T47)+IF((节奏总纲!T47-INDEX($O$8:$O$607,MATCH(MAX(Y$8:Y$607),Y$8:Y$607,0)))&lt;0,0,(节奏总纲!T47-INDEX($O$8:$O$607,MATCH(MAX(Y$8:Y$607),Y$8:Y$607,0)))*MAX($J$8:$J$67))</f>
        <v>276390.39780643902</v>
      </c>
      <c r="AV51" s="69">
        <f>求节点($O$8:$O$607,Z$8:Z$607,节奏总纲!P47)+IF((节奏总纲!P47-INDEX($O$8:$O$607,MATCH(MAX(Z$8:Z$607),Z$8:Z$607,0)))&lt;0,0,(节奏总纲!P47-INDEX($O$8:$O$607,MATCH(MAX(Z$8:Z$607),Z$8:Z$607,0)))*MAX($K$8:$K$67))</f>
        <v>0</v>
      </c>
      <c r="AW51" s="69">
        <f>求节点($O$8:$O$607,AA$8:AA$607,节奏总纲!Q47)+IF((节奏总纲!Q47-INDEX($O$8:$O$607,MATCH(MAX(AA$8:AA$607),AA$8:AA$607,0)))&lt;0,0,(节奏总纲!Q47-INDEX($O$8:$O$607,MATCH(MAX(AA$8:AA$607),AA$8:AA$607,0)))*MAX($K$8:$K$67))</f>
        <v>0</v>
      </c>
      <c r="AX51" s="69">
        <f>求节点($O$8:$O$607,AB$8:AB$607,节奏总纲!R47)+IF((节奏总纲!R47-INDEX($O$8:$O$607,MATCH(MAX(AB$8:AB$607),AB$8:AB$607,0)))&lt;0,0,(节奏总纲!R47-INDEX($O$8:$O$607,MATCH(MAX(AB$8:AB$607),AB$8:AB$607,0)))*MAX($K$8:$K$67))</f>
        <v>0</v>
      </c>
      <c r="AY51" s="69">
        <f>求节点($O$8:$O$607,AC$8:AC$607,节奏总纲!S47)+IF((节奏总纲!S47-INDEX($O$8:$O$607,MATCH(MAX(AC$8:AC$607),AC$8:AC$607,0)))&lt;0,0,(节奏总纲!S47-INDEX($O$8:$O$607,MATCH(MAX(AC$8:AC$607),AC$8:AC$607,0)))*MAX($K$8:$K$67))</f>
        <v>0</v>
      </c>
      <c r="AZ51" s="69">
        <f>求节点($O$8:$O$607,AD$8:AD$607,节奏总纲!T47)+IF((节奏总纲!T47-INDEX($O$8:$O$607,MATCH(MAX(AD$8:AD$607),AD$8:AD$607,0)))&lt;0,0,(节奏总纲!T47-INDEX($O$8:$O$607,MATCH(MAX(AD$8:AD$607),AD$8:AD$607,0)))*MAX($K$8:$K$67))</f>
        <v>0</v>
      </c>
      <c r="BA51" s="69">
        <f>求节点($O$8:$O$607,AE$8:AE$607,节奏总纲!P47)+IF((节奏总纲!P47-INDEX($O$8:$O$607,MATCH(MAX(AE$8:AE$607),AE$8:AE$607,0)))&lt;0,0,(节奏总纲!P47-INDEX($O$8:$O$607,MATCH(MAX(AE$8:AE$607),AE$8:AE$607,0)))*MAX($L$8:$L$67))</f>
        <v>16398137.608953224</v>
      </c>
      <c r="BB51" s="69">
        <f>求节点($O$8:$O$607,AF$8:AF$607,节奏总纲!Q47)+IF((节奏总纲!Q47-INDEX($O$8:$O$607,MATCH(MAX(AF$8:AF$607),AF$8:AF$607,0)))&lt;0,0,(节奏总纲!Q47-INDEX($O$8:$O$607,MATCH(MAX(AF$8:AF$607),AF$8:AF$607,0)))*MAX($L$8:$L$67))</f>
        <v>15867598.669210762</v>
      </c>
      <c r="BC51" s="69">
        <f>求节点($O$8:$O$607,AG$8:AG$607,节奏总纲!R47)+IF((节奏总纲!R47-INDEX($O$8:$O$607,MATCH(MAX(AG$8:AG$607),AG$8:AG$607,0)))&lt;0,0,(节奏总纲!R47-INDEX($O$8:$O$607,MATCH(MAX(AG$8:AG$607),AG$8:AG$607,0)))*MAX($L$8:$L$67))</f>
        <v>14502578.95578778</v>
      </c>
      <c r="BD51" s="69">
        <f>求节点($O$8:$O$607,AH$8:AH$607,节奏总纲!S47)+IF((节奏总纲!S47-INDEX($O$8:$O$607,MATCH(MAX(AH$8:AH$607),AH$8:AH$607,0)))&lt;0,0,(节奏总纲!S47-INDEX($O$8:$O$607,MATCH(MAX(AH$8:AH$607),AH$8:AH$607,0)))*MAX($L$8:$L$67))</f>
        <v>11923744.364008151</v>
      </c>
      <c r="BE51" s="69">
        <f>求节点($O$8:$O$607,AI$8:AI$607,节奏总纲!T47)+IF((节奏总纲!T47-INDEX($O$8:$O$607,MATCH(MAX(AI$8:AI$607),AI$8:AI$607,0)))&lt;0,0,(节奏总纲!T47-INDEX($O$8:$O$607,MATCH(MAX(AI$8:AI$607),AI$8:AI$607,0)))*MAX($L$8:$L$67))</f>
        <v>7679033.9778622221</v>
      </c>
      <c r="BN51" s="4">
        <v>44</v>
      </c>
      <c r="BO51" s="63">
        <f>求节点($BJ$19:$BJ$23,$BK$19:$BK$23,基本信息!G48)</f>
        <v>402433.728871978</v>
      </c>
      <c r="BP51" s="63">
        <f>求节点($BJ$19:$BJ$23,$BK$19:$BK$23,基本信息!H48)</f>
        <v>427433.728871978</v>
      </c>
      <c r="BQ51" s="63">
        <f>求节点($BJ$19:$BJ$23,$BK$19:$BK$23,基本信息!I48)</f>
        <v>452433.728871978</v>
      </c>
      <c r="BR51" s="63">
        <f>求节点($BJ$19:$BJ$23,$BK$19:$BK$23,基本信息!J48)</f>
        <v>477433.728871978</v>
      </c>
      <c r="BS51" s="63">
        <f>求节点($BJ$19:$BJ$23,$BK$19:$BK$23,基本信息!K48)</f>
        <v>503042.16108997253</v>
      </c>
      <c r="BT51" s="63">
        <f>求节点($BJ$19:$BJ$23,$BL$19:$BL$23,基本信息!G48)</f>
        <v>7536.5059330796703</v>
      </c>
      <c r="BU51" s="63">
        <f>求节点($BJ$19:$BJ$23,$BL$19:$BL$23,基本信息!H48)</f>
        <v>7911.5059330796703</v>
      </c>
      <c r="BV51" s="63">
        <f>求节点($BJ$19:$BJ$23,$BL$19:$BL$23,基本信息!I48)</f>
        <v>8286.5059330796703</v>
      </c>
      <c r="BW51" s="63">
        <f>求节点($BJ$19:$BJ$23,$BL$19:$BL$23,基本信息!J48)</f>
        <v>8661.5059330796703</v>
      </c>
      <c r="BX51" s="63">
        <f>求节点($BJ$19:$BJ$23,$BL$19:$BL$23,基本信息!K48)</f>
        <v>9042.5902552596162</v>
      </c>
      <c r="CC51" s="27"/>
      <c r="CD51" s="24">
        <v>44</v>
      </c>
      <c r="CE51" s="69">
        <f t="shared" si="38"/>
        <v>3343.0842367405567</v>
      </c>
      <c r="CF51" s="69">
        <f t="shared" si="20"/>
        <v>3203.7007365667437</v>
      </c>
      <c r="CG51" s="69">
        <f t="shared" si="21"/>
        <v>2954.4138304180119</v>
      </c>
      <c r="CH51" s="69">
        <f t="shared" si="22"/>
        <v>2553.1681998227973</v>
      </c>
      <c r="CI51" s="69">
        <f t="shared" si="23"/>
        <v>1944.9500098862923</v>
      </c>
      <c r="CJ51" s="69">
        <f>(CE51-CE50)/节奏总纲!W47</f>
        <v>185.28666129674076</v>
      </c>
      <c r="CK51" s="6">
        <f t="shared" si="24"/>
        <v>0.22543571742085744</v>
      </c>
      <c r="CL51" s="6">
        <f t="shared" si="25"/>
        <v>0.77456428257914267</v>
      </c>
      <c r="CM51" s="24"/>
      <c r="CN51" s="24">
        <v>44</v>
      </c>
      <c r="CO51" s="69">
        <f t="shared" si="26"/>
        <v>1053640.2349802679</v>
      </c>
      <c r="CP51" s="69">
        <f t="shared" si="27"/>
        <v>1042151.0916941896</v>
      </c>
      <c r="CQ51" s="69">
        <f t="shared" si="28"/>
        <v>1000978.0672628366</v>
      </c>
      <c r="CR51" s="69">
        <f t="shared" si="29"/>
        <v>918349.72611456504</v>
      </c>
      <c r="CS51" s="69">
        <f t="shared" si="30"/>
        <v>779432.55889641156</v>
      </c>
      <c r="CT51" s="6">
        <f t="shared" si="31"/>
        <v>0.3819460528474547</v>
      </c>
      <c r="CU51" s="6">
        <f t="shared" si="32"/>
        <v>0.61805394715254525</v>
      </c>
      <c r="CW51" s="24">
        <v>44</v>
      </c>
      <c r="CX51" s="69">
        <f t="shared" si="33"/>
        <v>0</v>
      </c>
      <c r="CY51" s="69">
        <f t="shared" si="34"/>
        <v>0</v>
      </c>
      <c r="CZ51" s="69">
        <f t="shared" si="35"/>
        <v>0</v>
      </c>
      <c r="DA51" s="69">
        <f t="shared" si="36"/>
        <v>0</v>
      </c>
      <c r="DB51" s="69">
        <f t="shared" si="37"/>
        <v>0</v>
      </c>
    </row>
    <row r="52" spans="2:106" x14ac:dyDescent="0.15">
      <c r="B52" s="73"/>
      <c r="C52" s="4">
        <v>45</v>
      </c>
      <c r="D52" s="4">
        <f t="shared" si="39"/>
        <v>60</v>
      </c>
      <c r="E52" s="60">
        <f t="shared" si="41"/>
        <v>2000</v>
      </c>
      <c r="F52" s="52">
        <f t="shared" si="42"/>
        <v>0</v>
      </c>
      <c r="G52" s="56">
        <f t="shared" si="42"/>
        <v>80000</v>
      </c>
      <c r="I52" s="4">
        <f>SUM($D$8:$D52)</f>
        <v>1980</v>
      </c>
      <c r="J52" s="4">
        <f>SUM(E$8:E52)</f>
        <v>54000</v>
      </c>
      <c r="K52" s="4">
        <f>SUM(F$8:F52)</f>
        <v>0</v>
      </c>
      <c r="L52" s="55">
        <f>SUM(G$8:G52)</f>
        <v>1560000</v>
      </c>
      <c r="M52" s="24"/>
      <c r="N52" s="69"/>
      <c r="O52" s="4">
        <v>45</v>
      </c>
      <c r="P52" s="69">
        <f>求节点($C$8:$C$67,$I$8:$I$67,基本信息!N49)+P51</f>
        <v>73231.238604872196</v>
      </c>
      <c r="Q52" s="69">
        <f>求节点($C$8:$C$67,$I$8:$I$67,基本信息!O49)+Q51</f>
        <v>79282.099891976279</v>
      </c>
      <c r="R52" s="69">
        <f>求节点($C$8:$C$67,$I$8:$I$67,基本信息!P49)+R51</f>
        <v>86302.391708005161</v>
      </c>
      <c r="S52" s="69">
        <f>求节点($C$8:$C$67,$I$8:$I$67,基本信息!Q49)+S51</f>
        <v>95442.757931381406</v>
      </c>
      <c r="T52" s="69">
        <f>求节点($C$8:$C$67,$I$8:$I$67,基本信息!R49)+T51</f>
        <v>107549.85137715045</v>
      </c>
      <c r="U52" s="69">
        <f>求节点($C$8:$C$67,$J$8:$J$67,基本信息!N49)+U51</f>
        <v>1930448.7639948956</v>
      </c>
      <c r="V52" s="69">
        <f>求节点($C$8:$C$67,$J$8:$J$67,基本信息!O49)+V51</f>
        <v>2124158.359189033</v>
      </c>
      <c r="W52" s="69">
        <f>求节点($C$8:$C$67,$J$8:$J$67,基本信息!P49)+W51</f>
        <v>2352308.2692302507</v>
      </c>
      <c r="X52" s="69">
        <f>求节点($C$8:$C$67,$J$8:$J$67,基本信息!Q49)+X51</f>
        <v>2660646.7466039388</v>
      </c>
      <c r="Y52" s="69">
        <f>求节点($C$8:$C$67,$J$8:$J$67,基本信息!R49)+Y51</f>
        <v>3078131.1685465332</v>
      </c>
      <c r="Z52" s="69">
        <f>求节点($C$8:$C$67,$K$8:$K$67,基本信息!N49)+Z51</f>
        <v>0</v>
      </c>
      <c r="AA52" s="69">
        <f>求节点($C$8:$C$67,$K$8:$K$67,基本信息!O49)+AA51</f>
        <v>0</v>
      </c>
      <c r="AB52" s="69">
        <f>求节点($C$8:$C$67,$K$8:$K$67,基本信息!P49)+AB51</f>
        <v>0</v>
      </c>
      <c r="AC52" s="69">
        <f>求节点($C$8:$C$67,$K$8:$K$67,基本信息!Q49)+AC51</f>
        <v>0</v>
      </c>
      <c r="AD52" s="69">
        <f>求节点($C$8:$C$67,$K$8:$K$67,基本信息!R49)+AD51</f>
        <v>0</v>
      </c>
      <c r="AE52" s="69">
        <f>求节点($C$8:$C$67,$L$8:$L$67,基本信息!N49)+AE51</f>
        <v>52635103.867837243</v>
      </c>
      <c r="AF52" s="69">
        <f>求节点($C$8:$C$67,$L$8:$L$67,基本信息!O49)+AF51</f>
        <v>59789624.243243836</v>
      </c>
      <c r="AG52" s="69">
        <f>求节点($C$8:$C$67,$L$8:$L$67,基本信息!P49)+AG51</f>
        <v>68853085.215563893</v>
      </c>
      <c r="AH52" s="69">
        <f>求节点($C$8:$C$67,$L$8:$L$67,基本信息!Q49)+AH51</f>
        <v>84287980.565088198</v>
      </c>
      <c r="AI52" s="69">
        <f>求节点($C$8:$C$67,$L$8:$L$67,基本信息!R49)+AI51</f>
        <v>107540093.50572404</v>
      </c>
      <c r="AJ52" s="69"/>
      <c r="AK52" s="58">
        <v>45</v>
      </c>
      <c r="AL52" s="69">
        <f>求节点($O$8:$O$607,P$8:P$607,节奏总纲!P48)+IF((节奏总纲!P48-INDEX($O$8:$O$607,MATCH(MAX(P$8:P$607),P$8:P$607,0)))&lt;0,0,(节奏总纲!P48-INDEX($O$8:$O$607,MATCH(MAX(P$8:P$607),P$8:P$607,0)))*MAX($I$8:$I$67))</f>
        <v>28656.549904917552</v>
      </c>
      <c r="AM52" s="69">
        <f>求节点($O$8:$O$607,Q$8:Q$607,节奏总纲!Q48)+IF((节奏总纲!Q48-INDEX($O$8:$O$607,MATCH(MAX(Q$8:Q$607),Q$8:Q$607,0)))&lt;0,0,(节奏总纲!Q48-INDEX($O$8:$O$607,MATCH(MAX(Q$8:Q$607),Q$8:Q$607,0)))*MAX($I$8:$I$67))</f>
        <v>26662.181257168108</v>
      </c>
      <c r="AN52" s="69">
        <f>求节点($O$8:$O$607,R$8:R$607,节奏总纲!R48)+IF((节奏总纲!R48-INDEX($O$8:$O$607,MATCH(MAX(R$8:R$607),R$8:R$607,0)))&lt;0,0,(节奏总纲!R48-INDEX($O$8:$O$607,MATCH(MAX(R$8:R$607),R$8:R$607,0)))*MAX($I$8:$I$67))</f>
        <v>23428.487399854479</v>
      </c>
      <c r="AO52" s="69">
        <f>求节点($O$8:$O$607,S$8:S$607,节奏总纲!S48)+IF((节奏总纲!S48-INDEX($O$8:$O$607,MATCH(MAX(S$8:S$607),S$8:S$607,0)))&lt;0,0,(节奏总纲!S48-INDEX($O$8:$O$607,MATCH(MAX(S$8:S$607),S$8:S$607,0)))*MAX($I$8:$I$67))</f>
        <v>18557.753358826158</v>
      </c>
      <c r="AP52" s="69">
        <f>求节点($O$8:$O$607,T$8:T$607,节奏总纲!T48)+IF((节奏总纲!T48-INDEX($O$8:$O$607,MATCH(MAX(T$8:T$607),T$8:T$607,0)))&lt;0,0,(节奏总纲!T48-INDEX($O$8:$O$607,MATCH(MAX(T$8:T$607),T$8:T$607,0)))*MAX($I$8:$I$67))</f>
        <v>11389.402900690106</v>
      </c>
      <c r="AQ52" s="69">
        <f>求节点($O$8:$O$607,U$8:U$607,节奏总纲!P48)+IF((节奏总纲!P48-INDEX($O$8:$O$607,MATCH(MAX(U$8:U$607),U$8:U$607,0)))&lt;0,0,(节奏总纲!P48-INDEX($O$8:$O$607,MATCH(MAX(U$8:U$607),U$8:U$607,0)))*MAX($J$8:$J$67))</f>
        <v>725096.80335410649</v>
      </c>
      <c r="AR52" s="69">
        <f>求节点($O$8:$O$607,V$8:V$607,节奏总纲!Q48)+IF((节奏总纲!Q48-INDEX($O$8:$O$607,MATCH(MAX(V$8:V$607),V$8:V$607,0)))&lt;0,0,(节奏总纲!Q48-INDEX($O$8:$O$607,MATCH(MAX(V$8:V$607),V$8:V$607,0)))*MAX($J$8:$J$67))</f>
        <v>683358.67478778714</v>
      </c>
      <c r="AS52" s="69">
        <f>求节点($O$8:$O$607,W$8:W$607,节奏总纲!R48)+IF((节奏总纲!R48-INDEX($O$8:$O$607,MATCH(MAX(W$8:W$607),W$8:W$607,0)))&lt;0,0,(节奏总纲!R48-INDEX($O$8:$O$607,MATCH(MAX(W$8:W$607),W$8:W$607,0)))*MAX($J$8:$J$67))</f>
        <v>607907.4609372213</v>
      </c>
      <c r="AT52" s="69">
        <f>求节点($O$8:$O$607,X$8:X$607,节奏总纲!S48)+IF((节奏总纲!S48-INDEX($O$8:$O$607,MATCH(MAX(X$8:X$607),X$8:X$607,0)))&lt;0,0,(节奏总纲!S48-INDEX($O$8:$O$607,MATCH(MAX(X$8:X$607),X$8:X$607,0)))*MAX($J$8:$J$67))</f>
        <v>487510.99447329296</v>
      </c>
      <c r="AU52" s="69">
        <f>求节点($O$8:$O$607,Y$8:Y$607,节奏总纲!T48)+IF((节奏总纲!T48-INDEX($O$8:$O$607,MATCH(MAX(Y$8:Y$607),Y$8:Y$607,0)))&lt;0,0,(节奏总纲!T48-INDEX($O$8:$O$607,MATCH(MAX(Y$8:Y$607),Y$8:Y$607,0)))*MAX($J$8:$J$67))</f>
        <v>303845.91482340905</v>
      </c>
      <c r="AV52" s="69">
        <f>求节点($O$8:$O$607,Z$8:Z$607,节奏总纲!P48)+IF((节奏总纲!P48-INDEX($O$8:$O$607,MATCH(MAX(Z$8:Z$607),Z$8:Z$607,0)))&lt;0,0,(节奏总纲!P48-INDEX($O$8:$O$607,MATCH(MAX(Z$8:Z$607),Z$8:Z$607,0)))*MAX($K$8:$K$67))</f>
        <v>0</v>
      </c>
      <c r="AW52" s="69">
        <f>求节点($O$8:$O$607,AA$8:AA$607,节奏总纲!Q48)+IF((节奏总纲!Q48-INDEX($O$8:$O$607,MATCH(MAX(AA$8:AA$607),AA$8:AA$607,0)))&lt;0,0,(节奏总纲!Q48-INDEX($O$8:$O$607,MATCH(MAX(AA$8:AA$607),AA$8:AA$607,0)))*MAX($K$8:$K$67))</f>
        <v>0</v>
      </c>
      <c r="AX52" s="69">
        <f>求节点($O$8:$O$607,AB$8:AB$607,节奏总纲!R48)+IF((节奏总纲!R48-INDEX($O$8:$O$607,MATCH(MAX(AB$8:AB$607),AB$8:AB$607,0)))&lt;0,0,(节奏总纲!R48-INDEX($O$8:$O$607,MATCH(MAX(AB$8:AB$607),AB$8:AB$607,0)))*MAX($K$8:$K$67))</f>
        <v>0</v>
      </c>
      <c r="AY52" s="69">
        <f>求节点($O$8:$O$607,AC$8:AC$607,节奏总纲!S48)+IF((节奏总纲!S48-INDEX($O$8:$O$607,MATCH(MAX(AC$8:AC$607),AC$8:AC$607,0)))&lt;0,0,(节奏总纲!S48-INDEX($O$8:$O$607,MATCH(MAX(AC$8:AC$607),AC$8:AC$607,0)))*MAX($K$8:$K$67))</f>
        <v>0</v>
      </c>
      <c r="AZ52" s="69">
        <f>求节点($O$8:$O$607,AD$8:AD$607,节奏总纲!T48)+IF((节奏总纲!T48-INDEX($O$8:$O$607,MATCH(MAX(AD$8:AD$607),AD$8:AD$607,0)))&lt;0,0,(节奏总纲!T48-INDEX($O$8:$O$607,MATCH(MAX(AD$8:AD$607),AD$8:AD$607,0)))*MAX($K$8:$K$67))</f>
        <v>0</v>
      </c>
      <c r="BA52" s="69">
        <f>求节点($O$8:$O$607,AE$8:AE$607,节奏总纲!P48)+IF((节奏总纲!P48-INDEX($O$8:$O$607,MATCH(MAX(AE$8:AE$607),AE$8:AE$607,0)))&lt;0,0,(节奏总纲!P48-INDEX($O$8:$O$607,MATCH(MAX(AE$8:AE$607),AE$8:AE$607,0)))*MAX($L$8:$L$67))</f>
        <v>18444575.243423965</v>
      </c>
      <c r="BB52" s="69">
        <f>求节点($O$8:$O$607,AF$8:AF$607,节奏总纲!Q48)+IF((节奏总纲!Q48-INDEX($O$8:$O$607,MATCH(MAX(AF$8:AF$607),AF$8:AF$607,0)))&lt;0,0,(节奏总纲!Q48-INDEX($O$8:$O$607,MATCH(MAX(AF$8:AF$607),AF$8:AF$607,0)))*MAX($L$8:$L$67))</f>
        <v>17817517.038478654</v>
      </c>
      <c r="BC52" s="69">
        <f>求节点($O$8:$O$607,AG$8:AG$607,节奏总纲!R48)+IF((节奏总纲!R48-INDEX($O$8:$O$607,MATCH(MAX(AG$8:AG$607),AG$8:AG$607,0)))&lt;0,0,(节奏总纲!R48-INDEX($O$8:$O$607,MATCH(MAX(AG$8:AG$607),AG$8:AG$607,0)))*MAX($L$8:$L$67))</f>
        <v>16227168.270370368</v>
      </c>
      <c r="BD52" s="69">
        <f>求节点($O$8:$O$607,AH$8:AH$607,节奏总纲!S48)+IF((节奏总纲!S48-INDEX($O$8:$O$607,MATCH(MAX(AH$8:AH$607),AH$8:AH$607,0)))&lt;0,0,(节奏总纲!S48-INDEX($O$8:$O$607,MATCH(MAX(AH$8:AH$607),AH$8:AH$607,0)))*MAX($L$8:$L$67))</f>
        <v>13304665.291975245</v>
      </c>
      <c r="BE52" s="69">
        <f>求节点($O$8:$O$607,AI$8:AI$607,节奏总纲!T48)+IF((节奏总纲!T48-INDEX($O$8:$O$607,MATCH(MAX(AI$8:AI$607),AI$8:AI$607,0)))&lt;0,0,(节奏总纲!T48-INDEX($O$8:$O$607,MATCH(MAX(AI$8:AI$607),AI$8:AI$607,0)))*MAX($L$8:$L$67))</f>
        <v>8527798.0993488356</v>
      </c>
      <c r="BN52" s="4">
        <v>45</v>
      </c>
      <c r="BO52" s="63">
        <f>求节点($BJ$19:$BJ$23,$BK$19:$BK$23,基本信息!G49)</f>
        <v>407169.01145198807</v>
      </c>
      <c r="BP52" s="63">
        <f>求节点($BJ$19:$BJ$23,$BK$19:$BK$23,基本信息!H49)</f>
        <v>432169.01145198807</v>
      </c>
      <c r="BQ52" s="63">
        <f>求节点($BJ$19:$BJ$23,$BK$19:$BK$23,基本信息!I49)</f>
        <v>457169.01145198807</v>
      </c>
      <c r="BR52" s="63">
        <f>求节点($BJ$19:$BJ$23,$BK$19:$BK$23,基本信息!J49)</f>
        <v>482169.01145198807</v>
      </c>
      <c r="BS52" s="63">
        <f>求节点($BJ$19:$BJ$23,$BK$19:$BK$23,基本信息!K49)</f>
        <v>508961.26431498508</v>
      </c>
      <c r="BT52" s="63">
        <f>求节点($BJ$19:$BJ$23,$BL$19:$BL$23,基本信息!G49)</f>
        <v>7607.5351717798212</v>
      </c>
      <c r="BU52" s="63">
        <f>求节点($BJ$19:$BJ$23,$BL$19:$BL$23,基本信息!H49)</f>
        <v>7982.5351717798212</v>
      </c>
      <c r="BV52" s="63">
        <f>求节点($BJ$19:$BJ$23,$BL$19:$BL$23,基本信息!I49)</f>
        <v>8357.5351717798203</v>
      </c>
      <c r="BW52" s="63">
        <f>求节点($BJ$19:$BJ$23,$BL$19:$BL$23,基本信息!J49)</f>
        <v>8732.5351717798203</v>
      </c>
      <c r="BX52" s="63">
        <f>求节点($BJ$19:$BJ$23,$BL$19:$BL$23,基本信息!K49)</f>
        <v>9125.4577004097919</v>
      </c>
      <c r="CC52" s="27"/>
      <c r="CD52" s="24">
        <v>45</v>
      </c>
      <c r="CE52" s="69">
        <f t="shared" si="38"/>
        <v>3626.4085076697374</v>
      </c>
      <c r="CF52" s="69">
        <f t="shared" si="20"/>
        <v>3464.4716428947927</v>
      </c>
      <c r="CG52" s="69">
        <f t="shared" si="21"/>
        <v>3178.6022571634298</v>
      </c>
      <c r="CH52" s="69">
        <f t="shared" si="22"/>
        <v>2729.0288530605976</v>
      </c>
      <c r="CI52" s="69">
        <f t="shared" si="23"/>
        <v>2051.4860601099899</v>
      </c>
      <c r="CJ52" s="69">
        <f>(CE52-CE51)/节奏总纲!W48</f>
        <v>186.97687660528453</v>
      </c>
      <c r="CK52" s="6">
        <f t="shared" si="24"/>
        <v>0.20978152780333847</v>
      </c>
      <c r="CL52" s="6">
        <f t="shared" si="25"/>
        <v>0.79021847219666164</v>
      </c>
      <c r="CM52" s="24"/>
      <c r="CN52" s="24">
        <v>45</v>
      </c>
      <c r="CO52" s="69">
        <f t="shared" si="26"/>
        <v>1132265.8148060946</v>
      </c>
      <c r="CP52" s="69">
        <f t="shared" si="27"/>
        <v>1115527.6862397753</v>
      </c>
      <c r="CQ52" s="69">
        <f t="shared" si="28"/>
        <v>1065076.4723892093</v>
      </c>
      <c r="CR52" s="69">
        <f t="shared" si="29"/>
        <v>969680.00592528097</v>
      </c>
      <c r="CS52" s="69">
        <f t="shared" si="30"/>
        <v>812807.17913839407</v>
      </c>
      <c r="CT52" s="6">
        <f t="shared" si="31"/>
        <v>0.35960549733784686</v>
      </c>
      <c r="CU52" s="6">
        <f t="shared" si="32"/>
        <v>0.64039450266215303</v>
      </c>
      <c r="CW52" s="24">
        <v>45</v>
      </c>
      <c r="CX52" s="69">
        <f t="shared" si="33"/>
        <v>0</v>
      </c>
      <c r="CY52" s="69">
        <f t="shared" si="34"/>
        <v>0</v>
      </c>
      <c r="CZ52" s="69">
        <f t="shared" si="35"/>
        <v>0</v>
      </c>
      <c r="DA52" s="69">
        <f t="shared" si="36"/>
        <v>0</v>
      </c>
      <c r="DB52" s="69">
        <f t="shared" si="37"/>
        <v>0</v>
      </c>
    </row>
    <row r="53" spans="2:106" x14ac:dyDescent="0.15">
      <c r="B53" s="73"/>
      <c r="C53" s="4">
        <v>46</v>
      </c>
      <c r="D53" s="4">
        <f t="shared" si="39"/>
        <v>60</v>
      </c>
      <c r="E53" s="60">
        <f t="shared" si="41"/>
        <v>2000</v>
      </c>
      <c r="F53" s="52">
        <f t="shared" si="42"/>
        <v>0</v>
      </c>
      <c r="G53" s="56">
        <f t="shared" si="42"/>
        <v>80000</v>
      </c>
      <c r="I53" s="4">
        <f>SUM($D$8:$D53)</f>
        <v>2040</v>
      </c>
      <c r="J53" s="4">
        <f>SUM(E$8:E53)</f>
        <v>56000</v>
      </c>
      <c r="K53" s="4">
        <f>SUM(F$8:F53)</f>
        <v>0</v>
      </c>
      <c r="L53" s="55">
        <f>SUM(G$8:G53)</f>
        <v>1640000</v>
      </c>
      <c r="M53" s="24"/>
      <c r="N53" s="69"/>
      <c r="O53" s="4">
        <v>46</v>
      </c>
      <c r="P53" s="69">
        <f>求节点($C$8:$C$67,$I$8:$I$67,基本信息!N50)+P52</f>
        <v>75206.238604872196</v>
      </c>
      <c r="Q53" s="69">
        <f>求节点($C$8:$C$67,$I$8:$I$67,基本信息!O50)+Q52</f>
        <v>81382.028550077812</v>
      </c>
      <c r="R53" s="69">
        <f>求节点($C$8:$C$67,$I$8:$I$67,基本信息!P50)+R52</f>
        <v>88555.688784232101</v>
      </c>
      <c r="S53" s="69">
        <f>求节点($C$8:$C$67,$I$8:$I$67,基本信息!Q50)+S52</f>
        <v>97907.355821356061</v>
      </c>
      <c r="T53" s="69">
        <f>求节点($C$8:$C$67,$I$8:$I$67,基本信息!R50)+T52</f>
        <v>110129.85137715045</v>
      </c>
      <c r="U53" s="69">
        <f>求节点($C$8:$C$67,$J$8:$J$67,基本信息!N50)+U52</f>
        <v>1984282.0973282289</v>
      </c>
      <c r="V53" s="69">
        <f>求节点($C$8:$C$67,$J$8:$J$67,基本信息!O50)+V52</f>
        <v>2182155.981125751</v>
      </c>
      <c r="W53" s="69">
        <f>求节点($C$8:$C$67,$J$8:$J$67,基本信息!P50)+W52</f>
        <v>2415640.3076669271</v>
      </c>
      <c r="X53" s="69">
        <f>求节点($C$8:$C$67,$J$8:$J$67,基本信息!Q50)+X52</f>
        <v>2731525.242674462</v>
      </c>
      <c r="Y53" s="69">
        <f>求节点($C$8:$C$67,$J$8:$J$67,基本信息!R50)+Y52</f>
        <v>3153131.1685465332</v>
      </c>
      <c r="Z53" s="69">
        <f>求节点($C$8:$C$67,$K$8:$K$67,基本信息!N50)+Z52</f>
        <v>0</v>
      </c>
      <c r="AA53" s="69">
        <f>求节点($C$8:$C$67,$K$8:$K$67,基本信息!O50)+AA52</f>
        <v>0</v>
      </c>
      <c r="AB53" s="69">
        <f>求节点($C$8:$C$67,$K$8:$K$67,基本信息!P50)+AB52</f>
        <v>0</v>
      </c>
      <c r="AC53" s="69">
        <f>求节点($C$8:$C$67,$K$8:$K$67,基本信息!Q50)+AC52</f>
        <v>0</v>
      </c>
      <c r="AD53" s="69">
        <f>求节点($C$8:$C$67,$K$8:$K$67,基本信息!R50)+AD52</f>
        <v>0</v>
      </c>
      <c r="AE53" s="69">
        <f>求节点($C$8:$C$67,$L$8:$L$67,基本信息!N50)+AE52</f>
        <v>54188437.201170579</v>
      </c>
      <c r="AF53" s="69">
        <f>求节点($C$8:$C$67,$L$8:$L$67,基本信息!O50)+AF52</f>
        <v>61509529.120712548</v>
      </c>
      <c r="AG53" s="69">
        <f>求节点($C$8:$C$67,$L$8:$L$67,基本信息!P50)+AG52</f>
        <v>70866335.675511181</v>
      </c>
      <c r="AH53" s="69">
        <f>求节点($C$8:$C$67,$L$8:$L$67,基本信息!Q50)+AH52</f>
        <v>86784204.313601688</v>
      </c>
      <c r="AI53" s="69">
        <f>求节点($C$8:$C$67,$L$8:$L$67,基本信息!R50)+AI52</f>
        <v>110300093.50572404</v>
      </c>
      <c r="AJ53" s="69"/>
      <c r="AK53" s="58">
        <v>46</v>
      </c>
      <c r="AL53" s="69">
        <f>求节点($O$8:$O$607,P$8:P$607,节奏总纲!P49)+IF((节奏总纲!P49-INDEX($O$8:$O$607,MATCH(MAX(P$8:P$607),P$8:P$607,0)))&lt;0,0,(节奏总纲!P49-INDEX($O$8:$O$607,MATCH(MAX(P$8:P$607),P$8:P$607,0)))*MAX($I$8:$I$67))</f>
        <v>31638.250290868516</v>
      </c>
      <c r="AM53" s="69">
        <f>求节点($O$8:$O$607,Q$8:Q$607,节奏总纲!Q49)+IF((节奏总纲!Q49-INDEX($O$8:$O$607,MATCH(MAX(Q$8:Q$607),Q$8:Q$607,0)))&lt;0,0,(节奏总纲!Q49-INDEX($O$8:$O$607,MATCH(MAX(Q$8:Q$607),Q$8:Q$607,0)))*MAX($I$8:$I$67))</f>
        <v>29379.194827595362</v>
      </c>
      <c r="AN53" s="69">
        <f>求节点($O$8:$O$607,R$8:R$607,节奏总纲!R49)+IF((节奏总纲!R49-INDEX($O$8:$O$607,MATCH(MAX(R$8:R$607),R$8:R$607,0)))&lt;0,0,(节奏总纲!R49-INDEX($O$8:$O$607,MATCH(MAX(R$8:R$607),R$8:R$607,0)))*MAX($I$8:$I$67))</f>
        <v>25754.753700699126</v>
      </c>
      <c r="AO53" s="69">
        <f>求节点($O$8:$O$607,S$8:S$607,节奏总纲!S49)+IF((节奏总纲!S49-INDEX($O$8:$O$607,MATCH(MAX(S$8:S$607),S$8:S$607,0)))&lt;0,0,(节奏总纲!S49-INDEX($O$8:$O$607,MATCH(MAX(S$8:S$607),S$8:S$607,0)))*MAX($I$8:$I$67))</f>
        <v>20356.416892434721</v>
      </c>
      <c r="AP53" s="69">
        <f>求节点($O$8:$O$607,T$8:T$607,节奏总纲!T49)+IF((节奏总纲!T49-INDEX($O$8:$O$607,MATCH(MAX(T$8:T$607),T$8:T$607,0)))&lt;0,0,(节奏总纲!T49-INDEX($O$8:$O$607,MATCH(MAX(T$8:T$607),T$8:T$607,0)))*MAX($I$8:$I$67))</f>
        <v>12394.36983327519</v>
      </c>
      <c r="AQ53" s="69">
        <f>求节点($O$8:$O$607,U$8:U$607,节奏总纲!P49)+IF((节奏总纲!P49-INDEX($O$8:$O$607,MATCH(MAX(U$8:U$607),U$8:U$607,0)))&lt;0,0,(节奏总纲!P49-INDEX($O$8:$O$607,MATCH(MAX(U$8:U$607),U$8:U$607,0)))*MAX($J$8:$J$67))</f>
        <v>804998.23942477664</v>
      </c>
      <c r="AR53" s="69">
        <f>求节点($O$8:$O$607,V$8:V$607,节奏总纲!Q49)+IF((节奏总纲!Q49-INDEX($O$8:$O$607,MATCH(MAX(V$8:V$607),V$8:V$607,0)))&lt;0,0,(节奏总纲!Q49-INDEX($O$8:$O$607,MATCH(MAX(V$8:V$607),V$8:V$607,0)))*MAX($J$8:$J$67))</f>
        <v>757006.33357374382</v>
      </c>
      <c r="AS53" s="69">
        <f>求节点($O$8:$O$607,W$8:W$607,节奏总纲!R49)+IF((节奏总纲!R49-INDEX($O$8:$O$607,MATCH(MAX(W$8:W$607),W$8:W$607,0)))&lt;0,0,(节奏总纲!R49-INDEX($O$8:$O$607,MATCH(MAX(W$8:W$607),W$8:W$607,0)))*MAX($J$8:$J$67))</f>
        <v>671611.87687286013</v>
      </c>
      <c r="AT53" s="69">
        <f>求节点($O$8:$O$607,X$8:X$607,节奏总纲!S49)+IF((节奏总纲!S49-INDEX($O$8:$O$607,MATCH(MAX(X$8:X$607),X$8:X$607,0)))&lt;0,0,(节奏总纲!S49-INDEX($O$8:$O$607,MATCH(MAX(X$8:X$607),X$8:X$607,0)))*MAX($J$8:$J$67))</f>
        <v>537233.42045745417</v>
      </c>
      <c r="AU53" s="69">
        <f>求节点($O$8:$O$607,Y$8:Y$607,节奏总纲!T49)+IF((节奏总纲!T49-INDEX($O$8:$O$607,MATCH(MAX(Y$8:Y$607),Y$8:Y$607,0)))&lt;0,0,(节奏总纲!T49-INDEX($O$8:$O$607,MATCH(MAX(Y$8:Y$607),Y$8:Y$607,0)))*MAX($J$8:$J$67))</f>
        <v>331929.45853912231</v>
      </c>
      <c r="AV53" s="69">
        <f>求节点($O$8:$O$607,Z$8:Z$607,节奏总纲!P49)+IF((节奏总纲!P49-INDEX($O$8:$O$607,MATCH(MAX(Z$8:Z$607),Z$8:Z$607,0)))&lt;0,0,(节奏总纲!P49-INDEX($O$8:$O$607,MATCH(MAX(Z$8:Z$607),Z$8:Z$607,0)))*MAX($K$8:$K$67))</f>
        <v>0</v>
      </c>
      <c r="AW53" s="69">
        <f>求节点($O$8:$O$607,AA$8:AA$607,节奏总纲!Q49)+IF((节奏总纲!Q49-INDEX($O$8:$O$607,MATCH(MAX(AA$8:AA$607),AA$8:AA$607,0)))&lt;0,0,(节奏总纲!Q49-INDEX($O$8:$O$607,MATCH(MAX(AA$8:AA$607),AA$8:AA$607,0)))*MAX($K$8:$K$67))</f>
        <v>0</v>
      </c>
      <c r="AX53" s="69">
        <f>求节点($O$8:$O$607,AB$8:AB$607,节奏总纲!R49)+IF((节奏总纲!R49-INDEX($O$8:$O$607,MATCH(MAX(AB$8:AB$607),AB$8:AB$607,0)))&lt;0,0,(节奏总纲!R49-INDEX($O$8:$O$607,MATCH(MAX(AB$8:AB$607),AB$8:AB$607,0)))*MAX($K$8:$K$67))</f>
        <v>0</v>
      </c>
      <c r="AY53" s="69">
        <f>求节点($O$8:$O$607,AC$8:AC$607,节奏总纲!S49)+IF((节奏总纲!S49-INDEX($O$8:$O$607,MATCH(MAX(AC$8:AC$607),AC$8:AC$607,0)))&lt;0,0,(节奏总纲!S49-INDEX($O$8:$O$607,MATCH(MAX(AC$8:AC$607),AC$8:AC$607,0)))*MAX($K$8:$K$67))</f>
        <v>0</v>
      </c>
      <c r="AZ53" s="69">
        <f>求节点($O$8:$O$607,AD$8:AD$607,节奏总纲!T49)+IF((节奏总纲!T49-INDEX($O$8:$O$607,MATCH(MAX(AD$8:AD$607),AD$8:AD$607,0)))&lt;0,0,(节奏总纲!T49-INDEX($O$8:$O$607,MATCH(MAX(AD$8:AD$607),AD$8:AD$607,0)))*MAX($K$8:$K$67))</f>
        <v>0</v>
      </c>
      <c r="BA53" s="69">
        <f>求节点($O$8:$O$607,AE$8:AE$607,节奏总纲!P49)+IF((节奏总纲!P49-INDEX($O$8:$O$607,MATCH(MAX(AE$8:AE$607),AE$8:AE$607,0)))&lt;0,0,(节奏总纲!P49-INDEX($O$8:$O$607,MATCH(MAX(AE$8:AE$607),AE$8:AE$607,0)))*MAX($L$8:$L$67))</f>
        <v>20666203.846532665</v>
      </c>
      <c r="BB53" s="69">
        <f>求节点($O$8:$O$607,AF$8:AF$607,节奏总纲!Q49)+IF((节奏总纲!Q49-INDEX($O$8:$O$607,MATCH(MAX(AF$8:AF$607),AF$8:AF$607,0)))&lt;0,0,(节奏总纲!Q49-INDEX($O$8:$O$607,MATCH(MAX(AF$8:AF$607),AF$8:AF$607,0)))*MAX($L$8:$L$67))</f>
        <v>19917450.378502671</v>
      </c>
      <c r="BC53" s="69">
        <f>求节点($O$8:$O$607,AG$8:AG$607,节奏总纲!R49)+IF((节奏总纲!R49-INDEX($O$8:$O$607,MATCH(MAX(AG$8:AG$607),AG$8:AG$607,0)))&lt;0,0,(节奏总纲!R49-INDEX($O$8:$O$607,MATCH(MAX(AG$8:AG$607),AG$8:AG$607,0)))*MAX($L$8:$L$67))</f>
        <v>18083455.20317011</v>
      </c>
      <c r="BD53" s="69">
        <f>求节点($O$8:$O$607,AH$8:AH$607,节奏总纲!S49)+IF((节奏总纲!S49-INDEX($O$8:$O$607,MATCH(MAX(AH$8:AH$607),AH$8:AH$607,0)))&lt;0,0,(节奏总纲!S49-INDEX($O$8:$O$607,MATCH(MAX(AH$8:AH$607),AH$8:AH$607,0)))*MAX($L$8:$L$67))</f>
        <v>14781911.074535489</v>
      </c>
      <c r="BE53" s="69">
        <f>求节点($O$8:$O$607,AI$8:AI$607,节奏总纲!T49)+IF((节奏总纲!T49-INDEX($O$8:$O$607,MATCH(MAX(AI$8:AI$607),AI$8:AI$607,0)))&lt;0,0,(节奏总纲!T49-INDEX($O$8:$O$607,MATCH(MAX(AI$8:AI$607),AI$8:AI$607,0)))*MAX($L$8:$L$67))</f>
        <v>9395977.1358377617</v>
      </c>
      <c r="BN53" s="4">
        <v>46</v>
      </c>
      <c r="BO53" s="63">
        <f>求节点($BJ$19:$BJ$23,$BK$19:$BK$23,基本信息!G50)</f>
        <v>410739.99691826862</v>
      </c>
      <c r="BP53" s="63">
        <f>求节点($BJ$19:$BJ$23,$BK$19:$BK$23,基本信息!H50)</f>
        <v>435739.99691826862</v>
      </c>
      <c r="BQ53" s="63">
        <f>求节点($BJ$19:$BJ$23,$BK$19:$BK$23,基本信息!I50)</f>
        <v>460739.99691826862</v>
      </c>
      <c r="BR53" s="63">
        <f>求节点($BJ$19:$BJ$23,$BK$19:$BK$23,基本信息!J50)</f>
        <v>485739.99691826862</v>
      </c>
      <c r="BS53" s="63">
        <f>求节点($BJ$19:$BJ$23,$BK$19:$BK$23,基本信息!K50)</f>
        <v>513424.99614783574</v>
      </c>
      <c r="BT53" s="63">
        <f>求节点($BJ$19:$BJ$23,$BL$19:$BL$23,基本信息!G50)</f>
        <v>7661.099953774029</v>
      </c>
      <c r="BU53" s="63">
        <f>求节点($BJ$19:$BJ$23,$BL$19:$BL$23,基本信息!H50)</f>
        <v>8036.099953774029</v>
      </c>
      <c r="BV53" s="63">
        <f>求节点($BJ$19:$BJ$23,$BL$19:$BL$23,基本信息!I50)</f>
        <v>8411.0999537740281</v>
      </c>
      <c r="BW53" s="63">
        <f>求节点($BJ$19:$BJ$23,$BL$19:$BL$23,基本信息!J50)</f>
        <v>8786.0999537740281</v>
      </c>
      <c r="BX53" s="63">
        <f>求节点($BJ$19:$BJ$23,$BL$19:$BL$23,基本信息!K50)</f>
        <v>9187.9499460697007</v>
      </c>
      <c r="CC53" s="27"/>
      <c r="CD53" s="24">
        <v>46</v>
      </c>
      <c r="CE53" s="69">
        <f t="shared" si="38"/>
        <v>3929.9350244642551</v>
      </c>
      <c r="CF53" s="69">
        <f t="shared" si="20"/>
        <v>3741.5294781369394</v>
      </c>
      <c r="CG53" s="69">
        <f t="shared" si="21"/>
        <v>3416.5853654473158</v>
      </c>
      <c r="CH53" s="69">
        <f t="shared" si="22"/>
        <v>2914.251684620875</v>
      </c>
      <c r="CI53" s="69">
        <f t="shared" si="23"/>
        <v>2158.2319779344894</v>
      </c>
      <c r="CJ53" s="69">
        <f>(CE53-CE52)/节奏总纲!W49</f>
        <v>186.89503291938252</v>
      </c>
      <c r="CK53" s="6">
        <f t="shared" si="24"/>
        <v>0.19494215314204646</v>
      </c>
      <c r="CL53" s="6">
        <f t="shared" si="25"/>
        <v>0.80505784685795345</v>
      </c>
      <c r="CM53" s="24"/>
      <c r="CN53" s="24">
        <v>46</v>
      </c>
      <c r="CO53" s="69">
        <f t="shared" si="26"/>
        <v>1215738.2363430453</v>
      </c>
      <c r="CP53" s="69">
        <f t="shared" si="27"/>
        <v>1192746.3304920124</v>
      </c>
      <c r="CQ53" s="69">
        <f t="shared" si="28"/>
        <v>1132351.8737911289</v>
      </c>
      <c r="CR53" s="69">
        <f t="shared" si="29"/>
        <v>1022973.4173757228</v>
      </c>
      <c r="CS53" s="69">
        <f t="shared" si="30"/>
        <v>845354.45468695811</v>
      </c>
      <c r="CT53" s="6">
        <f t="shared" si="31"/>
        <v>0.33785233090453692</v>
      </c>
      <c r="CU53" s="6">
        <f t="shared" si="32"/>
        <v>0.66214766909546308</v>
      </c>
      <c r="CW53" s="24">
        <v>46</v>
      </c>
      <c r="CX53" s="69">
        <f t="shared" si="33"/>
        <v>0</v>
      </c>
      <c r="CY53" s="69">
        <f t="shared" si="34"/>
        <v>0</v>
      </c>
      <c r="CZ53" s="69">
        <f t="shared" si="35"/>
        <v>0</v>
      </c>
      <c r="DA53" s="69">
        <f t="shared" si="36"/>
        <v>0</v>
      </c>
      <c r="DB53" s="69">
        <f t="shared" si="37"/>
        <v>0</v>
      </c>
    </row>
    <row r="54" spans="2:106" x14ac:dyDescent="0.15">
      <c r="B54" s="73"/>
      <c r="C54" s="4">
        <v>47</v>
      </c>
      <c r="D54" s="4">
        <f t="shared" si="39"/>
        <v>60</v>
      </c>
      <c r="E54" s="60">
        <f t="shared" si="41"/>
        <v>2000</v>
      </c>
      <c r="F54" s="52">
        <f t="shared" si="42"/>
        <v>0</v>
      </c>
      <c r="G54" s="56">
        <f t="shared" si="42"/>
        <v>80000</v>
      </c>
      <c r="I54" s="4">
        <f>SUM($D$8:$D54)</f>
        <v>2100</v>
      </c>
      <c r="J54" s="4">
        <f>SUM(E$8:E54)</f>
        <v>58000</v>
      </c>
      <c r="K54" s="4">
        <f>SUM(F$8:F54)</f>
        <v>0</v>
      </c>
      <c r="L54" s="55">
        <f>SUM(G$8:G54)</f>
        <v>1720000</v>
      </c>
      <c r="M54" s="24"/>
      <c r="N54" s="69"/>
      <c r="O54" s="4">
        <v>47</v>
      </c>
      <c r="P54" s="69">
        <f>求节点($C$8:$C$67,$I$8:$I$67,基本信息!N51)+P53</f>
        <v>77186.238604872196</v>
      </c>
      <c r="Q54" s="69">
        <f>求节点($C$8:$C$67,$I$8:$I$67,基本信息!O51)+Q53</f>
        <v>83487.880185797403</v>
      </c>
      <c r="R54" s="69">
        <f>求节点($C$8:$C$67,$I$8:$I$67,基本信息!P51)+R53</f>
        <v>90815.512139609753</v>
      </c>
      <c r="S54" s="69">
        <f>求节点($C$8:$C$67,$I$8:$I$67,基本信息!Q51)+S53</f>
        <v>100380.13366472839</v>
      </c>
      <c r="T54" s="69">
        <f>求节点($C$8:$C$67,$I$8:$I$67,基本信息!R51)+T53</f>
        <v>112709.85137715045</v>
      </c>
      <c r="U54" s="69">
        <f>求节点($C$8:$C$67,$J$8:$J$67,基本信息!N51)+U53</f>
        <v>2038282.0973282289</v>
      </c>
      <c r="V54" s="69">
        <f>求节点($C$8:$C$67,$J$8:$J$67,基本信息!O51)+V53</f>
        <v>2240351.0356497373</v>
      </c>
      <c r="W54" s="69">
        <f>求节点($C$8:$C$67,$J$8:$J$67,基本信息!P51)+W53</f>
        <v>2479205.4275018433</v>
      </c>
      <c r="X54" s="69">
        <f>求节点($C$8:$C$67,$J$8:$J$67,基本信息!Q51)+X53</f>
        <v>2802695.8799377596</v>
      </c>
      <c r="Y54" s="69">
        <f>求节点($C$8:$C$67,$J$8:$J$67,基本信息!R51)+Y53</f>
        <v>3228131.1685465332</v>
      </c>
      <c r="Z54" s="69">
        <f>求节点($C$8:$C$67,$K$8:$K$67,基本信息!N51)+Z53</f>
        <v>0</v>
      </c>
      <c r="AA54" s="69">
        <f>求节点($C$8:$C$67,$K$8:$K$67,基本信息!O51)+AA53</f>
        <v>0</v>
      </c>
      <c r="AB54" s="69">
        <f>求节点($C$8:$C$67,$K$8:$K$67,基本信息!P51)+AB53</f>
        <v>0</v>
      </c>
      <c r="AC54" s="69">
        <f>求节点($C$8:$C$67,$K$8:$K$67,基本信息!Q51)+AC53</f>
        <v>0</v>
      </c>
      <c r="AD54" s="69">
        <f>求节点($C$8:$C$67,$K$8:$K$67,基本信息!R51)+AD53</f>
        <v>0</v>
      </c>
      <c r="AE54" s="69">
        <f>求节点($C$8:$C$67,$L$8:$L$67,基本信息!N51)+AE53</f>
        <v>55748437.201170579</v>
      </c>
      <c r="AF54" s="69">
        <f>求节点($C$8:$C$67,$L$8:$L$67,基本信息!O51)+AF53</f>
        <v>63237331.301671997</v>
      </c>
      <c r="AG54" s="69">
        <f>求节点($C$8:$C$67,$L$8:$L$67,基本信息!P51)+AG53</f>
        <v>72894503.344945818</v>
      </c>
      <c r="AH54" s="69">
        <f>求节点($C$8:$C$67,$L$8:$L$67,基本信息!Q51)+AH53</f>
        <v>89299125.098452717</v>
      </c>
      <c r="AI54" s="69">
        <f>求节点($C$8:$C$67,$L$8:$L$67,基本信息!R51)+AI53</f>
        <v>113060093.50572404</v>
      </c>
      <c r="AJ54" s="69"/>
      <c r="AK54" s="58">
        <v>47</v>
      </c>
      <c r="AL54" s="69">
        <f>求节点($O$8:$O$607,P$8:P$607,节奏总纲!P50)+IF((节奏总纲!P50-INDEX($O$8:$O$607,MATCH(MAX(P$8:P$607),P$8:P$607,0)))&lt;0,0,(节奏总纲!P50-INDEX($O$8:$O$607,MATCH(MAX(P$8:P$607),P$8:P$607,0)))*MAX($I$8:$I$67))</f>
        <v>34854.538553524311</v>
      </c>
      <c r="AM54" s="69">
        <f>求节点($O$8:$O$607,Q$8:Q$607,节奏总纲!Q50)+IF((节奏总纲!Q50-INDEX($O$8:$O$607,MATCH(MAX(Q$8:Q$607),Q$8:Q$607,0)))&lt;0,0,(节奏总纲!Q50-INDEX($O$8:$O$607,MATCH(MAX(Q$8:Q$607),Q$8:Q$607,0)))*MAX($I$8:$I$67))</f>
        <v>32312.004667621797</v>
      </c>
      <c r="AN54" s="69">
        <f>求节点($O$8:$O$607,R$8:R$607,节奏总纲!R50)+IF((节奏总纲!R50-INDEX($O$8:$O$607,MATCH(MAX(R$8:R$607),R$8:R$607,0)))&lt;0,0,(节奏总纲!R50-INDEX($O$8:$O$607,MATCH(MAX(R$8:R$607),R$8:R$607,0)))*MAX($I$8:$I$67))</f>
        <v>28269.429385140396</v>
      </c>
      <c r="AO54" s="69">
        <f>求节点($O$8:$O$607,S$8:S$607,节奏总纲!S50)+IF((节奏总纲!S50-INDEX($O$8:$O$607,MATCH(MAX(S$8:S$607),S$8:S$607,0)))&lt;0,0,(节奏总纲!S50-INDEX($O$8:$O$607,MATCH(MAX(S$8:S$607),S$8:S$607,0)))*MAX($I$8:$I$67))</f>
        <v>22287.199745016547</v>
      </c>
      <c r="AP54" s="69">
        <f>求节点($O$8:$O$607,T$8:T$607,节奏总纲!T50)+IF((节奏总纲!T50-INDEX($O$8:$O$607,MATCH(MAX(T$8:T$607),T$8:T$607,0)))&lt;0,0,(节奏总纲!T50-INDEX($O$8:$O$607,MATCH(MAX(T$8:T$607),T$8:T$607,0)))*MAX($I$8:$I$67))</f>
        <v>13484.175251272145</v>
      </c>
      <c r="AQ54" s="69">
        <f>求节点($O$8:$O$607,U$8:U$607,节奏总纲!P50)+IF((节奏总纲!P50-INDEX($O$8:$O$607,MATCH(MAX(U$8:U$607),U$8:U$607,0)))&lt;0,0,(节奏总纲!P50-INDEX($O$8:$O$607,MATCH(MAX(U$8:U$607),U$8:U$607,0)))*MAX($J$8:$J$67))</f>
        <v>891320.50874917151</v>
      </c>
      <c r="AR54" s="69">
        <f>求节点($O$8:$O$607,V$8:V$607,节奏总纲!Q50)+IF((节奏总纲!Q50-INDEX($O$8:$O$607,MATCH(MAX(V$8:V$607),V$8:V$607,0)))&lt;0,0,(节奏总纲!Q50-INDEX($O$8:$O$607,MATCH(MAX(V$8:V$607),V$8:V$607,0)))*MAX($J$8:$J$67))</f>
        <v>836611.54205788299</v>
      </c>
      <c r="AS54" s="69">
        <f>求节点($O$8:$O$607,W$8:W$607,节奏总纲!R50)+IF((节奏总纲!R50-INDEX($O$8:$O$607,MATCH(MAX(W$8:W$607),W$8:W$607,0)))&lt;0,0,(节奏总纲!R50-INDEX($O$8:$O$607,MATCH(MAX(W$8:W$607),W$8:W$607,0)))*MAX($J$8:$J$67))</f>
        <v>740560.83711191337</v>
      </c>
      <c r="AT54" s="69">
        <f>求节点($O$8:$O$607,X$8:X$607,节奏总纲!S50)+IF((节奏总纲!S50-INDEX($O$8:$O$607,MATCH(MAX(X$8:X$607),X$8:X$607,0)))&lt;0,0,(节奏总纲!S50-INDEX($O$8:$O$607,MATCH(MAX(X$8:X$607),X$8:X$607,0)))*MAX($J$8:$J$67))</f>
        <v>590670.57862119051</v>
      </c>
      <c r="AU54" s="69">
        <f>求节点($O$8:$O$607,Y$8:Y$607,节奏总纲!T50)+IF((节奏总纲!T50-INDEX($O$8:$O$607,MATCH(MAX(Y$8:Y$607),Y$8:Y$607,0)))&lt;0,0,(节奏总纲!T50-INDEX($O$8:$O$607,MATCH(MAX(Y$8:Y$607),Y$8:Y$607,0)))*MAX($J$8:$J$67))</f>
        <v>362483.18514259829</v>
      </c>
      <c r="AV54" s="69">
        <f>求节点($O$8:$O$607,Z$8:Z$607,节奏总纲!P50)+IF((节奏总纲!P50-INDEX($O$8:$O$607,MATCH(MAX(Z$8:Z$607),Z$8:Z$607,0)))&lt;0,0,(节奏总纲!P50-INDEX($O$8:$O$607,MATCH(MAX(Z$8:Z$607),Z$8:Z$607,0)))*MAX($K$8:$K$67))</f>
        <v>0</v>
      </c>
      <c r="AW54" s="69">
        <f>求节点($O$8:$O$607,AA$8:AA$607,节奏总纲!Q50)+IF((节奏总纲!Q50-INDEX($O$8:$O$607,MATCH(MAX(AA$8:AA$607),AA$8:AA$607,0)))&lt;0,0,(节奏总纲!Q50-INDEX($O$8:$O$607,MATCH(MAX(AA$8:AA$607),AA$8:AA$607,0)))*MAX($K$8:$K$67))</f>
        <v>0</v>
      </c>
      <c r="AX54" s="69">
        <f>求节点($O$8:$O$607,AB$8:AB$607,节奏总纲!R50)+IF((节奏总纲!R50-INDEX($O$8:$O$607,MATCH(MAX(AB$8:AB$607),AB$8:AB$607,0)))&lt;0,0,(节奏总纲!R50-INDEX($O$8:$O$607,MATCH(MAX(AB$8:AB$607),AB$8:AB$607,0)))*MAX($K$8:$K$67))</f>
        <v>0</v>
      </c>
      <c r="AY54" s="69">
        <f>求节点($O$8:$O$607,AC$8:AC$607,节奏总纲!S50)+IF((节奏总纲!S50-INDEX($O$8:$O$607,MATCH(MAX(AC$8:AC$607),AC$8:AC$607,0)))&lt;0,0,(节奏总纲!S50-INDEX($O$8:$O$607,MATCH(MAX(AC$8:AC$607),AC$8:AC$607,0)))*MAX($K$8:$K$67))</f>
        <v>0</v>
      </c>
      <c r="AZ54" s="69">
        <f>求节点($O$8:$O$607,AD$8:AD$607,节奏总纲!T50)+IF((节奏总纲!T50-INDEX($O$8:$O$607,MATCH(MAX(AD$8:AD$607),AD$8:AD$607,0)))&lt;0,0,(节奏总纲!T50-INDEX($O$8:$O$607,MATCH(MAX(AD$8:AD$607),AD$8:AD$607,0)))*MAX($K$8:$K$67))</f>
        <v>0</v>
      </c>
      <c r="BA54" s="69">
        <f>求节点($O$8:$O$607,AE$8:AE$607,节奏总纲!P50)+IF((节奏总纲!P50-INDEX($O$8:$O$607,MATCH(MAX(AE$8:AE$607),AE$8:AE$607,0)))&lt;0,0,(节奏总纲!P50-INDEX($O$8:$O$607,MATCH(MAX(AE$8:AE$607),AE$8:AE$607,0)))*MAX($L$8:$L$67))</f>
        <v>23074727.647968553</v>
      </c>
      <c r="BB54" s="69">
        <f>求节点($O$8:$O$607,AF$8:AF$607,节奏总纲!Q50)+IF((节奏总纲!Q50-INDEX($O$8:$O$607,MATCH(MAX(AF$8:AF$607),AF$8:AF$607,0)))&lt;0,0,(节奏总纲!Q50-INDEX($O$8:$O$607,MATCH(MAX(AF$8:AF$607),AF$8:AF$607,0)))*MAX($L$8:$L$67))</f>
        <v>22193902.742031146</v>
      </c>
      <c r="BC54" s="69">
        <f>求节点($O$8:$O$607,AG$8:AG$607,节奏总纲!R50)+IF((节奏总纲!R50-INDEX($O$8:$O$607,MATCH(MAX(AG$8:AG$607),AG$8:AG$607,0)))&lt;0,0,(节奏总纲!R50-INDEX($O$8:$O$607,MATCH(MAX(AG$8:AG$607),AG$8:AG$607,0)))*MAX($L$8:$L$67))</f>
        <v>20097735.483949453</v>
      </c>
      <c r="BD54" s="69">
        <f>求节点($O$8:$O$607,AH$8:AH$607,节奏总纲!S50)+IF((节奏总纲!S50-INDEX($O$8:$O$607,MATCH(MAX(AH$8:AH$607),AH$8:AH$607,0)))&lt;0,0,(节奏总纲!S50-INDEX($O$8:$O$607,MATCH(MAX(AH$8:AH$607),AH$8:AH$607,0)))*MAX($L$8:$L$67))</f>
        <v>16373283.888302049</v>
      </c>
      <c r="BE54" s="69">
        <f>求节点($O$8:$O$607,AI$8:AI$607,节奏总纲!T50)+IF((节奏总纲!T50-INDEX($O$8:$O$607,MATCH(MAX(AI$8:AI$607),AI$8:AI$607,0)))&lt;0,0,(节奏总纲!T50-INDEX($O$8:$O$607,MATCH(MAX(AI$8:AI$607),AI$8:AI$607,0)))*MAX($L$8:$L$67))</f>
        <v>10355636.077786801</v>
      </c>
      <c r="BN54" s="4">
        <v>47</v>
      </c>
      <c r="BO54" s="63">
        <f>求节点($BJ$19:$BJ$23,$BK$19:$BK$23,基本信息!G51)</f>
        <v>414087.32695525547</v>
      </c>
      <c r="BP54" s="63">
        <f>求节点($BJ$19:$BJ$23,$BK$19:$BK$23,基本信息!H51)</f>
        <v>439087.32695525547</v>
      </c>
      <c r="BQ54" s="63">
        <f>求节点($BJ$19:$BJ$23,$BK$19:$BK$23,基本信息!I51)</f>
        <v>464087.32695525547</v>
      </c>
      <c r="BR54" s="63">
        <f>求节点($BJ$19:$BJ$23,$BK$19:$BK$23,基本信息!J51)</f>
        <v>489087.32695525547</v>
      </c>
      <c r="BS54" s="63">
        <f>求节点($BJ$19:$BJ$23,$BK$19:$BK$23,基本信息!K51)</f>
        <v>517609.15869406937</v>
      </c>
      <c r="BT54" s="63">
        <f>求节点($BJ$19:$BJ$23,$BL$19:$BL$23,基本信息!G51)</f>
        <v>7711.3099043288321</v>
      </c>
      <c r="BU54" s="63">
        <f>求节点($BJ$19:$BJ$23,$BL$19:$BL$23,基本信息!H51)</f>
        <v>8086.3099043288321</v>
      </c>
      <c r="BV54" s="63">
        <f>求节点($BJ$19:$BJ$23,$BL$19:$BL$23,基本信息!I51)</f>
        <v>8461.3099043288312</v>
      </c>
      <c r="BW54" s="63">
        <f>求节点($BJ$19:$BJ$23,$BL$19:$BL$23,基本信息!J51)</f>
        <v>8836.3099043288312</v>
      </c>
      <c r="BX54" s="63">
        <f>求节点($BJ$19:$BJ$23,$BL$19:$BL$23,基本信息!K51)</f>
        <v>9246.5282217169715</v>
      </c>
      <c r="CC54" s="27"/>
      <c r="CD54" s="24">
        <v>47</v>
      </c>
      <c r="CE54" s="69">
        <f t="shared" si="38"/>
        <v>4256.5848457853144</v>
      </c>
      <c r="CF54" s="69">
        <f t="shared" si="20"/>
        <v>4039.8314571950632</v>
      </c>
      <c r="CG54" s="69">
        <f t="shared" si="21"/>
        <v>3673.0739289469234</v>
      </c>
      <c r="CH54" s="69">
        <f t="shared" si="22"/>
        <v>3112.3509649345378</v>
      </c>
      <c r="CI54" s="69">
        <f t="shared" si="23"/>
        <v>2273.0703472989117</v>
      </c>
      <c r="CJ54" s="69">
        <f>(CE54-CE53)/节奏总纲!W50</f>
        <v>187.66381754073552</v>
      </c>
      <c r="CK54" s="6">
        <f t="shared" si="24"/>
        <v>0.18116189818145495</v>
      </c>
      <c r="CL54" s="6">
        <f t="shared" si="25"/>
        <v>0.81883810181854511</v>
      </c>
      <c r="CM54" s="24"/>
      <c r="CN54" s="24">
        <v>47</v>
      </c>
      <c r="CO54" s="69">
        <f t="shared" si="26"/>
        <v>1305407.835704427</v>
      </c>
      <c r="CP54" s="69">
        <f t="shared" si="27"/>
        <v>1275698.8690131386</v>
      </c>
      <c r="CQ54" s="69">
        <f t="shared" si="28"/>
        <v>1204648.1640671687</v>
      </c>
      <c r="CR54" s="69">
        <f t="shared" si="29"/>
        <v>1079757.9055764461</v>
      </c>
      <c r="CS54" s="69">
        <f t="shared" si="30"/>
        <v>880092.34383666771</v>
      </c>
      <c r="CT54" s="6">
        <f t="shared" si="31"/>
        <v>0.31720916301364527</v>
      </c>
      <c r="CU54" s="6">
        <f t="shared" si="32"/>
        <v>0.68279083698635468</v>
      </c>
      <c r="CW54" s="24">
        <v>47</v>
      </c>
      <c r="CX54" s="69">
        <f t="shared" si="33"/>
        <v>0</v>
      </c>
      <c r="CY54" s="69">
        <f t="shared" si="34"/>
        <v>0</v>
      </c>
      <c r="CZ54" s="69">
        <f t="shared" si="35"/>
        <v>0</v>
      </c>
      <c r="DA54" s="69">
        <f t="shared" si="36"/>
        <v>0</v>
      </c>
      <c r="DB54" s="69">
        <f t="shared" si="37"/>
        <v>0</v>
      </c>
    </row>
    <row r="55" spans="2:106" x14ac:dyDescent="0.15">
      <c r="B55" s="73"/>
      <c r="C55" s="4">
        <v>48</v>
      </c>
      <c r="D55" s="4">
        <f t="shared" si="39"/>
        <v>60</v>
      </c>
      <c r="E55" s="60">
        <f t="shared" si="41"/>
        <v>2000</v>
      </c>
      <c r="F55" s="52">
        <f t="shared" si="42"/>
        <v>0</v>
      </c>
      <c r="G55" s="56">
        <f t="shared" si="42"/>
        <v>80000</v>
      </c>
      <c r="I55" s="4">
        <f>SUM($D$8:$D55)</f>
        <v>2160</v>
      </c>
      <c r="J55" s="4">
        <f>SUM(E$8:E55)</f>
        <v>60000</v>
      </c>
      <c r="K55" s="4">
        <f>SUM(F$8:F55)</f>
        <v>0</v>
      </c>
      <c r="L55" s="55">
        <f>SUM(G$8:G55)</f>
        <v>1800000</v>
      </c>
      <c r="M55" s="24"/>
      <c r="N55" s="69"/>
      <c r="O55" s="4">
        <v>48</v>
      </c>
      <c r="P55" s="69">
        <f>求节点($C$8:$C$67,$I$8:$I$67,基本信息!N52)+P54</f>
        <v>79171.238604872196</v>
      </c>
      <c r="Q55" s="69">
        <f>求节点($C$8:$C$67,$I$8:$I$67,基本信息!O52)+Q54</f>
        <v>85599.125138940799</v>
      </c>
      <c r="R55" s="69">
        <f>求节点($C$8:$C$67,$I$8:$I$67,基本信息!P52)+R54</f>
        <v>93081.8602908022</v>
      </c>
      <c r="S55" s="69">
        <f>求节点($C$8:$C$67,$I$8:$I$67,基本信息!Q52)+S54</f>
        <v>102853.61404148098</v>
      </c>
      <c r="T55" s="69">
        <f>求节点($C$8:$C$67,$I$8:$I$67,基本信息!R52)+T54</f>
        <v>115289.85137715045</v>
      </c>
      <c r="U55" s="69">
        <f>求节点($C$8:$C$67,$J$8:$J$67,基本信息!N52)+U54</f>
        <v>2092448.7639948956</v>
      </c>
      <c r="V55" s="69">
        <f>求节点($C$8:$C$67,$J$8:$J$67,基本信息!O52)+V54</f>
        <v>2298725.8674211842</v>
      </c>
      <c r="W55" s="69">
        <f>求节点($C$8:$C$67,$J$8:$J$67,基本信息!P52)+W54</f>
        <v>2543003.5757587161</v>
      </c>
      <c r="X55" s="69">
        <f>求节点($C$8:$C$67,$J$8:$J$67,基本信息!Q52)+X54</f>
        <v>2873891.6076789238</v>
      </c>
      <c r="Y55" s="69">
        <f>求节点($C$8:$C$67,$J$8:$J$67,基本信息!R52)+Y54</f>
        <v>3303131.1685465332</v>
      </c>
      <c r="Z55" s="69">
        <f>求节点($C$8:$C$67,$K$8:$K$67,基本信息!N52)+Z54</f>
        <v>0</v>
      </c>
      <c r="AA55" s="69">
        <f>求节点($C$8:$C$67,$K$8:$K$67,基本信息!O52)+AA54</f>
        <v>0</v>
      </c>
      <c r="AB55" s="69">
        <f>求节点($C$8:$C$67,$K$8:$K$67,基本信息!P52)+AB54</f>
        <v>0</v>
      </c>
      <c r="AC55" s="69">
        <f>求节点($C$8:$C$67,$K$8:$K$67,基本信息!Q52)+AC54</f>
        <v>0</v>
      </c>
      <c r="AD55" s="69">
        <f>求节点($C$8:$C$67,$K$8:$K$67,基本信息!R52)+AD54</f>
        <v>0</v>
      </c>
      <c r="AE55" s="69">
        <f>求节点($C$8:$C$67,$L$8:$L$67,基本信息!N52)+AE54</f>
        <v>57315103.867837243</v>
      </c>
      <c r="AF55" s="69">
        <f>求节点($C$8:$C$67,$L$8:$L$67,基本信息!O52)+AF54</f>
        <v>64972324.572529867</v>
      </c>
      <c r="AG55" s="69">
        <f>求节点($C$8:$C$67,$L$8:$L$67,基本信息!P52)+AG54</f>
        <v>74937584.833385691</v>
      </c>
      <c r="AH55" s="69">
        <f>求节点($C$8:$C$67,$L$8:$L$67,基本信息!Q52)+AH54</f>
        <v>91815651.673887208</v>
      </c>
      <c r="AI55" s="69">
        <f>求节点($C$8:$C$67,$L$8:$L$67,基本信息!R52)+AI54</f>
        <v>115820093.50572404</v>
      </c>
      <c r="AJ55" s="69"/>
      <c r="AK55" s="58">
        <v>48</v>
      </c>
      <c r="AL55" s="69">
        <f>求节点($O$8:$O$607,P$8:P$607,节奏总纲!P51)+IF((节奏总纲!P51-INDEX($O$8:$O$607,MATCH(MAX(P$8:P$607),P$8:P$607,0)))&lt;0,0,(节奏总纲!P51-INDEX($O$8:$O$607,MATCH(MAX(P$8:P$607),P$8:P$607,0)))*MAX($I$8:$I$67))</f>
        <v>38326.022856212367</v>
      </c>
      <c r="AM55" s="69">
        <f>求节点($O$8:$O$607,Q$8:Q$607,节奏总纲!Q51)+IF((节奏总纲!Q51-INDEX($O$8:$O$607,MATCH(MAX(Q$8:Q$607),Q$8:Q$607,0)))&lt;0,0,(节奏总纲!Q51-INDEX($O$8:$O$607,MATCH(MAX(Q$8:Q$607),Q$8:Q$607,0)))*MAX($I$8:$I$67))</f>
        <v>35438.462156510795</v>
      </c>
      <c r="AN55" s="69">
        <f>求节点($O$8:$O$607,R$8:R$607,节奏总纲!R51)+IF((节奏总纲!R51-INDEX($O$8:$O$607,MATCH(MAX(R$8:R$607),R$8:R$607,0)))&lt;0,0,(节奏总纲!R51-INDEX($O$8:$O$607,MATCH(MAX(R$8:R$607),R$8:R$607,0)))*MAX($I$8:$I$67))</f>
        <v>30991.804277493215</v>
      </c>
      <c r="AO55" s="69">
        <f>求节点($O$8:$O$607,S$8:S$607,节奏总纲!S51)+IF((节奏总纲!S51-INDEX($O$8:$O$607,MATCH(MAX(S$8:S$607),S$8:S$607,0)))&lt;0,0,(节奏总纲!S51-INDEX($O$8:$O$607,MATCH(MAX(S$8:S$607),S$8:S$607,0)))*MAX($I$8:$I$67))</f>
        <v>24279.580121192597</v>
      </c>
      <c r="AP55" s="69">
        <f>求节点($O$8:$O$607,T$8:T$607,节奏总纲!T51)+IF((节奏总纲!T51-INDEX($O$8:$O$607,MATCH(MAX(T$8:T$607),T$8:T$607,0)))&lt;0,0,(节奏总纲!T51-INDEX($O$8:$O$607,MATCH(MAX(T$8:T$607),T$8:T$607,0)))*MAX($I$8:$I$67))</f>
        <v>14641.975530954223</v>
      </c>
      <c r="AQ55" s="69">
        <f>求节点($O$8:$O$607,U$8:U$607,节奏总纲!P51)+IF((节奏总纲!P51-INDEX($O$8:$O$607,MATCH(MAX(U$8:U$607),U$8:U$607,0)))&lt;0,0,(节奏总纲!P51-INDEX($O$8:$O$607,MATCH(MAX(U$8:U$607),U$8:U$607,0)))*MAX($J$8:$J$67))</f>
        <v>984650.15606718941</v>
      </c>
      <c r="AR55" s="69">
        <f>求节点($O$8:$O$607,V$8:V$607,节奏总纲!Q51)+IF((节奏总纲!Q51-INDEX($O$8:$O$607,MATCH(MAX(V$8:V$607),V$8:V$607,0)))&lt;0,0,(节奏总纲!Q51-INDEX($O$8:$O$607,MATCH(MAX(V$8:V$607),V$8:V$607,0)))*MAX($J$8:$J$67))</f>
        <v>921601.19470500853</v>
      </c>
      <c r="AS55" s="69">
        <f>求节点($O$8:$O$607,W$8:W$607,节奏总纲!R51)+IF((节奏总纲!R51-INDEX($O$8:$O$607,MATCH(MAX(W$8:W$607),W$8:W$607,0)))&lt;0,0,(节奏总纲!R51-INDEX($O$8:$O$607,MATCH(MAX(W$8:W$607),W$8:W$607,0)))*MAX($J$8:$J$67))</f>
        <v>815315.0675783786</v>
      </c>
      <c r="AT55" s="69">
        <f>求节点($O$8:$O$607,X$8:X$607,节奏总纲!S51)+IF((节奏总纲!S51-INDEX($O$8:$O$607,MATCH(MAX(X$8:X$607),X$8:X$607,0)))&lt;0,0,(节奏总纲!S51-INDEX($O$8:$O$607,MATCH(MAX(X$8:X$607),X$8:X$607,0)))*MAX($J$8:$J$67))</f>
        <v>645879.09376297821</v>
      </c>
      <c r="AU55" s="69">
        <f>求节点($O$8:$O$607,Y$8:Y$607,节奏总纲!T51)+IF((节奏总纲!T51-INDEX($O$8:$O$607,MATCH(MAX(Y$8:Y$607),Y$8:Y$607,0)))&lt;0,0,(节奏总纲!T51-INDEX($O$8:$O$607,MATCH(MAX(Y$8:Y$607),Y$8:Y$607,0)))*MAX($J$8:$J$67))</f>
        <v>394953.92290664912</v>
      </c>
      <c r="AV55" s="69">
        <f>求节点($O$8:$O$607,Z$8:Z$607,节奏总纲!P51)+IF((节奏总纲!P51-INDEX($O$8:$O$607,MATCH(MAX(Z$8:Z$607),Z$8:Z$607,0)))&lt;0,0,(节奏总纲!P51-INDEX($O$8:$O$607,MATCH(MAX(Z$8:Z$607),Z$8:Z$607,0)))*MAX($K$8:$K$67))</f>
        <v>0</v>
      </c>
      <c r="AW55" s="69">
        <f>求节点($O$8:$O$607,AA$8:AA$607,节奏总纲!Q51)+IF((节奏总纲!Q51-INDEX($O$8:$O$607,MATCH(MAX(AA$8:AA$607),AA$8:AA$607,0)))&lt;0,0,(节奏总纲!Q51-INDEX($O$8:$O$607,MATCH(MAX(AA$8:AA$607),AA$8:AA$607,0)))*MAX($K$8:$K$67))</f>
        <v>0</v>
      </c>
      <c r="AX55" s="69">
        <f>求节点($O$8:$O$607,AB$8:AB$607,节奏总纲!R51)+IF((节奏总纲!R51-INDEX($O$8:$O$607,MATCH(MAX(AB$8:AB$607),AB$8:AB$607,0)))&lt;0,0,(节奏总纲!R51-INDEX($O$8:$O$607,MATCH(MAX(AB$8:AB$607),AB$8:AB$607,0)))*MAX($K$8:$K$67))</f>
        <v>0</v>
      </c>
      <c r="AY55" s="69">
        <f>求节点($O$8:$O$607,AC$8:AC$607,节奏总纲!S51)+IF((节奏总纲!S51-INDEX($O$8:$O$607,MATCH(MAX(AC$8:AC$607),AC$8:AC$607,0)))&lt;0,0,(节奏总纲!S51-INDEX($O$8:$O$607,MATCH(MAX(AC$8:AC$607),AC$8:AC$607,0)))*MAX($K$8:$K$67))</f>
        <v>0</v>
      </c>
      <c r="AZ55" s="69">
        <f>求节点($O$8:$O$607,AD$8:AD$607,节奏总纲!T51)+IF((节奏总纲!T51-INDEX($O$8:$O$607,MATCH(MAX(AD$8:AD$607),AD$8:AD$607,0)))&lt;0,0,(节奏总纲!T51-INDEX($O$8:$O$607,MATCH(MAX(AD$8:AD$607),AD$8:AD$607,0)))*MAX($K$8:$K$67))</f>
        <v>0</v>
      </c>
      <c r="BA55" s="69">
        <f>求节点($O$8:$O$607,AE$8:AE$607,节奏总纲!P51)+IF((节奏总纲!P51-INDEX($O$8:$O$607,MATCH(MAX(AE$8:AE$607),AE$8:AE$607,0)))&lt;0,0,(节奏总纲!P51-INDEX($O$8:$O$607,MATCH(MAX(AE$8:AE$607),AE$8:AE$607,0)))*MAX($L$8:$L$67))</f>
        <v>25688588.735443406</v>
      </c>
      <c r="BB55" s="69">
        <f>求节点($O$8:$O$607,AF$8:AF$607,节奏总纲!Q51)+IF((节奏总纲!Q51-INDEX($O$8:$O$607,MATCH(MAX(AF$8:AF$607),AF$8:AF$607,0)))&lt;0,0,(节奏总纲!Q51-INDEX($O$8:$O$607,MATCH(MAX(AF$8:AF$607),AF$8:AF$607,0)))*MAX($L$8:$L$67))</f>
        <v>24632208.998790763</v>
      </c>
      <c r="BC55" s="69">
        <f>求节点($O$8:$O$607,AG$8:AG$607,节奏总纲!R51)+IF((节奏总纲!R51-INDEX($O$8:$O$607,MATCH(MAX(AG$8:AG$607),AG$8:AG$607,0)))&lt;0,0,(节奏总纲!R51-INDEX($O$8:$O$607,MATCH(MAX(AG$8:AG$607),AG$8:AG$607,0)))*MAX($L$8:$L$67))</f>
        <v>22288324.738676634</v>
      </c>
      <c r="BD55" s="69">
        <f>求节点($O$8:$O$607,AH$8:AH$607,节奏总纲!S51)+IF((节奏总纲!S51-INDEX($O$8:$O$607,MATCH(MAX(AH$8:AH$607),AH$8:AH$607,0)))&lt;0,0,(节奏总纲!S51-INDEX($O$8:$O$607,MATCH(MAX(AH$8:AH$607),AH$8:AH$607,0)))*MAX($L$8:$L$67))</f>
        <v>18021416.290769521</v>
      </c>
      <c r="BE55" s="69">
        <f>求节点($O$8:$O$607,AI$8:AI$607,节奏总纲!T51)+IF((节奏总纲!T51-INDEX($O$8:$O$607,MATCH(MAX(AI$8:AI$607),AI$8:AI$607,0)))&lt;0,0,(节奏总纲!T51-INDEX($O$8:$O$607,MATCH(MAX(AI$8:AI$607),AI$8:AI$607,0)))*MAX($L$8:$L$67))</f>
        <v>11377129.899959277</v>
      </c>
      <c r="BN55" s="4">
        <v>48</v>
      </c>
      <c r="BO55" s="63">
        <f>求节点($BJ$19:$BJ$23,$BK$19:$BK$23,基本信息!G52)</f>
        <v>417674.90645924862</v>
      </c>
      <c r="BP55" s="63">
        <f>求节点($BJ$19:$BJ$23,$BK$19:$BK$23,基本信息!H52)</f>
        <v>442674.90645924862</v>
      </c>
      <c r="BQ55" s="63">
        <f>求节点($BJ$19:$BJ$23,$BK$19:$BK$23,基本信息!I52)</f>
        <v>467674.90645924862</v>
      </c>
      <c r="BR55" s="63">
        <f>求节点($BJ$19:$BJ$23,$BK$19:$BK$23,基本信息!J52)</f>
        <v>492674.90645924862</v>
      </c>
      <c r="BS55" s="63">
        <f>求节点($BJ$19:$BJ$23,$BK$19:$BK$23,基本信息!K52)</f>
        <v>522093.63307406078</v>
      </c>
      <c r="BT55" s="63">
        <f>求节点($BJ$19:$BJ$23,$BL$19:$BL$23,基本信息!G52)</f>
        <v>7765.1235968887295</v>
      </c>
      <c r="BU55" s="63">
        <f>求节点($BJ$19:$BJ$23,$BL$19:$BL$23,基本信息!H52)</f>
        <v>8140.1235968887295</v>
      </c>
      <c r="BV55" s="63">
        <f>求节点($BJ$19:$BJ$23,$BL$19:$BL$23,基本信息!I52)</f>
        <v>8515.1235968887304</v>
      </c>
      <c r="BW55" s="63">
        <f>求节点($BJ$19:$BJ$23,$BL$19:$BL$23,基本信息!J52)</f>
        <v>8890.1235968887304</v>
      </c>
      <c r="BX55" s="63">
        <f>求节点($BJ$19:$BJ$23,$BL$19:$BL$23,基本信息!K52)</f>
        <v>9309.3108630368515</v>
      </c>
      <c r="CC55" s="27"/>
      <c r="CD55" s="24">
        <v>48</v>
      </c>
      <c r="CE55" s="69">
        <f t="shared" si="38"/>
        <v>4609.1146453101092</v>
      </c>
      <c r="CF55" s="69">
        <f t="shared" si="20"/>
        <v>4357.858575339952</v>
      </c>
      <c r="CG55" s="69">
        <f t="shared" si="21"/>
        <v>3950.6927874381945</v>
      </c>
      <c r="CH55" s="69">
        <f t="shared" si="22"/>
        <v>3316.9703718081328</v>
      </c>
      <c r="CI55" s="69">
        <f t="shared" si="23"/>
        <v>2395.1286393991077</v>
      </c>
      <c r="CJ55" s="69">
        <f>(CE55-CE54)/节奏总纲!W51</f>
        <v>188.96917027441063</v>
      </c>
      <c r="CK55" s="6">
        <f t="shared" si="24"/>
        <v>0.16847321436861934</v>
      </c>
      <c r="CL55" s="6">
        <f t="shared" si="25"/>
        <v>0.83152678563138072</v>
      </c>
      <c r="CM55" s="24"/>
      <c r="CN55" s="24">
        <v>48</v>
      </c>
      <c r="CO55" s="69">
        <f t="shared" si="26"/>
        <v>1402325.0625264379</v>
      </c>
      <c r="CP55" s="69">
        <f t="shared" si="27"/>
        <v>1364276.1011642572</v>
      </c>
      <c r="CQ55" s="69">
        <f t="shared" si="28"/>
        <v>1282989.9740376272</v>
      </c>
      <c r="CR55" s="69">
        <f t="shared" si="29"/>
        <v>1138554.0002222268</v>
      </c>
      <c r="CS55" s="69">
        <f t="shared" si="30"/>
        <v>917047.55598070985</v>
      </c>
      <c r="CT55" s="6">
        <f t="shared" si="31"/>
        <v>0.29784457086345073</v>
      </c>
      <c r="CU55" s="6">
        <f t="shared" si="32"/>
        <v>0.70215542913654938</v>
      </c>
      <c r="CW55" s="24">
        <v>48</v>
      </c>
      <c r="CX55" s="69">
        <f t="shared" si="33"/>
        <v>0</v>
      </c>
      <c r="CY55" s="69">
        <f t="shared" si="34"/>
        <v>0</v>
      </c>
      <c r="CZ55" s="69">
        <f t="shared" si="35"/>
        <v>0</v>
      </c>
      <c r="DA55" s="69">
        <f t="shared" si="36"/>
        <v>0</v>
      </c>
      <c r="DB55" s="69">
        <f t="shared" si="37"/>
        <v>0</v>
      </c>
    </row>
    <row r="56" spans="2:106" x14ac:dyDescent="0.15">
      <c r="B56" s="73" t="s">
        <v>232</v>
      </c>
      <c r="C56" s="63">
        <v>49</v>
      </c>
      <c r="D56" s="63">
        <f t="shared" si="39"/>
        <v>70</v>
      </c>
      <c r="E56" s="63">
        <f t="shared" si="41"/>
        <v>2500</v>
      </c>
      <c r="F56" s="63">
        <f t="shared" ref="F56:G56" si="43">F44*2</f>
        <v>0</v>
      </c>
      <c r="G56" s="63">
        <f t="shared" si="43"/>
        <v>160000</v>
      </c>
      <c r="H56" s="63"/>
      <c r="I56" s="63">
        <f>SUM($D$8:$D56)</f>
        <v>2230</v>
      </c>
      <c r="J56" s="63">
        <f>SUM(E$8:E56)</f>
        <v>62500</v>
      </c>
      <c r="K56" s="63">
        <f>SUM(F$8:F56)</f>
        <v>0</v>
      </c>
      <c r="L56" s="63">
        <f>SUM(G$8:G56)</f>
        <v>1960000</v>
      </c>
      <c r="N56" s="69"/>
      <c r="O56" s="4">
        <v>49</v>
      </c>
      <c r="P56" s="69">
        <f>求节点($C$8:$C$67,$I$8:$I$67,基本信息!N53)+P55</f>
        <v>81161.238604872196</v>
      </c>
      <c r="Q56" s="69">
        <f>求节点($C$8:$C$67,$I$8:$I$67,基本信息!O53)+Q55</f>
        <v>87715.312225209243</v>
      </c>
      <c r="R56" s="69">
        <f>求节点($C$8:$C$67,$I$8:$I$67,基本信息!P53)+R55</f>
        <v>95354.667700622376</v>
      </c>
      <c r="S56" s="69">
        <f>求节点($C$8:$C$67,$I$8:$I$67,基本信息!Q53)+S55</f>
        <v>105327.79695161383</v>
      </c>
      <c r="T56" s="69">
        <f>求节点($C$8:$C$67,$I$8:$I$67,基本信息!R53)+T55</f>
        <v>117869.85137715045</v>
      </c>
      <c r="U56" s="69">
        <f>求节点($C$8:$C$67,$J$8:$J$67,基本信息!N53)+U55</f>
        <v>2146782.0973282289</v>
      </c>
      <c r="V56" s="69">
        <f>求节点($C$8:$C$67,$J$8:$J$67,基本信息!O53)+V55</f>
        <v>2357265.4369634655</v>
      </c>
      <c r="W56" s="69">
        <f>求节点($C$8:$C$67,$J$8:$J$67,基本信息!P53)+W55</f>
        <v>2607032.4118237225</v>
      </c>
      <c r="X56" s="69">
        <f>求节点($C$8:$C$67,$J$8:$J$67,基本信息!Q53)+X55</f>
        <v>2945112.425897954</v>
      </c>
      <c r="Y56" s="69">
        <f>求节点($C$8:$C$67,$J$8:$J$67,基本信息!R53)+Y55</f>
        <v>3378131.1685465332</v>
      </c>
      <c r="Z56" s="69">
        <f>求节点($C$8:$C$67,$K$8:$K$67,基本信息!N53)+Z55</f>
        <v>0</v>
      </c>
      <c r="AA56" s="69">
        <f>求节点($C$8:$C$67,$K$8:$K$67,基本信息!O53)+AA55</f>
        <v>0</v>
      </c>
      <c r="AB56" s="69">
        <f>求节点($C$8:$C$67,$K$8:$K$67,基本信息!P53)+AB55</f>
        <v>0</v>
      </c>
      <c r="AC56" s="69">
        <f>求节点($C$8:$C$67,$K$8:$K$67,基本信息!Q53)+AC55</f>
        <v>0</v>
      </c>
      <c r="AD56" s="69">
        <f>求节点($C$8:$C$67,$K$8:$K$67,基本信息!R53)+AD55</f>
        <v>0</v>
      </c>
      <c r="AE56" s="69">
        <f>求节点($C$8:$C$67,$L$8:$L$67,基本信息!N53)+AE55</f>
        <v>58888437.201170579</v>
      </c>
      <c r="AF56" s="69">
        <f>求节点($C$8:$C$67,$L$8:$L$67,基本信息!O53)+AF55</f>
        <v>66713907.35422112</v>
      </c>
      <c r="AG56" s="69">
        <f>求节点($C$8:$C$67,$L$8:$L$67,基本信息!P53)+AG55</f>
        <v>76995430.341546088</v>
      </c>
      <c r="AH56" s="69">
        <f>求节点($C$8:$C$67,$L$8:$L$67,基本信息!Q53)+AH55</f>
        <v>94333784.039905161</v>
      </c>
      <c r="AI56" s="69">
        <f>求节点($C$8:$C$67,$L$8:$L$67,基本信息!R53)+AI55</f>
        <v>118580093.50572404</v>
      </c>
      <c r="AJ56" s="69"/>
      <c r="AK56" s="58">
        <v>49</v>
      </c>
      <c r="AL56" s="69">
        <f>求节点($O$8:$O$607,P$8:P$607,节奏总纲!P52)+IF((节奏总纲!P52-INDEX($O$8:$O$607,MATCH(MAX(P$8:P$607),P$8:P$607,0)))&lt;0,0,(节奏总纲!P52-INDEX($O$8:$O$607,MATCH(MAX(P$8:P$607),P$8:P$607,0)))*MAX($I$8:$I$67))</f>
        <v>42072.99516151892</v>
      </c>
      <c r="AM56" s="69">
        <f>求节点($O$8:$O$607,Q$8:Q$607,节奏总纲!Q52)+IF((节奏总纲!Q52-INDEX($O$8:$O$607,MATCH(MAX(Q$8:Q$607),Q$8:Q$607,0)))&lt;0,0,(节奏总纲!Q52-INDEX($O$8:$O$607,MATCH(MAX(Q$8:Q$607),Q$8:Q$607,0)))*MAX($I$8:$I$67))</f>
        <v>38858.326694640928</v>
      </c>
      <c r="AN56" s="69">
        <f>求节点($O$8:$O$607,R$8:R$607,节奏总纲!R52)+IF((节奏总纲!R52-INDEX($O$8:$O$607,MATCH(MAX(R$8:R$607),R$8:R$607,0)))&lt;0,0,(节奏总纲!R52-INDEX($O$8:$O$607,MATCH(MAX(R$8:R$607),R$8:R$607,0)))*MAX($I$8:$I$67))</f>
        <v>33848.774887038031</v>
      </c>
      <c r="AO56" s="69">
        <f>求节点($O$8:$O$607,S$8:S$607,节奏总纲!S52)+IF((节奏总纲!S52-INDEX($O$8:$O$607,MATCH(MAX(S$8:S$607),S$8:S$607,0)))&lt;0,0,(节奏总纲!S52-INDEX($O$8:$O$607,MATCH(MAX(S$8:S$607),S$8:S$607,0)))*MAX($I$8:$I$67))</f>
        <v>26424.396914635392</v>
      </c>
      <c r="AP56" s="69">
        <f>求节点($O$8:$O$607,T$8:T$607,节奏总纲!T52)+IF((节奏总纲!T52-INDEX($O$8:$O$607,MATCH(MAX(T$8:T$607),T$8:T$607,0)))&lt;0,0,(节奏总纲!T52-INDEX($O$8:$O$607,MATCH(MAX(T$8:T$607),T$8:T$607,0)))*MAX($I$8:$I$67))</f>
        <v>15968.736919636944</v>
      </c>
      <c r="AQ56" s="69">
        <f>求节点($O$8:$O$607,U$8:U$607,节奏总纲!P52)+IF((节奏总纲!P52-INDEX($O$8:$O$607,MATCH(MAX(U$8:U$607),U$8:U$607,0)))&lt;0,0,(节奏总纲!P52-INDEX($O$8:$O$607,MATCH(MAX(U$8:U$607),U$8:U$607,0)))*MAX($J$8:$J$67))</f>
        <v>1085555.9804663188</v>
      </c>
      <c r="AR56" s="69">
        <f>求节点($O$8:$O$607,V$8:V$607,节奏总纲!Q52)+IF((节奏总纲!Q52-INDEX($O$8:$O$607,MATCH(MAX(V$8:V$607),V$8:V$607,0)))&lt;0,0,(节奏总纲!Q52-INDEX($O$8:$O$607,MATCH(MAX(V$8:V$607),V$8:V$607,0)))*MAX($J$8:$J$67))</f>
        <v>1014704.3929941962</v>
      </c>
      <c r="AS56" s="69">
        <f>求节点($O$8:$O$607,W$8:W$607,节奏总纲!R52)+IF((节奏总纲!R52-INDEX($O$8:$O$607,MATCH(MAX(W$8:W$607),W$8:W$607,0)))&lt;0,0,(节奏总纲!R52-INDEX($O$8:$O$607,MATCH(MAX(W$8:W$607),W$8:W$607,0)))*MAX($J$8:$J$67))</f>
        <v>893868.16138249706</v>
      </c>
      <c r="AT56" s="69">
        <f>求节点($O$8:$O$607,X$8:X$607,节奏总纲!S52)+IF((节奏总纲!S52-INDEX($O$8:$O$607,MATCH(MAX(X$8:X$607),X$8:X$607,0)))&lt;0,0,(节奏总纲!S52-INDEX($O$8:$O$607,MATCH(MAX(X$8:X$607),X$8:X$607,0)))*MAX($J$8:$J$67))</f>
        <v>705387.1981252667</v>
      </c>
      <c r="AU56" s="69">
        <f>求节点($O$8:$O$607,Y$8:Y$607,节奏总纲!T52)+IF((节奏总纲!T52-INDEX($O$8:$O$607,MATCH(MAX(Y$8:Y$607),Y$8:Y$607,0)))&lt;0,0,(节奏总纲!T52-INDEX($O$8:$O$607,MATCH(MAX(Y$8:Y$607),Y$8:Y$607,0)))*MAX($J$8:$J$67))</f>
        <v>432277.76808706514</v>
      </c>
      <c r="AV56" s="69">
        <f>求节点($O$8:$O$607,Z$8:Z$607,节奏总纲!P52)+IF((节奏总纲!P52-INDEX($O$8:$O$607,MATCH(MAX(Z$8:Z$607),Z$8:Z$607,0)))&lt;0,0,(节奏总纲!P52-INDEX($O$8:$O$607,MATCH(MAX(Z$8:Z$607),Z$8:Z$607,0)))*MAX($K$8:$K$67))</f>
        <v>0</v>
      </c>
      <c r="AW56" s="69">
        <f>求节点($O$8:$O$607,AA$8:AA$607,节奏总纲!Q52)+IF((节奏总纲!Q52-INDEX($O$8:$O$607,MATCH(MAX(AA$8:AA$607),AA$8:AA$607,0)))&lt;0,0,(节奏总纲!Q52-INDEX($O$8:$O$607,MATCH(MAX(AA$8:AA$607),AA$8:AA$607,0)))*MAX($K$8:$K$67))</f>
        <v>0</v>
      </c>
      <c r="AX56" s="69">
        <f>求节点($O$8:$O$607,AB$8:AB$607,节奏总纲!R52)+IF((节奏总纲!R52-INDEX($O$8:$O$607,MATCH(MAX(AB$8:AB$607),AB$8:AB$607,0)))&lt;0,0,(节奏总纲!R52-INDEX($O$8:$O$607,MATCH(MAX(AB$8:AB$607),AB$8:AB$607,0)))*MAX($K$8:$K$67))</f>
        <v>0</v>
      </c>
      <c r="AY56" s="69">
        <f>求节点($O$8:$O$607,AC$8:AC$607,节奏总纲!S52)+IF((节奏总纲!S52-INDEX($O$8:$O$607,MATCH(MAX(AC$8:AC$607),AC$8:AC$607,0)))&lt;0,0,(节奏总纲!S52-INDEX($O$8:$O$607,MATCH(MAX(AC$8:AC$607),AC$8:AC$607,0)))*MAX($K$8:$K$67))</f>
        <v>0</v>
      </c>
      <c r="AZ56" s="69">
        <f>求节点($O$8:$O$607,AD$8:AD$607,节奏总纲!T52)+IF((节奏总纲!T52-INDEX($O$8:$O$607,MATCH(MAX(AD$8:AD$607),AD$8:AD$607,0)))&lt;0,0,(节奏总纲!T52-INDEX($O$8:$O$607,MATCH(MAX(AD$8:AD$607),AD$8:AD$607,0)))*MAX($K$8:$K$67))</f>
        <v>0</v>
      </c>
      <c r="BA56" s="69">
        <f>求节点($O$8:$O$607,AE$8:AE$607,节奏总纲!P52)+IF((节奏总纲!P52-INDEX($O$8:$O$607,MATCH(MAX(AE$8:AE$607),AE$8:AE$607,0)))&lt;0,0,(节奏总纲!P52-INDEX($O$8:$O$607,MATCH(MAX(AE$8:AE$607),AE$8:AE$607,0)))*MAX($L$8:$L$67))</f>
        <v>28525159.089187466</v>
      </c>
      <c r="BB56" s="69">
        <f>求节点($O$8:$O$607,AF$8:AF$607,节奏总纲!Q52)+IF((节奏总纲!Q52-INDEX($O$8:$O$607,MATCH(MAX(AF$8:AF$607),AF$8:AF$607,0)))&lt;0,0,(节奏总纲!Q52-INDEX($O$8:$O$607,MATCH(MAX(AF$8:AF$607),AF$8:AF$607,0)))*MAX($L$8:$L$67))</f>
        <v>27311722.614600755</v>
      </c>
      <c r="BC56" s="69">
        <f>求节点($O$8:$O$607,AG$8:AG$607,节奏总纲!R52)+IF((节奏总纲!R52-INDEX($O$8:$O$607,MATCH(MAX(AG$8:AG$607),AG$8:AG$607,0)))&lt;0,0,(节奏总纲!R52-INDEX($O$8:$O$607,MATCH(MAX(AG$8:AG$607),AG$8:AG$607,0)))*MAX($L$8:$L$67))</f>
        <v>24596485.49847259</v>
      </c>
      <c r="BD56" s="69">
        <f>求节点($O$8:$O$607,AH$8:AH$607,节奏总纲!S52)+IF((节奏总纲!S52-INDEX($O$8:$O$607,MATCH(MAX(AH$8:AH$607),AH$8:AH$607,0)))&lt;0,0,(节奏总纲!S52-INDEX($O$8:$O$607,MATCH(MAX(AH$8:AH$607),AH$8:AH$607,0)))*MAX($L$8:$L$67))</f>
        <v>19802451.027637497</v>
      </c>
      <c r="BE56" s="69">
        <f>求节点($O$8:$O$607,AI$8:AI$607,节奏总纲!T52)+IF((节奏总纲!T52-INDEX($O$8:$O$607,MATCH(MAX(AI$8:AI$607),AI$8:AI$607,0)))&lt;0,0,(节奏总纲!T52-INDEX($O$8:$O$607,MATCH(MAX(AI$8:AI$607),AI$8:AI$607,0)))*MAX($L$8:$L$67))</f>
        <v>12568657.666073848</v>
      </c>
      <c r="BN56" s="4">
        <v>49</v>
      </c>
      <c r="BO56" s="63">
        <f>求节点($BJ$19:$BJ$23,$BK$19:$BK$23,基本信息!G53)</f>
        <v>421519.97896636766</v>
      </c>
      <c r="BP56" s="63">
        <f>求节点($BJ$19:$BJ$23,$BK$19:$BK$23,基本信息!H53)</f>
        <v>446519.97896636766</v>
      </c>
      <c r="BQ56" s="63">
        <f>求节点($BJ$19:$BJ$23,$BK$19:$BK$23,基本信息!I53)</f>
        <v>471519.97896636766</v>
      </c>
      <c r="BR56" s="63">
        <f>求节点($BJ$19:$BJ$23,$BK$19:$BK$23,基本信息!J53)</f>
        <v>496519.97896636766</v>
      </c>
      <c r="BS56" s="63">
        <f>求节点($BJ$19:$BJ$23,$BK$19:$BK$23,基本信息!K53)</f>
        <v>526899.97370795952</v>
      </c>
      <c r="BT56" s="63">
        <f>求节点($BJ$19:$BJ$23,$BL$19:$BL$23,基本信息!G53)</f>
        <v>7822.7996844955142</v>
      </c>
      <c r="BU56" s="63">
        <f>求节点($BJ$19:$BJ$23,$BL$19:$BL$23,基本信息!H53)</f>
        <v>8197.7996844955142</v>
      </c>
      <c r="BV56" s="63">
        <f>求节点($BJ$19:$BJ$23,$BL$19:$BL$23,基本信息!I53)</f>
        <v>8572.7996844955142</v>
      </c>
      <c r="BW56" s="63">
        <f>求节点($BJ$19:$BJ$23,$BL$19:$BL$23,基本信息!J53)</f>
        <v>8947.7996844955142</v>
      </c>
      <c r="BX56" s="63">
        <f>求节点($BJ$19:$BJ$23,$BL$19:$BL$23,基本信息!K53)</f>
        <v>9376.5996319114329</v>
      </c>
      <c r="CC56" s="27"/>
      <c r="CD56" s="24">
        <v>49</v>
      </c>
      <c r="CE56" s="69">
        <f t="shared" si="38"/>
        <v>4989.5794846014433</v>
      </c>
      <c r="CF56" s="69">
        <f t="shared" si="20"/>
        <v>4705.612637913644</v>
      </c>
      <c r="CG56" s="69">
        <f t="shared" si="21"/>
        <v>4242.1574571533547</v>
      </c>
      <c r="CH56" s="69">
        <f t="shared" si="22"/>
        <v>3537.2196599130907</v>
      </c>
      <c r="CI56" s="69">
        <f t="shared" si="23"/>
        <v>2534.5336551548376</v>
      </c>
      <c r="CJ56" s="69">
        <f>(CE56-CE55)/节奏总纲!W52</f>
        <v>190.28591817935677</v>
      </c>
      <c r="CK56" s="6">
        <f t="shared" si="24"/>
        <v>0.15678274509180171</v>
      </c>
      <c r="CL56" s="6">
        <f t="shared" si="25"/>
        <v>0.84321725490819832</v>
      </c>
      <c r="CM56" s="24"/>
      <c r="CN56" s="24">
        <v>49</v>
      </c>
      <c r="CO56" s="69">
        <f t="shared" si="26"/>
        <v>1507075.9594326864</v>
      </c>
      <c r="CP56" s="69">
        <f t="shared" si="27"/>
        <v>1461224.3719605638</v>
      </c>
      <c r="CQ56" s="69">
        <f t="shared" si="28"/>
        <v>1365388.1403488647</v>
      </c>
      <c r="CR56" s="69">
        <f t="shared" si="29"/>
        <v>1201907.1770916344</v>
      </c>
      <c r="CS56" s="69">
        <f t="shared" si="30"/>
        <v>959177.7417950246</v>
      </c>
      <c r="CT56" s="6">
        <f t="shared" si="31"/>
        <v>0.27969391743535066</v>
      </c>
      <c r="CU56" s="6">
        <f t="shared" si="32"/>
        <v>0.72030608256464934</v>
      </c>
      <c r="CW56" s="24">
        <v>49</v>
      </c>
      <c r="CX56" s="69">
        <f t="shared" si="33"/>
        <v>0</v>
      </c>
      <c r="CY56" s="69">
        <f t="shared" si="34"/>
        <v>0</v>
      </c>
      <c r="CZ56" s="69">
        <f t="shared" si="35"/>
        <v>0</v>
      </c>
      <c r="DA56" s="69">
        <f t="shared" si="36"/>
        <v>0</v>
      </c>
      <c r="DB56" s="69">
        <f t="shared" si="37"/>
        <v>0</v>
      </c>
    </row>
    <row r="57" spans="2:106" x14ac:dyDescent="0.15">
      <c r="B57" s="73"/>
      <c r="C57" s="63">
        <v>50</v>
      </c>
      <c r="D57" s="63">
        <f t="shared" si="39"/>
        <v>70</v>
      </c>
      <c r="E57" s="63">
        <f t="shared" si="41"/>
        <v>2500</v>
      </c>
      <c r="F57" s="63">
        <f t="shared" ref="F57:G57" si="44">F45*2</f>
        <v>0</v>
      </c>
      <c r="G57" s="63">
        <f t="shared" si="44"/>
        <v>160000</v>
      </c>
      <c r="H57" s="63"/>
      <c r="I57" s="63">
        <f>SUM($D$8:$D57)</f>
        <v>2300</v>
      </c>
      <c r="J57" s="63">
        <f>SUM(E$8:E57)</f>
        <v>65000</v>
      </c>
      <c r="K57" s="63">
        <f>SUM(F$8:F57)</f>
        <v>0</v>
      </c>
      <c r="L57" s="63">
        <f>SUM(G$8:G57)</f>
        <v>2120000</v>
      </c>
      <c r="N57" s="69"/>
      <c r="O57" s="4">
        <v>50</v>
      </c>
      <c r="P57" s="69">
        <f>求节点($C$8:$C$67,$I$8:$I$67,基本信息!N54)+P56</f>
        <v>83156.238604872196</v>
      </c>
      <c r="Q57" s="69">
        <f>求节点($C$8:$C$67,$I$8:$I$67,基本信息!O54)+Q56</f>
        <v>89836.441444602722</v>
      </c>
      <c r="R57" s="69">
        <f>求节点($C$8:$C$67,$I$8:$I$67,基本信息!P54)+R56</f>
        <v>97633.934369070281</v>
      </c>
      <c r="S57" s="69">
        <f>求节点($C$8:$C$67,$I$8:$I$67,基本信息!Q54)+S56</f>
        <v>107802.68239512693</v>
      </c>
      <c r="T57" s="69">
        <f>求节点($C$8:$C$67,$I$8:$I$67,基本信息!R54)+T56</f>
        <v>120449.85137715045</v>
      </c>
      <c r="U57" s="69">
        <f>求节点($C$8:$C$67,$J$8:$J$67,基本信息!N54)+U56</f>
        <v>2201282.0973282289</v>
      </c>
      <c r="V57" s="69">
        <f>求节点($C$8:$C$67,$J$8:$J$67,基本信息!O54)+V56</f>
        <v>2415969.7442765813</v>
      </c>
      <c r="W57" s="69">
        <f>求节点($C$8:$C$67,$J$8:$J$67,基本信息!P54)+W56</f>
        <v>2671291.9356968622</v>
      </c>
      <c r="X57" s="69">
        <f>求节点($C$8:$C$67,$J$8:$J$67,基本信息!Q54)+X56</f>
        <v>3016358.3345948509</v>
      </c>
      <c r="Y57" s="69">
        <f>求节点($C$8:$C$67,$J$8:$J$67,基本信息!R54)+Y56</f>
        <v>3453131.1685465332</v>
      </c>
      <c r="Z57" s="69">
        <f>求节点($C$8:$C$67,$K$8:$K$67,基本信息!N54)+Z56</f>
        <v>0</v>
      </c>
      <c r="AA57" s="69">
        <f>求节点($C$8:$C$67,$K$8:$K$67,基本信息!O54)+AA56</f>
        <v>0</v>
      </c>
      <c r="AB57" s="69">
        <f>求节点($C$8:$C$67,$K$8:$K$67,基本信息!P54)+AB56</f>
        <v>0</v>
      </c>
      <c r="AC57" s="69">
        <f>求节点($C$8:$C$67,$K$8:$K$67,基本信息!Q54)+AC56</f>
        <v>0</v>
      </c>
      <c r="AD57" s="69">
        <f>求节点($C$8:$C$67,$K$8:$K$67,基本信息!R54)+AD56</f>
        <v>0</v>
      </c>
      <c r="AE57" s="69">
        <f>求节点($C$8:$C$67,$L$8:$L$67,基本信息!N54)+AE56</f>
        <v>60468437.201170579</v>
      </c>
      <c r="AF57" s="69">
        <f>求节点($C$8:$C$67,$L$8:$L$67,基本信息!O54)+AF56</f>
        <v>68462079.646745756</v>
      </c>
      <c r="AG57" s="69">
        <f>求节点($C$8:$C$67,$L$8:$L$67,基本信息!P54)+AG56</f>
        <v>79068039.86942701</v>
      </c>
      <c r="AH57" s="69">
        <f>求节点($C$8:$C$67,$L$8:$L$67,基本信息!Q54)+AH56</f>
        <v>96853522.19650656</v>
      </c>
      <c r="AI57" s="69">
        <f>求节点($C$8:$C$67,$L$8:$L$67,基本信息!R54)+AI56</f>
        <v>121340093.50572404</v>
      </c>
      <c r="AJ57" s="69"/>
      <c r="AK57" s="58">
        <v>50</v>
      </c>
      <c r="AL57" s="69">
        <f>求节点($O$8:$O$607,P$8:P$607,节奏总纲!P53)+IF((节奏总纲!P53-INDEX($O$8:$O$607,MATCH(MAX(P$8:P$607),P$8:P$607,0)))&lt;0,0,(节奏总纲!P53-INDEX($O$8:$O$607,MATCH(MAX(P$8:P$607),P$8:P$607,0)))*MAX($I$8:$I$67))</f>
        <v>46119.202784094094</v>
      </c>
      <c r="AM57" s="69">
        <f>求节点($O$8:$O$607,Q$8:Q$607,节奏总纲!Q53)+IF((节奏总纲!Q53-INDEX($O$8:$O$607,MATCH(MAX(Q$8:Q$607),Q$8:Q$607,0)))&lt;0,0,(节奏总纲!Q53-INDEX($O$8:$O$607,MATCH(MAX(Q$8:Q$607),Q$8:Q$607,0)))*MAX($I$8:$I$67))</f>
        <v>42556.14039057614</v>
      </c>
      <c r="AN57" s="69">
        <f>求节点($O$8:$O$607,R$8:R$607,节奏总纲!R53)+IF((节奏总纲!R53-INDEX($O$8:$O$607,MATCH(MAX(R$8:R$607),R$8:R$607,0)))&lt;0,0,(节奏总纲!R53-INDEX($O$8:$O$607,MATCH(MAX(R$8:R$607),R$8:R$607,0)))*MAX($I$8:$I$67))</f>
        <v>36924.303852086698</v>
      </c>
      <c r="AO57" s="69">
        <f>求节点($O$8:$O$607,S$8:S$607,节奏总纲!S53)+IF((节奏总纲!S53-INDEX($O$8:$O$607,MATCH(MAX(S$8:S$607),S$8:S$607,0)))&lt;0,0,(节奏总纲!S53-INDEX($O$8:$O$607,MATCH(MAX(S$8:S$607),S$8:S$607,0)))*MAX($I$8:$I$67))</f>
        <v>28842.633969411931</v>
      </c>
      <c r="AP57" s="69">
        <f>求节点($O$8:$O$607,T$8:T$607,节奏总纲!T53)+IF((节奏总纲!T53-INDEX($O$8:$O$607,MATCH(MAX(T$8:T$607),T$8:T$607,0)))&lt;0,0,(节奏总纲!T53-INDEX($O$8:$O$607,MATCH(MAX(T$8:T$607),T$8:T$607,0)))*MAX($I$8:$I$67))</f>
        <v>17424.113371614083</v>
      </c>
      <c r="AQ57" s="69">
        <f>求节点($O$8:$O$607,U$8:U$607,节奏总纲!P53)+IF((节奏总纲!P53-INDEX($O$8:$O$607,MATCH(MAX(U$8:U$607),U$8:U$607,0)))&lt;0,0,(节奏总纲!P53-INDEX($O$8:$O$607,MATCH(MAX(U$8:U$607),U$8:U$607,0)))*MAX($J$8:$J$67))</f>
        <v>1194714.2366356251</v>
      </c>
      <c r="AR57" s="69">
        <f>求节点($O$8:$O$607,V$8:V$607,节奏总纲!Q53)+IF((节奏总纲!Q53-INDEX($O$8:$O$607,MATCH(MAX(V$8:V$607),V$8:V$607,0)))&lt;0,0,(节奏总纲!Q53-INDEX($O$8:$O$607,MATCH(MAX(V$8:V$607),V$8:V$607,0)))*MAX($J$8:$J$67))</f>
        <v>1115538.5091423616</v>
      </c>
      <c r="AS57" s="69">
        <f>求节点($O$8:$O$607,W$8:W$607,节奏总纲!R53)+IF((节奏总纲!R53-INDEX($O$8:$O$607,MATCH(MAX(W$8:W$607),W$8:W$607,0)))&lt;0,0,(节奏总纲!R53-INDEX($O$8:$O$607,MATCH(MAX(W$8:W$607),W$8:W$607,0)))*MAX($J$8:$J$67))</f>
        <v>978554.58571338246</v>
      </c>
      <c r="AT57" s="69">
        <f>求节点($O$8:$O$607,X$8:X$607,节奏总纲!S53)+IF((节奏总纲!S53-INDEX($O$8:$O$607,MATCH(MAX(X$8:X$607),X$8:X$607,0)))&lt;0,0,(节奏总纲!S53-INDEX($O$8:$O$607,MATCH(MAX(X$8:X$607),X$8:X$607,0)))*MAX($J$8:$J$67))</f>
        <v>772586.31939074257</v>
      </c>
      <c r="AU57" s="69">
        <f>求节点($O$8:$O$607,Y$8:Y$607,节奏总纲!T53)+IF((节奏总纲!T53-INDEX($O$8:$O$607,MATCH(MAX(Y$8:Y$607),Y$8:Y$607,0)))&lt;0,0,(节奏总纲!T53-INDEX($O$8:$O$607,MATCH(MAX(Y$8:Y$607),Y$8:Y$607,0)))*MAX($J$8:$J$67))</f>
        <v>473267.95406309114</v>
      </c>
      <c r="AV57" s="69">
        <f>求节点($O$8:$O$607,Z$8:Z$607,节奏总纲!P53)+IF((节奏总纲!P53-INDEX($O$8:$O$607,MATCH(MAX(Z$8:Z$607),Z$8:Z$607,0)))&lt;0,0,(节奏总纲!P53-INDEX($O$8:$O$607,MATCH(MAX(Z$8:Z$607),Z$8:Z$607,0)))*MAX($K$8:$K$67))</f>
        <v>0</v>
      </c>
      <c r="AW57" s="69">
        <f>求节点($O$8:$O$607,AA$8:AA$607,节奏总纲!Q53)+IF((节奏总纲!Q53-INDEX($O$8:$O$607,MATCH(MAX(AA$8:AA$607),AA$8:AA$607,0)))&lt;0,0,(节奏总纲!Q53-INDEX($O$8:$O$607,MATCH(MAX(AA$8:AA$607),AA$8:AA$607,0)))*MAX($K$8:$K$67))</f>
        <v>0</v>
      </c>
      <c r="AX57" s="69">
        <f>求节点($O$8:$O$607,AB$8:AB$607,节奏总纲!R53)+IF((节奏总纲!R53-INDEX($O$8:$O$607,MATCH(MAX(AB$8:AB$607),AB$8:AB$607,0)))&lt;0,0,(节奏总纲!R53-INDEX($O$8:$O$607,MATCH(MAX(AB$8:AB$607),AB$8:AB$607,0)))*MAX($K$8:$K$67))</f>
        <v>0</v>
      </c>
      <c r="AY57" s="69">
        <f>求节点($O$8:$O$607,AC$8:AC$607,节奏总纲!S53)+IF((节奏总纲!S53-INDEX($O$8:$O$607,MATCH(MAX(AC$8:AC$607),AC$8:AC$607,0)))&lt;0,0,(节奏总纲!S53-INDEX($O$8:$O$607,MATCH(MAX(AC$8:AC$607),AC$8:AC$607,0)))*MAX($K$8:$K$67))</f>
        <v>0</v>
      </c>
      <c r="AZ57" s="69">
        <f>求节点($O$8:$O$607,AD$8:AD$607,节奏总纲!T53)+IF((节奏总纲!T53-INDEX($O$8:$O$607,MATCH(MAX(AD$8:AD$607),AD$8:AD$607,0)))&lt;0,0,(节奏总纲!T53-INDEX($O$8:$O$607,MATCH(MAX(AD$8:AD$607),AD$8:AD$607,0)))*MAX($K$8:$K$67))</f>
        <v>0</v>
      </c>
      <c r="BA57" s="69">
        <f>求节点($O$8:$O$607,AE$8:AE$607,节奏总纲!P53)+IF((节奏总纲!P53-INDEX($O$8:$O$607,MATCH(MAX(AE$8:AE$607),AE$8:AE$607,0)))&lt;0,0,(节奏总纲!P53-INDEX($O$8:$O$607,MATCH(MAX(AE$8:AE$607),AE$8:AE$607,0)))*MAX($L$8:$L$67))</f>
        <v>31605722.773466427</v>
      </c>
      <c r="BB57" s="69">
        <f>求节点($O$8:$O$607,AF$8:AF$607,节奏总纲!Q53)+IF((节奏总纲!Q53-INDEX($O$8:$O$607,MATCH(MAX(AF$8:AF$607),AF$8:AF$607,0)))&lt;0,0,(节奏总纲!Q53-INDEX($O$8:$O$607,MATCH(MAX(AF$8:AF$607),AF$8:AF$607,0)))*MAX($L$8:$L$67))</f>
        <v>30223770.241376966</v>
      </c>
      <c r="BC57" s="69">
        <f>求节点($O$8:$O$607,AG$8:AG$607,节奏总纲!R53)+IF((节奏总纲!R53-INDEX($O$8:$O$607,MATCH(MAX(AG$8:AG$607),AG$8:AG$607,0)))&lt;0,0,(节奏总纲!R53-INDEX($O$8:$O$607,MATCH(MAX(AG$8:AG$607),AG$8:AG$607,0)))*MAX($L$8:$L$67))</f>
        <v>27092382.079837818</v>
      </c>
      <c r="BD57" s="69">
        <f>求节点($O$8:$O$607,AH$8:AH$607,节奏总纲!S53)+IF((节奏总纲!S53-INDEX($O$8:$O$607,MATCH(MAX(AH$8:AH$607),AH$8:AH$607,0)))&lt;0,0,(节奏总纲!S53-INDEX($O$8:$O$607,MATCH(MAX(AH$8:AH$607),AH$8:AH$607,0)))*MAX($L$8:$L$67))</f>
        <v>21823449.22344365</v>
      </c>
      <c r="BE57" s="69">
        <f>求节点($O$8:$O$607,AI$8:AI$607,节奏总纲!T53)+IF((节奏总纲!T53-INDEX($O$8:$O$607,MATCH(MAX(AI$8:AI$607),AI$8:AI$607,0)))&lt;0,0,(节奏总纲!T53-INDEX($O$8:$O$607,MATCH(MAX(AI$8:AI$607),AI$8:AI$607,0)))*MAX($L$8:$L$67))</f>
        <v>13884511.778783765</v>
      </c>
      <c r="BN57" s="4">
        <v>50</v>
      </c>
      <c r="BO57" s="63">
        <f>求节点($BJ$19:$BJ$23,$BK$19:$BK$23,基本信息!G54)</f>
        <v>425641.02564102568</v>
      </c>
      <c r="BP57" s="63">
        <f>求节点($BJ$19:$BJ$23,$BK$19:$BK$23,基本信息!H54)</f>
        <v>450641.02564102568</v>
      </c>
      <c r="BQ57" s="63">
        <f>求节点($BJ$19:$BJ$23,$BK$19:$BK$23,基本信息!I54)</f>
        <v>475641.02564102568</v>
      </c>
      <c r="BR57" s="63">
        <f>求节点($BJ$19:$BJ$23,$BK$19:$BK$23,基本信息!J54)</f>
        <v>500801.28205128206</v>
      </c>
      <c r="BS57" s="63">
        <f>求节点($BJ$19:$BJ$23,$BK$19:$BK$23,基本信息!K54)</f>
        <v>532051.28205128212</v>
      </c>
      <c r="BT57" s="63">
        <f>求节点($BJ$19:$BJ$23,$BL$19:$BL$23,基本信息!G54)</f>
        <v>7884.6153846153848</v>
      </c>
      <c r="BU57" s="63">
        <f>求节点($BJ$19:$BJ$23,$BL$19:$BL$23,基本信息!H54)</f>
        <v>8259.6153846153848</v>
      </c>
      <c r="BV57" s="63">
        <f>求节点($BJ$19:$BJ$23,$BL$19:$BL$23,基本信息!I54)</f>
        <v>8634.6153846153848</v>
      </c>
      <c r="BW57" s="63">
        <f>求节点($BJ$19:$BJ$23,$BL$19:$BL$23,基本信息!J54)</f>
        <v>9011.2179487179492</v>
      </c>
      <c r="BX57" s="63">
        <f>求节点($BJ$19:$BJ$23,$BL$19:$BL$23,基本信息!K54)</f>
        <v>9448.7179487179492</v>
      </c>
      <c r="CC57" s="27"/>
      <c r="CD57" s="24">
        <v>50</v>
      </c>
      <c r="CE57" s="69">
        <f t="shared" si="38"/>
        <v>5400.3818168709477</v>
      </c>
      <c r="CF57" s="69">
        <f t="shared" si="20"/>
        <v>5081.5755775191528</v>
      </c>
      <c r="CG57" s="69">
        <f t="shared" si="21"/>
        <v>4555.8919236702086</v>
      </c>
      <c r="CH57" s="69">
        <f t="shared" si="22"/>
        <v>3785.3851918129876</v>
      </c>
      <c r="CI57" s="69">
        <f t="shared" si="23"/>
        <v>2687.2831320332034</v>
      </c>
      <c r="CJ57" s="69">
        <f>(CE57-CE56)/节奏总纲!W53</f>
        <v>191.69996059295363</v>
      </c>
      <c r="CK57" s="6">
        <f t="shared" si="24"/>
        <v>0.14600107273866492</v>
      </c>
      <c r="CL57" s="6">
        <f t="shared" si="25"/>
        <v>0.85399892726133519</v>
      </c>
      <c r="CM57" s="24"/>
      <c r="CN57" s="24">
        <v>50</v>
      </c>
      <c r="CO57" s="69">
        <f t="shared" si="26"/>
        <v>1620355.2622766509</v>
      </c>
      <c r="CP57" s="69">
        <f t="shared" si="27"/>
        <v>1566179.5347833873</v>
      </c>
      <c r="CQ57" s="69">
        <f t="shared" si="28"/>
        <v>1454195.6113544081</v>
      </c>
      <c r="CR57" s="69">
        <f t="shared" si="29"/>
        <v>1273387.6014420246</v>
      </c>
      <c r="CS57" s="69">
        <f t="shared" si="30"/>
        <v>1005319.2361143732</v>
      </c>
      <c r="CT57" s="6">
        <f t="shared" si="31"/>
        <v>0.26268376790592607</v>
      </c>
      <c r="CU57" s="6">
        <f t="shared" si="32"/>
        <v>0.73731623209407393</v>
      </c>
      <c r="CW57" s="24">
        <v>50</v>
      </c>
      <c r="CX57" s="69">
        <f t="shared" si="33"/>
        <v>0</v>
      </c>
      <c r="CY57" s="69">
        <f t="shared" si="34"/>
        <v>0</v>
      </c>
      <c r="CZ57" s="69">
        <f t="shared" si="35"/>
        <v>0</v>
      </c>
      <c r="DA57" s="69">
        <f t="shared" si="36"/>
        <v>0</v>
      </c>
      <c r="DB57" s="69">
        <f t="shared" si="37"/>
        <v>0</v>
      </c>
    </row>
    <row r="58" spans="2:106" x14ac:dyDescent="0.15">
      <c r="B58" s="73"/>
      <c r="C58" s="63">
        <v>51</v>
      </c>
      <c r="D58" s="63">
        <f t="shared" si="39"/>
        <v>70</v>
      </c>
      <c r="E58" s="63">
        <f t="shared" si="41"/>
        <v>2500</v>
      </c>
      <c r="F58" s="63">
        <f t="shared" ref="F58:G58" si="45">F46*2</f>
        <v>0</v>
      </c>
      <c r="G58" s="63">
        <f t="shared" si="45"/>
        <v>160000</v>
      </c>
      <c r="H58" s="63"/>
      <c r="I58" s="63">
        <f>SUM($D$8:$D58)</f>
        <v>2370</v>
      </c>
      <c r="J58" s="63">
        <f>SUM(E$8:E58)</f>
        <v>67500</v>
      </c>
      <c r="K58" s="63">
        <f>SUM(F$8:F58)</f>
        <v>0</v>
      </c>
      <c r="L58" s="63">
        <f>SUM(G$8:G58)</f>
        <v>2280000</v>
      </c>
      <c r="N58" s="69"/>
      <c r="O58" s="4">
        <v>51</v>
      </c>
      <c r="P58" s="69">
        <f>求节点($C$8:$C$67,$I$8:$I$67,基本信息!N55)+P57</f>
        <v>85156.238604872196</v>
      </c>
      <c r="Q58" s="69">
        <f>求节点($C$8:$C$67,$I$8:$I$67,基本信息!O55)+Q57</f>
        <v>91962.496176198751</v>
      </c>
      <c r="R58" s="69">
        <f>求节点($C$8:$C$67,$I$8:$I$67,基本信息!P55)+R57</f>
        <v>99919.660296145914</v>
      </c>
      <c r="S58" s="69">
        <f>求节点($C$8:$C$67,$I$8:$I$67,基本信息!Q55)+S57</f>
        <v>110277.68239512693</v>
      </c>
      <c r="T58" s="69">
        <f>求节点($C$8:$C$67,$I$8:$I$67,基本信息!R55)+T57</f>
        <v>123029.85137715045</v>
      </c>
      <c r="U58" s="69">
        <f>求节点($C$8:$C$67,$J$8:$J$67,基本信息!N55)+U57</f>
        <v>2255948.7639948954</v>
      </c>
      <c r="V58" s="69">
        <f>求节点($C$8:$C$67,$J$8:$J$67,基本信息!O55)+V57</f>
        <v>2474838.2353297821</v>
      </c>
      <c r="W58" s="69">
        <f>求节点($C$8:$C$67,$J$8:$J$67,基本信息!P55)+W57</f>
        <v>2735782.147378135</v>
      </c>
      <c r="X58" s="69">
        <f>求节点($C$8:$C$67,$J$8:$J$67,基本信息!Q55)+X57</f>
        <v>3087608.3345948509</v>
      </c>
      <c r="Y58" s="69">
        <f>求节点($C$8:$C$67,$J$8:$J$67,基本信息!R55)+Y57</f>
        <v>3528131.1685465332</v>
      </c>
      <c r="Z58" s="69">
        <f>求节点($C$8:$C$67,$K$8:$K$67,基本信息!N55)+Z57</f>
        <v>0</v>
      </c>
      <c r="AA58" s="69">
        <f>求节点($C$8:$C$67,$K$8:$K$67,基本信息!O55)+AA57</f>
        <v>0</v>
      </c>
      <c r="AB58" s="69">
        <f>求节点($C$8:$C$67,$K$8:$K$67,基本信息!P55)+AB57</f>
        <v>0</v>
      </c>
      <c r="AC58" s="69">
        <f>求节点($C$8:$C$67,$K$8:$K$67,基本信息!Q55)+AC57</f>
        <v>0</v>
      </c>
      <c r="AD58" s="69">
        <f>求节点($C$8:$C$67,$K$8:$K$67,基本信息!R55)+AD57</f>
        <v>0</v>
      </c>
      <c r="AE58" s="69">
        <f>求节点($C$8:$C$67,$L$8:$L$67,基本信息!N55)+AE57</f>
        <v>62055103.867837243</v>
      </c>
      <c r="AF58" s="69">
        <f>求节点($C$8:$C$67,$L$8:$L$67,基本信息!O55)+AF57</f>
        <v>70216819.288873792</v>
      </c>
      <c r="AG58" s="69">
        <f>求节点($C$8:$C$67,$L$8:$L$67,基本信息!P55)+AG57</f>
        <v>81155413.417028472</v>
      </c>
      <c r="AH58" s="69">
        <f>求节点($C$8:$C$67,$L$8:$L$67,基本信息!Q55)+AH57</f>
        <v>99373522.19650656</v>
      </c>
      <c r="AI58" s="69">
        <f>求节点($C$8:$C$67,$L$8:$L$67,基本信息!R55)+AI57</f>
        <v>124100093.50572404</v>
      </c>
      <c r="AJ58" s="69"/>
      <c r="AK58" s="58">
        <v>51</v>
      </c>
      <c r="AL58" s="69">
        <f>求节点($O$8:$O$607,P$8:P$607,节奏总纲!P54)+IF((节奏总纲!P54-INDEX($O$8:$O$607,MATCH(MAX(P$8:P$607),P$8:P$607,0)))&lt;0,0,(节奏总纲!P54-INDEX($O$8:$O$607,MATCH(MAX(P$8:P$607),P$8:P$607,0)))*MAX($I$8:$I$67))</f>
        <v>50492.170871900889</v>
      </c>
      <c r="AM58" s="69">
        <f>求节点($O$8:$O$607,Q$8:Q$607,节奏总纲!Q54)+IF((节奏总纲!Q54-INDEX($O$8:$O$607,MATCH(MAX(Q$8:Q$607),Q$8:Q$607,0)))&lt;0,0,(节奏总纲!Q54-INDEX($O$8:$O$607,MATCH(MAX(Q$8:Q$607),Q$8:Q$607,0)))*MAX($I$8:$I$67))</f>
        <v>46331.942330523067</v>
      </c>
      <c r="AN58" s="69">
        <f>求节点($O$8:$O$607,R$8:R$607,节奏总纲!R54)+IF((节奏总纲!R54-INDEX($O$8:$O$607,MATCH(MAX(R$8:R$607),R$8:R$607,0)))&lt;0,0,(节奏总纲!R54-INDEX($O$8:$O$607,MATCH(MAX(R$8:R$607),R$8:R$607,0)))*MAX($I$8:$I$67))</f>
        <v>40215.858638708218</v>
      </c>
      <c r="AO58" s="69">
        <f>求节点($O$8:$O$607,S$8:S$607,节奏总纲!S54)+IF((节奏总纲!S54-INDEX($O$8:$O$607,MATCH(MAX(S$8:S$607),S$8:S$607,0)))&lt;0,0,(节奏总纲!S54-INDEX($O$8:$O$607,MATCH(MAX(S$8:S$607),S$8:S$607,0)))*MAX($I$8:$I$67))</f>
        <v>31459.462636980479</v>
      </c>
      <c r="AP58" s="69">
        <f>求节点($O$8:$O$607,T$8:T$607,节奏总纲!T54)+IF((节奏总纲!T54-INDEX($O$8:$O$607,MATCH(MAX(T$8:T$607),T$8:T$607,0)))&lt;0,0,(节奏总纲!T54-INDEX($O$8:$O$607,MATCH(MAX(T$8:T$607),T$8:T$607,0)))*MAX($I$8:$I$67))</f>
        <v>18929.745858658778</v>
      </c>
      <c r="AQ58" s="69">
        <f>求节点($O$8:$O$607,U$8:U$607,节奏总纲!P54)+IF((节奏总纲!P54-INDEX($O$8:$O$607,MATCH(MAX(U$8:U$607),U$8:U$607,0)))&lt;0,0,(节奏总纲!P54-INDEX($O$8:$O$607,MATCH(MAX(U$8:U$607),U$8:U$607,0)))*MAX($J$8:$J$67))</f>
        <v>1312918.829948582</v>
      </c>
      <c r="AR58" s="69">
        <f>求节点($O$8:$O$607,V$8:V$607,节奏总纲!Q54)+IF((节奏总纲!Q54-INDEX($O$8:$O$607,MATCH(MAX(V$8:V$607),V$8:V$607,0)))&lt;0,0,(节奏总纲!Q54-INDEX($O$8:$O$607,MATCH(MAX(V$8:V$607),V$8:V$607,0)))*MAX($J$8:$J$67))</f>
        <v>1218681.1686546714</v>
      </c>
      <c r="AS58" s="69">
        <f>求节点($O$8:$O$607,W$8:W$607,节奏总纲!R54)+IF((节奏总纲!R54-INDEX($O$8:$O$607,MATCH(MAX(W$8:W$607),W$8:W$607,0)))&lt;0,0,(节奏总纲!R54-INDEX($O$8:$O$607,MATCH(MAX(W$8:W$607),W$8:W$607,0)))*MAX($J$8:$J$67))</f>
        <v>1069330.2494335317</v>
      </c>
      <c r="AT58" s="69">
        <f>求节点($O$8:$O$607,X$8:X$607,节奏总纲!S54)+IF((节奏总纲!S54-INDEX($O$8:$O$607,MATCH(MAX(X$8:X$607),X$8:X$607,0)))&lt;0,0,(节奏总纲!S54-INDEX($O$8:$O$607,MATCH(MAX(X$8:X$607),X$8:X$607,0)))*MAX($J$8:$J$67))</f>
        <v>845460.3071209318</v>
      </c>
      <c r="AU58" s="69">
        <f>求节点($O$8:$O$607,Y$8:Y$607,节奏总纲!T54)+IF((节奏总纲!T54-INDEX($O$8:$O$607,MATCH(MAX(Y$8:Y$607),Y$8:Y$607,0)))&lt;0,0,(节奏总纲!T54-INDEX($O$8:$O$607,MATCH(MAX(Y$8:Y$607),Y$8:Y$607,0)))*MAX($J$8:$J$67))</f>
        <v>515769.98496777168</v>
      </c>
      <c r="AV58" s="69">
        <f>求节点($O$8:$O$607,Z$8:Z$607,节奏总纲!P54)+IF((节奏总纲!P54-INDEX($O$8:$O$607,MATCH(MAX(Z$8:Z$607),Z$8:Z$607,0)))&lt;0,0,(节奏总纲!P54-INDEX($O$8:$O$607,MATCH(MAX(Z$8:Z$607),Z$8:Z$607,0)))*MAX($K$8:$K$67))</f>
        <v>0</v>
      </c>
      <c r="AW58" s="69">
        <f>求节点($O$8:$O$607,AA$8:AA$607,节奏总纲!Q54)+IF((节奏总纲!Q54-INDEX($O$8:$O$607,MATCH(MAX(AA$8:AA$607),AA$8:AA$607,0)))&lt;0,0,(节奏总纲!Q54-INDEX($O$8:$O$607,MATCH(MAX(AA$8:AA$607),AA$8:AA$607,0)))*MAX($K$8:$K$67))</f>
        <v>0</v>
      </c>
      <c r="AX58" s="69">
        <f>求节点($O$8:$O$607,AB$8:AB$607,节奏总纲!R54)+IF((节奏总纲!R54-INDEX($O$8:$O$607,MATCH(MAX(AB$8:AB$607),AB$8:AB$607,0)))&lt;0,0,(节奏总纲!R54-INDEX($O$8:$O$607,MATCH(MAX(AB$8:AB$607),AB$8:AB$607,0)))*MAX($K$8:$K$67))</f>
        <v>0</v>
      </c>
      <c r="AY58" s="69">
        <f>求节点($O$8:$O$607,AC$8:AC$607,节奏总纲!S54)+IF((节奏总纲!S54-INDEX($O$8:$O$607,MATCH(MAX(AC$8:AC$607),AC$8:AC$607,0)))&lt;0,0,(节奏总纲!S54-INDEX($O$8:$O$607,MATCH(MAX(AC$8:AC$607),AC$8:AC$607,0)))*MAX($K$8:$K$67))</f>
        <v>0</v>
      </c>
      <c r="AZ58" s="69">
        <f>求节点($O$8:$O$607,AD$8:AD$607,节奏总纲!T54)+IF((节奏总纲!T54-INDEX($O$8:$O$607,MATCH(MAX(AD$8:AD$607),AD$8:AD$607,0)))&lt;0,0,(节奏总纲!T54-INDEX($O$8:$O$607,MATCH(MAX(AD$8:AD$607),AD$8:AD$607,0)))*MAX($K$8:$K$67))</f>
        <v>0</v>
      </c>
      <c r="BA58" s="69">
        <f>求节点($O$8:$O$607,AE$8:AE$607,节奏总纲!P54)+IF((节奏总纲!P54-INDEX($O$8:$O$607,MATCH(MAX(AE$8:AE$607),AE$8:AE$607,0)))&lt;0,0,(节奏总纲!P54-INDEX($O$8:$O$607,MATCH(MAX(AE$8:AE$607),AE$8:AE$607,0)))*MAX($L$8:$L$67))</f>
        <v>34955856.025287889</v>
      </c>
      <c r="BB58" s="69">
        <f>求节点($O$8:$O$607,AF$8:AF$607,节奏总纲!Q54)+IF((节奏总纲!Q54-INDEX($O$8:$O$607,MATCH(MAX(AF$8:AF$607),AF$8:AF$607,0)))&lt;0,0,(节奏总纲!Q54-INDEX($O$8:$O$607,MATCH(MAX(AF$8:AF$607),AF$8:AF$607,0)))*MAX($L$8:$L$67))</f>
        <v>33213606.364239961</v>
      </c>
      <c r="BC58" s="69">
        <f>求节点($O$8:$O$607,AG$8:AG$607,节奏总纲!R54)+IF((节奏总纲!R54-INDEX($O$8:$O$607,MATCH(MAX(AG$8:AG$607),AG$8:AG$607,0)))&lt;0,0,(节奏总纲!R54-INDEX($O$8:$O$607,MATCH(MAX(AG$8:AG$607),AG$8:AG$607,0)))*MAX($L$8:$L$67))</f>
        <v>29776267.170282044</v>
      </c>
      <c r="BD58" s="69">
        <f>求节点($O$8:$O$607,AH$8:AH$607,节奏总纲!S54)+IF((节奏总纲!S54-INDEX($O$8:$O$607,MATCH(MAX(AH$8:AH$607),AH$8:AH$607,0)))&lt;0,0,(节奏总纲!S54-INDEX($O$8:$O$607,MATCH(MAX(AH$8:AH$607),AH$8:AH$607,0)))*MAX($L$8:$L$67))</f>
        <v>24037867.140901949</v>
      </c>
      <c r="BE58" s="69">
        <f>求节点($O$8:$O$607,AI$8:AI$607,节奏总纲!T54)+IF((节奏总纲!T54-INDEX($O$8:$O$607,MATCH(MAX(AI$8:AI$607),AI$8:AI$607,0)))&lt;0,0,(节奏总纲!T54-INDEX($O$8:$O$607,MATCH(MAX(AI$8:AI$607),AI$8:AI$607,0)))*MAX($L$8:$L$67))</f>
        <v>15263445.36440035</v>
      </c>
      <c r="BN58" s="4">
        <v>51</v>
      </c>
      <c r="BO58" s="63">
        <f>求节点($BJ$19:$BJ$23,$BK$19:$BK$23,基本信息!G55)</f>
        <v>430057.85410479747</v>
      </c>
      <c r="BP58" s="63">
        <f>求节点($BJ$19:$BJ$23,$BK$19:$BK$23,基本信息!H55)</f>
        <v>455057.85410479747</v>
      </c>
      <c r="BQ58" s="63">
        <f>求节点($BJ$19:$BJ$23,$BK$19:$BK$23,基本信息!I55)</f>
        <v>480057.85410479747</v>
      </c>
      <c r="BR58" s="63">
        <f>求节点($BJ$19:$BJ$23,$BK$19:$BK$23,基本信息!J55)</f>
        <v>506322.31763099687</v>
      </c>
      <c r="BS58" s="63">
        <f>求节点($BJ$19:$BJ$23,$BK$19:$BK$23,基本信息!K55)</f>
        <v>537572.31763099681</v>
      </c>
      <c r="BT58" s="63">
        <f>求节点($BJ$19:$BJ$23,$BL$19:$BL$23,基本信息!G55)</f>
        <v>7950.8678115719622</v>
      </c>
      <c r="BU58" s="63">
        <f>求节点($BJ$19:$BJ$23,$BL$19:$BL$23,基本信息!H55)</f>
        <v>8325.8678115719631</v>
      </c>
      <c r="BV58" s="63">
        <f>求节点($BJ$19:$BJ$23,$BL$19:$BL$23,基本信息!I55)</f>
        <v>8700.8678115719631</v>
      </c>
      <c r="BW58" s="63">
        <f>求节点($BJ$19:$BJ$23,$BL$19:$BL$23,基本信息!J55)</f>
        <v>9088.5124468339563</v>
      </c>
      <c r="BX58" s="63">
        <f>求节点($BJ$19:$BJ$23,$BL$19:$BL$23,基本信息!K55)</f>
        <v>9526.0124468339563</v>
      </c>
      <c r="CC58" s="27"/>
      <c r="CD58" s="24">
        <v>51</v>
      </c>
      <c r="CE58" s="69">
        <f t="shared" si="38"/>
        <v>5844.3038683472851</v>
      </c>
      <c r="CF58" s="69">
        <f t="shared" si="20"/>
        <v>5465.7810142095032</v>
      </c>
      <c r="CG58" s="69">
        <f t="shared" si="21"/>
        <v>4891.6726450280185</v>
      </c>
      <c r="CH58" s="69">
        <f t="shared" si="22"/>
        <v>4054.797508381444</v>
      </c>
      <c r="CI58" s="69">
        <f t="shared" si="23"/>
        <v>2845.5758305492736</v>
      </c>
      <c r="CJ58" s="69">
        <f>(CE58-CE57)/节奏总纲!W54</f>
        <v>193.28263704180077</v>
      </c>
      <c r="CK58" s="6">
        <f t="shared" si="24"/>
        <v>0.13604473673304043</v>
      </c>
      <c r="CL58" s="6">
        <f t="shared" si="25"/>
        <v>0.86395526326695959</v>
      </c>
      <c r="CM58" s="24"/>
      <c r="CN58" s="24">
        <v>51</v>
      </c>
      <c r="CO58" s="69">
        <f t="shared" si="26"/>
        <v>1742976.6840533796</v>
      </c>
      <c r="CP58" s="69">
        <f t="shared" si="27"/>
        <v>1673739.0227594688</v>
      </c>
      <c r="CQ58" s="69">
        <f t="shared" si="28"/>
        <v>1549388.1035383292</v>
      </c>
      <c r="CR58" s="69">
        <f t="shared" si="29"/>
        <v>1351782.6247519287</v>
      </c>
      <c r="CS58" s="69">
        <f t="shared" si="30"/>
        <v>1053342.3025987684</v>
      </c>
      <c r="CT58" s="6">
        <f t="shared" si="31"/>
        <v>0.24673758291744693</v>
      </c>
      <c r="CU58" s="6">
        <f t="shared" si="32"/>
        <v>0.75326241708255304</v>
      </c>
      <c r="CW58" s="24">
        <v>51</v>
      </c>
      <c r="CX58" s="69">
        <f t="shared" si="33"/>
        <v>0</v>
      </c>
      <c r="CY58" s="69">
        <f t="shared" si="34"/>
        <v>0</v>
      </c>
      <c r="CZ58" s="69">
        <f t="shared" si="35"/>
        <v>0</v>
      </c>
      <c r="DA58" s="69">
        <f t="shared" si="36"/>
        <v>0</v>
      </c>
      <c r="DB58" s="69">
        <f t="shared" si="37"/>
        <v>0</v>
      </c>
    </row>
    <row r="59" spans="2:106" x14ac:dyDescent="0.15">
      <c r="B59" s="73"/>
      <c r="C59" s="63">
        <v>52</v>
      </c>
      <c r="D59" s="63">
        <f t="shared" si="39"/>
        <v>70</v>
      </c>
      <c r="E59" s="63">
        <f t="shared" si="41"/>
        <v>2500</v>
      </c>
      <c r="F59" s="63">
        <f t="shared" ref="F59:G59" si="46">F47*2</f>
        <v>0</v>
      </c>
      <c r="G59" s="63">
        <f t="shared" si="46"/>
        <v>160000</v>
      </c>
      <c r="H59" s="63"/>
      <c r="I59" s="63">
        <f>SUM($D$8:$D59)</f>
        <v>2440</v>
      </c>
      <c r="J59" s="63">
        <f>SUM(E$8:E59)</f>
        <v>70000</v>
      </c>
      <c r="K59" s="63">
        <f>SUM(F$8:F59)</f>
        <v>0</v>
      </c>
      <c r="L59" s="63">
        <f>SUM(G$8:G59)</f>
        <v>2440000</v>
      </c>
      <c r="N59" s="69"/>
      <c r="O59" s="4">
        <v>52</v>
      </c>
      <c r="P59" s="69">
        <f>求节点($C$8:$C$67,$I$8:$I$67,基本信息!N56)+P58</f>
        <v>87161.238604872196</v>
      </c>
      <c r="Q59" s="69">
        <f>求节点($C$8:$C$67,$I$8:$I$67,基本信息!O56)+Q58</f>
        <v>94093.21433892753</v>
      </c>
      <c r="R59" s="69">
        <f>求节点($C$8:$C$67,$I$8:$I$67,基本信息!P56)+R58</f>
        <v>102211.85632586358</v>
      </c>
      <c r="S59" s="69">
        <f>求节点($C$8:$C$67,$I$8:$I$67,基本信息!Q56)+S58</f>
        <v>112752.68239512693</v>
      </c>
      <c r="T59" s="69">
        <f>求节点($C$8:$C$67,$I$8:$I$67,基本信息!R56)+T58</f>
        <v>125609.85137715045</v>
      </c>
      <c r="U59" s="69">
        <f>求节点($C$8:$C$67,$J$8:$J$67,基本信息!N56)+U58</f>
        <v>2310782.0973282289</v>
      </c>
      <c r="V59" s="69">
        <f>求节点($C$8:$C$67,$J$8:$J$67,基本信息!O56)+V58</f>
        <v>2533862.174087408</v>
      </c>
      <c r="W59" s="69">
        <f>求节点($C$8:$C$67,$J$8:$J$67,基本信息!P56)+W58</f>
        <v>2800503.4341537659</v>
      </c>
      <c r="X59" s="69">
        <f>求节点($C$8:$C$67,$J$8:$J$67,基本信息!Q56)+X58</f>
        <v>3158858.3345948509</v>
      </c>
      <c r="Y59" s="69">
        <f>求节点($C$8:$C$67,$J$8:$J$67,基本信息!R56)+Y58</f>
        <v>3603131.1685465332</v>
      </c>
      <c r="Z59" s="69">
        <f>求节点($C$8:$C$67,$K$8:$K$67,基本信息!N56)+Z58</f>
        <v>0</v>
      </c>
      <c r="AA59" s="69">
        <f>求节点($C$8:$C$67,$K$8:$K$67,基本信息!O56)+AA58</f>
        <v>0</v>
      </c>
      <c r="AB59" s="69">
        <f>求节点($C$8:$C$67,$K$8:$K$67,基本信息!P56)+AB58</f>
        <v>0</v>
      </c>
      <c r="AC59" s="69">
        <f>求节点($C$8:$C$67,$K$8:$K$67,基本信息!Q56)+AC58</f>
        <v>0</v>
      </c>
      <c r="AD59" s="69">
        <f>求节点($C$8:$C$67,$K$8:$K$67,基本信息!R56)+AD58</f>
        <v>0</v>
      </c>
      <c r="AE59" s="69">
        <f>求节点($C$8:$C$67,$L$8:$L$67,基本信息!N56)+AE58</f>
        <v>63648437.201170579</v>
      </c>
      <c r="AF59" s="69">
        <f>求节点($C$8:$C$67,$L$8:$L$67,基本信息!O56)+AF58</f>
        <v>71977776.83917883</v>
      </c>
      <c r="AG59" s="69">
        <f>求节点($C$8:$C$67,$L$8:$L$67,基本信息!P56)+AG58</f>
        <v>83257575.770668849</v>
      </c>
      <c r="AH59" s="69">
        <f>求节点($C$8:$C$67,$L$8:$L$67,基本信息!Q56)+AH58</f>
        <v>101893522.19650656</v>
      </c>
      <c r="AI59" s="69">
        <f>求节点($C$8:$C$67,$L$8:$L$67,基本信息!R56)+AI58</f>
        <v>126860093.50572404</v>
      </c>
      <c r="AJ59" s="69"/>
      <c r="AK59" s="58">
        <v>52</v>
      </c>
      <c r="AL59" s="69">
        <f>求节点($O$8:$O$607,P$8:P$607,节奏总纲!P55)+IF((节奏总纲!P55-INDEX($O$8:$O$607,MATCH(MAX(P$8:P$607),P$8:P$607,0)))&lt;0,0,(节奏总纲!P55-INDEX($O$8:$O$607,MATCH(MAX(P$8:P$607),P$8:P$607,0)))*MAX($I$8:$I$67))</f>
        <v>55216.057272689555</v>
      </c>
      <c r="AM59" s="69">
        <f>求节点($O$8:$O$607,Q$8:Q$607,节奏总纲!Q55)+IF((节奏总纲!Q55-INDEX($O$8:$O$607,MATCH(MAX(Q$8:Q$607),Q$8:Q$607,0)))&lt;0,0,(节奏总纲!Q55-INDEX($O$8:$O$607,MATCH(MAX(Q$8:Q$607),Q$8:Q$607,0)))*MAX($I$8:$I$67))</f>
        <v>50658.436674778561</v>
      </c>
      <c r="AN59" s="69">
        <f>求节点($O$8:$O$607,R$8:R$607,节奏总纲!R55)+IF((节奏总纲!R55-INDEX($O$8:$O$607,MATCH(MAX(R$8:R$607),R$8:R$607,0)))&lt;0,0,(节奏总纲!R55-INDEX($O$8:$O$607,MATCH(MAX(R$8:R$607),R$8:R$607,0)))*MAX($I$8:$I$67))</f>
        <v>44043.845441115671</v>
      </c>
      <c r="AO59" s="69">
        <f>求节点($O$8:$O$607,S$8:S$607,节奏总纲!S55)+IF((节奏总纲!S55-INDEX($O$8:$O$607,MATCH(MAX(S$8:S$607),S$8:S$607,0)))&lt;0,0,(节奏总纲!S55-INDEX($O$8:$O$607,MATCH(MAX(S$8:S$607),S$8:S$607,0)))*MAX($I$8:$I$67))</f>
        <v>34409.083720582137</v>
      </c>
      <c r="AP59" s="69">
        <f>求节点($O$8:$O$607,T$8:T$607,节奏总纲!T55)+IF((节奏总纲!T55-INDEX($O$8:$O$607,MATCH(MAX(T$8:T$607),T$8:T$607,0)))&lt;0,0,(节奏总纲!T55-INDEX($O$8:$O$607,MATCH(MAX(T$8:T$607),T$8:T$607,0)))*MAX($I$8:$I$67))</f>
        <v>20601.58472828766</v>
      </c>
      <c r="AQ59" s="69">
        <f>求节点($O$8:$O$607,U$8:U$607,节奏总纲!P55)+IF((节奏总纲!P55-INDEX($O$8:$O$607,MATCH(MAX(U$8:U$607),U$8:U$607,0)))&lt;0,0,(节奏总纲!P55-INDEX($O$8:$O$607,MATCH(MAX(U$8:U$607),U$8:U$607,0)))*MAX($J$8:$J$67))</f>
        <v>1440842.5512699462</v>
      </c>
      <c r="AR59" s="69">
        <f>求节点($O$8:$O$607,V$8:V$607,节奏总纲!Q55)+IF((节奏总纲!Q55-INDEX($O$8:$O$607,MATCH(MAX(V$8:V$607),V$8:V$607,0)))&lt;0,0,(节奏总纲!Q55-INDEX($O$8:$O$607,MATCH(MAX(V$8:V$607),V$8:V$607,0)))*MAX($J$8:$J$67))</f>
        <v>1337062.3856463546</v>
      </c>
      <c r="AS59" s="69">
        <f>求节点($O$8:$O$607,W$8:W$607,节奏总纲!R55)+IF((节奏总纲!R55-INDEX($O$8:$O$607,MATCH(MAX(W$8:W$607),W$8:W$607,0)))&lt;0,0,(节奏总纲!R55-INDEX($O$8:$O$607,MATCH(MAX(W$8:W$607),W$8:W$607,0)))*MAX($J$8:$J$67))</f>
        <v>1175057.608147878</v>
      </c>
      <c r="AT59" s="69">
        <f>求节点($O$8:$O$607,X$8:X$607,节奏总纲!S55)+IF((节奏总纲!S55-INDEX($O$8:$O$607,MATCH(MAX(X$8:X$607),X$8:X$607,0)))&lt;0,0,(节奏总纲!S55-INDEX($O$8:$O$607,MATCH(MAX(X$8:X$607),X$8:X$607,0)))*MAX($J$8:$J$67))</f>
        <v>927778.91177824244</v>
      </c>
      <c r="AU59" s="69">
        <f>求节点($O$8:$O$607,Y$8:Y$607,节奏总纲!T55)+IF((节奏总纲!T55-INDEX($O$8:$O$607,MATCH(MAX(Y$8:Y$607),Y$8:Y$607,0)))&lt;0,0,(节奏总纲!T55-INDEX($O$8:$O$607,MATCH(MAX(Y$8:Y$607),Y$8:Y$607,0)))*MAX($J$8:$J$67))</f>
        <v>563061.63143706822</v>
      </c>
      <c r="AV59" s="69">
        <f>求节点($O$8:$O$607,Z$8:Z$607,节奏总纲!P55)+IF((节奏总纲!P55-INDEX($O$8:$O$607,MATCH(MAX(Z$8:Z$607),Z$8:Z$607,0)))&lt;0,0,(节奏总纲!P55-INDEX($O$8:$O$607,MATCH(MAX(Z$8:Z$607),Z$8:Z$607,0)))*MAX($K$8:$K$67))</f>
        <v>0</v>
      </c>
      <c r="AW59" s="69">
        <f>求节点($O$8:$O$607,AA$8:AA$607,节奏总纲!Q55)+IF((节奏总纲!Q55-INDEX($O$8:$O$607,MATCH(MAX(AA$8:AA$607),AA$8:AA$607,0)))&lt;0,0,(节奏总纲!Q55-INDEX($O$8:$O$607,MATCH(MAX(AA$8:AA$607),AA$8:AA$607,0)))*MAX($K$8:$K$67))</f>
        <v>0</v>
      </c>
      <c r="AX59" s="69">
        <f>求节点($O$8:$O$607,AB$8:AB$607,节奏总纲!R55)+IF((节奏总纲!R55-INDEX($O$8:$O$607,MATCH(MAX(AB$8:AB$607),AB$8:AB$607,0)))&lt;0,0,(节奏总纲!R55-INDEX($O$8:$O$607,MATCH(MAX(AB$8:AB$607),AB$8:AB$607,0)))*MAX($K$8:$K$67))</f>
        <v>0</v>
      </c>
      <c r="AY59" s="69">
        <f>求节点($O$8:$O$607,AC$8:AC$607,节奏总纲!S55)+IF((节奏总纲!S55-INDEX($O$8:$O$607,MATCH(MAX(AC$8:AC$607),AC$8:AC$607,0)))&lt;0,0,(节奏总纲!S55-INDEX($O$8:$O$607,MATCH(MAX(AC$8:AC$607),AC$8:AC$607,0)))*MAX($K$8:$K$67))</f>
        <v>0</v>
      </c>
      <c r="AZ59" s="69">
        <f>求节点($O$8:$O$607,AD$8:AD$607,节奏总纲!T55)+IF((节奏总纲!T55-INDEX($O$8:$O$607,MATCH(MAX(AD$8:AD$607),AD$8:AD$607,0)))&lt;0,0,(节奏总纲!T55-INDEX($O$8:$O$607,MATCH(MAX(AD$8:AD$607),AD$8:AD$607,0)))*MAX($K$8:$K$67))</f>
        <v>0</v>
      </c>
      <c r="BA59" s="69">
        <f>求节点($O$8:$O$607,AE$8:AE$607,节奏总纲!P55)+IF((节奏总纲!P55-INDEX($O$8:$O$607,MATCH(MAX(AE$8:AE$607),AE$8:AE$607,0)))&lt;0,0,(节奏总纲!P55-INDEX($O$8:$O$607,MATCH(MAX(AE$8:AE$607),AE$8:AE$607,0)))*MAX($L$8:$L$67))</f>
        <v>38595846.942896195</v>
      </c>
      <c r="BB59" s="69">
        <f>求节点($O$8:$O$607,AF$8:AF$607,节奏总纲!Q55)+IF((节奏总纲!Q55-INDEX($O$8:$O$607,MATCH(MAX(AF$8:AF$607),AF$8:AF$607,0)))&lt;0,0,(节奏总纲!Q55-INDEX($O$8:$O$607,MATCH(MAX(AF$8:AF$607),AF$8:AF$607,0)))*MAX($L$8:$L$67))</f>
        <v>36657091.986398973</v>
      </c>
      <c r="BC59" s="69">
        <f>求节点($O$8:$O$607,AG$8:AG$607,节奏总纲!R55)+IF((节奏总纲!R55-INDEX($O$8:$O$607,MATCH(MAX(AG$8:AG$607),AG$8:AG$607,0)))&lt;0,0,(节奏总纲!R55-INDEX($O$8:$O$607,MATCH(MAX(AG$8:AG$607),AG$8:AG$607,0)))*MAX($L$8:$L$67))</f>
        <v>32911751.450560804</v>
      </c>
      <c r="BD59" s="69">
        <f>求节点($O$8:$O$607,AH$8:AH$607,节奏总纲!S55)+IF((节奏总纲!S55-INDEX($O$8:$O$607,MATCH(MAX(AH$8:AH$607),AH$8:AH$607,0)))&lt;0,0,(节奏总纲!S55-INDEX($O$8:$O$607,MATCH(MAX(AH$8:AH$607),AH$8:AH$607,0)))*MAX($L$8:$L$67))</f>
        <v>26566282.18788274</v>
      </c>
      <c r="BE59" s="69">
        <f>求节点($O$8:$O$607,AI$8:AI$607,节奏总纲!T55)+IF((节奏总纲!T55-INDEX($O$8:$O$607,MATCH(MAX(AI$8:AI$607),AI$8:AI$607,0)))&lt;0,0,(节奏总纲!T55-INDEX($O$8:$O$607,MATCH(MAX(AI$8:AI$607),AI$8:AI$607,0)))*MAX($L$8:$L$67))</f>
        <v>16812501.472358875</v>
      </c>
      <c r="BN59" s="4">
        <v>52</v>
      </c>
      <c r="BO59" s="63">
        <f>求节点($BJ$19:$BJ$23,$BK$19:$BK$23,基本信息!G56)</f>
        <v>434386.59355542378</v>
      </c>
      <c r="BP59" s="63">
        <f>求节点($BJ$19:$BJ$23,$BK$19:$BK$23,基本信息!H56)</f>
        <v>459386.59355542378</v>
      </c>
      <c r="BQ59" s="63">
        <f>求节点($BJ$19:$BJ$23,$BK$19:$BK$23,基本信息!I56)</f>
        <v>484386.59355542378</v>
      </c>
      <c r="BR59" s="63">
        <f>求节点($BJ$19:$BJ$23,$BK$19:$BK$23,基本信息!J56)</f>
        <v>511733.2419442797</v>
      </c>
      <c r="BS59" s="63">
        <f>求节点($BJ$19:$BJ$23,$BK$19:$BK$23,基本信息!K56)</f>
        <v>542983.24194427975</v>
      </c>
      <c r="BT59" s="63">
        <f>求节点($BJ$19:$BJ$23,$BL$19:$BL$23,基本信息!G56)</f>
        <v>8015.798903331357</v>
      </c>
      <c r="BU59" s="63">
        <f>求节点($BJ$19:$BJ$23,$BL$19:$BL$23,基本信息!H56)</f>
        <v>8390.798903331357</v>
      </c>
      <c r="BV59" s="63">
        <f>求节点($BJ$19:$BJ$23,$BL$19:$BL$23,基本信息!I56)</f>
        <v>8765.798903331357</v>
      </c>
      <c r="BW59" s="63">
        <f>求节点($BJ$19:$BJ$23,$BL$19:$BL$23,基本信息!J56)</f>
        <v>9164.2653872199153</v>
      </c>
      <c r="BX59" s="63">
        <f>求节点($BJ$19:$BJ$23,$BL$19:$BL$23,基本信息!K56)</f>
        <v>9601.7653872199153</v>
      </c>
      <c r="CC59" s="27"/>
      <c r="CD59" s="24">
        <v>52</v>
      </c>
      <c r="CE59" s="69">
        <f t="shared" si="38"/>
        <v>6323.185617602092</v>
      </c>
      <c r="CF59" s="69">
        <f t="shared" si="20"/>
        <v>5904.923557810992</v>
      </c>
      <c r="CG59" s="69">
        <f t="shared" si="21"/>
        <v>5280.9644344447033</v>
      </c>
      <c r="CH59" s="69">
        <f t="shared" si="22"/>
        <v>4357.3349107802051</v>
      </c>
      <c r="CI59" s="69">
        <f t="shared" si="23"/>
        <v>3020.3350115507578</v>
      </c>
      <c r="CJ59" s="69">
        <f>(CE59-CE58)/节奏总纲!W55</f>
        <v>194.54111907728608</v>
      </c>
      <c r="CK59" s="6">
        <f t="shared" si="24"/>
        <v>0.12676836310193826</v>
      </c>
      <c r="CL59" s="6">
        <f t="shared" si="25"/>
        <v>0.87323163689806171</v>
      </c>
      <c r="CM59" s="24"/>
      <c r="CN59" s="24">
        <v>52</v>
      </c>
      <c r="CO59" s="69">
        <f t="shared" si="26"/>
        <v>1875229.1448253701</v>
      </c>
      <c r="CP59" s="69">
        <f t="shared" si="27"/>
        <v>1796448.9792017783</v>
      </c>
      <c r="CQ59" s="69">
        <f t="shared" si="28"/>
        <v>1659444.2017033016</v>
      </c>
      <c r="CR59" s="69">
        <f t="shared" si="29"/>
        <v>1439512.1537225221</v>
      </c>
      <c r="CS59" s="69">
        <f t="shared" si="30"/>
        <v>1106044.8733813479</v>
      </c>
      <c r="CT59" s="6">
        <f t="shared" si="31"/>
        <v>0.2316445404840782</v>
      </c>
      <c r="CU59" s="6">
        <f t="shared" si="32"/>
        <v>0.76835545951592177</v>
      </c>
      <c r="CW59" s="24">
        <v>52</v>
      </c>
      <c r="CX59" s="69">
        <f t="shared" si="33"/>
        <v>0</v>
      </c>
      <c r="CY59" s="69">
        <f t="shared" si="34"/>
        <v>0</v>
      </c>
      <c r="CZ59" s="69">
        <f t="shared" si="35"/>
        <v>0</v>
      </c>
      <c r="DA59" s="69">
        <f t="shared" si="36"/>
        <v>0</v>
      </c>
      <c r="DB59" s="69">
        <f t="shared" si="37"/>
        <v>0</v>
      </c>
    </row>
    <row r="60" spans="2:106" x14ac:dyDescent="0.15">
      <c r="B60" s="73"/>
      <c r="C60" s="63">
        <v>53</v>
      </c>
      <c r="D60" s="63">
        <f t="shared" si="39"/>
        <v>70</v>
      </c>
      <c r="E60" s="63">
        <f t="shared" si="41"/>
        <v>2500</v>
      </c>
      <c r="F60" s="63">
        <f t="shared" ref="F60:G60" si="47">F48*2</f>
        <v>0</v>
      </c>
      <c r="G60" s="63">
        <f t="shared" si="47"/>
        <v>160000</v>
      </c>
      <c r="H60" s="63"/>
      <c r="I60" s="63">
        <f>SUM($D$8:$D60)</f>
        <v>2510</v>
      </c>
      <c r="J60" s="63">
        <f>SUM(E$8:E60)</f>
        <v>72500</v>
      </c>
      <c r="K60" s="63">
        <f>SUM(F$8:F60)</f>
        <v>0</v>
      </c>
      <c r="L60" s="63">
        <f>SUM(G$8:G60)</f>
        <v>2600000</v>
      </c>
      <c r="N60" s="69"/>
      <c r="O60" s="4">
        <v>53</v>
      </c>
      <c r="P60" s="69">
        <f>求节点($C$8:$C$67,$I$8:$I$67,基本信息!N57)+P59</f>
        <v>89171.238604872196</v>
      </c>
      <c r="Q60" s="69">
        <f>求节点($C$8:$C$67,$I$8:$I$67,基本信息!O57)+Q59</f>
        <v>96228.595932789074</v>
      </c>
      <c r="R60" s="69">
        <f>求节点($C$8:$C$67,$I$8:$I$67,基本信息!P57)+R59</f>
        <v>104510.53368217107</v>
      </c>
      <c r="S60" s="69">
        <f>求节点($C$8:$C$67,$I$8:$I$67,基本信息!Q57)+S59</f>
        <v>115227.68239512693</v>
      </c>
      <c r="T60" s="69">
        <f>求节点($C$8:$C$67,$I$8:$I$67,基本信息!R57)+T59</f>
        <v>128189.85137715045</v>
      </c>
      <c r="U60" s="69">
        <f>求节点($C$8:$C$67,$J$8:$J$67,基本信息!N57)+U59</f>
        <v>2365782.0973282289</v>
      </c>
      <c r="V60" s="69">
        <f>求节点($C$8:$C$67,$J$8:$J$67,基本信息!O57)+V59</f>
        <v>2593041.5605494594</v>
      </c>
      <c r="W60" s="69">
        <f>求节点($C$8:$C$67,$J$8:$J$67,基本信息!P57)+W59</f>
        <v>2865456.196879033</v>
      </c>
      <c r="X60" s="69">
        <f>求节点($C$8:$C$67,$J$8:$J$67,基本信息!Q57)+X59</f>
        <v>3230108.3345948509</v>
      </c>
      <c r="Y60" s="69">
        <f>求节点($C$8:$C$67,$J$8:$J$67,基本信息!R57)+Y59</f>
        <v>3678131.1685465332</v>
      </c>
      <c r="Z60" s="69">
        <f>求节点($C$8:$C$67,$K$8:$K$67,基本信息!N57)+Z59</f>
        <v>0</v>
      </c>
      <c r="AA60" s="69">
        <f>求节点($C$8:$C$67,$K$8:$K$67,基本信息!O57)+AA59</f>
        <v>0</v>
      </c>
      <c r="AB60" s="69">
        <f>求节点($C$8:$C$67,$K$8:$K$67,基本信息!P57)+AB59</f>
        <v>0</v>
      </c>
      <c r="AC60" s="69">
        <f>求节点($C$8:$C$67,$K$8:$K$67,基本信息!Q57)+AC59</f>
        <v>0</v>
      </c>
      <c r="AD60" s="69">
        <f>求节点($C$8:$C$67,$K$8:$K$67,基本信息!R57)+AD59</f>
        <v>0</v>
      </c>
      <c r="AE60" s="69">
        <f>求节点($C$8:$C$67,$L$8:$L$67,基本信息!N57)+AE59</f>
        <v>65248437.201170579</v>
      </c>
      <c r="AF60" s="69">
        <f>求节点($C$8:$C$67,$L$8:$L$67,基本信息!O57)+AF59</f>
        <v>73744952.297660887</v>
      </c>
      <c r="AG60" s="69">
        <f>求节点($C$8:$C$67,$L$8:$L$67,基本信息!P57)+AG59</f>
        <v>85374552.585085958</v>
      </c>
      <c r="AH60" s="69">
        <f>求节点($C$8:$C$67,$L$8:$L$67,基本信息!Q57)+AH59</f>
        <v>104413522.19650656</v>
      </c>
      <c r="AI60" s="69">
        <f>求节点($C$8:$C$67,$L$8:$L$67,基本信息!R57)+AI59</f>
        <v>129620093.50572404</v>
      </c>
      <c r="AJ60" s="69"/>
      <c r="AK60" s="58">
        <v>53</v>
      </c>
      <c r="AL60" s="69">
        <f>求节点($O$8:$O$607,P$8:P$607,节奏总纲!P56)+IF((节奏总纲!P56-INDEX($O$8:$O$607,MATCH(MAX(P$8:P$607),P$8:P$607,0)))&lt;0,0,(节奏总纲!P56-INDEX($O$8:$O$607,MATCH(MAX(P$8:P$607),P$8:P$607,0)))*MAX($I$8:$I$67))</f>
        <v>60315.683785324574</v>
      </c>
      <c r="AM60" s="69">
        <f>求节点($O$8:$O$607,Q$8:Q$607,节奏总纲!Q56)+IF((节奏总纲!Q56-INDEX($O$8:$O$607,MATCH(MAX(Q$8:Q$607),Q$8:Q$607,0)))&lt;0,0,(节奏总纲!Q56-INDEX($O$8:$O$607,MATCH(MAX(Q$8:Q$607),Q$8:Q$607,0)))*MAX($I$8:$I$67))</f>
        <v>55407.242576026969</v>
      </c>
      <c r="AN60" s="69">
        <f>求节点($O$8:$O$607,R$8:R$607,节奏总纲!R56)+IF((节奏总纲!R56-INDEX($O$8:$O$607,MATCH(MAX(R$8:R$607),R$8:R$607,0)))&lt;0,0,(节奏总纲!R56-INDEX($O$8:$O$607,MATCH(MAX(R$8:R$607),R$8:R$607,0)))*MAX($I$8:$I$67))</f>
        <v>48215.931765031542</v>
      </c>
      <c r="AO60" s="69">
        <f>求节点($O$8:$O$607,S$8:S$607,节奏总纲!S56)+IF((节奏总纲!S56-INDEX($O$8:$O$607,MATCH(MAX(S$8:S$607),S$8:S$607,0)))&lt;0,0,(节奏总纲!S56-INDEX($O$8:$O$607,MATCH(MAX(S$8:S$607),S$8:S$607,0)))*MAX($I$8:$I$67))</f>
        <v>37483.439686432437</v>
      </c>
      <c r="AP60" s="69">
        <f>求节点($O$8:$O$607,T$8:T$607,节奏总纲!T56)+IF((节奏总纲!T56-INDEX($O$8:$O$607,MATCH(MAX(T$8:T$607),T$8:T$607,0)))&lt;0,0,(节奏总纲!T56-INDEX($O$8:$O$607,MATCH(MAX(T$8:T$607),T$8:T$607,0)))*MAX($I$8:$I$67))</f>
        <v>22385.887278900354</v>
      </c>
      <c r="AQ60" s="69">
        <f>求节点($O$8:$O$607,U$8:U$607,节奏总纲!P56)+IF((节奏总纲!P56-INDEX($O$8:$O$607,MATCH(MAX(U$8:U$607),U$8:U$607,0)))&lt;0,0,(节奏总纲!P56-INDEX($O$8:$O$607,MATCH(MAX(U$8:U$607),U$8:U$607,0)))*MAX($J$8:$J$67))</f>
        <v>1579170.8152855271</v>
      </c>
      <c r="AR60" s="69">
        <f>求节点($O$8:$O$607,V$8:V$607,节奏总纲!Q56)+IF((节奏总纲!Q56-INDEX($O$8:$O$607,MATCH(MAX(V$8:V$607),V$8:V$607,0)))&lt;0,0,(节奏总纲!Q56-INDEX($O$8:$O$607,MATCH(MAX(V$8:V$607),V$8:V$607,0)))*MAX($J$8:$J$67))</f>
        <v>1467192.6007076183</v>
      </c>
      <c r="AS60" s="69">
        <f>求节点($O$8:$O$607,W$8:W$607,节奏总纲!R56)+IF((节奏总纲!R56-INDEX($O$8:$O$607,MATCH(MAX(W$8:W$607),W$8:W$607,0)))&lt;0,0,(节奏总纲!R56-INDEX($O$8:$O$607,MATCH(MAX(W$8:W$607),W$8:W$607,0)))*MAX($J$8:$J$67))</f>
        <v>1290442.266482973</v>
      </c>
      <c r="AT60" s="69">
        <f>求节点($O$8:$O$607,X$8:X$607,节奏总纲!S56)+IF((节奏总纲!S56-INDEX($O$8:$O$607,MATCH(MAX(X$8:X$607),X$8:X$607,0)))&lt;0,0,(节奏总纲!S56-INDEX($O$8:$O$607,MATCH(MAX(X$8:X$607),X$8:X$607,0)))*MAX($J$8:$J$67))</f>
        <v>1013765.5186555068</v>
      </c>
      <c r="AU60" s="69">
        <f>求节点($O$8:$O$607,Y$8:Y$607,节奏总纲!T56)+IF((节奏总纲!T56-INDEX($O$8:$O$607,MATCH(MAX(Y$8:Y$607),Y$8:Y$607,0)))&lt;0,0,(节奏总纲!T56-INDEX($O$8:$O$607,MATCH(MAX(Y$8:Y$607),Y$8:Y$607,0)))*MAX($J$8:$J$67))</f>
        <v>613614.92649455881</v>
      </c>
      <c r="AV60" s="69">
        <f>求节点($O$8:$O$607,Z$8:Z$607,节奏总纲!P56)+IF((节奏总纲!P56-INDEX($O$8:$O$607,MATCH(MAX(Z$8:Z$607),Z$8:Z$607,0)))&lt;0,0,(节奏总纲!P56-INDEX($O$8:$O$607,MATCH(MAX(Z$8:Z$607),Z$8:Z$607,0)))*MAX($K$8:$K$67))</f>
        <v>0</v>
      </c>
      <c r="AW60" s="69">
        <f>求节点($O$8:$O$607,AA$8:AA$607,节奏总纲!Q56)+IF((节奏总纲!Q56-INDEX($O$8:$O$607,MATCH(MAX(AA$8:AA$607),AA$8:AA$607,0)))&lt;0,0,(节奏总纲!Q56-INDEX($O$8:$O$607,MATCH(MAX(AA$8:AA$607),AA$8:AA$607,0)))*MAX($K$8:$K$67))</f>
        <v>0</v>
      </c>
      <c r="AX60" s="69">
        <f>求节点($O$8:$O$607,AB$8:AB$607,节奏总纲!R56)+IF((节奏总纲!R56-INDEX($O$8:$O$607,MATCH(MAX(AB$8:AB$607),AB$8:AB$607,0)))&lt;0,0,(节奏总纲!R56-INDEX($O$8:$O$607,MATCH(MAX(AB$8:AB$607),AB$8:AB$607,0)))*MAX($K$8:$K$67))</f>
        <v>0</v>
      </c>
      <c r="AY60" s="69">
        <f>求节点($O$8:$O$607,AC$8:AC$607,节奏总纲!S56)+IF((节奏总纲!S56-INDEX($O$8:$O$607,MATCH(MAX(AC$8:AC$607),AC$8:AC$607,0)))&lt;0,0,(节奏总纲!S56-INDEX($O$8:$O$607,MATCH(MAX(AC$8:AC$607),AC$8:AC$607,0)))*MAX($K$8:$K$67))</f>
        <v>0</v>
      </c>
      <c r="AZ60" s="69">
        <f>求节点($O$8:$O$607,AD$8:AD$607,节奏总纲!T56)+IF((节奏总纲!T56-INDEX($O$8:$O$607,MATCH(MAX(AD$8:AD$607),AD$8:AD$607,0)))&lt;0,0,(节奏总纲!T56-INDEX($O$8:$O$607,MATCH(MAX(AD$8:AD$607),AD$8:AD$607,0)))*MAX($K$8:$K$67))</f>
        <v>0</v>
      </c>
      <c r="BA60" s="69">
        <f>求节点($O$8:$O$607,AE$8:AE$607,节奏总纲!P56)+IF((节奏总纲!P56-INDEX($O$8:$O$607,MATCH(MAX(AE$8:AE$607),AE$8:AE$607,0)))&lt;0,0,(节奏总纲!P56-INDEX($O$8:$O$607,MATCH(MAX(AE$8:AE$607),AE$8:AE$607,0)))*MAX($L$8:$L$67))</f>
        <v>42546013.183240123</v>
      </c>
      <c r="BB60" s="69">
        <f>求节点($O$8:$O$607,AF$8:AF$607,节奏总纲!Q56)+IF((节奏总纲!Q56-INDEX($O$8:$O$607,MATCH(MAX(AF$8:AF$607),AF$8:AF$607,0)))&lt;0,0,(节奏总纲!Q56-INDEX($O$8:$O$607,MATCH(MAX(AF$8:AF$607),AF$8:AF$607,0)))*MAX($L$8:$L$67))</f>
        <v>40454134.839832038</v>
      </c>
      <c r="BC60" s="69">
        <f>求节点($O$8:$O$607,AG$8:AG$607,节奏总纲!R56)+IF((节奏总纲!R56-INDEX($O$8:$O$607,MATCH(MAX(AG$8:AG$607),AG$8:AG$607,0)))&lt;0,0,(节奏总纲!R56-INDEX($O$8:$O$607,MATCH(MAX(AG$8:AG$607),AG$8:AG$607,0)))*MAX($L$8:$L$67))</f>
        <v>36342893.494192898</v>
      </c>
      <c r="BD60" s="69">
        <f>求节点($O$8:$O$607,AH$8:AH$607,节奏总纲!S56)+IF((节奏总纲!S56-INDEX($O$8:$O$607,MATCH(MAX(AH$8:AH$607),AH$8:AH$607,0)))&lt;0,0,(节奏总纲!S56-INDEX($O$8:$O$607,MATCH(MAX(AH$8:AH$607),AH$8:AH$607,0)))*MAX($L$8:$L$67))</f>
        <v>29235818.391558345</v>
      </c>
      <c r="BE60" s="69">
        <f>求节点($O$8:$O$607,AI$8:AI$607,节奏总纲!T56)+IF((节奏总纲!T56-INDEX($O$8:$O$607,MATCH(MAX(AI$8:AI$607),AI$8:AI$607,0)))&lt;0,0,(节奏总纲!T56-INDEX($O$8:$O$607,MATCH(MAX(AI$8:AI$607),AI$8:AI$607,0)))*MAX($L$8:$L$67))</f>
        <v>18480468.627775695</v>
      </c>
      <c r="BN60" s="4">
        <v>53</v>
      </c>
      <c r="BO60" s="63">
        <f>求节点($BJ$19:$BJ$23,$BK$19:$BK$23,基本信息!G57)</f>
        <v>438050.86281532957</v>
      </c>
      <c r="BP60" s="63">
        <f>求节点($BJ$19:$BJ$23,$BK$19:$BK$23,基本信息!H57)</f>
        <v>463050.86281532957</v>
      </c>
      <c r="BQ60" s="63">
        <f>求节点($BJ$19:$BJ$23,$BK$19:$BK$23,基本信息!I57)</f>
        <v>488050.86281532963</v>
      </c>
      <c r="BR60" s="63">
        <f>求节点($BJ$19:$BJ$23,$BK$19:$BK$23,基本信息!J57)</f>
        <v>516313.57851916202</v>
      </c>
      <c r="BS60" s="63">
        <f>求节点($BJ$19:$BJ$23,$BK$19:$BK$23,基本信息!K57)</f>
        <v>547563.57851916202</v>
      </c>
      <c r="BT60" s="63">
        <f>求节点($BJ$19:$BJ$23,$BL$19:$BL$23,基本信息!G57)</f>
        <v>8070.7629422299442</v>
      </c>
      <c r="BU60" s="63">
        <f>求节点($BJ$19:$BJ$23,$BL$19:$BL$23,基本信息!H57)</f>
        <v>8445.7629422299433</v>
      </c>
      <c r="BV60" s="63">
        <f>求节点($BJ$19:$BJ$23,$BL$19:$BL$23,基本信息!I57)</f>
        <v>8820.7629422299433</v>
      </c>
      <c r="BW60" s="63">
        <f>求节点($BJ$19:$BJ$23,$BL$19:$BL$23,基本信息!J57)</f>
        <v>9228.3900992682684</v>
      </c>
      <c r="BX60" s="63">
        <f>求节点($BJ$19:$BJ$23,$BL$19:$BL$23,基本信息!K57)</f>
        <v>9665.8900992682684</v>
      </c>
      <c r="CC60" s="27"/>
      <c r="CD60" s="24">
        <v>53</v>
      </c>
      <c r="CE60" s="69">
        <f t="shared" si="38"/>
        <v>6838.6446727554521</v>
      </c>
      <c r="CF60" s="69">
        <f t="shared" si="20"/>
        <v>6385.3005518256914</v>
      </c>
      <c r="CG60" s="69">
        <f t="shared" si="21"/>
        <v>5703.6694707261486</v>
      </c>
      <c r="CH60" s="69">
        <f t="shared" si="22"/>
        <v>4671.1829785700711</v>
      </c>
      <c r="CI60" s="69">
        <f t="shared" si="23"/>
        <v>3205.1777378168626</v>
      </c>
      <c r="CJ60" s="69">
        <f>(CE60-CE59)/节奏总纲!W56</f>
        <v>195.37738730424769</v>
      </c>
      <c r="CK60" s="6">
        <f t="shared" si="24"/>
        <v>0.11801699501047541</v>
      </c>
      <c r="CL60" s="6">
        <f t="shared" si="25"/>
        <v>0.88198300498952464</v>
      </c>
      <c r="CM60" s="24"/>
      <c r="CN60" s="24">
        <v>53</v>
      </c>
      <c r="CO60" s="69">
        <f t="shared" si="26"/>
        <v>2017221.6781008567</v>
      </c>
      <c r="CP60" s="69">
        <f t="shared" si="27"/>
        <v>1930243.4635229479</v>
      </c>
      <c r="CQ60" s="69">
        <f t="shared" si="28"/>
        <v>1778493.1292983026</v>
      </c>
      <c r="CR60" s="69">
        <f t="shared" si="29"/>
        <v>1530079.0971746687</v>
      </c>
      <c r="CS60" s="69">
        <f t="shared" si="30"/>
        <v>1161178.5050137208</v>
      </c>
      <c r="CT60" s="6">
        <f t="shared" si="31"/>
        <v>0.21715554000378334</v>
      </c>
      <c r="CU60" s="6">
        <f t="shared" si="32"/>
        <v>0.78284445999621666</v>
      </c>
      <c r="CW60" s="24">
        <v>53</v>
      </c>
      <c r="CX60" s="69">
        <f t="shared" si="33"/>
        <v>0</v>
      </c>
      <c r="CY60" s="69">
        <f t="shared" si="34"/>
        <v>0</v>
      </c>
      <c r="CZ60" s="69">
        <f t="shared" si="35"/>
        <v>0</v>
      </c>
      <c r="DA60" s="69">
        <f t="shared" si="36"/>
        <v>0</v>
      </c>
      <c r="DB60" s="69">
        <f t="shared" si="37"/>
        <v>0</v>
      </c>
    </row>
    <row r="61" spans="2:106" x14ac:dyDescent="0.15">
      <c r="B61" s="73"/>
      <c r="C61" s="63">
        <v>54</v>
      </c>
      <c r="D61" s="63">
        <f t="shared" si="39"/>
        <v>70</v>
      </c>
      <c r="E61" s="63">
        <f t="shared" si="41"/>
        <v>2500</v>
      </c>
      <c r="F61" s="63">
        <f t="shared" ref="F61:G61" si="48">F49*2</f>
        <v>0</v>
      </c>
      <c r="G61" s="63">
        <f t="shared" si="48"/>
        <v>160000</v>
      </c>
      <c r="H61" s="63"/>
      <c r="I61" s="63">
        <f>SUM($D$8:$D61)</f>
        <v>2580</v>
      </c>
      <c r="J61" s="63">
        <f>SUM(E$8:E61)</f>
        <v>75000</v>
      </c>
      <c r="K61" s="63">
        <f>SUM(F$8:F61)</f>
        <v>0</v>
      </c>
      <c r="L61" s="63">
        <f>SUM(G$8:G61)</f>
        <v>2760000</v>
      </c>
      <c r="N61" s="69"/>
      <c r="O61" s="4">
        <v>54</v>
      </c>
      <c r="P61" s="69">
        <f>求节点($C$8:$C$67,$I$8:$I$67,基本信息!N58)+P60</f>
        <v>91186.238604872196</v>
      </c>
      <c r="Q61" s="69">
        <f>求节点($C$8:$C$67,$I$8:$I$67,基本信息!O58)+Q60</f>
        <v>98368.640957783369</v>
      </c>
      <c r="R61" s="69">
        <f>求节点($C$8:$C$67,$I$8:$I$67,基本信息!P58)+R60</f>
        <v>106815.69236506836</v>
      </c>
      <c r="S61" s="69">
        <f>求节点($C$8:$C$67,$I$8:$I$67,基本信息!Q58)+S60</f>
        <v>117702.68239512693</v>
      </c>
      <c r="T61" s="69">
        <f>求节点($C$8:$C$67,$I$8:$I$67,基本信息!R58)+T60</f>
        <v>130769.85137715045</v>
      </c>
      <c r="U61" s="69">
        <f>求节点($C$8:$C$67,$J$8:$J$67,基本信息!N58)+U60</f>
        <v>2420948.7639948954</v>
      </c>
      <c r="V61" s="69">
        <f>求节点($C$8:$C$67,$J$8:$J$67,基本信息!O58)+V60</f>
        <v>2652376.3947159359</v>
      </c>
      <c r="W61" s="69">
        <f>求节点($C$8:$C$67,$J$8:$J$67,基本信息!P58)+W60</f>
        <v>2930640.4355539368</v>
      </c>
      <c r="X61" s="69">
        <f>求节点($C$8:$C$67,$J$8:$J$67,基本信息!Q58)+X60</f>
        <v>3301358.3345948509</v>
      </c>
      <c r="Y61" s="69">
        <f>求节点($C$8:$C$67,$J$8:$J$67,基本信息!R58)+Y60</f>
        <v>3753131.1685465332</v>
      </c>
      <c r="Z61" s="69">
        <f>求节点($C$8:$C$67,$K$8:$K$67,基本信息!N58)+Z60</f>
        <v>0</v>
      </c>
      <c r="AA61" s="69">
        <f>求节点($C$8:$C$67,$K$8:$K$67,基本信息!O58)+AA60</f>
        <v>0</v>
      </c>
      <c r="AB61" s="69">
        <f>求节点($C$8:$C$67,$K$8:$K$67,基本信息!P58)+AB60</f>
        <v>0</v>
      </c>
      <c r="AC61" s="69">
        <f>求节点($C$8:$C$67,$K$8:$K$67,基本信息!Q58)+AC60</f>
        <v>0</v>
      </c>
      <c r="AD61" s="69">
        <f>求节点($C$8:$C$67,$K$8:$K$67,基本信息!R58)+AD60</f>
        <v>0</v>
      </c>
      <c r="AE61" s="69">
        <f>求节点($C$8:$C$67,$L$8:$L$67,基本信息!N58)+AE60</f>
        <v>66855103.867837243</v>
      </c>
      <c r="AF61" s="69">
        <f>求节点($C$8:$C$67,$L$8:$L$67,基本信息!O58)+AF60</f>
        <v>75518345.664319947</v>
      </c>
      <c r="AG61" s="69">
        <f>求节点($C$8:$C$67,$L$8:$L$67,基本信息!P58)+AG60</f>
        <v>87506343.860279784</v>
      </c>
      <c r="AH61" s="69">
        <f>求节点($C$8:$C$67,$L$8:$L$67,基本信息!Q58)+AH60</f>
        <v>106933522.19650656</v>
      </c>
      <c r="AI61" s="69">
        <f>求节点($C$8:$C$67,$L$8:$L$67,基本信息!R58)+AI60</f>
        <v>132380093.50572404</v>
      </c>
      <c r="AJ61" s="69"/>
      <c r="AK61" s="58">
        <v>54</v>
      </c>
      <c r="AL61" s="69">
        <f>求节点($O$8:$O$607,P$8:P$607,节奏总纲!P57)+IF((节奏总纲!P57-INDEX($O$8:$O$607,MATCH(MAX(P$8:P$607),P$8:P$607,0)))&lt;0,0,(节奏总纲!P57-INDEX($O$8:$O$607,MATCH(MAX(P$8:P$607),P$8:P$607,0)))*MAX($I$8:$I$67))</f>
        <v>65819.653502824454</v>
      </c>
      <c r="AM61" s="69">
        <f>求节点($O$8:$O$607,Q$8:Q$607,节奏总纲!Q57)+IF((节奏总纲!Q57-INDEX($O$8:$O$607,MATCH(MAX(Q$8:Q$607),Q$8:Q$607,0)))&lt;0,0,(节奏总纲!Q57-INDEX($O$8:$O$607,MATCH(MAX(Q$8:Q$607),Q$8:Q$607,0)))*MAX($I$8:$I$67))</f>
        <v>60538.469975889529</v>
      </c>
      <c r="AN61" s="69">
        <f>求节点($O$8:$O$607,R$8:R$607,节奏总纲!R57)+IF((节奏总纲!R57-INDEX($O$8:$O$607,MATCH(MAX(R$8:R$607),R$8:R$607,0)))&lt;0,0,(节奏总纲!R57-INDEX($O$8:$O$607,MATCH(MAX(R$8:R$607),R$8:R$607,0)))*MAX($I$8:$I$67))</f>
        <v>52414.585530496799</v>
      </c>
      <c r="AO61" s="69">
        <f>求节点($O$8:$O$607,S$8:S$607,节奏总纲!S57)+IF((节奏总纲!S57-INDEX($O$8:$O$607,MATCH(MAX(S$8:S$607),S$8:S$607,0)))&lt;0,0,(节奏总纲!S57-INDEX($O$8:$O$607,MATCH(MAX(S$8:S$607),S$8:S$607,0)))*MAX($I$8:$I$67))</f>
        <v>40698.92847877364</v>
      </c>
      <c r="AP61" s="69">
        <f>求节点($O$8:$O$607,T$8:T$607,节奏总纲!T57)+IF((节奏总纲!T57-INDEX($O$8:$O$607,MATCH(MAX(T$8:T$607),T$8:T$607,0)))&lt;0,0,(节奏总纲!T57-INDEX($O$8:$O$607,MATCH(MAX(T$8:T$607),T$8:T$607,0)))*MAX($I$8:$I$67))</f>
        <v>24192.764800428162</v>
      </c>
      <c r="AQ61" s="69">
        <f>求节点($O$8:$O$607,U$8:U$607,节奏总纲!P57)+IF((节奏总纲!P57-INDEX($O$8:$O$607,MATCH(MAX(U$8:U$607),U$8:U$607,0)))&lt;0,0,(节奏总纲!P57-INDEX($O$8:$O$607,MATCH(MAX(U$8:U$607),U$8:U$607,0)))*MAX($J$8:$J$67))</f>
        <v>1728704.8895231795</v>
      </c>
      <c r="AR61" s="69">
        <f>求节点($O$8:$O$607,V$8:V$607,节奏总纲!Q57)+IF((节奏总纲!Q57-INDEX($O$8:$O$607,MATCH(MAX(V$8:V$607),V$8:V$607,0)))&lt;0,0,(节奏总纲!Q57-INDEX($O$8:$O$607,MATCH(MAX(V$8:V$607),V$8:V$607,0)))*MAX($J$8:$J$67))</f>
        <v>1608000.1104129921</v>
      </c>
      <c r="AS61" s="69">
        <f>求节点($O$8:$O$607,W$8:W$607,节奏总纲!R57)+IF((节奏总纲!R57-INDEX($O$8:$O$607,MATCH(MAX(W$8:W$607),W$8:W$607,0)))&lt;0,0,(节奏总纲!R57-INDEX($O$8:$O$607,MATCH(MAX(W$8:W$607),W$8:W$607,0)))*MAX($J$8:$J$67))</f>
        <v>1406716.9033735464</v>
      </c>
      <c r="AT61" s="69">
        <f>求节点($O$8:$O$607,X$8:X$607,节奏总纲!S57)+IF((节奏总纲!S57-INDEX($O$8:$O$607,MATCH(MAX(X$8:X$607),X$8:X$607,0)))&lt;0,0,(节奏总纲!S57-INDEX($O$8:$O$607,MATCH(MAX(X$8:X$607),X$8:X$607,0)))*MAX($J$8:$J$67))</f>
        <v>1103870.8392661577</v>
      </c>
      <c r="AU61" s="69">
        <f>求节点($O$8:$O$607,Y$8:Y$607,节奏总纲!T57)+IF((节奏总纲!T57-INDEX($O$8:$O$607,MATCH(MAX(Y$8:Y$607),Y$8:Y$607,0)))&lt;0,0,(节奏总纲!T57-INDEX($O$8:$O$607,MATCH(MAX(Y$8:Y$607),Y$8:Y$607,0)))*MAX($J$8:$J$67))</f>
        <v>664892.0381106378</v>
      </c>
      <c r="AV61" s="69">
        <f>求节点($O$8:$O$607,Z$8:Z$607,节奏总纲!P57)+IF((节奏总纲!P57-INDEX($O$8:$O$607,MATCH(MAX(Z$8:Z$607),Z$8:Z$607,0)))&lt;0,0,(节奏总纲!P57-INDEX($O$8:$O$607,MATCH(MAX(Z$8:Z$607),Z$8:Z$607,0)))*MAX($K$8:$K$67))</f>
        <v>0</v>
      </c>
      <c r="AW61" s="69">
        <f>求节点($O$8:$O$607,AA$8:AA$607,节奏总纲!Q57)+IF((节奏总纲!Q57-INDEX($O$8:$O$607,MATCH(MAX(AA$8:AA$607),AA$8:AA$607,0)))&lt;0,0,(节奏总纲!Q57-INDEX($O$8:$O$607,MATCH(MAX(AA$8:AA$607),AA$8:AA$607,0)))*MAX($K$8:$K$67))</f>
        <v>0</v>
      </c>
      <c r="AX61" s="69">
        <f>求节点($O$8:$O$607,AB$8:AB$607,节奏总纲!R57)+IF((节奏总纲!R57-INDEX($O$8:$O$607,MATCH(MAX(AB$8:AB$607),AB$8:AB$607,0)))&lt;0,0,(节奏总纲!R57-INDEX($O$8:$O$607,MATCH(MAX(AB$8:AB$607),AB$8:AB$607,0)))*MAX($K$8:$K$67))</f>
        <v>0</v>
      </c>
      <c r="AY61" s="69">
        <f>求节点($O$8:$O$607,AC$8:AC$607,节奏总纲!S57)+IF((节奏总纲!S57-INDEX($O$8:$O$607,MATCH(MAX(AC$8:AC$607),AC$8:AC$607,0)))&lt;0,0,(节奏总纲!S57-INDEX($O$8:$O$607,MATCH(MAX(AC$8:AC$607),AC$8:AC$607,0)))*MAX($K$8:$K$67))</f>
        <v>0</v>
      </c>
      <c r="AZ61" s="69">
        <f>求节点($O$8:$O$607,AD$8:AD$607,节奏总纲!T57)+IF((节奏总纲!T57-INDEX($O$8:$O$607,MATCH(MAX(AD$8:AD$607),AD$8:AD$607,0)))&lt;0,0,(节奏总纲!T57-INDEX($O$8:$O$607,MATCH(MAX(AD$8:AD$607),AD$8:AD$607,0)))*MAX($K$8:$K$67))</f>
        <v>0</v>
      </c>
      <c r="BA61" s="69">
        <f>求节点($O$8:$O$607,AE$8:AE$607,节奏总纲!P57)+IF((节奏总纲!P57-INDEX($O$8:$O$607,MATCH(MAX(AE$8:AE$607),AE$8:AE$607,0)))&lt;0,0,(节奏总纲!P57-INDEX($O$8:$O$607,MATCH(MAX(AE$8:AE$607),AE$8:AE$607,0)))*MAX($L$8:$L$67))</f>
        <v>46830797.002129033</v>
      </c>
      <c r="BB61" s="69">
        <f>求节点($O$8:$O$607,AF$8:AF$607,节奏总纲!Q57)+IF((节奏总纲!Q57-INDEX($O$8:$O$607,MATCH(MAX(AF$8:AF$607),AF$8:AF$607,0)))&lt;0,0,(节奏总纲!Q57-INDEX($O$8:$O$607,MATCH(MAX(AF$8:AF$607),AF$8:AF$607,0)))*MAX($L$8:$L$67))</f>
        <v>44574765.046878099</v>
      </c>
      <c r="BC61" s="69">
        <f>求节点($O$8:$O$607,AG$8:AG$607,节奏总纲!R57)+IF((节奏总纲!R57-INDEX($O$8:$O$607,MATCH(MAX(AG$8:AG$607),AG$8:AG$607,0)))&lt;0,0,(节奏总纲!R57-INDEX($O$8:$O$607,MATCH(MAX(AG$8:AG$607),AG$8:AG$607,0)))*MAX($L$8:$L$67))</f>
        <v>39809854.538569093</v>
      </c>
      <c r="BD61" s="69">
        <f>求节点($O$8:$O$607,AH$8:AH$607,节奏总纲!S57)+IF((节奏总纲!S57-INDEX($O$8:$O$607,MATCH(MAX(AH$8:AH$607),AH$8:AH$607,0)))&lt;0,0,(节奏总纲!S57-INDEX($O$8:$O$607,MATCH(MAX(AH$8:AH$607),AH$8:AH$607,0)))*MAX($L$8:$L$67))</f>
        <v>32059264.69585735</v>
      </c>
      <c r="BE61" s="69">
        <f>求节点($O$8:$O$607,AI$8:AI$607,节奏总纲!T57)+IF((节奏总纲!T57-INDEX($O$8:$O$607,MATCH(MAX(AI$8:AI$607),AI$8:AI$607,0)))&lt;0,0,(节奏总纲!T57-INDEX($O$8:$O$607,MATCH(MAX(AI$8:AI$607),AI$8:AI$607,0)))*MAX($L$8:$L$67))</f>
        <v>20184950.587024972</v>
      </c>
      <c r="BN61" s="4">
        <v>54</v>
      </c>
      <c r="BO61" s="63">
        <f>求节点($BJ$19:$BJ$23,$BK$19:$BK$23,基本信息!G58)</f>
        <v>441978.12936768413</v>
      </c>
      <c r="BP61" s="63">
        <f>求节点($BJ$19:$BJ$23,$BK$19:$BK$23,基本信息!H58)</f>
        <v>466978.12936768413</v>
      </c>
      <c r="BQ61" s="63">
        <f>求节点($BJ$19:$BJ$23,$BK$19:$BK$23,基本信息!I58)</f>
        <v>491978.12936768413</v>
      </c>
      <c r="BR61" s="63">
        <f>求节点($BJ$19:$BJ$23,$BK$19:$BK$23,基本信息!J58)</f>
        <v>521222.66170960519</v>
      </c>
      <c r="BS61" s="63">
        <f>求节点($BJ$19:$BJ$23,$BK$19:$BK$23,基本信息!K58)</f>
        <v>552472.66170960513</v>
      </c>
      <c r="BT61" s="63">
        <f>求节点($BJ$19:$BJ$23,$BL$19:$BL$23,基本信息!G58)</f>
        <v>8129.6719405152617</v>
      </c>
      <c r="BU61" s="63">
        <f>求节点($BJ$19:$BJ$23,$BL$19:$BL$23,基本信息!H58)</f>
        <v>8504.6719405152617</v>
      </c>
      <c r="BV61" s="63">
        <f>求节点($BJ$19:$BJ$23,$BL$19:$BL$23,基本信息!I58)</f>
        <v>8879.6719405152617</v>
      </c>
      <c r="BW61" s="63">
        <f>求节点($BJ$19:$BJ$23,$BL$19:$BL$23,基本信息!J58)</f>
        <v>9297.1172639344732</v>
      </c>
      <c r="BX61" s="63">
        <f>求节点($BJ$19:$BJ$23,$BL$19:$BL$23,基本信息!K58)</f>
        <v>9734.6172639344732</v>
      </c>
      <c r="CC61" s="27"/>
      <c r="CD61" s="24">
        <v>54</v>
      </c>
      <c r="CE61" s="69">
        <f t="shared" si="38"/>
        <v>7394.9325443339712</v>
      </c>
      <c r="CF61" s="69">
        <f t="shared" si="20"/>
        <v>6904.3141916404802</v>
      </c>
      <c r="CG61" s="69">
        <f t="shared" si="21"/>
        <v>6129.4257471012061</v>
      </c>
      <c r="CH61" s="69">
        <f t="shared" si="22"/>
        <v>4999.604574270812</v>
      </c>
      <c r="CI61" s="69">
        <f t="shared" si="23"/>
        <v>3392.7382064362641</v>
      </c>
      <c r="CJ61" s="69">
        <f>(CE61-CE60)/节奏总纲!W57</f>
        <v>196.73277419782693</v>
      </c>
      <c r="CK61" s="6">
        <f t="shared" si="24"/>
        <v>0.10993571465022019</v>
      </c>
      <c r="CL61" s="6">
        <f t="shared" si="25"/>
        <v>0.89006428534977988</v>
      </c>
      <c r="CM61" s="24"/>
      <c r="CN61" s="24">
        <v>54</v>
      </c>
      <c r="CO61" s="69">
        <f t="shared" si="26"/>
        <v>2170683.0188908638</v>
      </c>
      <c r="CP61" s="69">
        <f t="shared" si="27"/>
        <v>2074978.2397806761</v>
      </c>
      <c r="CQ61" s="69">
        <f t="shared" si="28"/>
        <v>1898695.0327412304</v>
      </c>
      <c r="CR61" s="69">
        <f t="shared" si="29"/>
        <v>1625093.500975763</v>
      </c>
      <c r="CS61" s="69">
        <f t="shared" si="30"/>
        <v>1217364.6998202428</v>
      </c>
      <c r="CT61" s="6">
        <f t="shared" si="31"/>
        <v>0.20361246921879828</v>
      </c>
      <c r="CU61" s="6">
        <f t="shared" si="32"/>
        <v>0.79638753078120161</v>
      </c>
      <c r="CW61" s="24">
        <v>54</v>
      </c>
      <c r="CX61" s="69">
        <f t="shared" si="33"/>
        <v>0</v>
      </c>
      <c r="CY61" s="69">
        <f t="shared" si="34"/>
        <v>0</v>
      </c>
      <c r="CZ61" s="69">
        <f t="shared" si="35"/>
        <v>0</v>
      </c>
      <c r="DA61" s="69">
        <f t="shared" si="36"/>
        <v>0</v>
      </c>
      <c r="DB61" s="69">
        <f t="shared" si="37"/>
        <v>0</v>
      </c>
    </row>
    <row r="62" spans="2:106" x14ac:dyDescent="0.15">
      <c r="B62" s="73"/>
      <c r="C62" s="63">
        <v>55</v>
      </c>
      <c r="D62" s="63">
        <f t="shared" si="39"/>
        <v>70</v>
      </c>
      <c r="E62" s="63">
        <f t="shared" si="41"/>
        <v>2500</v>
      </c>
      <c r="F62" s="63">
        <f t="shared" ref="F62:G62" si="49">F50*2</f>
        <v>0</v>
      </c>
      <c r="G62" s="63">
        <f t="shared" si="49"/>
        <v>160000</v>
      </c>
      <c r="H62" s="63"/>
      <c r="I62" s="63">
        <f>SUM($D$8:$D62)</f>
        <v>2650</v>
      </c>
      <c r="J62" s="63">
        <f>SUM(E$8:E62)</f>
        <v>77500</v>
      </c>
      <c r="K62" s="63">
        <f>SUM(F$8:F62)</f>
        <v>0</v>
      </c>
      <c r="L62" s="63">
        <f>SUM(G$8:G62)</f>
        <v>2920000</v>
      </c>
      <c r="N62" s="69"/>
      <c r="O62" s="4">
        <v>55</v>
      </c>
      <c r="P62" s="69">
        <f>求节点($C$8:$C$67,$I$8:$I$67,基本信息!N59)+P61</f>
        <v>93206.039645711688</v>
      </c>
      <c r="Q62" s="69">
        <f>求节点($C$8:$C$67,$I$8:$I$67,基本信息!O59)+Q61</f>
        <v>100513.30343009243</v>
      </c>
      <c r="R62" s="69">
        <f>求节点($C$8:$C$67,$I$8:$I$67,基本信息!P59)+R61</f>
        <v>109127.33237455548</v>
      </c>
      <c r="S62" s="69">
        <f>求节点($C$8:$C$67,$I$8:$I$67,基本信息!Q59)+S61</f>
        <v>120177.68239512693</v>
      </c>
      <c r="T62" s="69">
        <f>求节点($C$8:$C$67,$I$8:$I$67,基本信息!R59)+T61</f>
        <v>133349.85137715045</v>
      </c>
      <c r="U62" s="69">
        <f>求节点($C$8:$C$67,$J$8:$J$67,基本信息!N59)+U61</f>
        <v>2476275.4653562121</v>
      </c>
      <c r="V62" s="69">
        <f>求节点($C$8:$C$67,$J$8:$J$67,基本信息!O59)+V61</f>
        <v>2711865.1437929044</v>
      </c>
      <c r="W62" s="69">
        <f>求节点($C$8:$C$67,$J$8:$J$67,基本信息!P59)+W61</f>
        <v>2996056.1501784767</v>
      </c>
      <c r="X62" s="69">
        <f>求节点($C$8:$C$67,$J$8:$J$67,基本信息!Q59)+X61</f>
        <v>3372608.3345948509</v>
      </c>
      <c r="Y62" s="69">
        <f>求节点($C$8:$C$67,$J$8:$J$67,基本信息!R59)+Y61</f>
        <v>3828131.1685465332</v>
      </c>
      <c r="Z62" s="69">
        <f>求节点($C$8:$C$67,$K$8:$K$67,基本信息!N59)+Z61</f>
        <v>0</v>
      </c>
      <c r="AA62" s="69">
        <f>求节点($C$8:$C$67,$K$8:$K$67,基本信息!O59)+AA61</f>
        <v>0</v>
      </c>
      <c r="AB62" s="69">
        <f>求节点($C$8:$C$67,$K$8:$K$67,基本信息!P59)+AB61</f>
        <v>0</v>
      </c>
      <c r="AC62" s="69">
        <f>求节点($C$8:$C$67,$K$8:$K$67,基本信息!Q59)+AC61</f>
        <v>0</v>
      </c>
      <c r="AD62" s="69">
        <f>求节点($C$8:$C$67,$K$8:$K$67,基本信息!R59)+AD61</f>
        <v>0</v>
      </c>
      <c r="AE62" s="69">
        <f>求节点($C$8:$C$67,$L$8:$L$67,基本信息!N59)+AE61</f>
        <v>68468171.922289908</v>
      </c>
      <c r="AF62" s="69">
        <f>求节点($C$8:$C$67,$L$8:$L$67,基本信息!O59)+AF61</f>
        <v>77297895.6273987</v>
      </c>
      <c r="AG62" s="69">
        <f>求节点($C$8:$C$67,$L$8:$L$67,基本信息!P59)+AG61</f>
        <v>89652949.59625034</v>
      </c>
      <c r="AH62" s="69">
        <f>求节点($C$8:$C$67,$L$8:$L$67,基本信息!Q59)+AH61</f>
        <v>109453522.19650656</v>
      </c>
      <c r="AI62" s="69">
        <f>求节点($C$8:$C$67,$L$8:$L$67,基本信息!R59)+AI61</f>
        <v>135140093.50572404</v>
      </c>
      <c r="AJ62" s="69"/>
      <c r="AK62" s="58">
        <v>55</v>
      </c>
      <c r="AL62" s="69">
        <f>求节点($O$8:$O$607,P$8:P$607,节奏总纲!P58)+IF((节奏总纲!P58-INDEX($O$8:$O$607,MATCH(MAX(P$8:P$607),P$8:P$607,0)))&lt;0,0,(节奏总纲!P58-INDEX($O$8:$O$607,MATCH(MAX(P$8:P$607),P$8:P$607,0)))*MAX($I$8:$I$67))</f>
        <v>71763.261576872115</v>
      </c>
      <c r="AM62" s="69">
        <f>求节点($O$8:$O$607,Q$8:Q$607,节奏总纲!Q58)+IF((节奏总纲!Q58-INDEX($O$8:$O$607,MATCH(MAX(Q$8:Q$607),Q$8:Q$607,0)))&lt;0,0,(节奏总纲!Q58-INDEX($O$8:$O$607,MATCH(MAX(Q$8:Q$607),Q$8:Q$607,0)))*MAX($I$8:$I$67))</f>
        <v>65842.805885258029</v>
      </c>
      <c r="AN62" s="69">
        <f>求节点($O$8:$O$607,R$8:R$607,节奏总纲!R58)+IF((节奏总纲!R58-INDEX($O$8:$O$607,MATCH(MAX(R$8:R$607),R$8:R$607,0)))&lt;0,0,(节奏总纲!R58-INDEX($O$8:$O$607,MATCH(MAX(R$8:R$607),R$8:R$607,0)))*MAX($I$8:$I$67))</f>
        <v>56888.847255499219</v>
      </c>
      <c r="AO62" s="69">
        <f>求节点($O$8:$O$607,S$8:S$607,节奏总纲!S58)+IF((节奏总纲!S58-INDEX($O$8:$O$607,MATCH(MAX(S$8:S$607),S$8:S$607,0)))&lt;0,0,(节奏总纲!S58-INDEX($O$8:$O$607,MATCH(MAX(S$8:S$607),S$8:S$607,0)))*MAX($I$8:$I$67))</f>
        <v>44113.332523218836</v>
      </c>
      <c r="AP62" s="69">
        <f>求节点($O$8:$O$607,T$8:T$607,节奏总纲!T58)+IF((节奏总纲!T58-INDEX($O$8:$O$607,MATCH(MAX(T$8:T$607),T$8:T$607,0)))&lt;0,0,(节奏总纲!T58-INDEX($O$8:$O$607,MATCH(MAX(T$8:T$607),T$8:T$607,0)))*MAX($I$8:$I$67))</f>
        <v>26154.270401088688</v>
      </c>
      <c r="AQ62" s="69">
        <f>求节点($O$8:$O$607,U$8:U$607,节奏总纲!P58)+IF((节奏总纲!P58-INDEX($O$8:$O$607,MATCH(MAX(U$8:U$607),U$8:U$607,0)))&lt;0,0,(节奏总纲!P58-INDEX($O$8:$O$607,MATCH(MAX(U$8:U$607),U$8:U$607,0)))*MAX($J$8:$J$67))</f>
        <v>1890458.1884436242</v>
      </c>
      <c r="AR62" s="69">
        <f>求节点($O$8:$O$607,V$8:V$607,节奏总纲!Q58)+IF((节奏总纲!Q58-INDEX($O$8:$O$607,MATCH(MAX(V$8:V$607),V$8:V$607,0)))&lt;0,0,(节奏总纲!Q58-INDEX($O$8:$O$607,MATCH(MAX(V$8:V$607),V$8:V$607,0)))*MAX($J$8:$J$67))</f>
        <v>1753789.6847752547</v>
      </c>
      <c r="AS62" s="69">
        <f>求节点($O$8:$O$607,W$8:W$607,节奏总纲!R58)+IF((节奏总纲!R58-INDEX($O$8:$O$607,MATCH(MAX(W$8:W$607),W$8:W$607,0)))&lt;0,0,(节奏总纲!R58-INDEX($O$8:$O$607,MATCH(MAX(W$8:W$607),W$8:W$607,0)))*MAX($J$8:$J$67))</f>
        <v>1530796.4901419757</v>
      </c>
      <c r="AT62" s="69">
        <f>求节点($O$8:$O$607,X$8:X$607,节奏总纲!S58)+IF((节奏总纲!S58-INDEX($O$8:$O$607,MATCH(MAX(X$8:X$607),X$8:X$607,0)))&lt;0,0,(节奏总纲!S58-INDEX($O$8:$O$607,MATCH(MAX(X$8:X$607),X$8:X$607,0)))*MAX($J$8:$J$67))</f>
        <v>1199753.5277650433</v>
      </c>
      <c r="AU62" s="69">
        <f>求节点($O$8:$O$607,Y$8:Y$607,节奏总纲!T58)+IF((节奏总纲!T58-INDEX($O$8:$O$607,MATCH(MAX(Y$8:Y$607),Y$8:Y$607,0)))&lt;0,0,(节奏总纲!T58-INDEX($O$8:$O$607,MATCH(MAX(Y$8:Y$607),Y$8:Y$607,0)))*MAX($J$8:$J$67))</f>
        <v>720668.32322183263</v>
      </c>
      <c r="AV62" s="69">
        <f>求节点($O$8:$O$607,Z$8:Z$607,节奏总纲!P58)+IF((节奏总纲!P58-INDEX($O$8:$O$607,MATCH(MAX(Z$8:Z$607),Z$8:Z$607,0)))&lt;0,0,(节奏总纲!P58-INDEX($O$8:$O$607,MATCH(MAX(Z$8:Z$607),Z$8:Z$607,0)))*MAX($K$8:$K$67))</f>
        <v>0</v>
      </c>
      <c r="AW62" s="69">
        <f>求节点($O$8:$O$607,AA$8:AA$607,节奏总纲!Q58)+IF((节奏总纲!Q58-INDEX($O$8:$O$607,MATCH(MAX(AA$8:AA$607),AA$8:AA$607,0)))&lt;0,0,(节奏总纲!Q58-INDEX($O$8:$O$607,MATCH(MAX(AA$8:AA$607),AA$8:AA$607,0)))*MAX($K$8:$K$67))</f>
        <v>0</v>
      </c>
      <c r="AX62" s="69">
        <f>求节点($O$8:$O$607,AB$8:AB$607,节奏总纲!R58)+IF((节奏总纲!R58-INDEX($O$8:$O$607,MATCH(MAX(AB$8:AB$607),AB$8:AB$607,0)))&lt;0,0,(节奏总纲!R58-INDEX($O$8:$O$607,MATCH(MAX(AB$8:AB$607),AB$8:AB$607,0)))*MAX($K$8:$K$67))</f>
        <v>0</v>
      </c>
      <c r="AY62" s="69">
        <f>求节点($O$8:$O$607,AC$8:AC$607,节奏总纲!S58)+IF((节奏总纲!S58-INDEX($O$8:$O$607,MATCH(MAX(AC$8:AC$607),AC$8:AC$607,0)))&lt;0,0,(节奏总纲!S58-INDEX($O$8:$O$607,MATCH(MAX(AC$8:AC$607),AC$8:AC$607,0)))*MAX($K$8:$K$67))</f>
        <v>0</v>
      </c>
      <c r="AZ62" s="69">
        <f>求节点($O$8:$O$607,AD$8:AD$607,节奏总纲!T58)+IF((节奏总纲!T58-INDEX($O$8:$O$607,MATCH(MAX(AD$8:AD$607),AD$8:AD$607,0)))&lt;0,0,(节奏总纲!T58-INDEX($O$8:$O$607,MATCH(MAX(AD$8:AD$607),AD$8:AD$607,0)))*MAX($K$8:$K$67))</f>
        <v>0</v>
      </c>
      <c r="BA62" s="69">
        <f>求节点($O$8:$O$607,AE$8:AE$607,节奏总纲!P58)+IF((节奏总纲!P58-INDEX($O$8:$O$607,MATCH(MAX(AE$8:AE$607),AE$8:AE$607,0)))&lt;0,0,(节奏总纲!P58-INDEX($O$8:$O$607,MATCH(MAX(AE$8:AE$607),AE$8:AE$607,0)))*MAX($L$8:$L$67))</f>
        <v>51482580.448222965</v>
      </c>
      <c r="BB62" s="69">
        <f>求节点($O$8:$O$607,AF$8:AF$607,节奏总纲!Q58)+IF((节奏总纲!Q58-INDEX($O$8:$O$607,MATCH(MAX(AF$8:AF$607),AF$8:AF$607,0)))&lt;0,0,(节奏总纲!Q58-INDEX($O$8:$O$607,MATCH(MAX(AF$8:AF$607),AF$8:AF$607,0)))*MAX($L$8:$L$67))</f>
        <v>48855266.89053423</v>
      </c>
      <c r="BC62" s="69">
        <f>求节点($O$8:$O$607,AG$8:AG$607,节奏总纲!R58)+IF((节奏总纲!R58-INDEX($O$8:$O$607,MATCH(MAX(AG$8:AG$607),AG$8:AG$607,0)))&lt;0,0,(节奏总纲!R58-INDEX($O$8:$O$607,MATCH(MAX(AG$8:AG$607),AG$8:AG$607,0)))*MAX($L$8:$L$67))</f>
        <v>43519914.4727237</v>
      </c>
      <c r="BD62" s="69">
        <f>求节点($O$8:$O$607,AH$8:AH$607,节奏总纲!S58)+IF((节奏总纲!S58-INDEX($O$8:$O$607,MATCH(MAX(AH$8:AH$607),AH$8:AH$607,0)))&lt;0,0,(节奏总纲!S58-INDEX($O$8:$O$607,MATCH(MAX(AH$8:AH$607),AH$8:AH$607,0)))*MAX($L$8:$L$67))</f>
        <v>35094579.502261288</v>
      </c>
      <c r="BE62" s="69">
        <f>求节点($O$8:$O$607,AI$8:AI$607,节奏总纲!T58)+IF((节奏总纲!T58-INDEX($O$8:$O$607,MATCH(MAX(AI$8:AI$607),AI$8:AI$607,0)))&lt;0,0,(节奏总纲!T58-INDEX($O$8:$O$607,MATCH(MAX(AI$8:AI$607),AI$8:AI$607,0)))*MAX($L$8:$L$67))</f>
        <v>22055611.959566396</v>
      </c>
      <c r="BN62" s="4">
        <v>55</v>
      </c>
      <c r="BO62" s="63">
        <f>求节点($BJ$19:$BJ$23,$BK$19:$BK$23,基本信息!G59)</f>
        <v>446187.26943880419</v>
      </c>
      <c r="BP62" s="63">
        <f>求节点($BJ$19:$BJ$23,$BK$19:$BK$23,基本信息!H59)</f>
        <v>471187.26943880419</v>
      </c>
      <c r="BQ62" s="63">
        <f>求节点($BJ$19:$BJ$23,$BK$19:$BK$23,基本信息!I59)</f>
        <v>496187.26943880419</v>
      </c>
      <c r="BR62" s="63">
        <f>求节点($BJ$19:$BJ$23,$BK$19:$BK$23,基本信息!J59)</f>
        <v>526484.08679850528</v>
      </c>
      <c r="BS62" s="63">
        <f>求节点($BJ$19:$BJ$23,$BK$19:$BK$23,基本信息!K59)</f>
        <v>557734.08679850516</v>
      </c>
      <c r="BT62" s="63">
        <f>求节点($BJ$19:$BJ$23,$BL$19:$BL$23,基本信息!G59)</f>
        <v>8192.8090415820625</v>
      </c>
      <c r="BU62" s="63">
        <f>求节点($BJ$19:$BJ$23,$BL$19:$BL$23,基本信息!H59)</f>
        <v>8567.8090415820625</v>
      </c>
      <c r="BV62" s="63">
        <f>求节点($BJ$19:$BJ$23,$BL$19:$BL$23,基本信息!I59)</f>
        <v>8942.8090415820625</v>
      </c>
      <c r="BW62" s="63">
        <f>求节点($BJ$19:$BJ$23,$BL$19:$BL$23,基本信息!J59)</f>
        <v>9370.7772151790723</v>
      </c>
      <c r="BX62" s="63">
        <f>求节点($BJ$19:$BJ$23,$BL$19:$BL$23,基本信息!K59)</f>
        <v>9808.2772151790741</v>
      </c>
      <c r="CC62" s="27"/>
      <c r="CD62" s="24">
        <v>55</v>
      </c>
      <c r="CE62" s="69">
        <f t="shared" si="38"/>
        <v>7995.6070618454178</v>
      </c>
      <c r="CF62" s="69">
        <f t="shared" si="20"/>
        <v>7441.0614926840099</v>
      </c>
      <c r="CG62" s="69">
        <f t="shared" si="21"/>
        <v>6583.1656297081281</v>
      </c>
      <c r="CH62" s="69">
        <f t="shared" si="22"/>
        <v>5348.410973839791</v>
      </c>
      <c r="CI62" s="69">
        <f t="shared" si="23"/>
        <v>3596.2547616267766</v>
      </c>
      <c r="CJ62" s="69">
        <f>(CE62-CE61)/节奏总纲!W58</f>
        <v>198.20441921961157</v>
      </c>
      <c r="CK62" s="6">
        <f t="shared" si="24"/>
        <v>0.10246637907805252</v>
      </c>
      <c r="CL62" s="6">
        <f t="shared" si="25"/>
        <v>0.89753362092194755</v>
      </c>
      <c r="CM62" s="24"/>
      <c r="CN62" s="24">
        <v>55</v>
      </c>
      <c r="CO62" s="69">
        <f t="shared" si="26"/>
        <v>2336645.4578824285</v>
      </c>
      <c r="CP62" s="69">
        <f t="shared" si="27"/>
        <v>2224976.9542140588</v>
      </c>
      <c r="CQ62" s="69">
        <f t="shared" si="28"/>
        <v>2026983.7595807798</v>
      </c>
      <c r="CR62" s="69">
        <f t="shared" si="29"/>
        <v>1726237.6145635485</v>
      </c>
      <c r="CS62" s="69">
        <f t="shared" si="30"/>
        <v>1278402.4100203379</v>
      </c>
      <c r="CT62" s="6">
        <f t="shared" si="31"/>
        <v>0.19095206246785887</v>
      </c>
      <c r="CU62" s="6">
        <f t="shared" si="32"/>
        <v>0.8090479375321411</v>
      </c>
      <c r="CW62" s="24">
        <v>55</v>
      </c>
      <c r="CX62" s="69">
        <f t="shared" si="33"/>
        <v>0</v>
      </c>
      <c r="CY62" s="69">
        <f t="shared" si="34"/>
        <v>0</v>
      </c>
      <c r="CZ62" s="69">
        <f t="shared" si="35"/>
        <v>0</v>
      </c>
      <c r="DA62" s="69">
        <f t="shared" si="36"/>
        <v>0</v>
      </c>
      <c r="DB62" s="69">
        <f t="shared" si="37"/>
        <v>0</v>
      </c>
    </row>
    <row r="63" spans="2:106" x14ac:dyDescent="0.15">
      <c r="B63" s="73"/>
      <c r="C63" s="63">
        <v>56</v>
      </c>
      <c r="D63" s="63">
        <f t="shared" si="39"/>
        <v>70</v>
      </c>
      <c r="E63" s="63">
        <f t="shared" si="41"/>
        <v>2500</v>
      </c>
      <c r="F63" s="63">
        <f t="shared" ref="F63:G63" si="50">F51*2</f>
        <v>0</v>
      </c>
      <c r="G63" s="63">
        <f t="shared" si="50"/>
        <v>160000</v>
      </c>
      <c r="H63" s="63"/>
      <c r="I63" s="63">
        <f>SUM($D$8:$D63)</f>
        <v>2720</v>
      </c>
      <c r="J63" s="63">
        <f>SUM(E$8:E63)</f>
        <v>80000</v>
      </c>
      <c r="K63" s="63">
        <f>SUM(F$8:F63)</f>
        <v>0</v>
      </c>
      <c r="L63" s="63">
        <f>SUM(G$8:G63)</f>
        <v>3080000</v>
      </c>
      <c r="N63" s="69"/>
      <c r="O63" s="4">
        <v>56</v>
      </c>
      <c r="P63" s="69">
        <f>求节点($C$8:$C$67,$I$8:$I$67,基本信息!N60)+P62</f>
        <v>95230.142005551825</v>
      </c>
      <c r="Q63" s="69">
        <f>求节点($C$8:$C$67,$I$8:$I$67,基本信息!O60)+Q62</f>
        <v>102662.5173144892</v>
      </c>
      <c r="R63" s="69">
        <f>求节点($C$8:$C$67,$I$8:$I$67,基本信息!P60)+R62</f>
        <v>111445.40407998509</v>
      </c>
      <c r="S63" s="69">
        <f>求节点($C$8:$C$67,$I$8:$I$67,基本信息!Q60)+S62</f>
        <v>122652.68239512693</v>
      </c>
      <c r="T63" s="69">
        <f>求节点($C$8:$C$67,$I$8:$I$67,基本信息!R60)+T62</f>
        <v>135929.85137715045</v>
      </c>
      <c r="U63" s="69">
        <f>求节点($C$8:$C$67,$J$8:$J$67,基本信息!N60)+U62</f>
        <v>2531745.5440175501</v>
      </c>
      <c r="V63" s="69">
        <f>求节点($C$8:$C$67,$J$8:$J$67,基本信息!O60)+V62</f>
        <v>2771505.60660613</v>
      </c>
      <c r="W63" s="69">
        <f>求节点($C$8:$C$67,$J$8:$J$67,基本信息!P60)+W62</f>
        <v>3061701.5682295342</v>
      </c>
      <c r="X63" s="69">
        <f>求节点($C$8:$C$67,$J$8:$J$67,基本信息!Q60)+X62</f>
        <v>3443858.3345948509</v>
      </c>
      <c r="Y63" s="69">
        <f>求节点($C$8:$C$67,$J$8:$J$67,基本信息!R60)+Y62</f>
        <v>3903131.1685465332</v>
      </c>
      <c r="Z63" s="69">
        <f>求节点($C$8:$C$67,$K$8:$K$67,基本信息!N60)+Z62</f>
        <v>0</v>
      </c>
      <c r="AA63" s="69">
        <f>求节点($C$8:$C$67,$K$8:$K$67,基本信息!O60)+AA62</f>
        <v>0</v>
      </c>
      <c r="AB63" s="69">
        <f>求节点($C$8:$C$67,$K$8:$K$67,基本信息!P60)+AB62</f>
        <v>0</v>
      </c>
      <c r="AC63" s="69">
        <f>求节点($C$8:$C$67,$K$8:$K$67,基本信息!Q60)+AC62</f>
        <v>0</v>
      </c>
      <c r="AD63" s="69">
        <f>求节点($C$8:$C$67,$K$8:$K$67,基本信息!R60)+AD62</f>
        <v>0</v>
      </c>
      <c r="AE63" s="69">
        <f>求节点($C$8:$C$67,$L$8:$L$67,基本信息!N60)+AE62</f>
        <v>70086975.068743423</v>
      </c>
      <c r="AF63" s="69">
        <f>求节点($C$8:$C$67,$L$8:$L$67,基本信息!O60)+AF62</f>
        <v>79083514.139927715</v>
      </c>
      <c r="AG63" s="69">
        <f>求节点($C$8:$C$67,$L$8:$L$67,基本信息!P60)+AG62</f>
        <v>91814256.351518005</v>
      </c>
      <c r="AH63" s="69">
        <f>求节点($C$8:$C$67,$L$8:$L$67,基本信息!Q60)+AH62</f>
        <v>111973522.19650656</v>
      </c>
      <c r="AI63" s="69">
        <f>求节点($C$8:$C$67,$L$8:$L$67,基本信息!R60)+AI62</f>
        <v>137900093.50572404</v>
      </c>
      <c r="AJ63" s="69"/>
      <c r="AK63" s="58">
        <v>56</v>
      </c>
      <c r="AL63" s="69">
        <f>求节点($O$8:$O$607,P$8:P$607,节奏总纲!P59)+IF((节奏总纲!P59-INDEX($O$8:$O$607,MATCH(MAX(P$8:P$607),P$8:P$607,0)))&lt;0,0,(节奏总纲!P59-INDEX($O$8:$O$607,MATCH(MAX(P$8:P$607),P$8:P$607,0)))*MAX($I$8:$I$67))</f>
        <v>78184.554909612649</v>
      </c>
      <c r="AM63" s="69">
        <f>求节点($O$8:$O$607,Q$8:Q$607,节奏总纲!Q59)+IF((节奏总纲!Q59-INDEX($O$8:$O$607,MATCH(MAX(Q$8:Q$607),Q$8:Q$607,0)))&lt;0,0,(节奏总纲!Q59-INDEX($O$8:$O$607,MATCH(MAX(Q$8:Q$607),Q$8:Q$607,0)))*MAX($I$8:$I$67))</f>
        <v>71512.575532307805</v>
      </c>
      <c r="AN63" s="69">
        <f>求节点($O$8:$O$607,R$8:R$607,节奏总纲!R59)+IF((节奏总纲!R59-INDEX($O$8:$O$607,MATCH(MAX(R$8:R$607),R$8:R$607,0)))&lt;0,0,(节奏总纲!R59-INDEX($O$8:$O$607,MATCH(MAX(R$8:R$607),R$8:R$607,0)))*MAX($I$8:$I$67))</f>
        <v>61736.576873231279</v>
      </c>
      <c r="AO63" s="69">
        <f>求节点($O$8:$O$607,S$8:S$607,节奏总纲!S59)+IF((节奏总纲!S59-INDEX($O$8:$O$607,MATCH(MAX(S$8:S$607),S$8:S$607,0)))&lt;0,0,(节奏总纲!S59-INDEX($O$8:$O$607,MATCH(MAX(S$8:S$607),S$8:S$607,0)))*MAX($I$8:$I$67))</f>
        <v>47799.023345489666</v>
      </c>
      <c r="AP63" s="69">
        <f>求节点($O$8:$O$607,T$8:T$607,节奏总纲!T59)+IF((节奏总纲!T59-INDEX($O$8:$O$607,MATCH(MAX(T$8:T$607),T$8:T$607,0)))&lt;0,0,(节奏总纲!T59-INDEX($O$8:$O$607,MATCH(MAX(T$8:T$607),T$8:T$607,0)))*MAX($I$8:$I$67))</f>
        <v>28275.291232454063</v>
      </c>
      <c r="AQ63" s="69">
        <f>求节点($O$8:$O$607,U$8:U$607,节奏总纲!P59)+IF((节奏总纲!P59-INDEX($O$8:$O$607,MATCH(MAX(U$8:U$607),U$8:U$607,0)))&lt;0,0,(节奏总纲!P59-INDEX($O$8:$O$607,MATCH(MAX(U$8:U$607),U$8:U$607,0)))*MAX($J$8:$J$67))</f>
        <v>2065524.1459462512</v>
      </c>
      <c r="AR63" s="69">
        <f>求节点($O$8:$O$607,V$8:V$607,节奏总纲!Q59)+IF((节奏总纲!Q59-INDEX($O$8:$O$607,MATCH(MAX(V$8:V$607),V$8:V$607,0)))&lt;0,0,(节奏总纲!Q59-INDEX($O$8:$O$607,MATCH(MAX(V$8:V$607),V$8:V$607,0)))*MAX($J$8:$J$67))</f>
        <v>1909870.6620046508</v>
      </c>
      <c r="AS63" s="69">
        <f>求节点($O$8:$O$607,W$8:W$607,节奏总纲!R59)+IF((节奏总纲!R59-INDEX($O$8:$O$607,MATCH(MAX(W$8:W$607),W$8:W$607,0)))&lt;0,0,(节奏总纲!R59-INDEX($O$8:$O$607,MATCH(MAX(W$8:W$607),W$8:W$607,0)))*MAX($J$8:$J$67))</f>
        <v>1665439.0476417111</v>
      </c>
      <c r="AT63" s="69">
        <f>求节点($O$8:$O$607,X$8:X$607,节奏总纲!S59)+IF((节奏总纲!S59-INDEX($O$8:$O$607,MATCH(MAX(X$8:X$607),X$8:X$607,0)))&lt;0,0,(节奏总纲!S59-INDEX($O$8:$O$607,MATCH(MAX(X$8:X$607),X$8:X$607,0)))*MAX($J$8:$J$67))</f>
        <v>1303475.5989484163</v>
      </c>
      <c r="AU63" s="69">
        <f>求节点($O$8:$O$607,Y$8:Y$607,节奏总纲!T59)+IF((节奏总纲!T59-INDEX($O$8:$O$607,MATCH(MAX(Y$8:Y$607),Y$8:Y$607,0)))&lt;0,0,(节奏总纲!T59-INDEX($O$8:$O$607,MATCH(MAX(Y$8:Y$607),Y$8:Y$607,0)))*MAX($J$8:$J$67))</f>
        <v>781109.38829794771</v>
      </c>
      <c r="AV63" s="69">
        <f>求节点($O$8:$O$607,Z$8:Z$607,节奏总纲!P59)+IF((节奏总纲!P59-INDEX($O$8:$O$607,MATCH(MAX(Z$8:Z$607),Z$8:Z$607,0)))&lt;0,0,(节奏总纲!P59-INDEX($O$8:$O$607,MATCH(MAX(Z$8:Z$607),Z$8:Z$607,0)))*MAX($K$8:$K$67))</f>
        <v>0</v>
      </c>
      <c r="AW63" s="69">
        <f>求节点($O$8:$O$607,AA$8:AA$607,节奏总纲!Q59)+IF((节奏总纲!Q59-INDEX($O$8:$O$607,MATCH(MAX(AA$8:AA$607),AA$8:AA$607,0)))&lt;0,0,(节奏总纲!Q59-INDEX($O$8:$O$607,MATCH(MAX(AA$8:AA$607),AA$8:AA$607,0)))*MAX($K$8:$K$67))</f>
        <v>0</v>
      </c>
      <c r="AX63" s="69">
        <f>求节点($O$8:$O$607,AB$8:AB$607,节奏总纲!R59)+IF((节奏总纲!R59-INDEX($O$8:$O$607,MATCH(MAX(AB$8:AB$607),AB$8:AB$607,0)))&lt;0,0,(节奏总纲!R59-INDEX($O$8:$O$607,MATCH(MAX(AB$8:AB$607),AB$8:AB$607,0)))*MAX($K$8:$K$67))</f>
        <v>0</v>
      </c>
      <c r="AY63" s="69">
        <f>求节点($O$8:$O$607,AC$8:AC$607,节奏总纲!S59)+IF((节奏总纲!S59-INDEX($O$8:$O$607,MATCH(MAX(AC$8:AC$607),AC$8:AC$607,0)))&lt;0,0,(节奏总纲!S59-INDEX($O$8:$O$607,MATCH(MAX(AC$8:AC$607),AC$8:AC$607,0)))*MAX($K$8:$K$67))</f>
        <v>0</v>
      </c>
      <c r="AZ63" s="69">
        <f>求节点($O$8:$O$607,AD$8:AD$607,节奏总纲!T59)+IF((节奏总纲!T59-INDEX($O$8:$O$607,MATCH(MAX(AD$8:AD$607),AD$8:AD$607,0)))&lt;0,0,(节奏总纲!T59-INDEX($O$8:$O$607,MATCH(MAX(AD$8:AD$607),AD$8:AD$607,0)))*MAX($K$8:$K$67))</f>
        <v>0</v>
      </c>
      <c r="BA63" s="69">
        <f>求节点($O$8:$O$607,AE$8:AE$607,节奏总纲!P59)+IF((节奏总纲!P59-INDEX($O$8:$O$607,MATCH(MAX(AE$8:AE$607),AE$8:AE$607,0)))&lt;0,0,(节奏总纲!P59-INDEX($O$8:$O$607,MATCH(MAX(AE$8:AE$607),AE$8:AE$607,0)))*MAX($L$8:$L$67))</f>
        <v>56536361.068891838</v>
      </c>
      <c r="BB63" s="69">
        <f>求节点($O$8:$O$607,AF$8:AF$607,节奏总纲!Q59)+IF((节奏总纲!Q59-INDEX($O$8:$O$607,MATCH(MAX(AF$8:AF$607),AF$8:AF$607,0)))&lt;0,0,(节奏总纲!Q59-INDEX($O$8:$O$607,MATCH(MAX(AF$8:AF$607),AF$8:AF$607,0)))*MAX($L$8:$L$67))</f>
        <v>53452938.76276356</v>
      </c>
      <c r="BC63" s="69">
        <f>求节点($O$8:$O$607,AG$8:AG$607,节奏总纲!R59)+IF((节奏总纲!R59-INDEX($O$8:$O$607,MATCH(MAX(AG$8:AG$607),AG$8:AG$607,0)))&lt;0,0,(节奏总纲!R59-INDEX($O$8:$O$607,MATCH(MAX(AG$8:AG$607),AG$8:AG$607,0)))*MAX($L$8:$L$67))</f>
        <v>47560730.71265009</v>
      </c>
      <c r="BD63" s="69">
        <f>求节点($O$8:$O$607,AH$8:AH$607,节奏总纲!S59)+IF((节奏总纲!S59-INDEX($O$8:$O$607,MATCH(MAX(AH$8:AH$607),AH$8:AH$607,0)))&lt;0,0,(节奏总纲!S59-INDEX($O$8:$O$607,MATCH(MAX(AH$8:AH$607),AH$8:AH$607,0)))*MAX($L$8:$L$67))</f>
        <v>38411532.534167491</v>
      </c>
      <c r="BE63" s="69">
        <f>求节点($O$8:$O$607,AI$8:AI$607,节奏总纲!T59)+IF((节奏总纲!T59-INDEX($O$8:$O$607,MATCH(MAX(AI$8:AI$607),AI$8:AI$607,0)))&lt;0,0,(节奏总纲!T59-INDEX($O$8:$O$607,MATCH(MAX(AI$8:AI$607),AI$8:AI$607,0)))*MAX($L$8:$L$67))</f>
        <v>24101988.335192606</v>
      </c>
      <c r="BN63" s="4">
        <v>56</v>
      </c>
      <c r="BO63" s="63">
        <f>求节点($BJ$19:$BJ$23,$BK$19:$BK$23,基本信息!G60)</f>
        <v>450698.51406712877</v>
      </c>
      <c r="BP63" s="63">
        <f>求节点($BJ$19:$BJ$23,$BK$19:$BK$23,基本信息!H60)</f>
        <v>475698.51406712877</v>
      </c>
      <c r="BQ63" s="63">
        <f>求节点($BJ$19:$BJ$23,$BK$19:$BK$23,基本信息!I60)</f>
        <v>500873.14258391096</v>
      </c>
      <c r="BR63" s="63">
        <f>求节点($BJ$19:$BJ$23,$BK$19:$BK$23,基本信息!J60)</f>
        <v>532123.14258391096</v>
      </c>
      <c r="BS63" s="63">
        <f>求节点($BJ$19:$BJ$23,$BK$19:$BK$23,基本信息!K60)</f>
        <v>563373.14258391096</v>
      </c>
      <c r="BT63" s="63">
        <f>求节点($BJ$19:$BJ$23,$BL$19:$BL$23,基本信息!G60)</f>
        <v>8260.4777110069317</v>
      </c>
      <c r="BU63" s="63">
        <f>求节点($BJ$19:$BJ$23,$BL$19:$BL$23,基本信息!H60)</f>
        <v>8635.4777110069317</v>
      </c>
      <c r="BV63" s="63">
        <f>求节点($BJ$19:$BJ$23,$BL$19:$BL$23,基本信息!I60)</f>
        <v>9012.2239961747528</v>
      </c>
      <c r="BW63" s="63">
        <f>求节点($BJ$19:$BJ$23,$BL$19:$BL$23,基本信息!J60)</f>
        <v>9449.7239961747528</v>
      </c>
      <c r="BX63" s="63">
        <f>求节点($BJ$19:$BJ$23,$BL$19:$BL$23,基本信息!K60)</f>
        <v>9887.2239961747528</v>
      </c>
      <c r="CC63" s="27"/>
      <c r="CD63" s="24">
        <v>56</v>
      </c>
      <c r="CE63" s="69">
        <f t="shared" si="38"/>
        <v>8644.5032620619586</v>
      </c>
      <c r="CF63" s="69">
        <f t="shared" si="20"/>
        <v>8014.8053243314735</v>
      </c>
      <c r="CG63" s="69">
        <f t="shared" si="21"/>
        <v>7074.8800869406032</v>
      </c>
      <c r="CH63" s="69">
        <f t="shared" si="22"/>
        <v>5724.8747341664421</v>
      </c>
      <c r="CI63" s="69">
        <f t="shared" si="23"/>
        <v>3816.2515228628818</v>
      </c>
      <c r="CJ63" s="69">
        <f>(CE63-CE62)/节奏总纲!W59</f>
        <v>199.77739998056595</v>
      </c>
      <c r="CK63" s="6">
        <f t="shared" si="24"/>
        <v>9.5557575265887221E-2</v>
      </c>
      <c r="CL63" s="6">
        <f t="shared" si="25"/>
        <v>0.90444242473411274</v>
      </c>
      <c r="CM63" s="24"/>
      <c r="CN63" s="24">
        <v>56</v>
      </c>
      <c r="CO63" s="69">
        <f t="shared" si="26"/>
        <v>2516222.66001338</v>
      </c>
      <c r="CP63" s="69">
        <f t="shared" si="27"/>
        <v>2385569.1760717798</v>
      </c>
      <c r="CQ63" s="69">
        <f t="shared" si="28"/>
        <v>2166312.1902256222</v>
      </c>
      <c r="CR63" s="69">
        <f t="shared" si="29"/>
        <v>1835598.7415323271</v>
      </c>
      <c r="CS63" s="69">
        <f t="shared" si="30"/>
        <v>1344482.5308818587</v>
      </c>
      <c r="CT63" s="6">
        <f t="shared" si="31"/>
        <v>0.1791171032792194</v>
      </c>
      <c r="CU63" s="6">
        <f t="shared" si="32"/>
        <v>0.82088289672078063</v>
      </c>
      <c r="CW63" s="24">
        <v>56</v>
      </c>
      <c r="CX63" s="69">
        <f t="shared" si="33"/>
        <v>0</v>
      </c>
      <c r="CY63" s="69">
        <f t="shared" si="34"/>
        <v>0</v>
      </c>
      <c r="CZ63" s="69">
        <f t="shared" si="35"/>
        <v>0</v>
      </c>
      <c r="DA63" s="69">
        <f t="shared" si="36"/>
        <v>0</v>
      </c>
      <c r="DB63" s="69">
        <f t="shared" si="37"/>
        <v>0</v>
      </c>
    </row>
    <row r="64" spans="2:106" x14ac:dyDescent="0.15">
      <c r="B64" s="73"/>
      <c r="C64" s="63">
        <v>57</v>
      </c>
      <c r="D64" s="63">
        <f t="shared" si="39"/>
        <v>70</v>
      </c>
      <c r="E64" s="63">
        <f t="shared" si="41"/>
        <v>2500</v>
      </c>
      <c r="F64" s="63">
        <f t="shared" ref="F64:G64" si="51">F52*2</f>
        <v>0</v>
      </c>
      <c r="G64" s="63">
        <f t="shared" si="51"/>
        <v>160000</v>
      </c>
      <c r="H64" s="63"/>
      <c r="I64" s="63">
        <f>SUM($D$8:$D64)</f>
        <v>2790</v>
      </c>
      <c r="J64" s="63">
        <f>SUM(E$8:E64)</f>
        <v>82500</v>
      </c>
      <c r="K64" s="63">
        <f>SUM(F$8:F64)</f>
        <v>0</v>
      </c>
      <c r="L64" s="63">
        <f>SUM(G$8:G64)</f>
        <v>3240000</v>
      </c>
      <c r="N64" s="69"/>
      <c r="O64" s="4">
        <v>57</v>
      </c>
      <c r="P64" s="69">
        <f>求节点($C$8:$C$67,$I$8:$I$67,基本信息!N61)+P63</f>
        <v>97258.545684392608</v>
      </c>
      <c r="Q64" s="69">
        <f>求节点($C$8:$C$67,$I$8:$I$67,基本信息!O61)+Q63</f>
        <v>104816.28261097368</v>
      </c>
      <c r="R64" s="69">
        <f>求节点($C$8:$C$67,$I$8:$I$67,基本信息!P61)+R63</f>
        <v>113769.88819221956</v>
      </c>
      <c r="S64" s="69">
        <f>求节点($C$8:$C$67,$I$8:$I$67,基本信息!Q61)+S63</f>
        <v>125127.68239512693</v>
      </c>
      <c r="T64" s="69">
        <f>求节点($C$8:$C$67,$I$8:$I$67,基本信息!R61)+T63</f>
        <v>138509.85137715045</v>
      </c>
      <c r="U64" s="69">
        <f>求节点($C$8:$C$67,$J$8:$J$67,基本信息!N61)+U63</f>
        <v>2587358.9999789093</v>
      </c>
      <c r="V64" s="69">
        <f>求节点($C$8:$C$67,$J$8:$J$67,基本信息!O61)+V63</f>
        <v>2831297.7831556122</v>
      </c>
      <c r="W64" s="69">
        <f>求节点($C$8:$C$67,$J$8:$J$67,基本信息!P61)+W63</f>
        <v>3127576.0008093365</v>
      </c>
      <c r="X64" s="69">
        <f>求节点($C$8:$C$67,$J$8:$J$67,基本信息!Q61)+X63</f>
        <v>3515108.3345948509</v>
      </c>
      <c r="Y64" s="69">
        <f>求节点($C$8:$C$67,$J$8:$J$67,基本信息!R61)+Y63</f>
        <v>3978131.1685465332</v>
      </c>
      <c r="Z64" s="69">
        <f>求节点($C$8:$C$67,$K$8:$K$67,基本信息!N61)+Z63</f>
        <v>0</v>
      </c>
      <c r="AA64" s="69">
        <f>求节点($C$8:$C$67,$K$8:$K$67,基本信息!O61)+AA63</f>
        <v>0</v>
      </c>
      <c r="AB64" s="69">
        <f>求节点($C$8:$C$67,$K$8:$K$67,基本信息!P61)+AB63</f>
        <v>0</v>
      </c>
      <c r="AC64" s="69">
        <f>求节点($C$8:$C$67,$K$8:$K$67,基本信息!Q61)+AC63</f>
        <v>0</v>
      </c>
      <c r="AD64" s="69">
        <f>求节点($C$8:$C$67,$K$8:$K$67,基本信息!R61)+AD63</f>
        <v>0</v>
      </c>
      <c r="AE64" s="69">
        <f>求节点($C$8:$C$67,$L$8:$L$67,基本信息!N61)+AE63</f>
        <v>71711513.307197794</v>
      </c>
      <c r="AF64" s="69">
        <f>求节点($C$8:$C$67,$L$8:$L$67,基本信息!O61)+AF63</f>
        <v>80875201.201907009</v>
      </c>
      <c r="AG64" s="69">
        <f>求节点($C$8:$C$67,$L$8:$L$67,基本信息!P61)+AG63</f>
        <v>93990220.036625355</v>
      </c>
      <c r="AH64" s="69">
        <f>求节点($C$8:$C$67,$L$8:$L$67,基本信息!Q61)+AH63</f>
        <v>114493522.19650656</v>
      </c>
      <c r="AI64" s="69">
        <f>求节点($C$8:$C$67,$L$8:$L$67,基本信息!R61)+AI63</f>
        <v>140660093.50572404</v>
      </c>
      <c r="AJ64" s="69"/>
      <c r="AK64" s="58">
        <v>57</v>
      </c>
      <c r="AL64" s="69">
        <f>求节点($O$8:$O$607,P$8:P$607,节奏总纲!P60)+IF((节奏总纲!P60-INDEX($O$8:$O$607,MATCH(MAX(P$8:P$607),P$8:P$607,0)))&lt;0,0,(节奏总纲!P60-INDEX($O$8:$O$607,MATCH(MAX(P$8:P$607),P$8:P$607,0)))*MAX($I$8:$I$67))</f>
        <v>85124.545338470358</v>
      </c>
      <c r="AM64" s="69">
        <f>求节点($O$8:$O$607,Q$8:Q$607,节奏总纲!Q60)+IF((节奏总纲!Q60-INDEX($O$8:$O$607,MATCH(MAX(Q$8:Q$607),Q$8:Q$607,0)))&lt;0,0,(节奏总纲!Q60-INDEX($O$8:$O$607,MATCH(MAX(Q$8:Q$607),Q$8:Q$607,0)))*MAX($I$8:$I$67))</f>
        <v>77837.922159436275</v>
      </c>
      <c r="AN64" s="69">
        <f>求节点($O$8:$O$607,R$8:R$607,节奏总纲!R60)+IF((节奏总纲!R60-INDEX($O$8:$O$607,MATCH(MAX(R$8:R$607),R$8:R$607,0)))&lt;0,0,(节奏总纲!R60-INDEX($O$8:$O$607,MATCH(MAX(R$8:R$607),R$8:R$607,0)))*MAX($I$8:$I$67))</f>
        <v>67022.223559475184</v>
      </c>
      <c r="AO64" s="69">
        <f>求节点($O$8:$O$607,S$8:S$607,节奏总纲!S60)+IF((节奏总纲!S60-INDEX($O$8:$O$607,MATCH(MAX(S$8:S$607),S$8:S$607,0)))&lt;0,0,(节奏总纲!S60-INDEX($O$8:$O$607,MATCH(MAX(S$8:S$607),S$8:S$607,0)))*MAX($I$8:$I$67))</f>
        <v>51806.123547048977</v>
      </c>
      <c r="AP64" s="69">
        <f>求节点($O$8:$O$607,T$8:T$607,节奏总纲!T60)+IF((节奏总纲!T60-INDEX($O$8:$O$607,MATCH(MAX(T$8:T$607),T$8:T$607,0)))&lt;0,0,(节奏总纲!T60-INDEX($O$8:$O$607,MATCH(MAX(T$8:T$607),T$8:T$607,0)))*MAX($I$8:$I$67))</f>
        <v>30617.207929281889</v>
      </c>
      <c r="AQ64" s="69">
        <f>求节点($O$8:$O$607,U$8:U$607,节奏总纲!P60)+IF((节奏总纲!P60-INDEX($O$8:$O$607,MATCH(MAX(U$8:U$607),U$8:U$607,0)))&lt;0,0,(节奏总纲!P60-INDEX($O$8:$O$607,MATCH(MAX(U$8:U$607),U$8:U$607,0)))*MAX($J$8:$J$67))</f>
        <v>2255082.4813799118</v>
      </c>
      <c r="AR64" s="69">
        <f>求节点($O$8:$O$607,V$8:V$607,节奏总纲!Q60)+IF((节奏总纲!Q60-INDEX($O$8:$O$607,MATCH(MAX(V$8:V$607),V$8:V$607,0)))&lt;0,0,(节奏总纲!Q60-INDEX($O$8:$O$607,MATCH(MAX(V$8:V$607),V$8:V$607,0)))*MAX($J$8:$J$67))</f>
        <v>2084295.1691446786</v>
      </c>
      <c r="AS64" s="69">
        <f>求节点($O$8:$O$607,W$8:W$607,节奏总纲!R60)+IF((节奏总纲!R60-INDEX($O$8:$O$607,MATCH(MAX(W$8:W$607),W$8:W$607,0)))&lt;0,0,(节奏总纲!R60-INDEX($O$8:$O$607,MATCH(MAX(W$8:W$607),W$8:W$607,0)))*MAX($J$8:$J$67))</f>
        <v>1812599.1934712492</v>
      </c>
      <c r="AT64" s="69">
        <f>求节点($O$8:$O$607,X$8:X$607,节奏总纲!S60)+IF((节奏总纲!S60-INDEX($O$8:$O$607,MATCH(MAX(X$8:X$607),X$8:X$607,0)))&lt;0,0,(节奏总纲!S60-INDEX($O$8:$O$607,MATCH(MAX(X$8:X$607),X$8:X$607,0)))*MAX($J$8:$J$67))</f>
        <v>1416514.7378348787</v>
      </c>
      <c r="AU64" s="69">
        <f>求节点($O$8:$O$607,Y$8:Y$607,节奏总纲!T60)+IF((节奏总纲!T60-INDEX($O$8:$O$607,MATCH(MAX(Y$8:Y$607),Y$8:Y$607,0)))&lt;0,0,(节奏总纲!T60-INDEX($O$8:$O$607,MATCH(MAX(Y$8:Y$607),Y$8:Y$607,0)))*MAX($J$8:$J$67))</f>
        <v>847976.84595022444</v>
      </c>
      <c r="AV64" s="69">
        <f>求节点($O$8:$O$607,Z$8:Z$607,节奏总纲!P60)+IF((节奏总纲!P60-INDEX($O$8:$O$607,MATCH(MAX(Z$8:Z$607),Z$8:Z$607,0)))&lt;0,0,(节奏总纲!P60-INDEX($O$8:$O$607,MATCH(MAX(Z$8:Z$607),Z$8:Z$607,0)))*MAX($K$8:$K$67))</f>
        <v>0</v>
      </c>
      <c r="AW64" s="69">
        <f>求节点($O$8:$O$607,AA$8:AA$607,节奏总纲!Q60)+IF((节奏总纲!Q60-INDEX($O$8:$O$607,MATCH(MAX(AA$8:AA$607),AA$8:AA$607,0)))&lt;0,0,(节奏总纲!Q60-INDEX($O$8:$O$607,MATCH(MAX(AA$8:AA$607),AA$8:AA$607,0)))*MAX($K$8:$K$67))</f>
        <v>0</v>
      </c>
      <c r="AX64" s="69">
        <f>求节点($O$8:$O$607,AB$8:AB$607,节奏总纲!R60)+IF((节奏总纲!R60-INDEX($O$8:$O$607,MATCH(MAX(AB$8:AB$607),AB$8:AB$607,0)))&lt;0,0,(节奏总纲!R60-INDEX($O$8:$O$607,MATCH(MAX(AB$8:AB$607),AB$8:AB$607,0)))*MAX($K$8:$K$67))</f>
        <v>0</v>
      </c>
      <c r="AY64" s="69">
        <f>求节点($O$8:$O$607,AC$8:AC$607,节奏总纲!S60)+IF((节奏总纲!S60-INDEX($O$8:$O$607,MATCH(MAX(AC$8:AC$607),AC$8:AC$607,0)))&lt;0,0,(节奏总纲!S60-INDEX($O$8:$O$607,MATCH(MAX(AC$8:AC$607),AC$8:AC$607,0)))*MAX($K$8:$K$67))</f>
        <v>0</v>
      </c>
      <c r="AZ64" s="69">
        <f>求节点($O$8:$O$607,AD$8:AD$607,节奏总纲!T60)+IF((节奏总纲!T60-INDEX($O$8:$O$607,MATCH(MAX(AD$8:AD$607),AD$8:AD$607,0)))&lt;0,0,(节奏总纲!T60-INDEX($O$8:$O$607,MATCH(MAX(AD$8:AD$607),AD$8:AD$607,0)))*MAX($K$8:$K$67))</f>
        <v>0</v>
      </c>
      <c r="BA64" s="69">
        <f>求节点($O$8:$O$607,AE$8:AE$607,节奏总纲!P60)+IF((节奏总纲!P60-INDEX($O$8:$O$607,MATCH(MAX(AE$8:AE$607),AE$8:AE$607,0)))&lt;0,0,(节奏总纲!P60-INDEX($O$8:$O$607,MATCH(MAX(AE$8:AE$607),AE$8:AE$607,0)))*MAX($L$8:$L$67))</f>
        <v>62029960.543158442</v>
      </c>
      <c r="BB64" s="69">
        <f>求节点($O$8:$O$607,AF$8:AF$607,节奏总纲!Q60)+IF((节奏总纲!Q60-INDEX($O$8:$O$607,MATCH(MAX(AF$8:AF$607),AF$8:AF$607,0)))&lt;0,0,(节奏总纲!Q60-INDEX($O$8:$O$607,MATCH(MAX(AF$8:AF$607),AF$8:AF$607,0)))*MAX($L$8:$L$67))</f>
        <v>58608900.026818603</v>
      </c>
      <c r="BC64" s="69">
        <f>求节点($O$8:$O$607,AG$8:AG$607,节奏总纲!R60)+IF((节奏总纲!R60-INDEX($O$8:$O$607,MATCH(MAX(AG$8:AG$607),AG$8:AG$607,0)))&lt;0,0,(节奏总纲!R60-INDEX($O$8:$O$607,MATCH(MAX(AG$8:AG$607),AG$8:AG$607,0)))*MAX($L$8:$L$67))</f>
        <v>52027038.982918963</v>
      </c>
      <c r="BD64" s="69">
        <f>求节点($O$8:$O$607,AH$8:AH$607,节奏总纲!S60)+IF((节奏总纲!S60-INDEX($O$8:$O$607,MATCH(MAX(AH$8:AH$607),AH$8:AH$607,0)))&lt;0,0,(节奏总纲!S60-INDEX($O$8:$O$607,MATCH(MAX(AH$8:AH$607),AH$8:AH$607,0)))*MAX($L$8:$L$67))</f>
        <v>42067519.093763083</v>
      </c>
      <c r="BE64" s="69">
        <f>求节点($O$8:$O$607,AI$8:AI$607,节奏总纲!T60)+IF((节奏总纲!T60-INDEX($O$8:$O$607,MATCH(MAX(AI$8:AI$607),AI$8:AI$607,0)))&lt;0,0,(节奏总纲!T60-INDEX($O$8:$O$607,MATCH(MAX(AI$8:AI$607),AI$8:AI$607,0)))*MAX($L$8:$L$67))</f>
        <v>26385587.124040999</v>
      </c>
      <c r="BN64" s="4">
        <v>57</v>
      </c>
      <c r="BO64" s="63">
        <f>求节点($BJ$19:$BJ$23,$BK$19:$BK$23,基本信息!G61)</f>
        <v>455533.54634277645</v>
      </c>
      <c r="BP64" s="63">
        <f>求节点($BJ$19:$BJ$23,$BK$19:$BK$23,基本信息!H61)</f>
        <v>480533.54634277645</v>
      </c>
      <c r="BQ64" s="63">
        <f>求节点($BJ$19:$BJ$23,$BK$19:$BK$23,基本信息!I61)</f>
        <v>506916.93292847055</v>
      </c>
      <c r="BR64" s="63">
        <f>求节点($BJ$19:$BJ$23,$BK$19:$BK$23,基本信息!J61)</f>
        <v>538166.93292847055</v>
      </c>
      <c r="BS64" s="63">
        <f>求节点($BJ$19:$BJ$23,$BK$19:$BK$23,基本信息!K61)</f>
        <v>569416.93292847055</v>
      </c>
      <c r="BT64" s="63">
        <f>求节点($BJ$19:$BJ$23,$BL$19:$BL$23,基本信息!G61)</f>
        <v>8333.0031951416458</v>
      </c>
      <c r="BU64" s="63">
        <f>求节点($BJ$19:$BJ$23,$BL$19:$BL$23,基本信息!H61)</f>
        <v>8708.0031951416458</v>
      </c>
      <c r="BV64" s="63">
        <f>求节点($BJ$19:$BJ$23,$BL$19:$BL$23,基本信息!I61)</f>
        <v>9096.8370609985868</v>
      </c>
      <c r="BW64" s="63">
        <f>求节点($BJ$19:$BJ$23,$BL$19:$BL$23,基本信息!J61)</f>
        <v>9534.3370609985868</v>
      </c>
      <c r="BX64" s="63">
        <f>求节点($BJ$19:$BJ$23,$BL$19:$BL$23,基本信息!K61)</f>
        <v>9971.8370609985868</v>
      </c>
      <c r="CC64" s="27"/>
      <c r="CD64" s="24">
        <v>57</v>
      </c>
      <c r="CE64" s="69">
        <f t="shared" si="38"/>
        <v>9345.7548533612007</v>
      </c>
      <c r="CF64" s="69">
        <f t="shared" si="20"/>
        <v>8654.5925354577921</v>
      </c>
      <c r="CG64" s="69">
        <f t="shared" si="21"/>
        <v>7611.9060620473774</v>
      </c>
      <c r="CH64" s="69">
        <f t="shared" si="22"/>
        <v>6134.046060804757</v>
      </c>
      <c r="CI64" s="69">
        <f t="shared" si="23"/>
        <v>4058.9044990280477</v>
      </c>
      <c r="CJ64" s="69">
        <f>(CE64-CE63)/节奏总纲!W60</f>
        <v>201.43827133826002</v>
      </c>
      <c r="CK64" s="6">
        <f t="shared" si="24"/>
        <v>8.9163511411223043E-2</v>
      </c>
      <c r="CL64" s="6">
        <f t="shared" si="25"/>
        <v>0.91083648858877697</v>
      </c>
      <c r="CM64" s="24"/>
      <c r="CN64" s="24">
        <v>57</v>
      </c>
      <c r="CO64" s="69">
        <f t="shared" si="26"/>
        <v>2710616.0277226884</v>
      </c>
      <c r="CP64" s="69">
        <f t="shared" si="27"/>
        <v>2564828.715487455</v>
      </c>
      <c r="CQ64" s="69">
        <f t="shared" si="28"/>
        <v>2319516.1263997196</v>
      </c>
      <c r="CR64" s="69">
        <f t="shared" si="29"/>
        <v>1954681.6707633492</v>
      </c>
      <c r="CS64" s="69">
        <f t="shared" si="30"/>
        <v>1417393.7788786949</v>
      </c>
      <c r="CT64" s="6">
        <f t="shared" si="31"/>
        <v>0.16805535777986633</v>
      </c>
      <c r="CU64" s="6">
        <f t="shared" si="32"/>
        <v>0.83194464222013365</v>
      </c>
      <c r="CW64" s="24">
        <v>57</v>
      </c>
      <c r="CX64" s="69">
        <f t="shared" si="33"/>
        <v>0</v>
      </c>
      <c r="CY64" s="69">
        <f t="shared" si="34"/>
        <v>0</v>
      </c>
      <c r="CZ64" s="69">
        <f t="shared" si="35"/>
        <v>0</v>
      </c>
      <c r="DA64" s="69">
        <f t="shared" si="36"/>
        <v>0</v>
      </c>
      <c r="DB64" s="69">
        <f t="shared" si="37"/>
        <v>0</v>
      </c>
    </row>
    <row r="65" spans="2:106" x14ac:dyDescent="0.15">
      <c r="B65" s="73"/>
      <c r="C65" s="63">
        <v>58</v>
      </c>
      <c r="D65" s="63">
        <f t="shared" si="39"/>
        <v>70</v>
      </c>
      <c r="E65" s="63">
        <f t="shared" si="41"/>
        <v>2500</v>
      </c>
      <c r="F65" s="63">
        <f t="shared" ref="F65:G65" si="52">F53*2</f>
        <v>0</v>
      </c>
      <c r="G65" s="63">
        <f t="shared" si="52"/>
        <v>160000</v>
      </c>
      <c r="H65" s="63"/>
      <c r="I65" s="63">
        <f>SUM($D$8:$D65)</f>
        <v>2860</v>
      </c>
      <c r="J65" s="63">
        <f>SUM(E$8:E65)</f>
        <v>85000</v>
      </c>
      <c r="K65" s="63">
        <f>SUM(F$8:F65)</f>
        <v>0</v>
      </c>
      <c r="L65" s="63">
        <f>SUM(G$8:G65)</f>
        <v>3400000</v>
      </c>
      <c r="N65" s="69"/>
      <c r="O65" s="4">
        <v>58</v>
      </c>
      <c r="P65" s="69">
        <f>求节点($C$8:$C$67,$I$8:$I$67,基本信息!N62)+P64</f>
        <v>99291.250682234037</v>
      </c>
      <c r="Q65" s="69">
        <f>求节点($C$8:$C$67,$I$8:$I$67,基本信息!O62)+Q64</f>
        <v>106974.59931954586</v>
      </c>
      <c r="R65" s="69">
        <f>求节点($C$8:$C$67,$I$8:$I$67,基本信息!P62)+R64</f>
        <v>116100.78471125888</v>
      </c>
      <c r="S65" s="69">
        <f>求节点($C$8:$C$67,$I$8:$I$67,基本信息!Q62)+S64</f>
        <v>127602.68239512693</v>
      </c>
      <c r="T65" s="69">
        <f>求节点($C$8:$C$67,$I$8:$I$67,基本信息!R62)+T64</f>
        <v>141089.85137715045</v>
      </c>
      <c r="U65" s="69">
        <f>求节点($C$8:$C$67,$J$8:$J$67,基本信息!N62)+U64</f>
        <v>2643115.8332402902</v>
      </c>
      <c r="V65" s="69">
        <f>求节点($C$8:$C$67,$J$8:$J$67,基本信息!O62)+V64</f>
        <v>2891241.6734413514</v>
      </c>
      <c r="W65" s="69">
        <f>求节点($C$8:$C$67,$J$8:$J$67,基本信息!P62)+W64</f>
        <v>3193679.4479178838</v>
      </c>
      <c r="X65" s="69">
        <f>求节点($C$8:$C$67,$J$8:$J$67,基本信息!Q62)+X64</f>
        <v>3586358.3345948509</v>
      </c>
      <c r="Y65" s="69">
        <f>求节点($C$8:$C$67,$J$8:$J$67,基本信息!R62)+Y64</f>
        <v>4053131.1685465332</v>
      </c>
      <c r="Z65" s="69">
        <f>求节点($C$8:$C$67,$K$8:$K$67,基本信息!N62)+Z64</f>
        <v>0</v>
      </c>
      <c r="AA65" s="69">
        <f>求节点($C$8:$C$67,$K$8:$K$67,基本信息!O62)+AA64</f>
        <v>0</v>
      </c>
      <c r="AB65" s="69">
        <f>求节点($C$8:$C$67,$K$8:$K$67,基本信息!P62)+AB64</f>
        <v>0</v>
      </c>
      <c r="AC65" s="69">
        <f>求节点($C$8:$C$67,$K$8:$K$67,基本信息!Q62)+AC64</f>
        <v>0</v>
      </c>
      <c r="AD65" s="69">
        <f>求节点($C$8:$C$67,$K$8:$K$67,基本信息!R62)+AD64</f>
        <v>0</v>
      </c>
      <c r="AE65" s="69">
        <f>求节点($C$8:$C$67,$L$8:$L$67,基本信息!N62)+AE64</f>
        <v>73341786.637653023</v>
      </c>
      <c r="AF65" s="69">
        <f>求节点($C$8:$C$67,$L$8:$L$67,基本信息!O62)+AF64</f>
        <v>82672956.813336581</v>
      </c>
      <c r="AG65" s="69">
        <f>求节点($C$8:$C$67,$L$8:$L$67,基本信息!P62)+AG64</f>
        <v>96180840.651572391</v>
      </c>
      <c r="AH65" s="69">
        <f>求节点($C$8:$C$67,$L$8:$L$67,基本信息!Q62)+AH64</f>
        <v>117013522.19650656</v>
      </c>
      <c r="AI65" s="69">
        <f>求节点($C$8:$C$67,$L$8:$L$67,基本信息!R62)+AI64</f>
        <v>143420093.50572404</v>
      </c>
      <c r="AJ65" s="69"/>
      <c r="AK65" s="58">
        <v>58</v>
      </c>
      <c r="AL65" s="69">
        <f>求节点($O$8:$O$607,P$8:P$607,节奏总纲!P61)+IF((节奏总纲!P61-INDEX($O$8:$O$607,MATCH(MAX(P$8:P$607),P$8:P$607,0)))&lt;0,0,(节奏总纲!P61-INDEX($O$8:$O$607,MATCH(MAX(P$8:P$607),P$8:P$607,0)))*MAX($I$8:$I$67))</f>
        <v>92630.873125030819</v>
      </c>
      <c r="AM65" s="69">
        <f>求节点($O$8:$O$607,Q$8:Q$607,节奏总纲!Q61)+IF((节奏总纲!Q61-INDEX($O$8:$O$607,MATCH(MAX(Q$8:Q$607),Q$8:Q$607,0)))&lt;0,0,(节奏总纲!Q61-INDEX($O$8:$O$607,MATCH(MAX(Q$8:Q$607),Q$8:Q$607,0)))*MAX($I$8:$I$67))</f>
        <v>84459.043892709975</v>
      </c>
      <c r="AN65" s="69">
        <f>求节点($O$8:$O$607,R$8:R$607,节奏总纲!R61)+IF((节奏总纲!R61-INDEX($O$8:$O$607,MATCH(MAX(R$8:R$607),R$8:R$607,0)))&lt;0,0,(节奏总纲!R61-INDEX($O$8:$O$607,MATCH(MAX(R$8:R$607),R$8:R$607,0)))*MAX($I$8:$I$67))</f>
        <v>72731.587513185237</v>
      </c>
      <c r="AO65" s="69">
        <f>求节点($O$8:$O$607,S$8:S$607,节奏总纲!S61)+IF((节奏总纲!S61-INDEX($O$8:$O$607,MATCH(MAX(S$8:S$607),S$8:S$607,0)))&lt;0,0,(节奏总纲!S61-INDEX($O$8:$O$607,MATCH(MAX(S$8:S$607),S$8:S$607,0)))*MAX($I$8:$I$67))</f>
        <v>56202.522144605027</v>
      </c>
      <c r="AP65" s="69">
        <f>求节点($O$8:$O$607,T$8:T$607,节奏总纲!T61)+IF((节奏总纲!T61-INDEX($O$8:$O$607,MATCH(MAX(T$8:T$607),T$8:T$607,0)))&lt;0,0,(节奏总纲!T61-INDEX($O$8:$O$607,MATCH(MAX(T$8:T$607),T$8:T$607,0)))*MAX($I$8:$I$67))</f>
        <v>33128.827763668014</v>
      </c>
      <c r="AQ65" s="69">
        <f>求节点($O$8:$O$607,U$8:U$607,节奏总纲!P61)+IF((节奏总纲!P61-INDEX($O$8:$O$607,MATCH(MAX(U$8:U$607),U$8:U$607,0)))&lt;0,0,(节奏总纲!P61-INDEX($O$8:$O$607,MATCH(MAX(U$8:U$607),U$8:U$607,0)))*MAX($J$8:$J$67))</f>
        <v>2460520.4153887602</v>
      </c>
      <c r="AR65" s="69">
        <f>求节点($O$8:$O$607,V$8:V$607,节奏总纲!Q61)+IF((节奏总纲!Q61-INDEX($O$8:$O$607,MATCH(MAX(V$8:V$607),V$8:V$607,0)))&lt;0,0,(节奏总纲!Q61-INDEX($O$8:$O$607,MATCH(MAX(V$8:V$607),V$8:V$607,0)))*MAX($J$8:$J$67))</f>
        <v>2267203.2102063415</v>
      </c>
      <c r="AS65" s="69">
        <f>求节点($O$8:$O$607,W$8:W$607,节奏总纲!R61)+IF((节奏总纲!R61-INDEX($O$8:$O$607,MATCH(MAX(W$8:W$607),W$8:W$607,0)))&lt;0,0,(节奏总纲!R61-INDEX($O$8:$O$607,MATCH(MAX(W$8:W$607),W$8:W$607,0)))*MAX($J$8:$J$67))</f>
        <v>1971977.1043391903</v>
      </c>
      <c r="AT65" s="69">
        <f>求节点($O$8:$O$607,X$8:X$607,节奏总纲!S61)+IF((节奏总纲!S61-INDEX($O$8:$O$607,MATCH(MAX(X$8:X$607),X$8:X$607,0)))&lt;0,0,(节奏总纲!S61-INDEX($O$8:$O$607,MATCH(MAX(X$8:X$607),X$8:X$607,0)))*MAX($J$8:$J$67))</f>
        <v>1540827.5325195177</v>
      </c>
      <c r="AU65" s="69">
        <f>求节点($O$8:$O$607,Y$8:Y$607,节奏总纲!T61)+IF((节奏总纲!T61-INDEX($O$8:$O$607,MATCH(MAX(Y$8:Y$607),Y$8:Y$607,0)))&lt;0,0,(节奏总纲!T61-INDEX($O$8:$O$607,MATCH(MAX(Y$8:Y$607),Y$8:Y$607,0)))*MAX($J$8:$J$67))</f>
        <v>919840.74679245939</v>
      </c>
      <c r="AV65" s="69">
        <f>求节点($O$8:$O$607,Z$8:Z$607,节奏总纲!P61)+IF((节奏总纲!P61-INDEX($O$8:$O$607,MATCH(MAX(Z$8:Z$607),Z$8:Z$607,0)))&lt;0,0,(节奏总纲!P61-INDEX($O$8:$O$607,MATCH(MAX(Z$8:Z$607),Z$8:Z$607,0)))*MAX($K$8:$K$67))</f>
        <v>0</v>
      </c>
      <c r="AW65" s="69">
        <f>求节点($O$8:$O$607,AA$8:AA$607,节奏总纲!Q61)+IF((节奏总纲!Q61-INDEX($O$8:$O$607,MATCH(MAX(AA$8:AA$607),AA$8:AA$607,0)))&lt;0,0,(节奏总纲!Q61-INDEX($O$8:$O$607,MATCH(MAX(AA$8:AA$607),AA$8:AA$607,0)))*MAX($K$8:$K$67))</f>
        <v>0</v>
      </c>
      <c r="AX65" s="69">
        <f>求节点($O$8:$O$607,AB$8:AB$607,节奏总纲!R61)+IF((节奏总纲!R61-INDEX($O$8:$O$607,MATCH(MAX(AB$8:AB$607),AB$8:AB$607,0)))&lt;0,0,(节奏总纲!R61-INDEX($O$8:$O$607,MATCH(MAX(AB$8:AB$607),AB$8:AB$607,0)))*MAX($K$8:$K$67))</f>
        <v>0</v>
      </c>
      <c r="AY65" s="69">
        <f>求节点($O$8:$O$607,AC$8:AC$607,节奏总纲!S61)+IF((节奏总纲!S61-INDEX($O$8:$O$607,MATCH(MAX(AC$8:AC$607),AC$8:AC$607,0)))&lt;0,0,(节奏总纲!S61-INDEX($O$8:$O$607,MATCH(MAX(AC$8:AC$607),AC$8:AC$607,0)))*MAX($K$8:$K$67))</f>
        <v>0</v>
      </c>
      <c r="AZ65" s="69">
        <f>求节点($O$8:$O$607,AD$8:AD$607,节奏总纲!T61)+IF((节奏总纲!T61-INDEX($O$8:$O$607,MATCH(MAX(AD$8:AD$607),AD$8:AD$607,0)))&lt;0,0,(节奏总纲!T61-INDEX($O$8:$O$607,MATCH(MAX(AD$8:AD$607),AD$8:AD$607,0)))*MAX($K$8:$K$67))</f>
        <v>0</v>
      </c>
      <c r="BA65" s="69">
        <f>求节点($O$8:$O$607,AE$8:AE$607,节奏总纲!P61)+IF((节奏总纲!P61-INDEX($O$8:$O$607,MATCH(MAX(AE$8:AE$607),AE$8:AE$607,0)))&lt;0,0,(节奏总纲!P61-INDEX($O$8:$O$607,MATCH(MAX(AE$8:AE$607),AE$8:AE$607,0)))*MAX($L$8:$L$67))</f>
        <v>68008828.293020666</v>
      </c>
      <c r="BB65" s="69">
        <f>求节点($O$8:$O$607,AF$8:AF$607,节奏总纲!Q61)+IF((节奏总纲!Q61-INDEX($O$8:$O$607,MATCH(MAX(AF$8:AF$607),AF$8:AF$607,0)))&lt;0,0,(节奏总纲!Q61-INDEX($O$8:$O$607,MATCH(MAX(AF$8:AF$607),AF$8:AF$607,0)))*MAX($L$8:$L$67))</f>
        <v>64035420.833578743</v>
      </c>
      <c r="BC65" s="69">
        <f>求节点($O$8:$O$607,AG$8:AG$607,节奏总纲!R61)+IF((节奏总纲!R61-INDEX($O$8:$O$607,MATCH(MAX(AG$8:AG$607),AG$8:AG$607,0)))&lt;0,0,(节奏总纲!R61-INDEX($O$8:$O$607,MATCH(MAX(AG$8:AG$607),AG$8:AG$607,0)))*MAX($L$8:$L$67))</f>
        <v>56928399.868484497</v>
      </c>
      <c r="BD65" s="69">
        <f>求节点($O$8:$O$607,AH$8:AH$607,节奏总纲!S61)+IF((节奏总纲!S61-INDEX($O$8:$O$607,MATCH(MAX(AH$8:AH$607),AH$8:AH$607,0)))&lt;0,0,(节奏总纲!S61-INDEX($O$8:$O$607,MATCH(MAX(AH$8:AH$607),AH$8:AH$607,0)))*MAX($L$8:$L$67))</f>
        <v>46132066.481438786</v>
      </c>
      <c r="BE65" s="69">
        <f>求节点($O$8:$O$607,AI$8:AI$607,节奏总纲!T61)+IF((节奏总纲!T61-INDEX($O$8:$O$607,MATCH(MAX(AI$8:AI$607),AI$8:AI$607,0)))&lt;0,0,(节奏总纲!T61-INDEX($O$8:$O$607,MATCH(MAX(AI$8:AI$607),AI$8:AI$607,0)))*MAX($L$8:$L$67))</f>
        <v>28862296.682028964</v>
      </c>
      <c r="BN65" s="4">
        <v>58</v>
      </c>
      <c r="BO65" s="63">
        <f>求节点($BJ$19:$BJ$23,$BK$19:$BK$23,基本信息!G62)</f>
        <v>460715.60562632215</v>
      </c>
      <c r="BP65" s="63">
        <f>求节点($BJ$19:$BJ$23,$BK$19:$BK$23,基本信息!H62)</f>
        <v>485715.60562632215</v>
      </c>
      <c r="BQ65" s="63">
        <f>求节点($BJ$19:$BJ$23,$BK$19:$BK$23,基本信息!I62)</f>
        <v>513394.50703290268</v>
      </c>
      <c r="BR65" s="63">
        <f>求节点($BJ$19:$BJ$23,$BK$19:$BK$23,基本信息!J62)</f>
        <v>544644.50703290268</v>
      </c>
      <c r="BS65" s="63">
        <f>求节点($BJ$19:$BJ$23,$BK$19:$BK$23,基本信息!K62)</f>
        <v>575894.50703290268</v>
      </c>
      <c r="BT65" s="63">
        <f>求节点($BJ$19:$BJ$23,$BL$19:$BL$23,基本信息!G62)</f>
        <v>8410.7340843948332</v>
      </c>
      <c r="BU65" s="63">
        <f>求节点($BJ$19:$BJ$23,$BL$19:$BL$23,基本信息!H62)</f>
        <v>8785.7340843948332</v>
      </c>
      <c r="BV65" s="63">
        <f>求节点($BJ$19:$BJ$23,$BL$19:$BL$23,基本信息!I62)</f>
        <v>9187.5230984606369</v>
      </c>
      <c r="BW65" s="63">
        <f>求节点($BJ$19:$BJ$23,$BL$19:$BL$23,基本信息!J62)</f>
        <v>9625.0230984606369</v>
      </c>
      <c r="BX65" s="63">
        <f>求节点($BJ$19:$BJ$23,$BL$19:$BL$23,基本信息!K62)</f>
        <v>10062.523098460637</v>
      </c>
      <c r="CC65" s="27"/>
      <c r="CD65" s="24">
        <v>58</v>
      </c>
      <c r="CE65" s="69">
        <f t="shared" si="38"/>
        <v>10104.160720942566</v>
      </c>
      <c r="CF65" s="69">
        <f t="shared" si="20"/>
        <v>9324.4777977104804</v>
      </c>
      <c r="CG65" s="69">
        <f t="shared" si="21"/>
        <v>8191.9110611645874</v>
      </c>
      <c r="CH65" s="69">
        <f t="shared" si="22"/>
        <v>6582.7545243065661</v>
      </c>
      <c r="CI65" s="69">
        <f t="shared" si="23"/>
        <v>4319.1350862128656</v>
      </c>
      <c r="CJ65" s="69">
        <f>(CE65-CE64)/节奏总纲!W61</f>
        <v>203.26696880842871</v>
      </c>
      <c r="CK65" s="6">
        <f t="shared" si="24"/>
        <v>8.3240303838023666E-2</v>
      </c>
      <c r="CL65" s="6">
        <f t="shared" si="25"/>
        <v>0.91675969616197639</v>
      </c>
      <c r="CM65" s="24"/>
      <c r="CN65" s="24">
        <v>58</v>
      </c>
      <c r="CO65" s="69">
        <f t="shared" si="26"/>
        <v>2921236.0210150825</v>
      </c>
      <c r="CP65" s="69">
        <f t="shared" si="27"/>
        <v>2752918.8158326638</v>
      </c>
      <c r="CQ65" s="69">
        <f t="shared" si="28"/>
        <v>2485371.6113720927</v>
      </c>
      <c r="CR65" s="69">
        <f t="shared" si="29"/>
        <v>2085472.0395524204</v>
      </c>
      <c r="CS65" s="69">
        <f t="shared" si="30"/>
        <v>1495735.2538253621</v>
      </c>
      <c r="CT65" s="6">
        <f t="shared" si="31"/>
        <v>0.15771255807883366</v>
      </c>
      <c r="CU65" s="6">
        <f t="shared" si="32"/>
        <v>0.84228744192116622</v>
      </c>
      <c r="CW65" s="24">
        <v>58</v>
      </c>
      <c r="CX65" s="69">
        <f t="shared" si="33"/>
        <v>0</v>
      </c>
      <c r="CY65" s="69">
        <f t="shared" si="34"/>
        <v>0</v>
      </c>
      <c r="CZ65" s="69">
        <f t="shared" si="35"/>
        <v>0</v>
      </c>
      <c r="DA65" s="69">
        <f t="shared" si="36"/>
        <v>0</v>
      </c>
      <c r="DB65" s="69">
        <f t="shared" si="37"/>
        <v>0</v>
      </c>
    </row>
    <row r="66" spans="2:106" x14ac:dyDescent="0.15">
      <c r="B66" s="73"/>
      <c r="C66" s="63">
        <v>59</v>
      </c>
      <c r="D66" s="63">
        <f t="shared" si="39"/>
        <v>70</v>
      </c>
      <c r="E66" s="63">
        <f t="shared" si="41"/>
        <v>2500</v>
      </c>
      <c r="F66" s="63">
        <f t="shared" ref="F66:G66" si="53">F54*2</f>
        <v>0</v>
      </c>
      <c r="G66" s="63">
        <f t="shared" si="53"/>
        <v>160000</v>
      </c>
      <c r="H66" s="63"/>
      <c r="I66" s="63">
        <f>SUM($D$8:$D66)</f>
        <v>2930</v>
      </c>
      <c r="J66" s="63">
        <f>SUM(E$8:E66)</f>
        <v>87500</v>
      </c>
      <c r="K66" s="63">
        <f>SUM(F$8:F66)</f>
        <v>0</v>
      </c>
      <c r="L66" s="63">
        <f>SUM(G$8:G66)</f>
        <v>3560000</v>
      </c>
      <c r="N66" s="69"/>
      <c r="O66" s="4">
        <v>59</v>
      </c>
      <c r="P66" s="69">
        <f>求节点($C$8:$C$67,$I$8:$I$67,基本信息!N63)+P65</f>
        <v>101328.16244693992</v>
      </c>
      <c r="Q66" s="69">
        <f>求节点($C$8:$C$67,$I$8:$I$67,基本信息!O63)+Q65</f>
        <v>109137.97004737613</v>
      </c>
      <c r="R66" s="69">
        <f>求节点($C$8:$C$67,$I$8:$I$67,基本信息!P63)+R65</f>
        <v>118438.09363710307</v>
      </c>
      <c r="S66" s="69">
        <f>求节点($C$8:$C$67,$I$8:$I$67,基本信息!Q63)+S65</f>
        <v>130077.68239512693</v>
      </c>
      <c r="T66" s="69">
        <f>求节点($C$8:$C$67,$I$8:$I$67,基本信息!R63)+T65</f>
        <v>143669.85137715045</v>
      </c>
      <c r="U66" s="69">
        <f>求节点($C$8:$C$67,$J$8:$J$67,基本信息!N63)+U65</f>
        <v>2699012.8920638198</v>
      </c>
      <c r="V66" s="69">
        <f>求节点($C$8:$C$67,$J$8:$J$67,基本信息!O63)+V65</f>
        <v>2951362.0565781468</v>
      </c>
      <c r="W66" s="69">
        <f>求节点($C$8:$C$67,$J$8:$J$67,基本信息!P63)+W65</f>
        <v>3260011.9095551763</v>
      </c>
      <c r="X66" s="69">
        <f>求节点($C$8:$C$67,$J$8:$J$67,基本信息!Q63)+X65</f>
        <v>3657608.3345948509</v>
      </c>
      <c r="Y66" s="69">
        <f>求节点($C$8:$C$67,$J$8:$J$67,基本信息!R63)+Y65</f>
        <v>4128131.1685465332</v>
      </c>
      <c r="Z66" s="69">
        <f>求节点($C$8:$C$67,$K$8:$K$67,基本信息!N63)+Z65</f>
        <v>0</v>
      </c>
      <c r="AA66" s="69">
        <f>求节点($C$8:$C$67,$K$8:$K$67,基本信息!O63)+AA65</f>
        <v>0</v>
      </c>
      <c r="AB66" s="69">
        <f>求节点($C$8:$C$67,$K$8:$K$67,基本信息!P63)+AB65</f>
        <v>0</v>
      </c>
      <c r="AC66" s="69">
        <f>求节点($C$8:$C$67,$K$8:$K$67,基本信息!Q63)+AC65</f>
        <v>0</v>
      </c>
      <c r="AD66" s="69">
        <f>求节点($C$8:$C$67,$K$8:$K$67,基本信息!R63)+AD65</f>
        <v>0</v>
      </c>
      <c r="AE66" s="69">
        <f>求节点($C$8:$C$67,$L$8:$L$67,基本信息!N63)+AE65</f>
        <v>74977668.990594193</v>
      </c>
      <c r="AF66" s="69">
        <f>求节点($C$8:$C$67,$L$8:$L$67,基本信息!O63)+AF65</f>
        <v>84480661.334091485</v>
      </c>
      <c r="AG66" s="69">
        <f>求节点($C$8:$C$67,$L$8:$L$67,基本信息!P63)+AG65</f>
        <v>98386118.196359098</v>
      </c>
      <c r="AH66" s="69">
        <f>求节点($C$8:$C$67,$L$8:$L$67,基本信息!Q63)+AH65</f>
        <v>119533522.19650656</v>
      </c>
      <c r="AI66" s="69">
        <f>求节点($C$8:$C$67,$L$8:$L$67,基本信息!R63)+AI65</f>
        <v>146180093.50572404</v>
      </c>
      <c r="AJ66" s="69"/>
      <c r="AK66" s="58">
        <v>59</v>
      </c>
      <c r="AL66" s="69">
        <f>求节点($O$8:$O$607,P$8:P$607,节奏总纲!P62)+IF((节奏总纲!P62-INDEX($O$8:$O$607,MATCH(MAX(P$8:P$607),P$8:P$607,0)))&lt;0,0,(节奏总纲!P62-INDEX($O$8:$O$607,MATCH(MAX(P$8:P$607),P$8:P$607,0)))*MAX($I$8:$I$67))</f>
        <v>100745.83271307005</v>
      </c>
      <c r="AM66" s="69">
        <f>求节点($O$8:$O$607,Q$8:Q$607,节奏总纲!Q62)+IF((节奏总纲!Q62-INDEX($O$8:$O$607,MATCH(MAX(Q$8:Q$607),Q$8:Q$607,0)))&lt;0,0,(节奏总纲!Q62-INDEX($O$8:$O$607,MATCH(MAX(Q$8:Q$607),Q$8:Q$607,0)))*MAX($I$8:$I$67))</f>
        <v>91835.704865474865</v>
      </c>
      <c r="AN66" s="69">
        <f>求节点($O$8:$O$607,R$8:R$607,节奏总纲!R62)+IF((节奏总纲!R62-INDEX($O$8:$O$607,MATCH(MAX(R$8:R$607),R$8:R$607,0)))&lt;0,0,(节奏总纲!R62-INDEX($O$8:$O$607,MATCH(MAX(R$8:R$607),R$8:R$607,0)))*MAX($I$8:$I$67))</f>
        <v>78976.493138759004</v>
      </c>
      <c r="AO66" s="69">
        <f>求节点($O$8:$O$607,S$8:S$607,节奏总纲!S62)+IF((节奏总纲!S62-INDEX($O$8:$O$607,MATCH(MAX(S$8:S$607),S$8:S$607,0)))&lt;0,0,(节奏总纲!S62-INDEX($O$8:$O$607,MATCH(MAX(S$8:S$607),S$8:S$607,0)))*MAX($I$8:$I$67))</f>
        <v>60934.460799808818</v>
      </c>
      <c r="AP66" s="69">
        <f>求节点($O$8:$O$607,T$8:T$607,节奏总纲!T62)+IF((节奏总纲!T62-INDEX($O$8:$O$607,MATCH(MAX(T$8:T$607),T$8:T$607,0)))&lt;0,0,(节奏总纲!T62-INDEX($O$8:$O$607,MATCH(MAX(T$8:T$607),T$8:T$607,0)))*MAX($I$8:$I$67))</f>
        <v>35919.649014957329</v>
      </c>
      <c r="AQ66" s="69">
        <f>求节点($O$8:$O$607,U$8:U$607,节奏总纲!P62)+IF((节奏总纲!P62-INDEX($O$8:$O$607,MATCH(MAX(U$8:U$607),U$8:U$607,0)))&lt;0,0,(节奏总纲!P62-INDEX($O$8:$O$607,MATCH(MAX(U$8:U$607),U$8:U$607,0)))*MAX($J$8:$J$67))</f>
        <v>2683032.5634345552</v>
      </c>
      <c r="AR66" s="69">
        <f>求节点($O$8:$O$607,V$8:V$607,节奏总纲!Q62)+IF((节奏总纲!Q62-INDEX($O$8:$O$607,MATCH(MAX(V$8:V$607),V$8:V$607,0)))&lt;0,0,(节奏总纲!Q62-INDEX($O$8:$O$607,MATCH(MAX(V$8:V$607),V$8:V$607,0)))*MAX($J$8:$J$67))</f>
        <v>2471327.5010904199</v>
      </c>
      <c r="AS66" s="69">
        <f>求节点($O$8:$O$607,W$8:W$607,节奏总纲!R62)+IF((节奏总纲!R62-INDEX($O$8:$O$607,MATCH(MAX(W$8:W$607),W$8:W$607,0)))&lt;0,0,(节奏总纲!R62-INDEX($O$8:$O$607,MATCH(MAX(W$8:W$607),W$8:W$607,0)))*MAX($J$8:$J$67))</f>
        <v>2146758.4229551158</v>
      </c>
      <c r="AT66" s="69">
        <f>求节点($O$8:$O$607,X$8:X$607,节奏总纲!S62)+IF((节奏总纲!S62-INDEX($O$8:$O$607,MATCH(MAX(X$8:X$607),X$8:X$607,0)))&lt;0,0,(节奏总纲!S62-INDEX($O$8:$O$607,MATCH(MAX(X$8:X$607),X$8:X$607,0)))*MAX($J$8:$J$67))</f>
        <v>1674933.2838493607</v>
      </c>
      <c r="AU66" s="69">
        <f>求节点($O$8:$O$607,Y$8:Y$607,节奏总纲!T62)+IF((节奏总纲!T62-INDEX($O$8:$O$607,MATCH(MAX(Y$8:Y$607),Y$8:Y$607,0)))&lt;0,0,(节奏总纲!T62-INDEX($O$8:$O$607,MATCH(MAX(Y$8:Y$607),Y$8:Y$607,0)))*MAX($J$8:$J$67))</f>
        <v>999847.82683952432</v>
      </c>
      <c r="AV66" s="69">
        <f>求节点($O$8:$O$607,Z$8:Z$607,节奏总纲!P62)+IF((节奏总纲!P62-INDEX($O$8:$O$607,MATCH(MAX(Z$8:Z$607),Z$8:Z$607,0)))&lt;0,0,(节奏总纲!P62-INDEX($O$8:$O$607,MATCH(MAX(Z$8:Z$607),Z$8:Z$607,0)))*MAX($K$8:$K$67))</f>
        <v>0</v>
      </c>
      <c r="AW66" s="69">
        <f>求节点($O$8:$O$607,AA$8:AA$607,节奏总纲!Q62)+IF((节奏总纲!Q62-INDEX($O$8:$O$607,MATCH(MAX(AA$8:AA$607),AA$8:AA$607,0)))&lt;0,0,(节奏总纲!Q62-INDEX($O$8:$O$607,MATCH(MAX(AA$8:AA$607),AA$8:AA$607,0)))*MAX($K$8:$K$67))</f>
        <v>0</v>
      </c>
      <c r="AX66" s="69">
        <f>求节点($O$8:$O$607,AB$8:AB$607,节奏总纲!R62)+IF((节奏总纲!R62-INDEX($O$8:$O$607,MATCH(MAX(AB$8:AB$607),AB$8:AB$607,0)))&lt;0,0,(节奏总纲!R62-INDEX($O$8:$O$607,MATCH(MAX(AB$8:AB$607),AB$8:AB$607,0)))*MAX($K$8:$K$67))</f>
        <v>0</v>
      </c>
      <c r="AY66" s="69">
        <f>求节点($O$8:$O$607,AC$8:AC$607,节奏总纲!S62)+IF((节奏总纲!S62-INDEX($O$8:$O$607,MATCH(MAX(AC$8:AC$607),AC$8:AC$607,0)))&lt;0,0,(节奏总纲!S62-INDEX($O$8:$O$607,MATCH(MAX(AC$8:AC$607),AC$8:AC$607,0)))*MAX($K$8:$K$67))</f>
        <v>0</v>
      </c>
      <c r="AZ66" s="69">
        <f>求节点($O$8:$O$607,AD$8:AD$607,节奏总纲!T62)+IF((节奏总纲!T62-INDEX($O$8:$O$607,MATCH(MAX(AD$8:AD$607),AD$8:AD$607,0)))&lt;0,0,(节奏总纲!T62-INDEX($O$8:$O$607,MATCH(MAX(AD$8:AD$607),AD$8:AD$607,0)))*MAX($K$8:$K$67))</f>
        <v>0</v>
      </c>
      <c r="BA66" s="69">
        <f>求节点($O$8:$O$607,AE$8:AE$607,节奏总纲!P62)+IF((节奏总纲!P62-INDEX($O$8:$O$607,MATCH(MAX(AE$8:AE$607),AE$8:AE$607,0)))&lt;0,0,(节奏总纲!P62-INDEX($O$8:$O$607,MATCH(MAX(AE$8:AE$607),AE$8:AE$607,0)))*MAX($L$8:$L$67))</f>
        <v>74509988.970410198</v>
      </c>
      <c r="BB66" s="69">
        <f>求节点($O$8:$O$607,AF$8:AF$607,节奏总纲!Q62)+IF((节奏总纲!Q62-INDEX($O$8:$O$607,MATCH(MAX(AF$8:AF$607),AF$8:AF$607,0)))&lt;0,0,(节奏总纲!Q62-INDEX($O$8:$O$607,MATCH(MAX(AF$8:AF$607),AF$8:AF$607,0)))*MAX($L$8:$L$67))</f>
        <v>70112172.058537647</v>
      </c>
      <c r="BC66" s="69">
        <f>求节点($O$8:$O$607,AG$8:AG$607,节奏总纲!R62)+IF((节奏总纲!R62-INDEX($O$8:$O$607,MATCH(MAX(AG$8:AG$607),AG$8:AG$607,0)))&lt;0,0,(节奏总纲!R62-INDEX($O$8:$O$607,MATCH(MAX(AG$8:AG$607),AG$8:AG$607,0)))*MAX($L$8:$L$67))</f>
        <v>62372532.266510293</v>
      </c>
      <c r="BD66" s="69">
        <f>求节点($O$8:$O$607,AH$8:AH$607,节奏总纲!S62)+IF((节奏总纲!S62-INDEX($O$8:$O$607,MATCH(MAX(AH$8:AH$607),AH$8:AH$607,0)))&lt;0,0,(节奏总纲!S62-INDEX($O$8:$O$607,MATCH(MAX(AH$8:AH$607),AH$8:AH$607,0)))*MAX($L$8:$L$67))</f>
        <v>50562679.690183915</v>
      </c>
      <c r="BE66" s="69">
        <f>求节点($O$8:$O$607,AI$8:AI$607,节奏总纲!T62)+IF((节奏总纲!T62-INDEX($O$8:$O$607,MATCH(MAX(AI$8:AI$607),AI$8:AI$607,0)))&lt;0,0,(节奏总纲!T62-INDEX($O$8:$O$607,MATCH(MAX(AI$8:AI$607),AI$8:AI$607,0)))*MAX($L$8:$L$67))</f>
        <v>31642602.012662269</v>
      </c>
      <c r="BN66" s="4">
        <v>59</v>
      </c>
      <c r="BO66" s="63">
        <f>求节点($BJ$19:$BJ$23,$BK$19:$BK$23,基本信息!G63)</f>
        <v>465493.50528495107</v>
      </c>
      <c r="BP66" s="63">
        <f>求节点($BJ$19:$BJ$23,$BK$19:$BK$23,基本信息!H63)</f>
        <v>490493.50528495107</v>
      </c>
      <c r="BQ66" s="63">
        <f>求节点($BJ$19:$BJ$23,$BK$19:$BK$23,基本信息!I63)</f>
        <v>519366.88160618884</v>
      </c>
      <c r="BR66" s="63">
        <f>求节点($BJ$19:$BJ$23,$BK$19:$BK$23,基本信息!J63)</f>
        <v>550616.88160618884</v>
      </c>
      <c r="BS66" s="63">
        <f>求节点($BJ$19:$BJ$23,$BK$19:$BK$23,基本信息!K63)</f>
        <v>581866.88160618884</v>
      </c>
      <c r="BT66" s="63">
        <f>求节点($BJ$19:$BJ$23,$BL$19:$BL$23,基本信息!G63)</f>
        <v>8482.4025792742668</v>
      </c>
      <c r="BU66" s="63">
        <f>求节点($BJ$19:$BJ$23,$BL$19:$BL$23,基本信息!H63)</f>
        <v>8857.4025792742668</v>
      </c>
      <c r="BV66" s="63">
        <f>求节点($BJ$19:$BJ$23,$BL$19:$BL$23,基本信息!I63)</f>
        <v>9271.1363424866449</v>
      </c>
      <c r="BW66" s="63">
        <f>求节点($BJ$19:$BJ$23,$BL$19:$BL$23,基本信息!J63)</f>
        <v>9708.6363424866449</v>
      </c>
      <c r="BX66" s="63">
        <f>求节点($BJ$19:$BJ$23,$BL$19:$BL$23,基本信息!K63)</f>
        <v>10146.136342486643</v>
      </c>
      <c r="CC66" s="27"/>
      <c r="CD66" s="24">
        <v>59</v>
      </c>
      <c r="CE66" s="69">
        <f t="shared" si="38"/>
        <v>10922.823529234432</v>
      </c>
      <c r="CF66" s="69">
        <f t="shared" si="20"/>
        <v>10069.310744474913</v>
      </c>
      <c r="CG66" s="69">
        <f t="shared" si="21"/>
        <v>8824.7629481245658</v>
      </c>
      <c r="CH66" s="69">
        <f t="shared" si="22"/>
        <v>7064.3097142295464</v>
      </c>
      <c r="CI66" s="69">
        <f t="shared" si="23"/>
        <v>4606.5785357443974</v>
      </c>
      <c r="CJ66" s="69">
        <f>(CE66-CE65)/节奏总纲!W62</f>
        <v>204.7232596384826</v>
      </c>
      <c r="CK66" s="6">
        <f t="shared" si="24"/>
        <v>7.7657599764122426E-2</v>
      </c>
      <c r="CL66" s="6">
        <f t="shared" si="25"/>
        <v>0.92234240023587755</v>
      </c>
      <c r="CM66" s="24"/>
      <c r="CN66" s="24">
        <v>59</v>
      </c>
      <c r="CO66" s="69">
        <f t="shared" si="26"/>
        <v>3148526.0687195063</v>
      </c>
      <c r="CP66" s="69">
        <f t="shared" si="27"/>
        <v>2961821.006375371</v>
      </c>
      <c r="CQ66" s="69">
        <f t="shared" si="28"/>
        <v>2666125.3045613049</v>
      </c>
      <c r="CR66" s="69">
        <f t="shared" si="29"/>
        <v>2225550.1654555495</v>
      </c>
      <c r="CS66" s="69">
        <f t="shared" si="30"/>
        <v>1581714.7084457132</v>
      </c>
      <c r="CT66" s="6">
        <f t="shared" si="31"/>
        <v>0.14784489476190538</v>
      </c>
      <c r="CU66" s="6">
        <f t="shared" si="32"/>
        <v>0.85215510523809457</v>
      </c>
      <c r="CW66" s="24">
        <v>59</v>
      </c>
      <c r="CX66" s="69">
        <f t="shared" si="33"/>
        <v>0</v>
      </c>
      <c r="CY66" s="69">
        <f t="shared" si="34"/>
        <v>0</v>
      </c>
      <c r="CZ66" s="69">
        <f t="shared" si="35"/>
        <v>0</v>
      </c>
      <c r="DA66" s="69">
        <f t="shared" si="36"/>
        <v>0</v>
      </c>
      <c r="DB66" s="69">
        <f t="shared" si="37"/>
        <v>0</v>
      </c>
    </row>
    <row r="67" spans="2:106" x14ac:dyDescent="0.15">
      <c r="B67" s="73"/>
      <c r="C67" s="63">
        <v>60</v>
      </c>
      <c r="D67" s="63">
        <f t="shared" si="39"/>
        <v>70</v>
      </c>
      <c r="E67" s="63">
        <f t="shared" si="41"/>
        <v>2500</v>
      </c>
      <c r="F67" s="63">
        <f t="shared" ref="F67:G67" si="54">F55*2</f>
        <v>0</v>
      </c>
      <c r="G67" s="63">
        <f t="shared" si="54"/>
        <v>160000</v>
      </c>
      <c r="H67" s="63"/>
      <c r="I67" s="63">
        <f>SUM($D$8:$D67)</f>
        <v>3000</v>
      </c>
      <c r="J67" s="63">
        <f>SUM(E$8:E67)</f>
        <v>90000</v>
      </c>
      <c r="K67" s="63">
        <f>SUM(F$8:F67)</f>
        <v>0</v>
      </c>
      <c r="L67" s="63">
        <f>SUM(G$8:G67)</f>
        <v>3720000</v>
      </c>
      <c r="N67" s="69"/>
      <c r="O67" s="4">
        <v>60</v>
      </c>
      <c r="P67" s="69">
        <f>求节点($C$8:$C$67,$I$8:$I$67,基本信息!N64)+P66</f>
        <v>103369.0447998811</v>
      </c>
      <c r="Q67" s="69">
        <f>求节点($C$8:$C$67,$I$8:$I$67,基本信息!O64)+Q66</f>
        <v>111306.7117367769</v>
      </c>
      <c r="R67" s="69">
        <f>求节点($C$8:$C$67,$I$8:$I$67,基本信息!P64)+R66</f>
        <v>120781.76120617181</v>
      </c>
      <c r="S67" s="69">
        <f>求节点($C$8:$C$67,$I$8:$I$67,基本信息!Q64)+S66</f>
        <v>132552.68239512693</v>
      </c>
      <c r="T67" s="69">
        <f>求节点($C$8:$C$67,$I$8:$I$67,基本信息!R64)+T66</f>
        <v>146249.85137715045</v>
      </c>
      <c r="U67" s="69">
        <f>求节点($C$8:$C$67,$J$8:$J$67,基本信息!N64)+U66</f>
        <v>2755042.3038285258</v>
      </c>
      <c r="V67" s="69">
        <f>求节点($C$8:$C$67,$J$8:$J$67,基本信息!O64)+V66</f>
        <v>3011674.2597710309</v>
      </c>
      <c r="W67" s="69">
        <f>求节点($C$8:$C$67,$J$8:$J$67,基本信息!P64)+W66</f>
        <v>3326571.4655933455</v>
      </c>
      <c r="X67" s="69">
        <f>求节点($C$8:$C$67,$J$8:$J$67,基本信息!Q64)+X66</f>
        <v>3728858.3345948509</v>
      </c>
      <c r="Y67" s="69">
        <f>求节点($C$8:$C$67,$J$8:$J$67,基本信息!R64)+Y66</f>
        <v>4203131.1685465332</v>
      </c>
      <c r="Z67" s="69">
        <f>求节点($C$8:$C$67,$K$8:$K$67,基本信息!N64)+Z66</f>
        <v>0</v>
      </c>
      <c r="AA67" s="69">
        <f>求节点($C$8:$C$67,$K$8:$K$67,基本信息!O64)+AA66</f>
        <v>0</v>
      </c>
      <c r="AB67" s="69">
        <f>求节点($C$8:$C$67,$K$8:$K$67,基本信息!P64)+AB66</f>
        <v>0</v>
      </c>
      <c r="AC67" s="69">
        <f>求节点($C$8:$C$67,$K$8:$K$67,基本信息!Q64)+AC66</f>
        <v>0</v>
      </c>
      <c r="AD67" s="69">
        <f>求节点($C$8:$C$67,$K$8:$K$67,基本信息!R64)+AD66</f>
        <v>0</v>
      </c>
      <c r="AE67" s="69">
        <f>求节点($C$8:$C$67,$L$8:$L$67,基本信息!N64)+AE66</f>
        <v>76618845.46118243</v>
      </c>
      <c r="AF67" s="69">
        <f>求节点($C$8:$C$67,$L$8:$L$67,基本信息!O64)+AF66</f>
        <v>86300642.338436067</v>
      </c>
      <c r="AG67" s="69">
        <f>求节点($C$8:$C$67,$L$8:$L$67,基本信息!P64)+AG66</f>
        <v>100605929.78280193</v>
      </c>
      <c r="AH67" s="69">
        <f>求节点($C$8:$C$67,$L$8:$L$67,基本信息!Q64)+AH66</f>
        <v>122053522.19650656</v>
      </c>
      <c r="AI67" s="69">
        <f>求节点($C$8:$C$67,$L$8:$L$67,基本信息!R64)+AI66</f>
        <v>148940093.50572404</v>
      </c>
      <c r="AJ67" s="69"/>
      <c r="AK67" s="58">
        <v>60</v>
      </c>
      <c r="AL67" s="69">
        <f>求节点($O$8:$O$607,P$8:P$607,节奏总纲!P63)+IF((节奏总纲!P63-INDEX($O$8:$O$607,MATCH(MAX(P$8:P$607),P$8:P$607,0)))&lt;0,0,(节奏总纲!P63-INDEX($O$8:$O$607,MATCH(MAX(P$8:P$607),P$8:P$607,0)))*MAX($I$8:$I$67))</f>
        <v>109515.5153881164</v>
      </c>
      <c r="AM67" s="69">
        <f>求节点($O$8:$O$607,Q$8:Q$607,节奏总纲!Q63)+IF((节奏总纲!Q63-INDEX($O$8:$O$607,MATCH(MAX(Q$8:Q$607),Q$8:Q$607,0)))&lt;0,0,(节奏总纲!Q63-INDEX($O$8:$O$607,MATCH(MAX(Q$8:Q$607),Q$8:Q$607,0)))*MAX($I$8:$I$67))</f>
        <v>99632.919485209568</v>
      </c>
      <c r="AN67" s="69">
        <f>求节点($O$8:$O$607,R$8:R$607,节奏总纲!R63)+IF((节奏总纲!R63-INDEX($O$8:$O$607,MATCH(MAX(R$8:R$607),R$8:R$607,0)))&lt;0,0,(节奏总纲!R63-INDEX($O$8:$O$607,MATCH(MAX(R$8:R$607),R$8:R$607,0)))*MAX($I$8:$I$67))</f>
        <v>85667.454280751408</v>
      </c>
      <c r="AO67" s="69">
        <f>求节点($O$8:$O$607,S$8:S$607,节奏总纲!S63)+IF((节奏总纲!S63-INDEX($O$8:$O$607,MATCH(MAX(S$8:S$607),S$8:S$607,0)))&lt;0,0,(节奏总纲!S63-INDEX($O$8:$O$607,MATCH(MAX(S$8:S$607),S$8:S$607,0)))*MAX($I$8:$I$67))</f>
        <v>66098.368184050181</v>
      </c>
      <c r="AP67" s="69">
        <f>求节点($O$8:$O$607,T$8:T$607,节奏总纲!T63)+IF((节奏总纲!T63-INDEX($O$8:$O$607,MATCH(MAX(T$8:T$607),T$8:T$607,0)))&lt;0,0,(节奏总纲!T63-INDEX($O$8:$O$607,MATCH(MAX(T$8:T$607),T$8:T$607,0)))*MAX($I$8:$I$67))</f>
        <v>39042.932100620965</v>
      </c>
      <c r="AQ67" s="69">
        <f>求节点($O$8:$O$607,U$8:U$607,节奏总纲!P63)+IF((节奏总纲!P63-INDEX($O$8:$O$607,MATCH(MAX(U$8:U$607),U$8:U$607,0)))&lt;0,0,(节奏总纲!P63-INDEX($O$8:$O$607,MATCH(MAX(U$8:U$607),U$8:U$607,0)))*MAX($J$8:$J$67))</f>
        <v>2923924.6567697022</v>
      </c>
      <c r="AR67" s="69">
        <f>求节点($O$8:$O$607,V$8:V$607,节奏总纲!Q63)+IF((节奏总纲!Q63-INDEX($O$8:$O$607,MATCH(MAX(V$8:V$607),V$8:V$607,0)))&lt;0,0,(节奏总纲!Q63-INDEX($O$8:$O$607,MATCH(MAX(V$8:V$607),V$8:V$607,0)))*MAX($J$8:$J$67))</f>
        <v>2687445.0122968089</v>
      </c>
      <c r="AS67" s="69">
        <f>求节点($O$8:$O$607,W$8:W$607,节奏总纲!R63)+IF((节奏总纲!R63-INDEX($O$8:$O$607,MATCH(MAX(W$8:W$607),W$8:W$607,0)))&lt;0,0,(节奏总纲!R63-INDEX($O$8:$O$607,MATCH(MAX(W$8:W$607),W$8:W$607,0)))*MAX($J$8:$J$67))</f>
        <v>2334476.5039711883</v>
      </c>
      <c r="AT67" s="69">
        <f>求节点($O$8:$O$607,X$8:X$607,节奏总纲!S63)+IF((节奏总纲!S63-INDEX($O$8:$O$607,MATCH(MAX(X$8:X$607),X$8:X$607,0)))&lt;0,0,(节奏总纲!S63-INDEX($O$8:$O$607,MATCH(MAX(X$8:X$607),X$8:X$607,0)))*MAX($J$8:$J$67))</f>
        <v>1821597.398484967</v>
      </c>
      <c r="AU67" s="69">
        <f>求节点($O$8:$O$607,Y$8:Y$607,节奏总纲!T63)+IF((节奏总纲!T63-INDEX($O$8:$O$607,MATCH(MAX(Y$8:Y$607),Y$8:Y$607,0)))&lt;0,0,(节奏总纲!T63-INDEX($O$8:$O$607,MATCH(MAX(Y$8:Y$607),Y$8:Y$607,0)))*MAX($J$8:$J$67))</f>
        <v>1089576.0515276224</v>
      </c>
      <c r="AV67" s="69">
        <f>求节点($O$8:$O$607,Z$8:Z$607,节奏总纲!P63)+IF((节奏总纲!P63-INDEX($O$8:$O$607,MATCH(MAX(Z$8:Z$607),Z$8:Z$607,0)))&lt;0,0,(节奏总纲!P63-INDEX($O$8:$O$607,MATCH(MAX(Z$8:Z$607),Z$8:Z$607,0)))*MAX($K$8:$K$67))</f>
        <v>0</v>
      </c>
      <c r="AW67" s="69">
        <f>求节点($O$8:$O$607,AA$8:AA$607,节奏总纲!Q63)+IF((节奏总纲!Q63-INDEX($O$8:$O$607,MATCH(MAX(AA$8:AA$607),AA$8:AA$607,0)))&lt;0,0,(节奏总纲!Q63-INDEX($O$8:$O$607,MATCH(MAX(AA$8:AA$607),AA$8:AA$607,0)))*MAX($K$8:$K$67))</f>
        <v>0</v>
      </c>
      <c r="AX67" s="69">
        <f>求节点($O$8:$O$607,AB$8:AB$607,节奏总纲!R63)+IF((节奏总纲!R63-INDEX($O$8:$O$607,MATCH(MAX(AB$8:AB$607),AB$8:AB$607,0)))&lt;0,0,(节奏总纲!R63-INDEX($O$8:$O$607,MATCH(MAX(AB$8:AB$607),AB$8:AB$607,0)))*MAX($K$8:$K$67))</f>
        <v>0</v>
      </c>
      <c r="AY67" s="69">
        <f>求节点($O$8:$O$607,AC$8:AC$607,节奏总纲!S63)+IF((节奏总纲!S63-INDEX($O$8:$O$607,MATCH(MAX(AC$8:AC$607),AC$8:AC$607,0)))&lt;0,0,(节奏总纲!S63-INDEX($O$8:$O$607,MATCH(MAX(AC$8:AC$607),AC$8:AC$607,0)))*MAX($K$8:$K$67))</f>
        <v>0</v>
      </c>
      <c r="AZ67" s="69">
        <f>求节点($O$8:$O$607,AD$8:AD$607,节奏总纲!T63)+IF((节奏总纲!T63-INDEX($O$8:$O$607,MATCH(MAX(AD$8:AD$607),AD$8:AD$607,0)))&lt;0,0,(节奏总纲!T63-INDEX($O$8:$O$607,MATCH(MAX(AD$8:AD$607),AD$8:AD$607,0)))*MAX($K$8:$K$67))</f>
        <v>0</v>
      </c>
      <c r="BA67" s="69">
        <f>求节点($O$8:$O$607,AE$8:AE$607,节奏总纲!P63)+IF((节奏总纲!P63-INDEX($O$8:$O$607,MATCH(MAX(AE$8:AE$607),AE$8:AE$607,0)))&lt;0,0,(节奏总纲!P63-INDEX($O$8:$O$607,MATCH(MAX(AE$8:AE$607),AE$8:AE$607,0)))*MAX($L$8:$L$67))</f>
        <v>81574139.578829482</v>
      </c>
      <c r="BB67" s="69">
        <f>求节点($O$8:$O$607,AF$8:AF$607,节奏总纲!Q63)+IF((节奏总纲!Q63-INDEX($O$8:$O$607,MATCH(MAX(AF$8:AF$607),AF$8:AF$607,0)))&lt;0,0,(节奏总纲!Q63-INDEX($O$8:$O$607,MATCH(MAX(AF$8:AF$607),AF$8:AF$607,0)))*MAX($L$8:$L$67))</f>
        <v>76567390.367554873</v>
      </c>
      <c r="BC67" s="69">
        <f>求节点($O$8:$O$607,AG$8:AG$607,节奏总纲!R63)+IF((节奏总纲!R63-INDEX($O$8:$O$607,MATCH(MAX(AG$8:AG$607),AG$8:AG$607,0)))&lt;0,0,(节奏总纲!R63-INDEX($O$8:$O$607,MATCH(MAX(AG$8:AG$607),AG$8:AG$607,0)))*MAX($L$8:$L$67))</f>
        <v>68288356.238983914</v>
      </c>
      <c r="BD67" s="69">
        <f>求节点($O$8:$O$607,AH$8:AH$607,节奏总纲!S63)+IF((节奏总纲!S63-INDEX($O$8:$O$607,MATCH(MAX(AH$8:AH$607),AH$8:AH$607,0)))&lt;0,0,(节奏总纲!S63-INDEX($O$8:$O$607,MATCH(MAX(AH$8:AH$607),AH$8:AH$607,0)))*MAX($L$8:$L$67))</f>
        <v>55455606.28547398</v>
      </c>
      <c r="BE67" s="69">
        <f>求节点($O$8:$O$607,AI$8:AI$607,节奏总纲!T63)+IF((节奏总纲!T63-INDEX($O$8:$O$607,MATCH(MAX(AI$8:AI$607),AI$8:AI$607,0)))&lt;0,0,(节奏总纲!T63-INDEX($O$8:$O$607,MATCH(MAX(AI$8:AI$607),AI$8:AI$607,0)))*MAX($L$8:$L$67))</f>
        <v>34788914.016513757</v>
      </c>
      <c r="BN67" s="4">
        <v>60</v>
      </c>
      <c r="BO67" s="63">
        <f>求节点($BJ$19:$BJ$23,$BK$19:$BK$23,基本信息!G64)</f>
        <v>470220.5882352941</v>
      </c>
      <c r="BP67" s="63">
        <f>求节点($BJ$19:$BJ$23,$BK$19:$BK$23,基本信息!H64)</f>
        <v>495220.5882352941</v>
      </c>
      <c r="BQ67" s="63">
        <f>求节点($BJ$19:$BJ$23,$BK$19:$BK$23,基本信息!I64)</f>
        <v>525275.73529411759</v>
      </c>
      <c r="BR67" s="63">
        <f>求节点($BJ$19:$BJ$23,$BK$19:$BK$23,基本信息!J64)</f>
        <v>556525.73529411759</v>
      </c>
      <c r="BS67" s="63">
        <f>求节点($BJ$19:$BJ$23,$BK$19:$BK$23,基本信息!K64)</f>
        <v>587775.73529411759</v>
      </c>
      <c r="BT67" s="63">
        <f>求节点($BJ$19:$BJ$23,$BL$19:$BL$23,基本信息!G64)</f>
        <v>8553.3088235294108</v>
      </c>
      <c r="BU67" s="63">
        <f>求节点($BJ$19:$BJ$23,$BL$19:$BL$23,基本信息!H64)</f>
        <v>8928.3088235294108</v>
      </c>
      <c r="BV67" s="63">
        <f>求节点($BJ$19:$BJ$23,$BL$19:$BL$23,基本信息!I64)</f>
        <v>9353.8602941176468</v>
      </c>
      <c r="BW67" s="63">
        <f>求节点($BJ$19:$BJ$23,$BL$19:$BL$23,基本信息!J64)</f>
        <v>9791.3602941176468</v>
      </c>
      <c r="BX67" s="63">
        <f>求节点($BJ$19:$BJ$23,$BL$19:$BL$23,基本信息!K64)</f>
        <v>10228.860294117647</v>
      </c>
      <c r="CC67" s="27"/>
      <c r="CD67" s="24">
        <v>60</v>
      </c>
      <c r="CE67" s="69">
        <f t="shared" si="38"/>
        <v>11806.882421164582</v>
      </c>
      <c r="CF67" s="69">
        <f t="shared" si="20"/>
        <v>10856.122830873899</v>
      </c>
      <c r="CG67" s="69">
        <f t="shared" si="21"/>
        <v>9502.1314574869066</v>
      </c>
      <c r="CH67" s="69">
        <f t="shared" si="22"/>
        <v>7588.9728478167835</v>
      </c>
      <c r="CI67" s="69">
        <f t="shared" si="23"/>
        <v>4927.1792394738623</v>
      </c>
      <c r="CJ67" s="69">
        <f>(CE67-CE66)/节奏总纲!W63</f>
        <v>206.27202115502925</v>
      </c>
      <c r="CK67" s="6">
        <f t="shared" si="24"/>
        <v>7.2443414937350986E-2</v>
      </c>
      <c r="CL67" s="6">
        <f t="shared" si="25"/>
        <v>0.92755658506264893</v>
      </c>
      <c r="CM67" s="24"/>
      <c r="CN67" s="24">
        <v>60</v>
      </c>
      <c r="CO67" s="69">
        <f t="shared" si="26"/>
        <v>3394145.2450049962</v>
      </c>
      <c r="CP67" s="69">
        <f t="shared" si="27"/>
        <v>3182665.6005321029</v>
      </c>
      <c r="CQ67" s="69">
        <f t="shared" si="28"/>
        <v>2859752.2392653059</v>
      </c>
      <c r="CR67" s="69">
        <f t="shared" si="29"/>
        <v>2378123.1337790843</v>
      </c>
      <c r="CS67" s="69">
        <f t="shared" si="30"/>
        <v>1677351.78682174</v>
      </c>
      <c r="CT67" s="6">
        <f t="shared" si="31"/>
        <v>0.13853873487803611</v>
      </c>
      <c r="CU67" s="6">
        <f t="shared" si="32"/>
        <v>0.86146126512196397</v>
      </c>
      <c r="CW67" s="24">
        <v>60</v>
      </c>
      <c r="CX67" s="69">
        <f t="shared" si="33"/>
        <v>0</v>
      </c>
      <c r="CY67" s="69">
        <f t="shared" si="34"/>
        <v>0</v>
      </c>
      <c r="CZ67" s="69">
        <f t="shared" si="35"/>
        <v>0</v>
      </c>
      <c r="DA67" s="69">
        <f t="shared" si="36"/>
        <v>0</v>
      </c>
      <c r="DB67" s="69">
        <f t="shared" si="37"/>
        <v>0</v>
      </c>
    </row>
    <row r="68" spans="2:106" x14ac:dyDescent="0.15">
      <c r="N68" s="69"/>
      <c r="O68" s="4">
        <v>61</v>
      </c>
      <c r="P68" s="69">
        <f>求节点($C$8:$C$67,$I$8:$I$67,基本信息!N65)+P67</f>
        <v>105413.89774105758</v>
      </c>
      <c r="Q68" s="69">
        <f>求节点($C$8:$C$67,$I$8:$I$67,基本信息!O65)+Q67</f>
        <v>113480.82438774814</v>
      </c>
      <c r="R68" s="69">
        <f>求节点($C$8:$C$67,$I$8:$I$67,基本信息!P65)+R67</f>
        <v>123131.75647932471</v>
      </c>
      <c r="S68" s="69">
        <f>求节点($C$8:$C$67,$I$8:$I$67,基本信息!Q65)+S67</f>
        <v>135027.68239512693</v>
      </c>
      <c r="T68" s="69">
        <f>求节点($C$8:$C$67,$I$8:$I$67,基本信息!R65)+T67</f>
        <v>148829.85137715045</v>
      </c>
      <c r="U68" s="69">
        <f>求节点($C$8:$C$67,$J$8:$J$67,基本信息!N65)+U67</f>
        <v>2811204.0685344082</v>
      </c>
      <c r="V68" s="69">
        <f>求节点($C$8:$C$67,$J$8:$J$67,基本信息!O65)+V67</f>
        <v>3072178.2830200037</v>
      </c>
      <c r="W68" s="69">
        <f>求节点($C$8:$C$67,$J$8:$J$67,基本信息!P65)+W67</f>
        <v>3393357.0110630919</v>
      </c>
      <c r="X68" s="69">
        <f>求节点($C$8:$C$67,$J$8:$J$67,基本信息!Q65)+X67</f>
        <v>3800108.3345948509</v>
      </c>
      <c r="Y68" s="69">
        <f>求节点($C$8:$C$67,$J$8:$J$67,基本信息!R65)+Y67</f>
        <v>4278131.1685465332</v>
      </c>
      <c r="Z68" s="69">
        <f>求节点($C$8:$C$67,$K$8:$K$67,基本信息!N65)+Z67</f>
        <v>0</v>
      </c>
      <c r="AA68" s="69">
        <f>求节点($C$8:$C$67,$K$8:$K$67,基本信息!O65)+AA67</f>
        <v>0</v>
      </c>
      <c r="AB68" s="69">
        <f>求节点($C$8:$C$67,$K$8:$K$67,基本信息!P65)+AB67</f>
        <v>0</v>
      </c>
      <c r="AC68" s="69">
        <f>求节点($C$8:$C$67,$K$8:$K$67,基本信息!Q65)+AC67</f>
        <v>0</v>
      </c>
      <c r="AD68" s="69">
        <f>求节点($C$8:$C$67,$K$8:$K$67,基本信息!R65)+AD67</f>
        <v>0</v>
      </c>
      <c r="AE68" s="69">
        <f>求节点($C$8:$C$67,$L$8:$L$67,基本信息!N65)+AE67</f>
        <v>78265316.049417719</v>
      </c>
      <c r="AF68" s="69">
        <f>求节点($C$8:$C$67,$L$8:$L$67,基本信息!O65)+AF67</f>
        <v>88132899.826370344</v>
      </c>
      <c r="AG68" s="69">
        <f>求节点($C$8:$C$67,$L$8:$L$67,基本信息!P65)+AG67</f>
        <v>102840204.6928657</v>
      </c>
      <c r="AH68" s="69">
        <f>求节点($C$8:$C$67,$L$8:$L$67,基本信息!Q65)+AH67</f>
        <v>124573522.19650656</v>
      </c>
      <c r="AI68" s="69">
        <f>求节点($C$8:$C$67,$L$8:$L$67,基本信息!R65)+AI67</f>
        <v>151700093.50572404</v>
      </c>
      <c r="AJ68" s="69"/>
      <c r="AK68" s="58">
        <v>61</v>
      </c>
      <c r="AL68" s="69">
        <f>求节点($O$8:$O$607,P$8:P$607,节奏总纲!P64)+IF((节奏总纲!P64-INDEX($O$8:$O$607,MATCH(MAX(P$8:P$607),P$8:P$607,0)))&lt;0,0,(节奏总纲!P64-INDEX($O$8:$O$607,MATCH(MAX(P$8:P$607),P$8:P$607,0)))*MAX($I$8:$I$67))</f>
        <v>118996.51709151884</v>
      </c>
      <c r="AM68" s="69">
        <f>求节点($O$8:$O$607,Q$8:Q$607,节奏总纲!Q64)+IF((节奏总纲!Q64-INDEX($O$8:$O$607,MATCH(MAX(Q$8:Q$607),Q$8:Q$607,0)))&lt;0,0,(节奏总纲!Q64-INDEX($O$8:$O$607,MATCH(MAX(Q$8:Q$607),Q$8:Q$607,0)))*MAX($I$8:$I$67))</f>
        <v>108265.71311631205</v>
      </c>
      <c r="AN68" s="69">
        <f>求节点($O$8:$O$607,R$8:R$607,节奏总纲!R64)+IF((节奏总纲!R64-INDEX($O$8:$O$607,MATCH(MAX(R$8:R$607),R$8:R$607,0)))&lt;0,0,(节奏总纲!R64-INDEX($O$8:$O$607,MATCH(MAX(R$8:R$607),R$8:R$607,0)))*MAX($I$8:$I$67))</f>
        <v>93031.700198310893</v>
      </c>
      <c r="AO68" s="69">
        <f>求节点($O$8:$O$607,S$8:S$607,节奏总纲!S64)+IF((节奏总纲!S64-INDEX($O$8:$O$607,MATCH(MAX(S$8:S$607),S$8:S$607,0)))&lt;0,0,(节奏总纲!S64-INDEX($O$8:$O$607,MATCH(MAX(S$8:S$607),S$8:S$607,0)))*MAX($I$8:$I$67))</f>
        <v>71820.090795262106</v>
      </c>
      <c r="AP68" s="69">
        <f>求节点($O$8:$O$607,T$8:T$607,节奏总纲!T64)+IF((节奏总纲!T64-INDEX($O$8:$O$607,MATCH(MAX(T$8:T$607),T$8:T$607,0)))&lt;0,0,(节奏总纲!T64-INDEX($O$8:$O$607,MATCH(MAX(T$8:T$607),T$8:T$607,0)))*MAX($I$8:$I$67))</f>
        <v>42322.519446026927</v>
      </c>
      <c r="AQ68" s="69">
        <f>求节点($O$8:$O$607,U$8:U$607,节奏总纲!P64)+IF((节奏总纲!P64-INDEX($O$8:$O$607,MATCH(MAX(U$8:U$607),U$8:U$607,0)))&lt;0,0,(节奏总纲!P64-INDEX($O$8:$O$607,MATCH(MAX(U$8:U$607),U$8:U$607,0)))*MAX($J$8:$J$67))</f>
        <v>3184836.0276552443</v>
      </c>
      <c r="AR68" s="69">
        <f>求节点($O$8:$O$607,V$8:V$607,节奏总纲!Q64)+IF((节奏总纲!Q64-INDEX($O$8:$O$607,MATCH(MAX(V$8:V$607),V$8:V$607,0)))&lt;0,0,(节奏总纲!Q64-INDEX($O$8:$O$607,MATCH(MAX(V$8:V$607),V$8:V$607,0)))*MAX($J$8:$J$67))</f>
        <v>2927121.9112277972</v>
      </c>
      <c r="AS68" s="69">
        <f>求节点($O$8:$O$607,W$8:W$607,节奏总纲!R64)+IF((节奏总纲!R64-INDEX($O$8:$O$607,MATCH(MAX(W$8:W$607),W$8:W$607,0)))&lt;0,0,(节奏总纲!R64-INDEX($O$8:$O$607,MATCH(MAX(W$8:W$607),W$8:W$607,0)))*MAX($J$8:$J$67))</f>
        <v>2541591.5592441065</v>
      </c>
      <c r="AT68" s="69">
        <f>求节点($O$8:$O$607,X$8:X$607,节奏总纲!S64)+IF((节奏总纲!S64-INDEX($O$8:$O$607,MATCH(MAX(X$8:X$607),X$8:X$607,0)))&lt;0,0,(节奏总纲!S64-INDEX($O$8:$O$607,MATCH(MAX(X$8:X$607),X$8:X$607,0)))*MAX($J$8:$J$67))</f>
        <v>1984470.3539974396</v>
      </c>
      <c r="AU68" s="69">
        <f>求节点($O$8:$O$607,Y$8:Y$607,节奏总纲!T64)+IF((节奏总纲!T64-INDEX($O$8:$O$607,MATCH(MAX(Y$8:Y$607),Y$8:Y$607,0)))&lt;0,0,(节奏总纲!T64-INDEX($O$8:$O$607,MATCH(MAX(Y$8:Y$607),Y$8:Y$607,0)))*MAX($J$8:$J$67))</f>
        <v>1183975.9058977168</v>
      </c>
      <c r="AV68" s="69">
        <f>求节点($O$8:$O$607,Z$8:Z$607,节奏总纲!P64)+IF((节奏总纲!P64-INDEX($O$8:$O$607,MATCH(MAX(Z$8:Z$607),Z$8:Z$607,0)))&lt;0,0,(节奏总纲!P64-INDEX($O$8:$O$607,MATCH(MAX(Z$8:Z$607),Z$8:Z$607,0)))*MAX($K$8:$K$67))</f>
        <v>0</v>
      </c>
      <c r="AW68" s="69">
        <f>求节点($O$8:$O$607,AA$8:AA$607,节奏总纲!Q64)+IF((节奏总纲!Q64-INDEX($O$8:$O$607,MATCH(MAX(AA$8:AA$607),AA$8:AA$607,0)))&lt;0,0,(节奏总纲!Q64-INDEX($O$8:$O$607,MATCH(MAX(AA$8:AA$607),AA$8:AA$607,0)))*MAX($K$8:$K$67))</f>
        <v>0</v>
      </c>
      <c r="AX68" s="69">
        <f>求节点($O$8:$O$607,AB$8:AB$607,节奏总纲!R64)+IF((节奏总纲!R64-INDEX($O$8:$O$607,MATCH(MAX(AB$8:AB$607),AB$8:AB$607,0)))&lt;0,0,(节奏总纲!R64-INDEX($O$8:$O$607,MATCH(MAX(AB$8:AB$607),AB$8:AB$607,0)))*MAX($K$8:$K$67))</f>
        <v>0</v>
      </c>
      <c r="AY68" s="69">
        <f>求节点($O$8:$O$607,AC$8:AC$607,节奏总纲!S64)+IF((节奏总纲!S64-INDEX($O$8:$O$607,MATCH(MAX(AC$8:AC$607),AC$8:AC$607,0)))&lt;0,0,(节奏总纲!S64-INDEX($O$8:$O$607,MATCH(MAX(AC$8:AC$607),AC$8:AC$607,0)))*MAX($K$8:$K$67))</f>
        <v>0</v>
      </c>
      <c r="AZ68" s="69">
        <f>求节点($O$8:$O$607,AD$8:AD$607,节奏总纲!T64)+IF((节奏总纲!T64-INDEX($O$8:$O$607,MATCH(MAX(AD$8:AD$607),AD$8:AD$607,0)))&lt;0,0,(节奏总纲!T64-INDEX($O$8:$O$607,MATCH(MAX(AD$8:AD$607),AD$8:AD$607,0)))*MAX($K$8:$K$67))</f>
        <v>0</v>
      </c>
      <c r="BA68" s="69">
        <f>求节点($O$8:$O$607,AE$8:AE$607,节奏总纲!P64)+IF((节奏总纲!P64-INDEX($O$8:$O$607,MATCH(MAX(AE$8:AE$607),AE$8:AE$607,0)))&lt;0,0,(节奏总纲!P64-INDEX($O$8:$O$607,MATCH(MAX(AE$8:AE$607),AE$8:AE$607,0)))*MAX($L$8:$L$67))</f>
        <v>89254493.452857524</v>
      </c>
      <c r="BB68" s="69">
        <f>求节点($O$8:$O$607,AF$8:AF$607,节奏总纲!Q64)+IF((节奏总纲!Q64-INDEX($O$8:$O$607,MATCH(MAX(AF$8:AF$607),AF$8:AF$607,0)))&lt;0,0,(节奏总纲!Q64-INDEX($O$8:$O$607,MATCH(MAX(AF$8:AF$607),AF$8:AF$607,0)))*MAX($L$8:$L$67))</f>
        <v>83751806.691999808</v>
      </c>
      <c r="BC68" s="69">
        <f>求节点($O$8:$O$607,AG$8:AG$607,节奏总纲!R64)+IF((节奏总纲!R64-INDEX($O$8:$O$607,MATCH(MAX(AG$8:AG$607),AG$8:AG$607,0)))&lt;0,0,(节奏总纲!R64-INDEX($O$8:$O$607,MATCH(MAX(AG$8:AG$607),AG$8:AG$607,0)))*MAX($L$8:$L$67))</f>
        <v>74892366.20430018</v>
      </c>
      <c r="BD68" s="69">
        <f>求节点($O$8:$O$607,AH$8:AH$607,节奏总纲!S64)+IF((节奏总纲!S64-INDEX($O$8:$O$607,MATCH(MAX(AH$8:AH$607),AH$8:AH$607,0)))&lt;0,0,(节奏总纲!S64-INDEX($O$8:$O$607,MATCH(MAX(AH$8:AH$607),AH$8:AH$607,0)))*MAX($L$8:$L$67))</f>
        <v>60944036.046605796</v>
      </c>
      <c r="BE68" s="69">
        <f>求节点($O$8:$O$607,AI$8:AI$607,节奏总纲!T64)+IF((节奏总纲!T64-INDEX($O$8:$O$607,MATCH(MAX(AI$8:AI$607),AI$8:AI$607,0)))&lt;0,0,(节奏总纲!T64-INDEX($O$8:$O$607,MATCH(MAX(AI$8:AI$607),AI$8:AI$607,0)))*MAX($L$8:$L$67))</f>
        <v>38125841.148265682</v>
      </c>
      <c r="BN68" s="4">
        <v>61</v>
      </c>
      <c r="BO68" s="63">
        <f>求节点($BJ$19:$BJ$23,$BK$19:$BK$23,基本信息!G65)</f>
        <v>475286.95029667951</v>
      </c>
      <c r="BP68" s="63">
        <f>求节点($BJ$19:$BJ$23,$BK$19:$BK$23,基本信息!H65)</f>
        <v>500358.68787084933</v>
      </c>
      <c r="BQ68" s="63">
        <f>求节点($BJ$19:$BJ$23,$BK$19:$BK$23,基本信息!I65)</f>
        <v>531608.68787084927</v>
      </c>
      <c r="BR68" s="63">
        <f>求节点($BJ$19:$BJ$23,$BK$19:$BK$23,基本信息!J65)</f>
        <v>562858.68787084927</v>
      </c>
      <c r="BS68" s="63">
        <f>求节点($BJ$19:$BJ$23,$BK$19:$BK$23,基本信息!K65)</f>
        <v>594108.68787084927</v>
      </c>
      <c r="BT68" s="63">
        <f>求节点($BJ$19:$BJ$23,$BL$19:$BL$23,基本信息!G65)</f>
        <v>8629.3042544501914</v>
      </c>
      <c r="BU68" s="63">
        <f>求节点($BJ$19:$BJ$23,$BL$19:$BL$23,基本信息!H65)</f>
        <v>9005.0216301918899</v>
      </c>
      <c r="BV68" s="63">
        <f>求节点($BJ$19:$BJ$23,$BL$19:$BL$23,基本信息!I65)</f>
        <v>9442.5216301918899</v>
      </c>
      <c r="BW68" s="63">
        <f>求节点($BJ$19:$BJ$23,$BL$19:$BL$23,基本信息!J65)</f>
        <v>9880.0216301918899</v>
      </c>
      <c r="BX68" s="63">
        <f>求节点($BJ$19:$BJ$23,$BL$19:$BL$23,基本信息!K65)</f>
        <v>10317.52163019189</v>
      </c>
      <c r="CC68" s="27"/>
      <c r="CD68" s="24">
        <v>61</v>
      </c>
      <c r="CE68" s="69">
        <f t="shared" si="38"/>
        <v>12762.582134596903</v>
      </c>
      <c r="CF68" s="69">
        <f t="shared" si="20"/>
        <v>11727.073474650395</v>
      </c>
      <c r="CG68" s="69">
        <f t="shared" si="21"/>
        <v>10247.422182850278</v>
      </c>
      <c r="CH68" s="69">
        <f t="shared" si="22"/>
        <v>8170.011242545399</v>
      </c>
      <c r="CI68" s="69">
        <f t="shared" si="23"/>
        <v>5264.0041076218822</v>
      </c>
      <c r="CJ68" s="69">
        <f>(CE68-CE67)/节奏总纲!W64</f>
        <v>208.05472516850014</v>
      </c>
      <c r="CK68" s="6">
        <f t="shared" si="24"/>
        <v>6.7614093789514662E-2</v>
      </c>
      <c r="CL68" s="6">
        <f t="shared" si="25"/>
        <v>0.93238590621048534</v>
      </c>
      <c r="CM68" s="24"/>
      <c r="CN68" s="24">
        <v>61</v>
      </c>
      <c r="CO68" s="69">
        <f t="shared" si="26"/>
        <v>3660122.9779519239</v>
      </c>
      <c r="CP68" s="69">
        <f t="shared" si="27"/>
        <v>3427480.5990986465</v>
      </c>
      <c r="CQ68" s="69">
        <f t="shared" si="28"/>
        <v>3073200.2471149559</v>
      </c>
      <c r="CR68" s="69">
        <f t="shared" si="29"/>
        <v>2547329.041868289</v>
      </c>
      <c r="CS68" s="69">
        <f t="shared" si="30"/>
        <v>1778084.5937685659</v>
      </c>
      <c r="CT68" s="6">
        <f t="shared" si="31"/>
        <v>0.12985545927274644</v>
      </c>
      <c r="CU68" s="6">
        <f t="shared" si="32"/>
        <v>0.87014454072725356</v>
      </c>
      <c r="CW68" s="24">
        <v>61</v>
      </c>
      <c r="CX68" s="69">
        <f t="shared" si="33"/>
        <v>0</v>
      </c>
      <c r="CY68" s="69">
        <f t="shared" si="34"/>
        <v>0</v>
      </c>
      <c r="CZ68" s="69">
        <f t="shared" si="35"/>
        <v>0</v>
      </c>
      <c r="DA68" s="69">
        <f t="shared" si="36"/>
        <v>0</v>
      </c>
      <c r="DB68" s="69">
        <f t="shared" si="37"/>
        <v>0</v>
      </c>
    </row>
    <row r="69" spans="2:106" x14ac:dyDescent="0.15">
      <c r="N69" s="69"/>
      <c r="O69" s="4">
        <v>62</v>
      </c>
      <c r="P69" s="69">
        <f>求节点($C$8:$C$67,$I$8:$I$67,基本信息!N66)+P68</f>
        <v>107462.72127046934</v>
      </c>
      <c r="Q69" s="69">
        <f>求节点($C$8:$C$67,$I$8:$I$67,基本信息!O66)+Q68</f>
        <v>115660.30800028988</v>
      </c>
      <c r="R69" s="69">
        <f>求节点($C$8:$C$67,$I$8:$I$67,基本信息!P66)+R68</f>
        <v>125488.07945656178</v>
      </c>
      <c r="S69" s="69">
        <f>求节点($C$8:$C$67,$I$8:$I$67,基本信息!Q66)+S68</f>
        <v>137502.68239512693</v>
      </c>
      <c r="T69" s="69">
        <f>求节点($C$8:$C$67,$I$8:$I$67,基本信息!R66)+T68</f>
        <v>151409.85137715045</v>
      </c>
      <c r="U69" s="69">
        <f>求节点($C$8:$C$67,$J$8:$J$67,基本信息!N66)+U68</f>
        <v>2867498.186181467</v>
      </c>
      <c r="V69" s="69">
        <f>求节点($C$8:$C$67,$J$8:$J$67,基本信息!O66)+V68</f>
        <v>3132874.1263250657</v>
      </c>
      <c r="W69" s="69">
        <f>求节点($C$8:$C$67,$J$8:$J$67,基本信息!P66)+W68</f>
        <v>3460368.5459644157</v>
      </c>
      <c r="X69" s="69">
        <f>求节点($C$8:$C$67,$J$8:$J$67,基本信息!Q66)+X68</f>
        <v>3871358.3345948509</v>
      </c>
      <c r="Y69" s="69">
        <f>求节点($C$8:$C$67,$J$8:$J$67,基本信息!R66)+Y68</f>
        <v>4353131.1685465332</v>
      </c>
      <c r="Z69" s="69">
        <f>求节点($C$8:$C$67,$K$8:$K$67,基本信息!N66)+Z68</f>
        <v>0</v>
      </c>
      <c r="AA69" s="69">
        <f>求节点($C$8:$C$67,$K$8:$K$67,基本信息!O66)+AA68</f>
        <v>0</v>
      </c>
      <c r="AB69" s="69">
        <f>求节点($C$8:$C$67,$K$8:$K$67,基本信息!P66)+AB68</f>
        <v>0</v>
      </c>
      <c r="AC69" s="69">
        <f>求节点($C$8:$C$67,$K$8:$K$67,基本信息!Q66)+AC68</f>
        <v>0</v>
      </c>
      <c r="AD69" s="69">
        <f>求节点($C$8:$C$67,$K$8:$K$67,基本信息!R66)+AD68</f>
        <v>0</v>
      </c>
      <c r="AE69" s="69">
        <f>求节点($C$8:$C$67,$L$8:$L$67,基本信息!N66)+AE68</f>
        <v>79917080.755300075</v>
      </c>
      <c r="AF69" s="69">
        <f>求节点($C$8:$C$67,$L$8:$L$67,基本信息!O66)+AF68</f>
        <v>89977433.797894299</v>
      </c>
      <c r="AG69" s="69">
        <f>求节点($C$8:$C$67,$L$8:$L$67,基本信息!P66)+AG68</f>
        <v>105088942.92655042</v>
      </c>
      <c r="AH69" s="69">
        <f>求节点($C$8:$C$67,$L$8:$L$67,基本信息!Q66)+AH68</f>
        <v>127093522.19650656</v>
      </c>
      <c r="AI69" s="69">
        <f>求节点($C$8:$C$67,$L$8:$L$67,基本信息!R66)+AI68</f>
        <v>154460093.50572404</v>
      </c>
      <c r="AJ69" s="69"/>
      <c r="AK69" s="58">
        <v>62</v>
      </c>
      <c r="AL69" s="69">
        <f>求节点($O$8:$O$607,P$8:P$607,节奏总纲!P65)+IF((节奏总纲!P65-INDEX($O$8:$O$607,MATCH(MAX(P$8:P$607),P$8:P$607,0)))&lt;0,0,(节奏总纲!P65-INDEX($O$8:$O$607,MATCH(MAX(P$8:P$607),P$8:P$607,0)))*MAX($I$8:$I$67))</f>
        <v>129250.52261873103</v>
      </c>
      <c r="AM69" s="69">
        <f>求节点($O$8:$O$607,Q$8:Q$607,节奏总纲!Q65)+IF((节奏总纲!Q65-INDEX($O$8:$O$607,MATCH(MAX(Q$8:Q$607),Q$8:Q$607,0)))&lt;0,0,(节奏总纲!Q65-INDEX($O$8:$O$607,MATCH(MAX(Q$8:Q$607),Q$8:Q$607,0)))*MAX($I$8:$I$67))</f>
        <v>117502.05800686299</v>
      </c>
      <c r="AN69" s="69">
        <f>求节点($O$8:$O$607,R$8:R$607,节奏总纲!R65)+IF((节奏总纲!R65-INDEX($O$8:$O$607,MATCH(MAX(R$8:R$607),R$8:R$607,0)))&lt;0,0,(节奏总纲!R65-INDEX($O$8:$O$607,MATCH(MAX(R$8:R$607),R$8:R$607,0)))*MAX($I$8:$I$67))</f>
        <v>101085.49012921033</v>
      </c>
      <c r="AO69" s="69">
        <f>求节点($O$8:$O$607,S$8:S$607,节奏总纲!S65)+IF((节奏总纲!S65-INDEX($O$8:$O$607,MATCH(MAX(S$8:S$607),S$8:S$607,0)))&lt;0,0,(节奏总纲!S65-INDEX($O$8:$O$607,MATCH(MAX(S$8:S$607),S$8:S$607,0)))*MAX($I$8:$I$67))</f>
        <v>78065.920312093294</v>
      </c>
      <c r="AP69" s="69">
        <f>求节点($O$8:$O$607,T$8:T$607,节奏总纲!T65)+IF((节奏总纲!T65-INDEX($O$8:$O$607,MATCH(MAX(T$8:T$607),T$8:T$607,0)))&lt;0,0,(节奏总纲!T65-INDEX($O$8:$O$607,MATCH(MAX(T$8:T$607),T$8:T$607,0)))*MAX($I$8:$I$67))</f>
        <v>46119.133065732269</v>
      </c>
      <c r="AQ69" s="69">
        <f>求节点($O$8:$O$607,U$8:U$607,节奏总纲!P65)+IF((节奏总纲!P65-INDEX($O$8:$O$607,MATCH(MAX(U$8:U$607),U$8:U$607,0)))&lt;0,0,(节奏总纲!P65-INDEX($O$8:$O$607,MATCH(MAX(U$8:U$607),U$8:U$607,0)))*MAX($J$8:$J$67))</f>
        <v>3467557.894485801</v>
      </c>
      <c r="AR69" s="69">
        <f>求节点($O$8:$O$607,V$8:V$607,节奏总纲!Q65)+IF((节奏总纲!Q65-INDEX($O$8:$O$607,MATCH(MAX(V$8:V$607),V$8:V$607,0)))&lt;0,0,(节奏总纲!Q65-INDEX($O$8:$O$607,MATCH(MAX(V$8:V$607),V$8:V$607,0)))*MAX($J$8:$J$67))</f>
        <v>3184200.0383737478</v>
      </c>
      <c r="AS69" s="69">
        <f>求节点($O$8:$O$607,W$8:W$607,节奏总纲!R65)+IF((节奏总纲!R65-INDEX($O$8:$O$607,MATCH(MAX(W$8:W$607),W$8:W$607,0)))&lt;0,0,(节奏总纲!R65-INDEX($O$8:$O$607,MATCH(MAX(W$8:W$607),W$8:W$607,0)))*MAX($J$8:$J$67))</f>
        <v>2768699.9283964722</v>
      </c>
      <c r="AT69" s="69">
        <f>求节点($O$8:$O$607,X$8:X$607,节奏总纲!S65)+IF((节奏总纲!S65-INDEX($O$8:$O$607,MATCH(MAX(X$8:X$607),X$8:X$607,0)))&lt;0,0,(节奏总纲!S65-INDEX($O$8:$O$607,MATCH(MAX(X$8:X$607),X$8:X$607,0)))*MAX($J$8:$J$67))</f>
        <v>2162677.4663561815</v>
      </c>
      <c r="AU69" s="69">
        <f>求节点($O$8:$O$607,Y$8:Y$607,节奏总纲!T65)+IF((节奏总纲!T65-INDEX($O$8:$O$607,MATCH(MAX(Y$8:Y$607),Y$8:Y$607,0)))&lt;0,0,(节奏总纲!T65-INDEX($O$8:$O$607,MATCH(MAX(Y$8:Y$607),Y$8:Y$607,0)))*MAX($J$8:$J$67))</f>
        <v>1293477.8601922139</v>
      </c>
      <c r="AV69" s="69">
        <f>求节点($O$8:$O$607,Z$8:Z$607,节奏总纲!P65)+IF((节奏总纲!P65-INDEX($O$8:$O$607,MATCH(MAX(Z$8:Z$607),Z$8:Z$607,0)))&lt;0,0,(节奏总纲!P65-INDEX($O$8:$O$607,MATCH(MAX(Z$8:Z$607),Z$8:Z$607,0)))*MAX($K$8:$K$67))</f>
        <v>0</v>
      </c>
      <c r="AW69" s="69">
        <f>求节点($O$8:$O$607,AA$8:AA$607,节奏总纲!Q65)+IF((节奏总纲!Q65-INDEX($O$8:$O$607,MATCH(MAX(AA$8:AA$607),AA$8:AA$607,0)))&lt;0,0,(节奏总纲!Q65-INDEX($O$8:$O$607,MATCH(MAX(AA$8:AA$607),AA$8:AA$607,0)))*MAX($K$8:$K$67))</f>
        <v>0</v>
      </c>
      <c r="AX69" s="69">
        <f>求节点($O$8:$O$607,AB$8:AB$607,节奏总纲!R65)+IF((节奏总纲!R65-INDEX($O$8:$O$607,MATCH(MAX(AB$8:AB$607),AB$8:AB$607,0)))&lt;0,0,(节奏总纲!R65-INDEX($O$8:$O$607,MATCH(MAX(AB$8:AB$607),AB$8:AB$607,0)))*MAX($K$8:$K$67))</f>
        <v>0</v>
      </c>
      <c r="AY69" s="69">
        <f>求节点($O$8:$O$607,AC$8:AC$607,节奏总纲!S65)+IF((节奏总纲!S65-INDEX($O$8:$O$607,MATCH(MAX(AC$8:AC$607),AC$8:AC$607,0)))&lt;0,0,(节奏总纲!S65-INDEX($O$8:$O$607,MATCH(MAX(AC$8:AC$607),AC$8:AC$607,0)))*MAX($K$8:$K$67))</f>
        <v>0</v>
      </c>
      <c r="AZ69" s="69">
        <f>求节点($O$8:$O$607,AD$8:AD$607,节奏总纲!T65)+IF((节奏总纲!T65-INDEX($O$8:$O$607,MATCH(MAX(AD$8:AD$607),AD$8:AD$607,0)))&lt;0,0,(节奏总纲!T65-INDEX($O$8:$O$607,MATCH(MAX(AD$8:AD$607),AD$8:AD$607,0)))*MAX($K$8:$K$67))</f>
        <v>0</v>
      </c>
      <c r="BA69" s="69">
        <f>求节点($O$8:$O$607,AE$8:AE$607,节奏总纲!P65)+IF((节奏总纲!P65-INDEX($O$8:$O$607,MATCH(MAX(AE$8:AE$607),AE$8:AE$607,0)))&lt;0,0,(节奏总纲!P65-INDEX($O$8:$O$607,MATCH(MAX(AE$8:AE$607),AE$8:AE$607,0)))*MAX($L$8:$L$67))</f>
        <v>97609452.255587325</v>
      </c>
      <c r="BB69" s="69">
        <f>求节点($O$8:$O$607,AF$8:AF$607,节奏总纲!Q65)+IF((节奏总纲!Q65-INDEX($O$8:$O$607,MATCH(MAX(AF$8:AF$607),AF$8:AF$607,0)))&lt;0,0,(节奏总纲!Q65-INDEX($O$8:$O$607,MATCH(MAX(AF$8:AF$607),AF$8:AF$607,0)))*MAX($L$8:$L$67))</f>
        <v>91542638.174867377</v>
      </c>
      <c r="BC69" s="69">
        <f>求节点($O$8:$O$607,AG$8:AG$607,节奏总纲!R65)+IF((节奏总纲!R65-INDEX($O$8:$O$607,MATCH(MAX(AG$8:AG$607),AG$8:AG$607,0)))&lt;0,0,(节奏总纲!R65-INDEX($O$8:$O$607,MATCH(MAX(AG$8:AG$607),AG$8:AG$607,0)))*MAX($L$8:$L$67))</f>
        <v>82224590.552860409</v>
      </c>
      <c r="BD69" s="69">
        <f>求节点($O$8:$O$607,AH$8:AH$607,节奏总纲!S65)+IF((节奏总纲!S65-INDEX($O$8:$O$607,MATCH(MAX(AH$8:AH$607),AH$8:AH$607,0)))&lt;0,0,(节奏总纲!S65-INDEX($O$8:$O$607,MATCH(MAX(AH$8:AH$607),AH$8:AH$607,0)))*MAX($L$8:$L$67))</f>
        <v>67011162.161723055</v>
      </c>
      <c r="BE69" s="69">
        <f>求节点($O$8:$O$607,AI$8:AI$607,节奏总纲!T65)+IF((节奏总纲!T65-INDEX($O$8:$O$607,MATCH(MAX(AI$8:AI$607),AI$8:AI$607,0)))&lt;0,0,(节奏总纲!T65-INDEX($O$8:$O$607,MATCH(MAX(AI$8:AI$607),AI$8:AI$607,0)))*MAX($L$8:$L$67))</f>
        <v>42029090.900410965</v>
      </c>
      <c r="BN69" s="4">
        <v>62</v>
      </c>
      <c r="BO69" s="63">
        <f>求节点($BJ$19:$BJ$23,$BK$19:$BK$23,基本信息!G66)</f>
        <v>480716.94270567305</v>
      </c>
      <c r="BP69" s="63">
        <f>求节点($BJ$19:$BJ$23,$BK$19:$BK$23,基本信息!H66)</f>
        <v>507146.17838209128</v>
      </c>
      <c r="BQ69" s="63">
        <f>求节点($BJ$19:$BJ$23,$BK$19:$BK$23,基本信息!I66)</f>
        <v>538396.17838209122</v>
      </c>
      <c r="BR69" s="63">
        <f>求节点($BJ$19:$BJ$23,$BK$19:$BK$23,基本信息!J66)</f>
        <v>569646.17838209122</v>
      </c>
      <c r="BS69" s="63">
        <f>求节点($BJ$19:$BJ$23,$BK$19:$BK$23,基本信息!K66)</f>
        <v>600896.17838209122</v>
      </c>
      <c r="BT69" s="63">
        <f>求节点($BJ$19:$BJ$23,$BL$19:$BL$23,基本信息!G66)</f>
        <v>8710.7541405850952</v>
      </c>
      <c r="BU69" s="63">
        <f>求节点($BJ$19:$BJ$23,$BL$19:$BL$23,基本信息!H66)</f>
        <v>9100.0464973492781</v>
      </c>
      <c r="BV69" s="63">
        <f>求节点($BJ$19:$BJ$23,$BL$19:$BL$23,基本信息!I66)</f>
        <v>9537.5464973492781</v>
      </c>
      <c r="BW69" s="63">
        <f>求节点($BJ$19:$BJ$23,$BL$19:$BL$23,基本信息!J66)</f>
        <v>9975.0464973492781</v>
      </c>
      <c r="BX69" s="63">
        <f>求节点($BJ$19:$BJ$23,$BL$19:$BL$23,基本信息!K66)</f>
        <v>10412.546497349278</v>
      </c>
      <c r="CC69" s="27"/>
      <c r="CD69" s="24">
        <v>62</v>
      </c>
      <c r="CE69" s="69">
        <f t="shared" si="38"/>
        <v>13796.127675931613</v>
      </c>
      <c r="CF69" s="69">
        <f t="shared" si="20"/>
        <v>12660.210450421228</v>
      </c>
      <c r="CG69" s="69">
        <f t="shared" si="21"/>
        <v>11062.303662655962</v>
      </c>
      <c r="CH69" s="69">
        <f t="shared" si="22"/>
        <v>8804.096680944258</v>
      </c>
      <c r="CI69" s="69">
        <f t="shared" si="23"/>
        <v>5653.1679563081552</v>
      </c>
      <c r="CJ69" s="69">
        <f>(CE69-CE68)/节奏总纲!W65</f>
        <v>209.93398322391465</v>
      </c>
      <c r="CK69" s="6">
        <f t="shared" si="24"/>
        <v>6.3139123855613946E-2</v>
      </c>
      <c r="CL69" s="6">
        <f t="shared" si="25"/>
        <v>0.93686087614438607</v>
      </c>
      <c r="CM69" s="24"/>
      <c r="CN69" s="24">
        <v>62</v>
      </c>
      <c r="CO69" s="69">
        <f t="shared" si="26"/>
        <v>3948274.8371914742</v>
      </c>
      <c r="CP69" s="69">
        <f t="shared" si="27"/>
        <v>3691346.2167558391</v>
      </c>
      <c r="CQ69" s="69">
        <f t="shared" si="28"/>
        <v>3307096.1067785635</v>
      </c>
      <c r="CR69" s="69">
        <f t="shared" si="29"/>
        <v>2732323.6447382728</v>
      </c>
      <c r="CS69" s="69">
        <f t="shared" si="30"/>
        <v>1894374.0385743051</v>
      </c>
      <c r="CT69" s="6">
        <f t="shared" si="31"/>
        <v>0.12175366774811992</v>
      </c>
      <c r="CU69" s="6">
        <f t="shared" si="32"/>
        <v>0.87824633225188009</v>
      </c>
      <c r="CW69" s="24">
        <v>62</v>
      </c>
      <c r="CX69" s="69">
        <f t="shared" si="33"/>
        <v>0</v>
      </c>
      <c r="CY69" s="69">
        <f t="shared" si="34"/>
        <v>0</v>
      </c>
      <c r="CZ69" s="69">
        <f t="shared" si="35"/>
        <v>0</v>
      </c>
      <c r="DA69" s="69">
        <f t="shared" si="36"/>
        <v>0</v>
      </c>
      <c r="DB69" s="69">
        <f t="shared" si="37"/>
        <v>0</v>
      </c>
    </row>
    <row r="70" spans="2:106" x14ac:dyDescent="0.15">
      <c r="N70" s="69"/>
      <c r="O70" s="4">
        <v>63</v>
      </c>
      <c r="P70" s="69">
        <f>求节点($C$8:$C$67,$I$8:$I$67,基本信息!N67)+P69</f>
        <v>109515.5153881164</v>
      </c>
      <c r="Q70" s="69">
        <f>求节点($C$8:$C$67,$I$8:$I$67,基本信息!O67)+Q69</f>
        <v>117845.14868696679</v>
      </c>
      <c r="R70" s="69">
        <f>求节点($C$8:$C$67,$I$8:$I$67,基本信息!P67)+R69</f>
        <v>127850.730137883</v>
      </c>
      <c r="S70" s="69">
        <f>求节点($C$8:$C$67,$I$8:$I$67,基本信息!Q67)+S69</f>
        <v>139977.68239512693</v>
      </c>
      <c r="T70" s="69">
        <f>求节点($C$8:$C$67,$I$8:$I$67,基本信息!R67)+T69</f>
        <v>153989.85137715045</v>
      </c>
      <c r="U70" s="69">
        <f>求节点($C$8:$C$67,$J$8:$J$67,基本信息!N67)+U69</f>
        <v>2923924.6567697022</v>
      </c>
      <c r="V70" s="69">
        <f>求节点($C$8:$C$67,$J$8:$J$67,基本信息!O67)+V69</f>
        <v>3193761.293706384</v>
      </c>
      <c r="W70" s="69">
        <f>求节点($C$8:$C$67,$J$8:$J$67,基本信息!P67)+W69</f>
        <v>3527606.0702973166</v>
      </c>
      <c r="X70" s="69">
        <f>求节点($C$8:$C$67,$J$8:$J$67,基本信息!Q67)+X69</f>
        <v>3942608.3345948509</v>
      </c>
      <c r="Y70" s="69">
        <f>求节点($C$8:$C$67,$J$8:$J$67,基本信息!R67)+Y69</f>
        <v>4428131.1685465332</v>
      </c>
      <c r="Z70" s="69">
        <f>求节点($C$8:$C$67,$K$8:$K$67,基本信息!N67)+Z69</f>
        <v>0</v>
      </c>
      <c r="AA70" s="69">
        <f>求节点($C$8:$C$67,$K$8:$K$67,基本信息!O67)+AA69</f>
        <v>0</v>
      </c>
      <c r="AB70" s="69">
        <f>求节点($C$8:$C$67,$K$8:$K$67,基本信息!P67)+AB69</f>
        <v>0</v>
      </c>
      <c r="AC70" s="69">
        <f>求节点($C$8:$C$67,$K$8:$K$67,基本信息!Q67)+AC69</f>
        <v>0</v>
      </c>
      <c r="AD70" s="69">
        <f>求节点($C$8:$C$67,$K$8:$K$67,基本信息!R67)+AD69</f>
        <v>0</v>
      </c>
      <c r="AE70" s="69">
        <f>求节点($C$8:$C$67,$L$8:$L$67,基本信息!N67)+AE69</f>
        <v>81574139.578829482</v>
      </c>
      <c r="AF70" s="69">
        <f>求节点($C$8:$C$67,$L$8:$L$67,基本信息!O67)+AF69</f>
        <v>91834212.510298669</v>
      </c>
      <c r="AG70" s="69">
        <f>求节点($C$8:$C$67,$L$8:$L$67,基本信息!P67)+AG69</f>
        <v>107352144.48385608</v>
      </c>
      <c r="AH70" s="69">
        <f>求节点($C$8:$C$67,$L$8:$L$67,基本信息!Q67)+AH69</f>
        <v>129613522.19650656</v>
      </c>
      <c r="AI70" s="69">
        <f>求节点($C$8:$C$67,$L$8:$L$67,基本信息!R67)+AI69</f>
        <v>157220093.50572404</v>
      </c>
      <c r="AJ70" s="69"/>
      <c r="AK70" s="58">
        <v>63</v>
      </c>
      <c r="AL70" s="69">
        <f>求节点($O$8:$O$607,P$8:P$607,节奏总纲!P66)+IF((节奏总纲!P66-INDEX($O$8:$O$607,MATCH(MAX(P$8:P$607),P$8:P$607,0)))&lt;0,0,(节奏总纲!P66-INDEX($O$8:$O$607,MATCH(MAX(P$8:P$607),P$8:P$607,0)))*MAX($I$8:$I$67))</f>
        <v>140347.15283081165</v>
      </c>
      <c r="AM70" s="69">
        <f>求节点($O$8:$O$607,Q$8:Q$607,节奏总纲!Q66)+IF((节奏总纲!Q66-INDEX($O$8:$O$607,MATCH(MAX(Q$8:Q$607),Q$8:Q$607,0)))&lt;0,0,(节奏总纲!Q66-INDEX($O$8:$O$607,MATCH(MAX(Q$8:Q$607),Q$8:Q$607,0)))*MAX($I$8:$I$67))</f>
        <v>127676.80866531863</v>
      </c>
      <c r="AN70" s="69">
        <f>求节点($O$8:$O$607,R$8:R$607,节奏总纲!R66)+IF((节奏总纲!R66-INDEX($O$8:$O$607,MATCH(MAX(R$8:R$607),R$8:R$607,0)))&lt;0,0,(节奏总纲!R66-INDEX($O$8:$O$607,MATCH(MAX(R$8:R$607),R$8:R$607,0)))*MAX($I$8:$I$67))</f>
        <v>109776.10985100605</v>
      </c>
      <c r="AO70" s="69">
        <f>求节点($O$8:$O$607,S$8:S$607,节奏总纲!S66)+IF((节奏总纲!S66-INDEX($O$8:$O$607,MATCH(MAX(S$8:S$607),S$8:S$607,0)))&lt;0,0,(节奏总纲!S66-INDEX($O$8:$O$607,MATCH(MAX(S$8:S$607),S$8:S$607,0)))*MAX($I$8:$I$67))</f>
        <v>84892.064097629031</v>
      </c>
      <c r="AP70" s="69">
        <f>求节点($O$8:$O$607,T$8:T$607,节奏总纲!T66)+IF((节奏总纲!T66-INDEX($O$8:$O$607,MATCH(MAX(T$8:T$607),T$8:T$607,0)))&lt;0,0,(节奏总纲!T66-INDEX($O$8:$O$607,MATCH(MAX(T$8:T$607),T$8:T$607,0)))*MAX($I$8:$I$67))</f>
        <v>50089.822879431282</v>
      </c>
      <c r="AQ70" s="69">
        <f>求节点($O$8:$O$607,U$8:U$607,节奏总纲!P66)+IF((节奏总纲!P66-INDEX($O$8:$O$607,MATCH(MAX(U$8:U$607),U$8:U$607,0)))&lt;0,0,(节奏总纲!P66-INDEX($O$8:$O$607,MATCH(MAX(U$8:U$607),U$8:U$607,0)))*MAX($J$8:$J$67))</f>
        <v>3774126.9954106491</v>
      </c>
      <c r="AR70" s="69">
        <f>求节点($O$8:$O$607,V$8:V$607,节奏总纲!Q66)+IF((节奏总纲!Q66-INDEX($O$8:$O$607,MATCH(MAX(V$8:V$607),V$8:V$607,0)))&lt;0,0,(节奏总纲!Q66-INDEX($O$8:$O$607,MATCH(MAX(V$8:V$607),V$8:V$607,0)))*MAX($J$8:$J$67))</f>
        <v>3468262.0784117691</v>
      </c>
      <c r="AS70" s="69">
        <f>求节点($O$8:$O$607,W$8:W$607,节奏总纲!R66)+IF((节奏总纲!R66-INDEX($O$8:$O$607,MATCH(MAX(W$8:W$607),W$8:W$607,0)))&lt;0,0,(节奏总纲!R66-INDEX($O$8:$O$607,MATCH(MAX(W$8:W$607),W$8:W$607,0)))*MAX($J$8:$J$67))</f>
        <v>3014428.8642597329</v>
      </c>
      <c r="AT70" s="69">
        <f>求节点($O$8:$O$607,X$8:X$607,节奏总纲!S66)+IF((节奏总纲!S66-INDEX($O$8:$O$607,MATCH(MAX(X$8:X$607),X$8:X$607,0)))&lt;0,0,(节奏总纲!S66-INDEX($O$8:$O$607,MATCH(MAX(X$8:X$607),X$8:X$607,0)))*MAX($J$8:$J$67))</f>
        <v>2357926.1986116003</v>
      </c>
      <c r="AU70" s="69">
        <f>求节点($O$8:$O$607,Y$8:Y$607,节奏总纲!T66)+IF((节奏总纲!T66-INDEX($O$8:$O$607,MATCH(MAX(Y$8:Y$607),Y$8:Y$607,0)))&lt;0,0,(节奏总纲!T66-INDEX($O$8:$O$607,MATCH(MAX(Y$8:Y$607),Y$8:Y$607,0)))*MAX($J$8:$J$67))</f>
        <v>1408271.8396605798</v>
      </c>
      <c r="AV70" s="69">
        <f>求节点($O$8:$O$607,Z$8:Z$607,节奏总纲!P66)+IF((节奏总纲!P66-INDEX($O$8:$O$607,MATCH(MAX(Z$8:Z$607),Z$8:Z$607,0)))&lt;0,0,(节奏总纲!P66-INDEX($O$8:$O$607,MATCH(MAX(Z$8:Z$607),Z$8:Z$607,0)))*MAX($K$8:$K$67))</f>
        <v>0</v>
      </c>
      <c r="AW70" s="69">
        <f>求节点($O$8:$O$607,AA$8:AA$607,节奏总纲!Q66)+IF((节奏总纲!Q66-INDEX($O$8:$O$607,MATCH(MAX(AA$8:AA$607),AA$8:AA$607,0)))&lt;0,0,(节奏总纲!Q66-INDEX($O$8:$O$607,MATCH(MAX(AA$8:AA$607),AA$8:AA$607,0)))*MAX($K$8:$K$67))</f>
        <v>0</v>
      </c>
      <c r="AX70" s="69">
        <f>求节点($O$8:$O$607,AB$8:AB$607,节奏总纲!R66)+IF((节奏总纲!R66-INDEX($O$8:$O$607,MATCH(MAX(AB$8:AB$607),AB$8:AB$607,0)))&lt;0,0,(节奏总纲!R66-INDEX($O$8:$O$607,MATCH(MAX(AB$8:AB$607),AB$8:AB$607,0)))*MAX($K$8:$K$67))</f>
        <v>0</v>
      </c>
      <c r="AY70" s="69">
        <f>求节点($O$8:$O$607,AC$8:AC$607,节奏总纲!S66)+IF((节奏总纲!S66-INDEX($O$8:$O$607,MATCH(MAX(AC$8:AC$607),AC$8:AC$607,0)))&lt;0,0,(节奏总纲!S66-INDEX($O$8:$O$607,MATCH(MAX(AC$8:AC$607),AC$8:AC$607,0)))*MAX($K$8:$K$67))</f>
        <v>0</v>
      </c>
      <c r="AZ70" s="69">
        <f>求节点($O$8:$O$607,AD$8:AD$607,节奏总纲!T66)+IF((节奏总纲!T66-INDEX($O$8:$O$607,MATCH(MAX(AD$8:AD$607),AD$8:AD$607,0)))&lt;0,0,(节奏总纲!T66-INDEX($O$8:$O$607,MATCH(MAX(AD$8:AD$607),AD$8:AD$607,0)))*MAX($K$8:$K$67))</f>
        <v>0</v>
      </c>
      <c r="BA70" s="69">
        <f>求节点($O$8:$O$607,AE$8:AE$607,节奏总纲!P66)+IF((节奏总纲!P66-INDEX($O$8:$O$607,MATCH(MAX(AE$8:AE$607),AE$8:AE$607,0)))&lt;0,0,(节奏总纲!P66-INDEX($O$8:$O$607,MATCH(MAX(AE$8:AE$607),AE$8:AE$607,0)))*MAX($L$8:$L$67))</f>
        <v>106706287.65202259</v>
      </c>
      <c r="BB70" s="69">
        <f>求节点($O$8:$O$607,AF$8:AF$607,节奏总纲!Q66)+IF((节奏总纲!Q66-INDEX($O$8:$O$607,MATCH(MAX(AF$8:AF$607),AF$8:AF$607,0)))&lt;0,0,(节奏总纲!Q66-INDEX($O$8:$O$607,MATCH(MAX(AF$8:AF$607),AF$8:AF$607,0)))*MAX($L$8:$L$67))</f>
        <v>100283301.20338874</v>
      </c>
      <c r="BC70" s="69">
        <f>求节点($O$8:$O$607,AG$8:AG$607,节奏总纲!R66)+IF((节奏总纲!R66-INDEX($O$8:$O$607,MATCH(MAX(AG$8:AG$607),AG$8:AG$607,0)))&lt;0,0,(节奏总纲!R66-INDEX($O$8:$O$607,MATCH(MAX(AG$8:AG$607),AG$8:AG$607,0)))*MAX($L$8:$L$67))</f>
        <v>90257851.998205274</v>
      </c>
      <c r="BD70" s="69">
        <f>求节点($O$8:$O$607,AH$8:AH$607,节奏总纲!S66)+IF((节奏总纲!S66-INDEX($O$8:$O$607,MATCH(MAX(AH$8:AH$607),AH$8:AH$607,0)))&lt;0,0,(节奏总纲!S66-INDEX($O$8:$O$607,MATCH(MAX(AH$8:AH$607),AH$8:AH$607,0)))*MAX($L$8:$L$67))</f>
        <v>73730569.075937897</v>
      </c>
      <c r="BE70" s="69">
        <f>求节点($O$8:$O$607,AI$8:AI$607,节奏总纲!T66)+IF((节奏总纲!T66-INDEX($O$8:$O$607,MATCH(MAX(AI$8:AI$607),AI$8:AI$607,0)))&lt;0,0,(节奏总纲!T66-INDEX($O$8:$O$607,MATCH(MAX(AI$8:AI$607),AI$8:AI$607,0)))*MAX($L$8:$L$67))</f>
        <v>46160957.434901133</v>
      </c>
      <c r="BN70" s="4">
        <v>63</v>
      </c>
      <c r="BO70" s="63">
        <f>求节点($BJ$19:$BJ$23,$BK$19:$BK$23,基本信息!G67)</f>
        <v>486536.66447140579</v>
      </c>
      <c r="BP70" s="63">
        <f>求节点($BJ$19:$BJ$23,$BK$19:$BK$23,基本信息!H67)</f>
        <v>514420.83058925724</v>
      </c>
      <c r="BQ70" s="63">
        <f>求节点($BJ$19:$BJ$23,$BK$19:$BK$23,基本信息!I67)</f>
        <v>545670.8305892573</v>
      </c>
      <c r="BR70" s="63">
        <f>求节点($BJ$19:$BJ$23,$BK$19:$BK$23,基本信息!J67)</f>
        <v>576920.83058925718</v>
      </c>
      <c r="BS70" s="63">
        <f>求节点($BJ$19:$BJ$23,$BK$19:$BK$23,基本信息!K67)</f>
        <v>608170.83058925718</v>
      </c>
      <c r="BT70" s="63">
        <f>求节点($BJ$19:$BJ$23,$BL$19:$BL$23,基本信息!G67)</f>
        <v>8798.0499670710869</v>
      </c>
      <c r="BU70" s="63">
        <f>求节点($BJ$19:$BJ$23,$BL$19:$BL$23,基本信息!H67)</f>
        <v>9201.8916282496011</v>
      </c>
      <c r="BV70" s="63">
        <f>求节点($BJ$19:$BJ$23,$BL$19:$BL$23,基本信息!I67)</f>
        <v>9639.3916282496011</v>
      </c>
      <c r="BW70" s="63">
        <f>求节点($BJ$19:$BJ$23,$BL$19:$BL$23,基本信息!J67)</f>
        <v>10076.891628249601</v>
      </c>
      <c r="BX70" s="63">
        <f>求节点($BJ$19:$BJ$23,$BL$19:$BL$23,基本信息!K67)</f>
        <v>10514.391628249601</v>
      </c>
      <c r="CC70" s="27"/>
      <c r="CD70" s="24">
        <v>63</v>
      </c>
      <c r="CE70" s="69">
        <f t="shared" si="38"/>
        <v>14914.520279788276</v>
      </c>
      <c r="CF70" s="69">
        <f t="shared" si="20"/>
        <v>13687.870029356824</v>
      </c>
      <c r="CG70" s="69">
        <f t="shared" si="21"/>
        <v>11941.550147925567</v>
      </c>
      <c r="CH70" s="69">
        <f t="shared" si="22"/>
        <v>9496.8955725878641</v>
      </c>
      <c r="CI70" s="69">
        <f t="shared" si="23"/>
        <v>6060.4214507680881</v>
      </c>
      <c r="CJ70" s="69">
        <f>(CE70-CE69)/节奏总纲!W66</f>
        <v>211.95536554973992</v>
      </c>
      <c r="CK70" s="6">
        <f t="shared" si="24"/>
        <v>5.898982871741406E-2</v>
      </c>
      <c r="CL70" s="6">
        <f t="shared" si="25"/>
        <v>0.94101017128258591</v>
      </c>
      <c r="CM70" s="24"/>
      <c r="CN70" s="24">
        <v>63</v>
      </c>
      <c r="CO70" s="69">
        <f t="shared" si="26"/>
        <v>4260663.6598820547</v>
      </c>
      <c r="CP70" s="69">
        <f t="shared" si="27"/>
        <v>3982682.9090010263</v>
      </c>
      <c r="CQ70" s="69">
        <f t="shared" si="28"/>
        <v>3560099.6948489901</v>
      </c>
      <c r="CR70" s="69">
        <f t="shared" si="29"/>
        <v>2934847.0292008575</v>
      </c>
      <c r="CS70" s="69">
        <f t="shared" si="30"/>
        <v>2016442.670249837</v>
      </c>
      <c r="CT70" s="6">
        <f t="shared" si="31"/>
        <v>0.11419269468570872</v>
      </c>
      <c r="CU70" s="6">
        <f t="shared" si="32"/>
        <v>0.8858073053142913</v>
      </c>
      <c r="CW70" s="24">
        <v>63</v>
      </c>
      <c r="CX70" s="69">
        <f t="shared" si="33"/>
        <v>0</v>
      </c>
      <c r="CY70" s="69">
        <f t="shared" si="34"/>
        <v>0</v>
      </c>
      <c r="CZ70" s="69">
        <f t="shared" si="35"/>
        <v>0</v>
      </c>
      <c r="DA70" s="69">
        <f t="shared" si="36"/>
        <v>0</v>
      </c>
      <c r="DB70" s="69">
        <f t="shared" si="37"/>
        <v>0</v>
      </c>
    </row>
    <row r="71" spans="2:106" x14ac:dyDescent="0.15">
      <c r="N71" s="69"/>
      <c r="O71" s="4">
        <v>64</v>
      </c>
      <c r="P71" s="69">
        <f>求节点($C$8:$C$67,$I$8:$I$67,基本信息!N68)+P70</f>
        <v>111572.28009399875</v>
      </c>
      <c r="Q71" s="69">
        <f>求节点($C$8:$C$67,$I$8:$I$67,基本信息!O68)+Q70</f>
        <v>120035.27189843799</v>
      </c>
      <c r="R71" s="69">
        <f>求节点($C$8:$C$67,$I$8:$I$67,基本信息!P68)+R70</f>
        <v>130218.55444039627</v>
      </c>
      <c r="S71" s="69">
        <f>求节点($C$8:$C$67,$I$8:$I$67,基本信息!Q68)+S70</f>
        <v>142452.68239512693</v>
      </c>
      <c r="T71" s="69">
        <f>求节点($C$8:$C$67,$I$8:$I$67,基本信息!R68)+T70</f>
        <v>156569.85137715045</v>
      </c>
      <c r="U71" s="69">
        <f>求节点($C$8:$C$67,$J$8:$J$67,基本信息!N68)+U70</f>
        <v>2980483.4802991138</v>
      </c>
      <c r="V71" s="69">
        <f>求节点($C$8:$C$67,$J$8:$J$67,基本信息!O68)+V70</f>
        <v>3254837.1226874981</v>
      </c>
      <c r="W71" s="69">
        <f>求节点($C$8:$C$67,$J$8:$J$67,基本信息!P68)+W70</f>
        <v>3595028.3668156476</v>
      </c>
      <c r="X71" s="69">
        <f>求节点($C$8:$C$67,$J$8:$J$67,基本信息!Q68)+X70</f>
        <v>4013858.3345948509</v>
      </c>
      <c r="Y71" s="69">
        <f>求节点($C$8:$C$67,$J$8:$J$67,基本信息!R68)+Y70</f>
        <v>4503131.1685465332</v>
      </c>
      <c r="Z71" s="69">
        <f>求节点($C$8:$C$67,$K$8:$K$67,基本信息!N68)+Z70</f>
        <v>0</v>
      </c>
      <c r="AA71" s="69">
        <f>求节点($C$8:$C$67,$K$8:$K$67,基本信息!O68)+AA70</f>
        <v>0</v>
      </c>
      <c r="AB71" s="69">
        <f>求节点($C$8:$C$67,$K$8:$K$67,基本信息!P68)+AB70</f>
        <v>0</v>
      </c>
      <c r="AC71" s="69">
        <f>求节点($C$8:$C$67,$K$8:$K$67,基本信息!Q68)+AC70</f>
        <v>0</v>
      </c>
      <c r="AD71" s="69">
        <f>求节点($C$8:$C$67,$K$8:$K$67,基本信息!R68)+AD70</f>
        <v>0</v>
      </c>
      <c r="AE71" s="69">
        <f>求节点($C$8:$C$67,$L$8:$L$67,基本信息!N68)+AE70</f>
        <v>83236492.520005956</v>
      </c>
      <c r="AF71" s="69">
        <f>求节点($C$8:$C$67,$L$8:$L$67,基本信息!O68)+AF70</f>
        <v>93703065.565089986</v>
      </c>
      <c r="AG71" s="69">
        <f>求节点($C$8:$C$67,$L$8:$L$67,基本信息!P68)+AG70</f>
        <v>109627171.46102928</v>
      </c>
      <c r="AH71" s="69">
        <f>求节点($C$8:$C$67,$L$8:$L$67,基本信息!Q68)+AH70</f>
        <v>132133522.19650656</v>
      </c>
      <c r="AI71" s="69">
        <f>求节点($C$8:$C$67,$L$8:$L$67,基本信息!R68)+AI70</f>
        <v>159980093.50572404</v>
      </c>
      <c r="AJ71" s="69"/>
      <c r="AK71" s="58">
        <v>64</v>
      </c>
      <c r="AL71" s="69">
        <f>求节点($O$8:$O$607,P$8:P$607,节奏总纲!P67)+IF((节奏总纲!P67-INDEX($O$8:$O$607,MATCH(MAX(P$8:P$607),P$8:P$607,0)))&lt;0,0,(节奏总纲!P67-INDEX($O$8:$O$607,MATCH(MAX(P$8:P$607),P$8:P$607,0)))*MAX($I$8:$I$67))</f>
        <v>152363.30985293572</v>
      </c>
      <c r="AM71" s="69">
        <f>求节点($O$8:$O$607,Q$8:Q$607,节奏总纲!Q67)+IF((节奏总纲!Q67-INDEX($O$8:$O$607,MATCH(MAX(Q$8:Q$607),Q$8:Q$607,0)))&lt;0,0,(节奏总纲!Q67-INDEX($O$8:$O$607,MATCH(MAX(Q$8:Q$607),Q$8:Q$607,0)))*MAX($I$8:$I$67))</f>
        <v>138641.80087639278</v>
      </c>
      <c r="AN71" s="69">
        <f>求节点($O$8:$O$607,R$8:R$607,节奏总纲!R67)+IF((节奏总纲!R67-INDEX($O$8:$O$607,MATCH(MAX(R$8:R$607),R$8:R$607,0)))&lt;0,0,(节奏总纲!R67-INDEX($O$8:$O$607,MATCH(MAX(R$8:R$607),R$8:R$607,0)))*MAX($I$8:$I$67))</f>
        <v>119294.15893634874</v>
      </c>
      <c r="AO71" s="69">
        <f>求节点($O$8:$O$607,S$8:S$607,节奏总纲!S67)+IF((节奏总纲!S67-INDEX($O$8:$O$607,MATCH(MAX(S$8:S$607),S$8:S$607,0)))&lt;0,0,(节奏总纲!S67-INDEX($O$8:$O$607,MATCH(MAX(S$8:S$607),S$8:S$607,0)))*MAX($I$8:$I$67))</f>
        <v>92298.46377259733</v>
      </c>
      <c r="AP71" s="69">
        <f>求节点($O$8:$O$607,T$8:T$607,节奏总纲!T67)+IF((节奏总纲!T67-INDEX($O$8:$O$607,MATCH(MAX(T$8:T$607),T$8:T$607,0)))&lt;0,0,(节奏总纲!T67-INDEX($O$8:$O$607,MATCH(MAX(T$8:T$607),T$8:T$607,0)))*MAX($I$8:$I$67))</f>
        <v>54267.943379532</v>
      </c>
      <c r="AQ71" s="69">
        <f>求节点($O$8:$O$607,U$8:U$607,节奏总纲!P67)+IF((节奏总纲!P67-INDEX($O$8:$O$607,MATCH(MAX(U$8:U$607),U$8:U$607,0)))&lt;0,0,(节奏总纲!P67-INDEX($O$8:$O$607,MATCH(MAX(U$8:U$607),U$8:U$607,0)))*MAX($J$8:$J$67))</f>
        <v>4106802.3967900979</v>
      </c>
      <c r="AR71" s="69">
        <f>求节点($O$8:$O$607,V$8:V$607,节奏总纲!Q67)+IF((节奏总纲!Q67-INDEX($O$8:$O$607,MATCH(MAX(V$8:V$607),V$8:V$607,0)))&lt;0,0,(节奏总纲!Q67-INDEX($O$8:$O$607,MATCH(MAX(V$8:V$607),V$8:V$607,0)))*MAX($J$8:$J$67))</f>
        <v>3775357.3166417694</v>
      </c>
      <c r="AS71" s="69">
        <f>求节点($O$8:$O$607,W$8:W$607,节奏总纲!R67)+IF((节奏总纲!R67-INDEX($O$8:$O$607,MATCH(MAX(W$8:W$607),W$8:W$607,0)))&lt;0,0,(节奏总纲!R67-INDEX($O$8:$O$607,MATCH(MAX(W$8:W$607),W$8:W$607,0)))*MAX($J$8:$J$67))</f>
        <v>3284323.9438255127</v>
      </c>
      <c r="AT71" s="69">
        <f>求节点($O$8:$O$607,X$8:X$607,节奏总纲!S67)+IF((节奏总纲!S67-INDEX($O$8:$O$607,MATCH(MAX(X$8:X$607),X$8:X$607,0)))&lt;0,0,(节奏总纲!S67-INDEX($O$8:$O$607,MATCH(MAX(X$8:X$607),X$8:X$607,0)))*MAX($J$8:$J$67))</f>
        <v>2570316.1418750649</v>
      </c>
      <c r="AU71" s="69">
        <f>求节点($O$8:$O$607,Y$8:Y$607,节奏总纲!T67)+IF((节奏总纲!T67-INDEX($O$8:$O$607,MATCH(MAX(Y$8:Y$607),Y$8:Y$607,0)))&lt;0,0,(节奏总纲!T67-INDEX($O$8:$O$607,MATCH(MAX(Y$8:Y$607),Y$8:Y$607,0)))*MAX($J$8:$J$67))</f>
        <v>1529344.2380378109</v>
      </c>
      <c r="AV71" s="69">
        <f>求节点($O$8:$O$607,Z$8:Z$607,节奏总纲!P67)+IF((节奏总纲!P67-INDEX($O$8:$O$607,MATCH(MAX(Z$8:Z$607),Z$8:Z$607,0)))&lt;0,0,(节奏总纲!P67-INDEX($O$8:$O$607,MATCH(MAX(Z$8:Z$607),Z$8:Z$607,0)))*MAX($K$8:$K$67))</f>
        <v>0</v>
      </c>
      <c r="AW71" s="69">
        <f>求节点($O$8:$O$607,AA$8:AA$607,节奏总纲!Q67)+IF((节奏总纲!Q67-INDEX($O$8:$O$607,MATCH(MAX(AA$8:AA$607),AA$8:AA$607,0)))&lt;0,0,(节奏总纲!Q67-INDEX($O$8:$O$607,MATCH(MAX(AA$8:AA$607),AA$8:AA$607,0)))*MAX($K$8:$K$67))</f>
        <v>0</v>
      </c>
      <c r="AX71" s="69">
        <f>求节点($O$8:$O$607,AB$8:AB$607,节奏总纲!R67)+IF((节奏总纲!R67-INDEX($O$8:$O$607,MATCH(MAX(AB$8:AB$607),AB$8:AB$607,0)))&lt;0,0,(节奏总纲!R67-INDEX($O$8:$O$607,MATCH(MAX(AB$8:AB$607),AB$8:AB$607,0)))*MAX($K$8:$K$67))</f>
        <v>0</v>
      </c>
      <c r="AY71" s="69">
        <f>求节点($O$8:$O$607,AC$8:AC$607,节奏总纲!S67)+IF((节奏总纲!S67-INDEX($O$8:$O$607,MATCH(MAX(AC$8:AC$607),AC$8:AC$607,0)))&lt;0,0,(节奏总纲!S67-INDEX($O$8:$O$607,MATCH(MAX(AC$8:AC$607),AC$8:AC$607,0)))*MAX($K$8:$K$67))</f>
        <v>0</v>
      </c>
      <c r="AZ71" s="69">
        <f>求节点($O$8:$O$607,AD$8:AD$607,节奏总纲!T67)+IF((节奏总纲!T67-INDEX($O$8:$O$607,MATCH(MAX(AD$8:AD$607),AD$8:AD$607,0)))&lt;0,0,(节奏总纲!T67-INDEX($O$8:$O$607,MATCH(MAX(AD$8:AD$607),AD$8:AD$607,0)))*MAX($K$8:$K$67))</f>
        <v>0</v>
      </c>
      <c r="BA71" s="69">
        <f>求节点($O$8:$O$607,AE$8:AE$607,节奏总纲!P67)+IF((节奏总纲!P67-INDEX($O$8:$O$607,MATCH(MAX(AE$8:AE$607),AE$8:AE$607,0)))&lt;0,0,(节奏总纲!P67-INDEX($O$8:$O$607,MATCH(MAX(AE$8:AE$607),AE$8:AE$607,0)))*MAX($L$8:$L$67))</f>
        <v>116620145.40596619</v>
      </c>
      <c r="BB71" s="69">
        <f>求节点($O$8:$O$607,AF$8:AF$607,节奏总纲!Q67)+IF((节奏总纲!Q67-INDEX($O$8:$O$607,MATCH(MAX(AF$8:AF$607),AF$8:AF$607,0)))&lt;0,0,(节奏总纲!Q67-INDEX($O$8:$O$607,MATCH(MAX(AF$8:AF$607),AF$8:AF$607,0)))*MAX($L$8:$L$67))</f>
        <v>109880512.90241373</v>
      </c>
      <c r="BC71" s="69">
        <f>求节点($O$8:$O$607,AG$8:AG$607,节奏总纲!R67)+IF((节奏总纲!R67-INDEX($O$8:$O$607,MATCH(MAX(AG$8:AG$607),AG$8:AG$607,0)))&lt;0,0,(节奏总纲!R67-INDEX($O$8:$O$607,MATCH(MAX(AG$8:AG$607),AG$8:AG$607,0)))*MAX($L$8:$L$67))</f>
        <v>99196942.946036503</v>
      </c>
      <c r="BD71" s="69">
        <f>求节点($O$8:$O$607,AH$8:AH$607,节奏总纲!S67)+IF((节奏总纲!S67-INDEX($O$8:$O$607,MATCH(MAX(AH$8:AH$607),AH$8:AH$607,0)))&lt;0,0,(节奏总纲!S67-INDEX($O$8:$O$607,MATCH(MAX(AH$8:AH$607),AH$8:AH$607,0)))*MAX($L$8:$L$67))</f>
        <v>81120730.074536592</v>
      </c>
      <c r="BE71" s="69">
        <f>求节点($O$8:$O$607,AI$8:AI$607,节奏总纲!T67)+IF((节奏总纲!T67-INDEX($O$8:$O$607,MATCH(MAX(AI$8:AI$607),AI$8:AI$607,0)))&lt;0,0,(节奏总纲!T67-INDEX($O$8:$O$607,MATCH(MAX(AI$8:AI$607),AI$8:AI$607,0)))*MAX($L$8:$L$67))</f>
        <v>50560194.212506339</v>
      </c>
      <c r="BN71" s="4">
        <v>64</v>
      </c>
      <c r="BO71" s="63">
        <f>求节点($BJ$19:$BJ$23,$BK$19:$BK$23,基本信息!G68)</f>
        <v>492774.08781926311</v>
      </c>
      <c r="BP71" s="63">
        <f>求节点($BJ$19:$BJ$23,$BK$19:$BK$23,基本信息!H68)</f>
        <v>522217.60977407888</v>
      </c>
      <c r="BQ71" s="63">
        <f>求节点($BJ$19:$BJ$23,$BK$19:$BK$23,基本信息!I68)</f>
        <v>553467.60977407882</v>
      </c>
      <c r="BR71" s="63">
        <f>求节点($BJ$19:$BJ$23,$BK$19:$BK$23,基本信息!J68)</f>
        <v>584717.60977407882</v>
      </c>
      <c r="BS71" s="63">
        <f>求节点($BJ$19:$BJ$23,$BK$19:$BK$23,基本信息!K68)</f>
        <v>615967.60977407882</v>
      </c>
      <c r="BT71" s="63">
        <f>求节点($BJ$19:$BJ$23,$BL$19:$BL$23,基本信息!G68)</f>
        <v>8891.6113172889454</v>
      </c>
      <c r="BU71" s="63">
        <f>求节点($BJ$19:$BJ$23,$BL$19:$BL$23,基本信息!H68)</f>
        <v>9311.0465368371042</v>
      </c>
      <c r="BV71" s="63">
        <f>求节点($BJ$19:$BJ$23,$BL$19:$BL$23,基本信息!I68)</f>
        <v>9748.5465368371042</v>
      </c>
      <c r="BW71" s="63">
        <f>求节点($BJ$19:$BJ$23,$BL$19:$BL$23,基本信息!J68)</f>
        <v>10186.046536837104</v>
      </c>
      <c r="BX71" s="63">
        <f>求节点($BJ$19:$BJ$23,$BL$19:$BL$23,基本信息!K68)</f>
        <v>10623.546536837104</v>
      </c>
      <c r="CC71" s="27"/>
      <c r="CD71" s="24">
        <v>64</v>
      </c>
      <c r="CE71" s="69">
        <f t="shared" si="38"/>
        <v>16125.492117022468</v>
      </c>
      <c r="CF71" s="69">
        <f t="shared" si="20"/>
        <v>14795.284741322988</v>
      </c>
      <c r="CG71" s="69">
        <f t="shared" si="21"/>
        <v>12904.270547318585</v>
      </c>
      <c r="CH71" s="69">
        <f t="shared" si="22"/>
        <v>10248.451030943444</v>
      </c>
      <c r="CI71" s="69">
        <f t="shared" si="23"/>
        <v>6489.1489916369101</v>
      </c>
      <c r="CJ71" s="69">
        <f>(CE71-CE70)/节奏总纲!W67</f>
        <v>214.1318022434148</v>
      </c>
      <c r="CK71" s="6">
        <f t="shared" si="24"/>
        <v>5.5140092796936976E-2</v>
      </c>
      <c r="CL71" s="6">
        <f t="shared" si="25"/>
        <v>0.94485990720306301</v>
      </c>
      <c r="CM71" s="24"/>
      <c r="CN71" s="24">
        <v>64</v>
      </c>
      <c r="CO71" s="69">
        <f t="shared" si="26"/>
        <v>4599576.4846093608</v>
      </c>
      <c r="CP71" s="69">
        <f t="shared" si="27"/>
        <v>4297574.9264158485</v>
      </c>
      <c r="CQ71" s="69">
        <f t="shared" si="28"/>
        <v>3837791.5535995914</v>
      </c>
      <c r="CR71" s="69">
        <f t="shared" si="29"/>
        <v>3155033.7516491436</v>
      </c>
      <c r="CS71" s="69">
        <f t="shared" si="30"/>
        <v>2145311.8478118898</v>
      </c>
      <c r="CT71" s="6">
        <f t="shared" si="31"/>
        <v>0.1071346654345534</v>
      </c>
      <c r="CU71" s="6">
        <f t="shared" si="32"/>
        <v>0.8928653345654467</v>
      </c>
      <c r="CW71" s="24">
        <v>64</v>
      </c>
      <c r="CX71" s="69">
        <f t="shared" si="33"/>
        <v>0</v>
      </c>
      <c r="CY71" s="69">
        <f t="shared" si="34"/>
        <v>0</v>
      </c>
      <c r="CZ71" s="69">
        <f t="shared" si="35"/>
        <v>0</v>
      </c>
      <c r="DA71" s="69">
        <f t="shared" si="36"/>
        <v>0</v>
      </c>
      <c r="DB71" s="69">
        <f t="shared" si="37"/>
        <v>0</v>
      </c>
    </row>
    <row r="72" spans="2:106" x14ac:dyDescent="0.15">
      <c r="N72" s="69"/>
      <c r="O72" s="4">
        <v>65</v>
      </c>
      <c r="P72" s="69">
        <f>求节点($C$8:$C$67,$I$8:$I$67,基本信息!N69)+P71</f>
        <v>113633.0153881164</v>
      </c>
      <c r="Q72" s="69">
        <f>求节点($C$8:$C$67,$I$8:$I$67,基本信息!O69)+Q71</f>
        <v>122230.67763470348</v>
      </c>
      <c r="R72" s="69">
        <f>求节点($C$8:$C$67,$I$8:$I$67,基本信息!P69)+R71</f>
        <v>132586.86324538899</v>
      </c>
      <c r="S72" s="69">
        <f>求节点($C$8:$C$67,$I$8:$I$67,基本信息!Q69)+S71</f>
        <v>144927.68239512693</v>
      </c>
      <c r="T72" s="69">
        <f>求节点($C$8:$C$67,$I$8:$I$67,基本信息!R69)+T71</f>
        <v>159149.85137715045</v>
      </c>
      <c r="U72" s="69">
        <f>求节点($C$8:$C$67,$J$8:$J$67,基本信息!N69)+U71</f>
        <v>3037174.6567697022</v>
      </c>
      <c r="V72" s="69">
        <f>求节点($C$8:$C$67,$J$8:$J$67,基本信息!O69)+V71</f>
        <v>3316101.6132684085</v>
      </c>
      <c r="W72" s="69">
        <f>求节点($C$8:$C$67,$J$8:$J$67,基本信息!P69)+W71</f>
        <v>3662467.9669939587</v>
      </c>
      <c r="X72" s="69">
        <f>求节点($C$8:$C$67,$J$8:$J$67,基本信息!Q69)+X71</f>
        <v>4085108.3345948509</v>
      </c>
      <c r="Y72" s="69">
        <f>求节点($C$8:$C$67,$J$8:$J$67,基本信息!R69)+Y71</f>
        <v>4578131.1685465332</v>
      </c>
      <c r="Z72" s="69">
        <f>求节点($C$8:$C$67,$K$8:$K$67,基本信息!N69)+Z71</f>
        <v>0</v>
      </c>
      <c r="AA72" s="69">
        <f>求节点($C$8:$C$67,$K$8:$K$67,基本信息!O69)+AA71</f>
        <v>0</v>
      </c>
      <c r="AB72" s="69">
        <f>求节点($C$8:$C$67,$K$8:$K$67,基本信息!P69)+AB71</f>
        <v>0</v>
      </c>
      <c r="AC72" s="69">
        <f>求节点($C$8:$C$67,$K$8:$K$67,基本信息!Q69)+AC71</f>
        <v>0</v>
      </c>
      <c r="AD72" s="69">
        <f>求节点($C$8:$C$67,$K$8:$K$67,基本信息!R69)+AD71</f>
        <v>0</v>
      </c>
      <c r="AE72" s="69">
        <f>求节点($C$8:$C$67,$L$8:$L$67,基本信息!N69)+AE71</f>
        <v>84904139.578829482</v>
      </c>
      <c r="AF72" s="69">
        <f>求节点($C$8:$C$67,$L$8:$L$67,基本信息!O69)+AF71</f>
        <v>95583992.962268248</v>
      </c>
      <c r="AG72" s="69">
        <f>求节点($C$8:$C$67,$L$8:$L$67,基本信息!P69)+AG71</f>
        <v>111903305.87244119</v>
      </c>
      <c r="AH72" s="69">
        <f>求节点($C$8:$C$67,$L$8:$L$67,基本信息!Q69)+AH71</f>
        <v>134653522.19650656</v>
      </c>
      <c r="AI72" s="69">
        <f>求节点($C$8:$C$67,$L$8:$L$67,基本信息!R69)+AI71</f>
        <v>162740093.50572404</v>
      </c>
      <c r="AJ72" s="69"/>
      <c r="AK72" s="58">
        <v>65</v>
      </c>
      <c r="AL72" s="69">
        <f>求节点($O$8:$O$607,P$8:P$607,节奏总纲!P68)+IF((节奏总纲!P68-INDEX($O$8:$O$607,MATCH(MAX(P$8:P$607),P$8:P$607,0)))&lt;0,0,(节奏总纲!P68-INDEX($O$8:$O$607,MATCH(MAX(P$8:P$607),P$8:P$607,0)))*MAX($I$8:$I$67))</f>
        <v>165381.80440095489</v>
      </c>
      <c r="AM72" s="69">
        <f>求节点($O$8:$O$607,Q$8:Q$607,节奏总纲!Q68)+IF((节奏总纲!Q68-INDEX($O$8:$O$607,MATCH(MAX(Q$8:Q$607),Q$8:Q$607,0)))&lt;0,0,(节奏总纲!Q68-INDEX($O$8:$O$607,MATCH(MAX(Q$8:Q$607),Q$8:Q$607,0)))*MAX($I$8:$I$67))</f>
        <v>150459.65619800068</v>
      </c>
      <c r="AN72" s="69">
        <f>求节点($O$8:$O$607,R$8:R$607,节奏总纲!R68)+IF((节奏总纲!R68-INDEX($O$8:$O$607,MATCH(MAX(R$8:R$607),R$8:R$607,0)))&lt;0,0,(节奏总纲!R68-INDEX($O$8:$O$607,MATCH(MAX(R$8:R$607),R$8:R$607,0)))*MAX($I$8:$I$67))</f>
        <v>129750.88864620872</v>
      </c>
      <c r="AO72" s="69">
        <f>求节点($O$8:$O$607,S$8:S$607,节奏总纲!S68)+IF((节奏总纲!S68-INDEX($O$8:$O$607,MATCH(MAX(S$8:S$607),S$8:S$607,0)))&lt;0,0,(节奏总纲!S68-INDEX($O$8:$O$607,MATCH(MAX(S$8:S$607),S$8:S$607,0)))*MAX($I$8:$I$67))</f>
        <v>100206.83874299732</v>
      </c>
      <c r="AP72" s="69">
        <f>求节点($O$8:$O$607,T$8:T$607,节奏总纲!T68)+IF((节奏总纲!T68-INDEX($O$8:$O$607,MATCH(MAX(T$8:T$607),T$8:T$607,0)))&lt;0,0,(节奏总纲!T68-INDEX($O$8:$O$607,MATCH(MAX(T$8:T$607),T$8:T$607,0)))*MAX($I$8:$I$67))</f>
        <v>58514.414295904644</v>
      </c>
      <c r="AQ72" s="69">
        <f>求节点($O$8:$O$607,U$8:U$607,节奏总纲!P68)+IF((节奏总纲!P68-INDEX($O$8:$O$607,MATCH(MAX(U$8:U$607),U$8:U$607,0)))&lt;0,0,(节奏总纲!P68-INDEX($O$8:$O$607,MATCH(MAX(U$8:U$607),U$8:U$607,0)))*MAX($J$8:$J$67))</f>
        <v>4468018.2746284492</v>
      </c>
      <c r="AR72" s="69">
        <f>求节点($O$8:$O$607,V$8:V$607,节奏总纲!Q68)+IF((节奏总纲!Q68-INDEX($O$8:$O$607,MATCH(MAX(V$8:V$607),V$8:V$607,0)))&lt;0,0,(节奏总纲!Q68-INDEX($O$8:$O$607,MATCH(MAX(V$8:V$607),V$8:V$607,0)))*MAX($J$8:$J$67))</f>
        <v>4107428.4993926645</v>
      </c>
      <c r="AS72" s="69">
        <f>求节点($O$8:$O$607,W$8:W$607,节奏总纲!R68)+IF((节奏总纲!R68-INDEX($O$8:$O$607,MATCH(MAX(W$8:W$607),W$8:W$607,0)))&lt;0,0,(节奏总纲!R68-INDEX($O$8:$O$607,MATCH(MAX(W$8:W$607),W$8:W$607,0)))*MAX($J$8:$J$67))</f>
        <v>3581711.8796870518</v>
      </c>
      <c r="AT72" s="69">
        <f>求节点($O$8:$O$607,X$8:X$607,节奏总纲!S68)+IF((节奏总纲!S68-INDEX($O$8:$O$607,MATCH(MAX(X$8:X$607),X$8:X$607,0)))&lt;0,0,(节奏总纲!S68-INDEX($O$8:$O$607,MATCH(MAX(X$8:X$607),X$8:X$607,0)))*MAX($J$8:$J$67))</f>
        <v>2797708.1653935071</v>
      </c>
      <c r="AU72" s="69">
        <f>求节点($O$8:$O$607,Y$8:Y$607,节奏总纲!T68)+IF((节奏总纲!T68-INDEX($O$8:$O$607,MATCH(MAX(Y$8:Y$607),Y$8:Y$607,0)))&lt;0,0,(节奏总纲!T68-INDEX($O$8:$O$607,MATCH(MAX(Y$8:Y$607),Y$8:Y$607,0)))*MAX($J$8:$J$67))</f>
        <v>1652689.4284761874</v>
      </c>
      <c r="AV72" s="69">
        <f>求节点($O$8:$O$607,Z$8:Z$607,节奏总纲!P68)+IF((节奏总纲!P68-INDEX($O$8:$O$607,MATCH(MAX(Z$8:Z$607),Z$8:Z$607,0)))&lt;0,0,(节奏总纲!P68-INDEX($O$8:$O$607,MATCH(MAX(Z$8:Z$607),Z$8:Z$607,0)))*MAX($K$8:$K$67))</f>
        <v>0</v>
      </c>
      <c r="AW72" s="69">
        <f>求节点($O$8:$O$607,AA$8:AA$607,节奏总纲!Q68)+IF((节奏总纲!Q68-INDEX($O$8:$O$607,MATCH(MAX(AA$8:AA$607),AA$8:AA$607,0)))&lt;0,0,(节奏总纲!Q68-INDEX($O$8:$O$607,MATCH(MAX(AA$8:AA$607),AA$8:AA$607,0)))*MAX($K$8:$K$67))</f>
        <v>0</v>
      </c>
      <c r="AX72" s="69">
        <f>求节点($O$8:$O$607,AB$8:AB$607,节奏总纲!R68)+IF((节奏总纲!R68-INDEX($O$8:$O$607,MATCH(MAX(AB$8:AB$607),AB$8:AB$607,0)))&lt;0,0,(节奏总纲!R68-INDEX($O$8:$O$607,MATCH(MAX(AB$8:AB$607),AB$8:AB$607,0)))*MAX($K$8:$K$67))</f>
        <v>0</v>
      </c>
      <c r="AY72" s="69">
        <f>求节点($O$8:$O$607,AC$8:AC$607,节奏总纲!S68)+IF((节奏总纲!S68-INDEX($O$8:$O$607,MATCH(MAX(AC$8:AC$607),AC$8:AC$607,0)))&lt;0,0,(节奏总纲!S68-INDEX($O$8:$O$607,MATCH(MAX(AC$8:AC$607),AC$8:AC$607,0)))*MAX($K$8:$K$67))</f>
        <v>0</v>
      </c>
      <c r="AZ72" s="69">
        <f>求节点($O$8:$O$607,AD$8:AD$607,节奏总纲!T68)+IF((节奏总纲!T68-INDEX($O$8:$O$607,MATCH(MAX(AD$8:AD$607),AD$8:AD$607,0)))&lt;0,0,(节奏总纲!T68-INDEX($O$8:$O$607,MATCH(MAX(AD$8:AD$607),AD$8:AD$607,0)))*MAX($K$8:$K$67))</f>
        <v>0</v>
      </c>
      <c r="BA72" s="69">
        <f>求节点($O$8:$O$607,AE$8:AE$607,节奏总纲!P68)+IF((节奏总纲!P68-INDEX($O$8:$O$607,MATCH(MAX(AE$8:AE$607),AE$8:AE$607,0)))&lt;0,0,(节奏总纲!P68-INDEX($O$8:$O$607,MATCH(MAX(AE$8:AE$607),AE$8:AE$607,0)))*MAX($L$8:$L$67))</f>
        <v>127432083.49805254</v>
      </c>
      <c r="BB72" s="69">
        <f>求节点($O$8:$O$607,AF$8:AF$607,节奏总纲!Q68)+IF((节奏总纲!Q68-INDEX($O$8:$O$607,MATCH(MAX(AF$8:AF$607),AF$8:AF$607,0)))&lt;0,0,(节奏总纲!Q68-INDEX($O$8:$O$607,MATCH(MAX(AF$8:AF$607),AF$8:AF$607,0)))*MAX($L$8:$L$67))</f>
        <v>120423654.22899401</v>
      </c>
      <c r="BC72" s="69">
        <f>求节点($O$8:$O$607,AG$8:AG$607,节奏总纲!R68)+IF((节奏总纲!R68-INDEX($O$8:$O$607,MATCH(MAX(AG$8:AG$607),AG$8:AG$607,0)))&lt;0,0,(节奏总纲!R68-INDEX($O$8:$O$607,MATCH(MAX(AG$8:AG$607),AG$8:AG$607,0)))*MAX($L$8:$L$67))</f>
        <v>109177833.94179337</v>
      </c>
      <c r="BD72" s="69">
        <f>求节点($O$8:$O$607,AH$8:AH$607,节奏总纲!S68)+IF((节奏总纲!S68-INDEX($O$8:$O$607,MATCH(MAX(AH$8:AH$607),AH$8:AH$607,0)))&lt;0,0,(节奏总纲!S68-INDEX($O$8:$O$607,MATCH(MAX(AH$8:AH$607),AH$8:AH$607,0)))*MAX($L$8:$L$67))</f>
        <v>89122876.75421156</v>
      </c>
      <c r="BE72" s="69">
        <f>求节点($O$8:$O$607,AI$8:AI$607,节奏总纲!T68)+IF((节奏总纲!T68-INDEX($O$8:$O$607,MATCH(MAX(AI$8:AI$607),AI$8:AI$607,0)))&lt;0,0,(节奏总纲!T68-INDEX($O$8:$O$607,MATCH(MAX(AI$8:AI$607),AI$8:AI$607,0)))*MAX($L$8:$L$67))</f>
        <v>55084862.668145485</v>
      </c>
      <c r="BN72" s="4">
        <v>65</v>
      </c>
      <c r="BO72" s="63">
        <f>求节点($BJ$19:$BJ$23,$BK$19:$BK$23,基本信息!G69)</f>
        <v>499459.19263810082</v>
      </c>
      <c r="BP72" s="63">
        <f>求节点($BJ$19:$BJ$23,$BK$19:$BK$23,基本信息!H69)</f>
        <v>530573.99079762597</v>
      </c>
      <c r="BQ72" s="63">
        <f>求节点($BJ$19:$BJ$23,$BK$19:$BK$23,基本信息!I69)</f>
        <v>561823.99079762597</v>
      </c>
      <c r="BR72" s="63">
        <f>求节点($BJ$19:$BJ$23,$BK$19:$BK$23,基本信息!J69)</f>
        <v>593073.99079762597</v>
      </c>
      <c r="BS72" s="63">
        <f>求节点($BJ$19:$BJ$23,$BK$19:$BK$23,基本信息!K69)</f>
        <v>624323.99079762597</v>
      </c>
      <c r="BT72" s="63">
        <f>求节点($BJ$19:$BJ$23,$BL$19:$BL$23,基本信息!G69)</f>
        <v>8991.8878895715116</v>
      </c>
      <c r="BU72" s="63">
        <f>求节点($BJ$19:$BJ$23,$BL$19:$BL$23,基本信息!H69)</f>
        <v>9428.0358711667632</v>
      </c>
      <c r="BV72" s="63">
        <f>求节点($BJ$19:$BJ$23,$BL$19:$BL$23,基本信息!I69)</f>
        <v>9865.5358711667632</v>
      </c>
      <c r="BW72" s="63">
        <f>求节点($BJ$19:$BJ$23,$BL$19:$BL$23,基本信息!J69)</f>
        <v>10303.035871166763</v>
      </c>
      <c r="BX72" s="63">
        <f>求节点($BJ$19:$BJ$23,$BL$19:$BL$23,基本信息!K69)</f>
        <v>10740.535871166763</v>
      </c>
      <c r="CC72" s="27"/>
      <c r="CD72" s="24">
        <v>65</v>
      </c>
      <c r="CE72" s="69">
        <f t="shared" si="38"/>
        <v>17437.369229052641</v>
      </c>
      <c r="CF72" s="69">
        <f t="shared" si="20"/>
        <v>15988.769206916746</v>
      </c>
      <c r="CG72" s="69">
        <f t="shared" si="21"/>
        <v>13961.642451737549</v>
      </c>
      <c r="CH72" s="69">
        <f t="shared" si="22"/>
        <v>11050.987461416409</v>
      </c>
      <c r="CI72" s="69">
        <f t="shared" si="23"/>
        <v>6925.4950167071411</v>
      </c>
      <c r="CJ72" s="69">
        <f>(CE72-CE71)/节奏总纲!W68</f>
        <v>216.43988008238327</v>
      </c>
      <c r="CK72" s="6">
        <f t="shared" si="24"/>
        <v>5.1566768882716572E-2</v>
      </c>
      <c r="CL72" s="6">
        <f t="shared" si="25"/>
        <v>0.94843323111728339</v>
      </c>
      <c r="CM72" s="24"/>
      <c r="CN72" s="24">
        <v>65</v>
      </c>
      <c r="CO72" s="69">
        <f t="shared" si="26"/>
        <v>4967477.4672665503</v>
      </c>
      <c r="CP72" s="69">
        <f t="shared" si="27"/>
        <v>4638002.4901902908</v>
      </c>
      <c r="CQ72" s="69">
        <f t="shared" si="28"/>
        <v>4143535.8704846776</v>
      </c>
      <c r="CR72" s="69">
        <f t="shared" si="29"/>
        <v>3390782.156191133</v>
      </c>
      <c r="CS72" s="69">
        <f t="shared" si="30"/>
        <v>2277013.4192738133</v>
      </c>
      <c r="CT72" s="6">
        <f t="shared" si="31"/>
        <v>0.10054583959953779</v>
      </c>
      <c r="CU72" s="6">
        <f t="shared" si="32"/>
        <v>0.89945416040046211</v>
      </c>
      <c r="CW72" s="24">
        <v>65</v>
      </c>
      <c r="CX72" s="69">
        <f t="shared" si="33"/>
        <v>0</v>
      </c>
      <c r="CY72" s="69">
        <f t="shared" si="34"/>
        <v>0</v>
      </c>
      <c r="CZ72" s="69">
        <f t="shared" si="35"/>
        <v>0</v>
      </c>
      <c r="DA72" s="69">
        <f t="shared" si="36"/>
        <v>0</v>
      </c>
      <c r="DB72" s="69">
        <f t="shared" si="37"/>
        <v>0</v>
      </c>
    </row>
    <row r="73" spans="2:106" x14ac:dyDescent="0.15">
      <c r="N73" s="69"/>
      <c r="O73" s="4">
        <v>66</v>
      </c>
      <c r="P73" s="69">
        <f>求节点($C$8:$C$67,$I$8:$I$67,基本信息!N70)+P72</f>
        <v>115697.72127046934</v>
      </c>
      <c r="Q73" s="69">
        <f>求节点($C$8:$C$67,$I$8:$I$67,基本信息!O70)+Q72</f>
        <v>124431.36589576324</v>
      </c>
      <c r="R73" s="69">
        <f>求节点($C$8:$C$67,$I$8:$I$67,基本信息!P70)+R72</f>
        <v>134955.65655286115</v>
      </c>
      <c r="S73" s="69">
        <f>求节点($C$8:$C$67,$I$8:$I$67,基本信息!Q70)+S72</f>
        <v>147402.68239512693</v>
      </c>
      <c r="T73" s="69">
        <f>求节点($C$8:$C$67,$I$8:$I$67,基本信息!R70)+T72</f>
        <v>161729.85137715045</v>
      </c>
      <c r="U73" s="69">
        <f>求节点($C$8:$C$67,$J$8:$J$67,基本信息!N70)+U72</f>
        <v>3093998.186181467</v>
      </c>
      <c r="V73" s="69">
        <f>求节点($C$8:$C$67,$J$8:$J$67,基本信息!O70)+V72</f>
        <v>3377554.7654491146</v>
      </c>
      <c r="W73" s="69">
        <f>求节点($C$8:$C$67,$J$8:$J$67,基本信息!P70)+W72</f>
        <v>3729924.87083225</v>
      </c>
      <c r="X73" s="69">
        <f>求节点($C$8:$C$67,$J$8:$J$67,基本信息!Q70)+X72</f>
        <v>4156358.3345948509</v>
      </c>
      <c r="Y73" s="69">
        <f>求节点($C$8:$C$67,$J$8:$J$67,基本信息!R70)+Y72</f>
        <v>4653131.1685465332</v>
      </c>
      <c r="Z73" s="69">
        <f>求节点($C$8:$C$67,$K$8:$K$67,基本信息!N70)+Z72</f>
        <v>0</v>
      </c>
      <c r="AA73" s="69">
        <f>求节点($C$8:$C$67,$K$8:$K$67,基本信息!O70)+AA72</f>
        <v>0</v>
      </c>
      <c r="AB73" s="69">
        <f>求节点($C$8:$C$67,$K$8:$K$67,基本信息!P70)+AB72</f>
        <v>0</v>
      </c>
      <c r="AC73" s="69">
        <f>求节点($C$8:$C$67,$K$8:$K$67,基本信息!Q70)+AC72</f>
        <v>0</v>
      </c>
      <c r="AD73" s="69">
        <f>求节点($C$8:$C$67,$K$8:$K$67,基本信息!R70)+AD72</f>
        <v>0</v>
      </c>
      <c r="AE73" s="69">
        <f>求节点($C$8:$C$67,$L$8:$L$67,基本信息!N70)+AE72</f>
        <v>86577080.755300075</v>
      </c>
      <c r="AF73" s="69">
        <f>求节点($C$8:$C$67,$L$8:$L$67,基本信息!O70)+AF72</f>
        <v>97476994.701833442</v>
      </c>
      <c r="AG73" s="69">
        <f>求节点($C$8:$C$67,$L$8:$L$67,基本信息!P70)+AG72</f>
        <v>114180547.71809183</v>
      </c>
      <c r="AH73" s="69">
        <f>求节点($C$8:$C$67,$L$8:$L$67,基本信息!Q70)+AH72</f>
        <v>137173522.19650656</v>
      </c>
      <c r="AI73" s="69">
        <f>求节点($C$8:$C$67,$L$8:$L$67,基本信息!R70)+AI72</f>
        <v>165500093.50572404</v>
      </c>
      <c r="AJ73" s="69"/>
      <c r="AK73" s="58">
        <v>66</v>
      </c>
      <c r="AL73" s="69">
        <f>求节点($O$8:$O$607,P$8:P$607,节奏总纲!P69)+IF((节奏总纲!P69-INDEX($O$8:$O$607,MATCH(MAX(P$8:P$607),P$8:P$607,0)))&lt;0,0,(节奏总纲!P69-INDEX($O$8:$O$607,MATCH(MAX(P$8:P$607),P$8:P$607,0)))*MAX($I$8:$I$67))</f>
        <v>179408.19108520396</v>
      </c>
      <c r="AM73" s="69">
        <f>求节点($O$8:$O$607,Q$8:Q$607,节奏总纲!Q69)+IF((节奏总纲!Q69-INDEX($O$8:$O$607,MATCH(MAX(Q$8:Q$607),Q$8:Q$607,0)))&lt;0,0,(节奏总纲!Q69-INDEX($O$8:$O$607,MATCH(MAX(Q$8:Q$607),Q$8:Q$607,0)))*MAX($I$8:$I$67))</f>
        <v>163370.7289172865</v>
      </c>
      <c r="AN73" s="69">
        <f>求节点($O$8:$O$607,R$8:R$607,节奏总纲!R69)+IF((节奏总纲!R69-INDEX($O$8:$O$607,MATCH(MAX(R$8:R$607),R$8:R$607,0)))&lt;0,0,(节奏总纲!R69-INDEX($O$8:$O$607,MATCH(MAX(R$8:R$607),R$8:R$607,0)))*MAX($I$8:$I$67))</f>
        <v>140857.37295108294</v>
      </c>
      <c r="AO73" s="69">
        <f>求节点($O$8:$O$607,S$8:S$607,节奏总纲!S69)+IF((节奏总纲!S69-INDEX($O$8:$O$607,MATCH(MAX(S$8:S$607),S$8:S$607,0)))&lt;0,0,(节奏总纲!S69-INDEX($O$8:$O$607,MATCH(MAX(S$8:S$607),S$8:S$607,0)))*MAX($I$8:$I$67))</f>
        <v>108206.26080579347</v>
      </c>
      <c r="AP73" s="69">
        <f>求节点($O$8:$O$607,T$8:T$607,节奏总纲!T69)+IF((节奏总纲!T69-INDEX($O$8:$O$607,MATCH(MAX(T$8:T$607),T$8:T$607,0)))&lt;0,0,(节奏总纲!T69-INDEX($O$8:$O$607,MATCH(MAX(T$8:T$607),T$8:T$607,0)))*MAX($I$8:$I$67))</f>
        <v>63306.205533133769</v>
      </c>
      <c r="AQ73" s="69">
        <f>求节点($O$8:$O$607,U$8:U$607,节奏总纲!P69)+IF((节奏总纲!P69-INDEX($O$8:$O$607,MATCH(MAX(U$8:U$607),U$8:U$607,0)))&lt;0,0,(节奏总纲!P69-INDEX($O$8:$O$607,MATCH(MAX(U$8:U$607),U$8:U$607,0)))*MAX($J$8:$J$67))</f>
        <v>4857610.1902593039</v>
      </c>
      <c r="AR73" s="69">
        <f>求节点($O$8:$O$607,V$8:V$607,节奏总纲!Q69)+IF((节奏总纲!Q69-INDEX($O$8:$O$607,MATCH(MAX(V$8:V$607),V$8:V$607,0)))&lt;0,0,(节奏总纲!Q69-INDEX($O$8:$O$607,MATCH(MAX(V$8:V$607),V$8:V$607,0)))*MAX($J$8:$J$67))</f>
        <v>4470778.5097920243</v>
      </c>
      <c r="AS73" s="69">
        <f>求节点($O$8:$O$607,W$8:W$607,节奏总纲!R69)+IF((节奏总纲!R69-INDEX($O$8:$O$607,MATCH(MAX(W$8:W$607),W$8:W$607,0)))&lt;0,0,(节奏总纲!R69-INDEX($O$8:$O$607,MATCH(MAX(W$8:W$607),W$8:W$607,0)))*MAX($J$8:$J$67))</f>
        <v>3898004.7872183691</v>
      </c>
      <c r="AT73" s="69">
        <f>求节点($O$8:$O$607,X$8:X$607,节奏总纲!S69)+IF((节奏总纲!S69-INDEX($O$8:$O$607,MATCH(MAX(X$8:X$607),X$8:X$607,0)))&lt;0,0,(节奏总纲!S69-INDEX($O$8:$O$607,MATCH(MAX(X$8:X$607),X$8:X$607,0)))*MAX($J$8:$J$67))</f>
        <v>3027976.5009625237</v>
      </c>
      <c r="AU73" s="69">
        <f>求节点($O$8:$O$607,Y$8:Y$607,节奏总纲!T69)+IF((节奏总纲!T69-INDEX($O$8:$O$607,MATCH(MAX(Y$8:Y$607),Y$8:Y$607,0)))&lt;0,0,(节奏总纲!T69-INDEX($O$8:$O$607,MATCH(MAX(Y$8:Y$607),Y$8:Y$607,0)))*MAX($J$8:$J$67))</f>
        <v>1791978.6730809319</v>
      </c>
      <c r="AV73" s="69">
        <f>求节点($O$8:$O$607,Z$8:Z$607,节奏总纲!P69)+IF((节奏总纲!P69-INDEX($O$8:$O$607,MATCH(MAX(Z$8:Z$607),Z$8:Z$607,0)))&lt;0,0,(节奏总纲!P69-INDEX($O$8:$O$607,MATCH(MAX(Z$8:Z$607),Z$8:Z$607,0)))*MAX($K$8:$K$67))</f>
        <v>0</v>
      </c>
      <c r="AW73" s="69">
        <f>求节点($O$8:$O$607,AA$8:AA$607,节奏总纲!Q69)+IF((节奏总纲!Q69-INDEX($O$8:$O$607,MATCH(MAX(AA$8:AA$607),AA$8:AA$607,0)))&lt;0,0,(节奏总纲!Q69-INDEX($O$8:$O$607,MATCH(MAX(AA$8:AA$607),AA$8:AA$607,0)))*MAX($K$8:$K$67))</f>
        <v>0</v>
      </c>
      <c r="AX73" s="69">
        <f>求节点($O$8:$O$607,AB$8:AB$607,节奏总纲!R69)+IF((节奏总纲!R69-INDEX($O$8:$O$607,MATCH(MAX(AB$8:AB$607),AB$8:AB$607,0)))&lt;0,0,(节奏总纲!R69-INDEX($O$8:$O$607,MATCH(MAX(AB$8:AB$607),AB$8:AB$607,0)))*MAX($K$8:$K$67))</f>
        <v>0</v>
      </c>
      <c r="AY73" s="69">
        <f>求节点($O$8:$O$607,AC$8:AC$607,节奏总纲!S69)+IF((节奏总纲!S69-INDEX($O$8:$O$607,MATCH(MAX(AC$8:AC$607),AC$8:AC$607,0)))&lt;0,0,(节奏总纲!S69-INDEX($O$8:$O$607,MATCH(MAX(AC$8:AC$607),AC$8:AC$607,0)))*MAX($K$8:$K$67))</f>
        <v>0</v>
      </c>
      <c r="AZ73" s="69">
        <f>求节点($O$8:$O$607,AD$8:AD$607,节奏总纲!T69)+IF((节奏总纲!T69-INDEX($O$8:$O$607,MATCH(MAX(AD$8:AD$607),AD$8:AD$607,0)))&lt;0,0,(节奏总纲!T69-INDEX($O$8:$O$607,MATCH(MAX(AD$8:AD$607),AD$8:AD$607,0)))*MAX($K$8:$K$67))</f>
        <v>0</v>
      </c>
      <c r="BA73" s="69">
        <f>求节点($O$8:$O$607,AE$8:AE$607,节奏总纲!P69)+IF((节奏总纲!P69-INDEX($O$8:$O$607,MATCH(MAX(AE$8:AE$607),AE$8:AE$607,0)))&lt;0,0,(节奏总纲!P69-INDEX($O$8:$O$607,MATCH(MAX(AE$8:AE$607),AE$8:AE$607,0)))*MAX($L$8:$L$67))</f>
        <v>139118044.76441425</v>
      </c>
      <c r="BB73" s="69">
        <f>求节点($O$8:$O$607,AF$8:AF$607,节奏总纲!Q69)+IF((节奏总纲!Q69-INDEX($O$8:$O$607,MATCH(MAX(AF$8:AF$607),AF$8:AF$607,0)))&lt;0,0,(节奏总纲!Q69-INDEX($O$8:$O$607,MATCH(MAX(AF$8:AF$607),AF$8:AF$607,0)))*MAX($L$8:$L$67))</f>
        <v>132044647.07511236</v>
      </c>
      <c r="BC73" s="69">
        <f>求节点($O$8:$O$607,AG$8:AG$607,节奏总纲!R69)+IF((节奏总纲!R69-INDEX($O$8:$O$607,MATCH(MAX(AG$8:AG$607),AG$8:AG$607,0)))&lt;0,0,(节奏总纲!R69-INDEX($O$8:$O$607,MATCH(MAX(AG$8:AG$607),AG$8:AG$607,0)))*MAX($L$8:$L$67))</f>
        <v>119856877.72430898</v>
      </c>
      <c r="BD73" s="69">
        <f>求节点($O$8:$O$607,AH$8:AH$607,节奏总纲!S69)+IF((节奏总纲!S69-INDEX($O$8:$O$607,MATCH(MAX(AH$8:AH$607),AH$8:AH$607,0)))&lt;0,0,(节奏总纲!S69-INDEX($O$8:$O$607,MATCH(MAX(AH$8:AH$607),AH$8:AH$607,0)))*MAX($L$8:$L$67))</f>
        <v>97264438.39645794</v>
      </c>
      <c r="BE73" s="69">
        <f>求节点($O$8:$O$607,AI$8:AI$607,节奏总纲!T69)+IF((节奏总纲!T69-INDEX($O$8:$O$607,MATCH(MAX(AI$8:AI$607),AI$8:AI$607,0)))&lt;0,0,(节奏总纲!T69-INDEX($O$8:$O$607,MATCH(MAX(AI$8:AI$607),AI$8:AI$607,0)))*MAX($L$8:$L$67))</f>
        <v>60209681.672589913</v>
      </c>
      <c r="BN73" s="4">
        <v>66</v>
      </c>
      <c r="BO73" s="63">
        <f>求节点($BJ$19:$BJ$23,$BK$19:$BK$23,基本信息!G70)</f>
        <v>500000</v>
      </c>
      <c r="BP73" s="63">
        <f>求节点($BJ$19:$BJ$23,$BK$19:$BK$23,基本信息!H70)</f>
        <v>531250</v>
      </c>
      <c r="BQ73" s="63">
        <f>求节点($BJ$19:$BJ$23,$BK$19:$BK$23,基本信息!I70)</f>
        <v>562500</v>
      </c>
      <c r="BR73" s="63">
        <f>求节点($BJ$19:$BJ$23,$BK$19:$BK$23,基本信息!J70)</f>
        <v>593750</v>
      </c>
      <c r="BS73" s="63">
        <f>求节点($BJ$19:$BJ$23,$BK$19:$BK$23,基本信息!K70)</f>
        <v>625000</v>
      </c>
      <c r="BT73" s="63">
        <f>求节点($BJ$19:$BJ$23,$BL$19:$BL$23,基本信息!G70)</f>
        <v>9000</v>
      </c>
      <c r="BU73" s="63">
        <f>求节点($BJ$19:$BJ$23,$BL$19:$BL$23,基本信息!H70)</f>
        <v>9437.5</v>
      </c>
      <c r="BV73" s="63">
        <f>求节点($BJ$19:$BJ$23,$BL$19:$BL$23,基本信息!I70)</f>
        <v>9875</v>
      </c>
      <c r="BW73" s="63">
        <f>求节点($BJ$19:$BJ$23,$BL$19:$BL$23,基本信息!J70)</f>
        <v>10312.5</v>
      </c>
      <c r="BX73" s="63">
        <f>求节点($BJ$19:$BJ$23,$BL$19:$BL$23,基本信息!K70)</f>
        <v>10750</v>
      </c>
      <c r="CC73" s="27"/>
      <c r="CD73" s="24">
        <v>66</v>
      </c>
      <c r="CE73" s="69">
        <f t="shared" si="38"/>
        <v>18840.819108520398</v>
      </c>
      <c r="CF73" s="69">
        <f t="shared" si="20"/>
        <v>17280.822891728651</v>
      </c>
      <c r="CG73" s="69">
        <f t="shared" si="21"/>
        <v>15073.237295108294</v>
      </c>
      <c r="CH73" s="69">
        <f t="shared" si="22"/>
        <v>11851.876080579348</v>
      </c>
      <c r="CI73" s="69">
        <f t="shared" si="23"/>
        <v>7405.6205533133761</v>
      </c>
      <c r="CJ73" s="69">
        <f>(CE73-CE72)/节奏总纲!W69</f>
        <v>216.04192460176375</v>
      </c>
      <c r="CK73" s="6">
        <f t="shared" si="24"/>
        <v>4.7768623795819594E-2</v>
      </c>
      <c r="CL73" s="6">
        <f t="shared" si="25"/>
        <v>0.95223137620418041</v>
      </c>
      <c r="CM73" s="24"/>
      <c r="CN73" s="24">
        <v>66</v>
      </c>
      <c r="CO73" s="69">
        <f t="shared" si="26"/>
        <v>5357610.1902593039</v>
      </c>
      <c r="CP73" s="69">
        <f t="shared" si="27"/>
        <v>5002028.5097920243</v>
      </c>
      <c r="CQ73" s="69">
        <f t="shared" si="28"/>
        <v>4460504.7872183695</v>
      </c>
      <c r="CR73" s="69">
        <f t="shared" si="29"/>
        <v>3621726.5009625237</v>
      </c>
      <c r="CS73" s="69">
        <f t="shared" si="30"/>
        <v>2416978.6730809319</v>
      </c>
      <c r="CT73" s="6">
        <f t="shared" si="31"/>
        <v>9.3325192062134785E-2</v>
      </c>
      <c r="CU73" s="6">
        <f t="shared" si="32"/>
        <v>0.90667480793786526</v>
      </c>
      <c r="CW73" s="24">
        <v>66</v>
      </c>
      <c r="CX73" s="69">
        <f t="shared" si="33"/>
        <v>0</v>
      </c>
      <c r="CY73" s="69">
        <f t="shared" si="34"/>
        <v>0</v>
      </c>
      <c r="CZ73" s="69">
        <f t="shared" si="35"/>
        <v>0</v>
      </c>
      <c r="DA73" s="69">
        <f t="shared" si="36"/>
        <v>0</v>
      </c>
      <c r="DB73" s="69">
        <f t="shared" si="37"/>
        <v>0</v>
      </c>
    </row>
    <row r="74" spans="2:106" x14ac:dyDescent="0.15">
      <c r="N74" s="69"/>
      <c r="O74" s="4">
        <v>67</v>
      </c>
      <c r="P74" s="69">
        <f>求节点($C$8:$C$67,$I$8:$I$67,基本信息!N71)+P73</f>
        <v>117766.39774105758</v>
      </c>
      <c r="Q74" s="69">
        <f>求节点($C$8:$C$67,$I$8:$I$67,基本信息!O71)+Q73</f>
        <v>126637.33668161731</v>
      </c>
      <c r="R74" s="69">
        <f>求节点($C$8:$C$67,$I$8:$I$67,基本信息!P71)+R73</f>
        <v>137324.93436281275</v>
      </c>
      <c r="S74" s="69">
        <f>求节点($C$8:$C$67,$I$8:$I$67,基本信息!Q71)+S73</f>
        <v>149877.68239512693</v>
      </c>
      <c r="T74" s="69">
        <f>求节点($C$8:$C$67,$I$8:$I$67,基本信息!R71)+T73</f>
        <v>164309.85137715045</v>
      </c>
      <c r="U74" s="69">
        <f>求节点($C$8:$C$67,$J$8:$J$67,基本信息!N71)+U73</f>
        <v>3150954.0685344082</v>
      </c>
      <c r="V74" s="69">
        <f>求节点($C$8:$C$67,$J$8:$J$67,基本信息!O71)+V73</f>
        <v>3439196.579229617</v>
      </c>
      <c r="W74" s="69">
        <f>求节点($C$8:$C$67,$J$8:$J$67,基本信息!P71)+W73</f>
        <v>3797399.0783305215</v>
      </c>
      <c r="X74" s="69">
        <f>求节点($C$8:$C$67,$J$8:$J$67,基本信息!Q71)+X73</f>
        <v>4227608.3345948514</v>
      </c>
      <c r="Y74" s="69">
        <f>求节点($C$8:$C$67,$J$8:$J$67,基本信息!R71)+Y73</f>
        <v>4728131.1685465332</v>
      </c>
      <c r="Z74" s="69">
        <f>求节点($C$8:$C$67,$K$8:$K$67,基本信息!N71)+Z73</f>
        <v>0</v>
      </c>
      <c r="AA74" s="69">
        <f>求节点($C$8:$C$67,$K$8:$K$67,基本信息!O71)+AA73</f>
        <v>0</v>
      </c>
      <c r="AB74" s="69">
        <f>求节点($C$8:$C$67,$K$8:$K$67,基本信息!P71)+AB73</f>
        <v>0</v>
      </c>
      <c r="AC74" s="69">
        <f>求节点($C$8:$C$67,$K$8:$K$67,基本信息!Q71)+AC73</f>
        <v>0</v>
      </c>
      <c r="AD74" s="69">
        <f>求节点($C$8:$C$67,$K$8:$K$67,基本信息!R71)+AD73</f>
        <v>0</v>
      </c>
      <c r="AE74" s="69">
        <f>求节点($C$8:$C$67,$L$8:$L$67,基本信息!N71)+AE73</f>
        <v>88255316.049417719</v>
      </c>
      <c r="AF74" s="69">
        <f>求节点($C$8:$C$67,$L$8:$L$67,基本信息!O71)+AF73</f>
        <v>99382070.783785582</v>
      </c>
      <c r="AG74" s="69">
        <f>求节点($C$8:$C$67,$L$8:$L$67,基本信息!P71)+AG73</f>
        <v>116458896.99798121</v>
      </c>
      <c r="AH74" s="69">
        <f>求节点($C$8:$C$67,$L$8:$L$67,基本信息!Q71)+AH73</f>
        <v>139693522.19650656</v>
      </c>
      <c r="AI74" s="69">
        <f>求节点($C$8:$C$67,$L$8:$L$67,基本信息!R71)+AI73</f>
        <v>168260093.50572404</v>
      </c>
      <c r="AJ74" s="69"/>
      <c r="AK74" s="58">
        <v>67</v>
      </c>
      <c r="AL74" s="69">
        <f>求节点($O$8:$O$607,P$8:P$607,节奏总纲!P70)+IF((节奏总纲!P70-INDEX($O$8:$O$607,MATCH(MAX(P$8:P$607),P$8:P$607,0)))&lt;0,0,(节奏总纲!P70-INDEX($O$8:$O$607,MATCH(MAX(P$8:P$607),P$8:P$607,0)))*MAX($I$8:$I$67))</f>
        <v>194447.07547537851</v>
      </c>
      <c r="AM74" s="69">
        <f>求节点($O$8:$O$607,Q$8:Q$607,节奏总纲!Q70)+IF((节奏总纲!Q70-INDEX($O$8:$O$607,MATCH(MAX(Q$8:Q$607),Q$8:Q$607,0)))&lt;0,0,(节奏总纲!Q70-INDEX($O$8:$O$607,MATCH(MAX(Q$8:Q$607),Q$8:Q$607,0)))*MAX($I$8:$I$67))</f>
        <v>177225.44817844583</v>
      </c>
      <c r="AN74" s="69">
        <f>求节点($O$8:$O$607,R$8:R$607,节奏总纲!R70)+IF((节奏总纲!R70-INDEX($O$8:$O$607,MATCH(MAX(R$8:R$607),R$8:R$607,0)))&lt;0,0,(节奏总纲!R70-INDEX($O$8:$O$607,MATCH(MAX(R$8:R$607),R$8:R$607,0)))*MAX($I$8:$I$67))</f>
        <v>152238.72921239486</v>
      </c>
      <c r="AO74" s="69">
        <f>求节点($O$8:$O$607,S$8:S$607,节奏总纲!S70)+IF((节奏总纲!S70-INDEX($O$8:$O$607,MATCH(MAX(S$8:S$607),S$8:S$607,0)))&lt;0,0,(节奏总纲!S70-INDEX($O$8:$O$607,MATCH(MAX(S$8:S$607),S$8:S$607,0)))*MAX($I$8:$I$67))</f>
        <v>116776.77040860023</v>
      </c>
      <c r="AP74" s="69">
        <f>求节点($O$8:$O$607,T$8:T$607,节奏总纲!T70)+IF((节奏总纲!T70-INDEX($O$8:$O$607,MATCH(MAX(T$8:T$607),T$8:T$607,0)))&lt;0,0,(节奏总纲!T70-INDEX($O$8:$O$607,MATCH(MAX(T$8:T$607),T$8:T$607,0)))*MAX($I$8:$I$67))</f>
        <v>68331.343536404951</v>
      </c>
      <c r="AQ74" s="69">
        <f>求节点($O$8:$O$607,U$8:U$607,节奏总纲!P70)+IF((节奏总纲!P70-INDEX($O$8:$O$607,MATCH(MAX(U$8:U$607),U$8:U$607,0)))&lt;0,0,(节奏总纲!P70-INDEX($O$8:$O$607,MATCH(MAX(U$8:U$607),U$8:U$607,0)))*MAX($J$8:$J$67))</f>
        <v>5275356.9788752636</v>
      </c>
      <c r="AR74" s="69">
        <f>求节点($O$8:$O$607,V$8:V$607,节奏总纲!Q70)+IF((节奏总纲!Q70-INDEX($O$8:$O$607,MATCH(MAX(V$8:V$607),V$8:V$607,0)))&lt;0,0,(节奏总纲!Q70-INDEX($O$8:$O$607,MATCH(MAX(V$8:V$607),V$8:V$607,0)))*MAX($J$8:$J$67))</f>
        <v>4860729.2174736615</v>
      </c>
      <c r="AS74" s="69">
        <f>求节点($O$8:$O$607,W$8:W$607,节奏总纲!R70)+IF((节奏总纲!R70-INDEX($O$8:$O$607,MATCH(MAX(W$8:W$607),W$8:W$607,0)))&lt;0,0,(节奏总纲!R70-INDEX($O$8:$O$607,MATCH(MAX(W$8:W$607),W$8:W$607,0)))*MAX($J$8:$J$67))</f>
        <v>4222157.3389645945</v>
      </c>
      <c r="AT74" s="69">
        <f>求节点($O$8:$O$607,X$8:X$607,节奏总纲!S70)+IF((节奏总纲!S70-INDEX($O$8:$O$607,MATCH(MAX(X$8:X$607),X$8:X$607,0)))&lt;0,0,(节奏总纲!S70-INDEX($O$8:$O$607,MATCH(MAX(X$8:X$607),X$8:X$607,0)))*MAX($J$8:$J$67))</f>
        <v>3274703.2925584763</v>
      </c>
      <c r="AU74" s="69">
        <f>求节点($O$8:$O$607,Y$8:Y$607,节奏总纲!T70)+IF((节奏总纲!T70-INDEX($O$8:$O$607,MATCH(MAX(Y$8:Y$607),Y$8:Y$607,0)))&lt;0,0,(节奏总纲!T70-INDEX($O$8:$O$607,MATCH(MAX(Y$8:Y$607),Y$8:Y$607,0)))*MAX($J$8:$J$67))</f>
        <v>1938058.26619928</v>
      </c>
      <c r="AV74" s="69">
        <f>求节点($O$8:$O$607,Z$8:Z$607,节奏总纲!P70)+IF((节奏总纲!P70-INDEX($O$8:$O$607,MATCH(MAX(Z$8:Z$607),Z$8:Z$607,0)))&lt;0,0,(节奏总纲!P70-INDEX($O$8:$O$607,MATCH(MAX(Z$8:Z$607),Z$8:Z$607,0)))*MAX($K$8:$K$67))</f>
        <v>0</v>
      </c>
      <c r="AW74" s="69">
        <f>求节点($O$8:$O$607,AA$8:AA$607,节奏总纲!Q70)+IF((节奏总纲!Q70-INDEX($O$8:$O$607,MATCH(MAX(AA$8:AA$607),AA$8:AA$607,0)))&lt;0,0,(节奏总纲!Q70-INDEX($O$8:$O$607,MATCH(MAX(AA$8:AA$607),AA$8:AA$607,0)))*MAX($K$8:$K$67))</f>
        <v>0</v>
      </c>
      <c r="AX74" s="69">
        <f>求节点($O$8:$O$607,AB$8:AB$607,节奏总纲!R70)+IF((节奏总纲!R70-INDEX($O$8:$O$607,MATCH(MAX(AB$8:AB$607),AB$8:AB$607,0)))&lt;0,0,(节奏总纲!R70-INDEX($O$8:$O$607,MATCH(MAX(AB$8:AB$607),AB$8:AB$607,0)))*MAX($K$8:$K$67))</f>
        <v>0</v>
      </c>
      <c r="AY74" s="69">
        <f>求节点($O$8:$O$607,AC$8:AC$607,节奏总纲!S70)+IF((节奏总纲!S70-INDEX($O$8:$O$607,MATCH(MAX(AC$8:AC$607),AC$8:AC$607,0)))&lt;0,0,(节奏总纲!S70-INDEX($O$8:$O$607,MATCH(MAX(AC$8:AC$607),AC$8:AC$607,0)))*MAX($K$8:$K$67))</f>
        <v>0</v>
      </c>
      <c r="AZ74" s="69">
        <f>求节点($O$8:$O$607,AD$8:AD$607,节奏总纲!T70)+IF((节奏总纲!T70-INDEX($O$8:$O$607,MATCH(MAX(AD$8:AD$607),AD$8:AD$607,0)))&lt;0,0,(节奏总纲!T70-INDEX($O$8:$O$607,MATCH(MAX(AD$8:AD$607),AD$8:AD$607,0)))*MAX($K$8:$K$67))</f>
        <v>0</v>
      </c>
      <c r="BA74" s="69">
        <f>求节点($O$8:$O$607,AE$8:AE$607,节奏总纲!P70)+IF((节奏总纲!P70-INDEX($O$8:$O$607,MATCH(MAX(AE$8:AE$607),AE$8:AE$607,0)))&lt;0,0,(节奏总纲!P70-INDEX($O$8:$O$607,MATCH(MAX(AE$8:AE$607),AE$8:AE$607,0)))*MAX($L$8:$L$67))</f>
        <v>151650448.42289305</v>
      </c>
      <c r="BB74" s="69">
        <f>求节点($O$8:$O$607,AF$8:AF$607,节奏总纲!Q70)+IF((节奏总纲!Q70-INDEX($O$8:$O$607,MATCH(MAX(AF$8:AF$607),AF$8:AF$607,0)))&lt;0,0,(节奏总纲!Q70-INDEX($O$8:$O$607,MATCH(MAX(AF$8:AF$607),AF$8:AF$607,0)))*MAX($L$8:$L$67))</f>
        <v>144523069.72092474</v>
      </c>
      <c r="BC74" s="69">
        <f>求节点($O$8:$O$607,AG$8:AG$607,节奏总纲!R70)+IF((节奏总纲!R70-INDEX($O$8:$O$607,MATCH(MAX(AG$8:AG$607),AG$8:AG$607,0)))&lt;0,0,(节奏总纲!R70-INDEX($O$8:$O$607,MATCH(MAX(AG$8:AG$607),AG$8:AG$607,0)))*MAX($L$8:$L$67))</f>
        <v>130806030.5832926</v>
      </c>
      <c r="BD74" s="69">
        <f>求节点($O$8:$O$607,AH$8:AH$607,节奏总纲!S70)+IF((节奏总纲!S70-INDEX($O$8:$O$607,MATCH(MAX(AH$8:AH$607),AH$8:AH$607,0)))&lt;0,0,(节奏总纲!S70-INDEX($O$8:$O$607,MATCH(MAX(AH$8:AH$607),AH$8:AH$607,0)))*MAX($L$8:$L$67))</f>
        <v>105990775.44658847</v>
      </c>
      <c r="BE74" s="69">
        <f>求节点($O$8:$O$607,AI$8:AI$607,节奏总纲!T70)+IF((节奏总纲!T70-INDEX($O$8:$O$607,MATCH(MAX(AI$8:AI$607),AI$8:AI$607,0)))&lt;0,0,(节奏总纲!T70-INDEX($O$8:$O$607,MATCH(MAX(AI$8:AI$607),AI$8:AI$607,0)))*MAX($L$8:$L$67))</f>
        <v>65585410.699345127</v>
      </c>
      <c r="BN74" s="4">
        <v>67</v>
      </c>
      <c r="BO74" s="63">
        <f>求节点($BJ$19:$BJ$23,$BK$19:$BK$23,基本信息!G71)</f>
        <v>500000</v>
      </c>
      <c r="BP74" s="63">
        <f>求节点($BJ$19:$BJ$23,$BK$19:$BK$23,基本信息!H71)</f>
        <v>531250</v>
      </c>
      <c r="BQ74" s="63">
        <f>求节点($BJ$19:$BJ$23,$BK$19:$BK$23,基本信息!I71)</f>
        <v>562500</v>
      </c>
      <c r="BR74" s="63">
        <f>求节点($BJ$19:$BJ$23,$BK$19:$BK$23,基本信息!J71)</f>
        <v>593750</v>
      </c>
      <c r="BS74" s="63">
        <f>求节点($BJ$19:$BJ$23,$BK$19:$BK$23,基本信息!K71)</f>
        <v>625000</v>
      </c>
      <c r="BT74" s="63">
        <f>求节点($BJ$19:$BJ$23,$BL$19:$BL$23,基本信息!G71)</f>
        <v>9000</v>
      </c>
      <c r="BU74" s="63">
        <f>求节点($BJ$19:$BJ$23,$BL$19:$BL$23,基本信息!H71)</f>
        <v>9437.5</v>
      </c>
      <c r="BV74" s="63">
        <f>求节点($BJ$19:$BJ$23,$BL$19:$BL$23,基本信息!I71)</f>
        <v>9875</v>
      </c>
      <c r="BW74" s="63">
        <f>求节点($BJ$19:$BJ$23,$BL$19:$BL$23,基本信息!J71)</f>
        <v>10312.5</v>
      </c>
      <c r="BX74" s="63">
        <f>求节点($BJ$19:$BJ$23,$BL$19:$BL$23,基本信息!K71)</f>
        <v>10750</v>
      </c>
      <c r="CC74" s="27"/>
      <c r="CD74" s="24">
        <v>67</v>
      </c>
      <c r="CE74" s="69">
        <f t="shared" ref="CE74:CE137" si="55">(AL74+BT74)*$C$4</f>
        <v>20344.707547537851</v>
      </c>
      <c r="CF74" s="69">
        <f t="shared" ref="CF74:CF137" si="56">(AM74+BU74)*$C$4</f>
        <v>18666.294817844584</v>
      </c>
      <c r="CG74" s="69">
        <f t="shared" ref="CG74:CG137" si="57">(AN74+BV74)*$C$4</f>
        <v>16211.372921239486</v>
      </c>
      <c r="CH74" s="69">
        <f t="shared" ref="CH74:CH137" si="58">(AO74+BW74)*$C$4</f>
        <v>12708.927040860024</v>
      </c>
      <c r="CI74" s="69">
        <f t="shared" ref="CI74:CI137" si="59">(AP74+BX74)*$C$4</f>
        <v>7908.1343536404956</v>
      </c>
      <c r="CJ74" s="69">
        <f>(CE74-CE73)/节奏总纲!W70</f>
        <v>215.99999999999955</v>
      </c>
      <c r="CK74" s="6">
        <f t="shared" ref="CK74:CK137" si="60">(BT74*$C$4)/CE74</f>
        <v>4.4237549146235795E-2</v>
      </c>
      <c r="CL74" s="6">
        <f t="shared" ref="CL74:CL137" si="61">AL74*$C$4/CE74</f>
        <v>0.95576245085376421</v>
      </c>
      <c r="CM74" s="24"/>
      <c r="CN74" s="24">
        <v>67</v>
      </c>
      <c r="CO74" s="69">
        <f t="shared" ref="CO74:CO137" si="62">AQ74+BO74</f>
        <v>5775356.9788752636</v>
      </c>
      <c r="CP74" s="69">
        <f t="shared" ref="CP74:CP137" si="63">AR74+BP74</f>
        <v>5391979.2174736615</v>
      </c>
      <c r="CQ74" s="69">
        <f t="shared" ref="CQ74:CQ137" si="64">AS74+BQ74</f>
        <v>4784657.3389645945</v>
      </c>
      <c r="CR74" s="69">
        <f t="shared" ref="CR74:CR137" si="65">AT74+BR74</f>
        <v>3868453.2925584763</v>
      </c>
      <c r="CS74" s="69">
        <f t="shared" ref="CS74:CS137" si="66">AU74+BS74</f>
        <v>2563058.26619928</v>
      </c>
      <c r="CT74" s="6">
        <f t="shared" ref="CT74:CT137" si="67">BO74/CO74</f>
        <v>8.6574735004064415E-2</v>
      </c>
      <c r="CU74" s="6">
        <f t="shared" ref="CU74:CU137" si="68">AQ74/CO74</f>
        <v>0.91342526499593557</v>
      </c>
      <c r="CW74" s="24">
        <v>67</v>
      </c>
      <c r="CX74" s="69">
        <f t="shared" ref="CX74:CX137" si="69">AV74</f>
        <v>0</v>
      </c>
      <c r="CY74" s="69">
        <f t="shared" ref="CY74:CY137" si="70">AW74</f>
        <v>0</v>
      </c>
      <c r="CZ74" s="69">
        <f t="shared" ref="CZ74:CZ137" si="71">AX74</f>
        <v>0</v>
      </c>
      <c r="DA74" s="69">
        <f t="shared" ref="DA74:DA137" si="72">AY74</f>
        <v>0</v>
      </c>
      <c r="DB74" s="69">
        <f t="shared" ref="DB74:DB137" si="73">AZ74</f>
        <v>0</v>
      </c>
    </row>
    <row r="75" spans="2:106" x14ac:dyDescent="0.15">
      <c r="N75" s="69"/>
      <c r="O75" s="4">
        <v>68</v>
      </c>
      <c r="P75" s="69">
        <f>求节点($C$8:$C$67,$I$8:$I$67,基本信息!N72)+P74</f>
        <v>119839.0447998811</v>
      </c>
      <c r="Q75" s="69">
        <f>求节点($C$8:$C$67,$I$8:$I$67,基本信息!O72)+Q74</f>
        <v>128848.60666973934</v>
      </c>
      <c r="R75" s="69">
        <f>求节点($C$8:$C$67,$I$8:$I$67,基本信息!P72)+R74</f>
        <v>139694.69667524379</v>
      </c>
      <c r="S75" s="69">
        <f>求节点($C$8:$C$67,$I$8:$I$67,基本信息!Q72)+S74</f>
        <v>152352.68239512693</v>
      </c>
      <c r="T75" s="69">
        <f>求节点($C$8:$C$67,$I$8:$I$67,基本信息!R72)+T74</f>
        <v>166889.85137715045</v>
      </c>
      <c r="U75" s="69">
        <f>求节点($C$8:$C$67,$J$8:$J$67,基本信息!N72)+U74</f>
        <v>3208042.3038285258</v>
      </c>
      <c r="V75" s="69">
        <f>求节点($C$8:$C$67,$J$8:$J$67,基本信息!O72)+V74</f>
        <v>3501027.6502339751</v>
      </c>
      <c r="W75" s="69">
        <f>求节点($C$8:$C$67,$J$8:$J$67,基本信息!P72)+W74</f>
        <v>3864890.5894887731</v>
      </c>
      <c r="X75" s="69">
        <f>求节点($C$8:$C$67,$J$8:$J$67,基本信息!Q72)+X74</f>
        <v>4298858.3345948514</v>
      </c>
      <c r="Y75" s="69">
        <f>求节点($C$8:$C$67,$J$8:$J$67,基本信息!R72)+Y74</f>
        <v>4803131.1685465332</v>
      </c>
      <c r="Z75" s="69">
        <f>求节点($C$8:$C$67,$K$8:$K$67,基本信息!N72)+Z74</f>
        <v>0</v>
      </c>
      <c r="AA75" s="69">
        <f>求节点($C$8:$C$67,$K$8:$K$67,基本信息!O72)+AA74</f>
        <v>0</v>
      </c>
      <c r="AB75" s="69">
        <f>求节点($C$8:$C$67,$K$8:$K$67,基本信息!P72)+AB74</f>
        <v>0</v>
      </c>
      <c r="AC75" s="69">
        <f>求节点($C$8:$C$67,$K$8:$K$67,基本信息!Q72)+AC74</f>
        <v>0</v>
      </c>
      <c r="AD75" s="69">
        <f>求节点($C$8:$C$67,$K$8:$K$67,基本信息!R72)+AD74</f>
        <v>0</v>
      </c>
      <c r="AE75" s="69">
        <f>求节点($C$8:$C$67,$L$8:$L$67,基本信息!N72)+AE74</f>
        <v>89938845.46118243</v>
      </c>
      <c r="AF75" s="69">
        <f>求节点($C$8:$C$67,$L$8:$L$67,基本信息!O72)+AF74</f>
        <v>101299259.3280645</v>
      </c>
      <c r="AG75" s="69">
        <f>求节点($C$8:$C$67,$L$8:$L$67,基本信息!P72)+AG74</f>
        <v>118738353.7121093</v>
      </c>
      <c r="AH75" s="69">
        <f>求节点($C$8:$C$67,$L$8:$L$67,基本信息!Q72)+AH74</f>
        <v>142213522.19650656</v>
      </c>
      <c r="AI75" s="69">
        <f>求节点($C$8:$C$67,$L$8:$L$67,基本信息!R72)+AI74</f>
        <v>171020093.50572404</v>
      </c>
      <c r="AJ75" s="69"/>
      <c r="AK75" s="58">
        <v>68</v>
      </c>
      <c r="AL75" s="69">
        <f>求节点($O$8:$O$607,P$8:P$607,节奏总纲!P71)+IF((节奏总纲!P71-INDEX($O$8:$O$607,MATCH(MAX(P$8:P$607),P$8:P$607,0)))&lt;0,0,(节奏总纲!P71-INDEX($O$8:$O$607,MATCH(MAX(P$8:P$607),P$8:P$607,0)))*MAX($I$8:$I$67))</f>
        <v>210565.35267091895</v>
      </c>
      <c r="AM75" s="69">
        <f>求节点($O$8:$O$607,Q$8:Q$607,节奏总纲!Q71)+IF((节奏总纲!Q71-INDEX($O$8:$O$607,MATCH(MAX(Q$8:Q$607),Q$8:Q$607,0)))&lt;0,0,(节奏总纲!Q71-INDEX($O$8:$O$607,MATCH(MAX(Q$8:Q$607),Q$8:Q$607,0)))*MAX($I$8:$I$67))</f>
        <v>191636.2886387037</v>
      </c>
      <c r="AN75" s="69">
        <f>求节点($O$8:$O$607,R$8:R$607,节奏总纲!R71)+IF((节奏总纲!R71-INDEX($O$8:$O$607,MATCH(MAX(R$8:R$607),R$8:R$607,0)))&lt;0,0,(节奏总纲!R71-INDEX($O$8:$O$607,MATCH(MAX(R$8:R$607),R$8:R$607,0)))*MAX($I$8:$I$67))</f>
        <v>163989.6437746833</v>
      </c>
      <c r="AO75" s="69">
        <f>求节点($O$8:$O$607,S$8:S$607,节奏总纲!S71)+IF((节奏总纲!S71-INDEX($O$8:$O$607,MATCH(MAX(S$8:S$607),S$8:S$607,0)))&lt;0,0,(节奏总纲!S71-INDEX($O$8:$O$607,MATCH(MAX(S$8:S$607),S$8:S$607,0)))*MAX($I$8:$I$67))</f>
        <v>126149.36844843198</v>
      </c>
      <c r="AP75" s="69">
        <f>求节点($O$8:$O$607,T$8:T$607,节奏总纲!T71)+IF((节奏总纲!T71-INDEX($O$8:$O$607,MATCH(MAX(T$8:T$607),T$8:T$607,0)))&lt;0,0,(节奏总纲!T71-INDEX($O$8:$O$607,MATCH(MAX(T$8:T$607),T$8:T$607,0)))*MAX($I$8:$I$67))</f>
        <v>73646.56467676055</v>
      </c>
      <c r="AQ75" s="69">
        <f>求节点($O$8:$O$607,U$8:U$607,节奏总纲!P71)+IF((节奏总纲!P71-INDEX($O$8:$O$607,MATCH(MAX(U$8:U$607),U$8:U$607,0)))&lt;0,0,(节奏总纲!P71-INDEX($O$8:$O$607,MATCH(MAX(U$8:U$607),U$8:U$607,0)))*MAX($J$8:$J$67))</f>
        <v>5723086.9009736087</v>
      </c>
      <c r="AR75" s="69">
        <f>求节点($O$8:$O$607,V$8:V$607,节奏总纲!Q71)+IF((节奏总纲!Q71-INDEX($O$8:$O$607,MATCH(MAX(V$8:V$607),V$8:V$607,0)))&lt;0,0,(节奏总纲!Q71-INDEX($O$8:$O$607,MATCH(MAX(V$8:V$607),V$8:V$607,0)))*MAX($J$8:$J$67))</f>
        <v>5266332.3430107208</v>
      </c>
      <c r="AS75" s="69">
        <f>求节点($O$8:$O$607,W$8:W$607,节奏总纲!R71)+IF((节奏总纲!R71-INDEX($O$8:$O$607,MATCH(MAX(W$8:W$607),W$8:W$607,0)))&lt;0,0,(节奏总纲!R71-INDEX($O$8:$O$607,MATCH(MAX(W$8:W$607),W$8:W$607,0)))*MAX($J$8:$J$67))</f>
        <v>4556835.2853588853</v>
      </c>
      <c r="AT75" s="69">
        <f>求节点($O$8:$O$607,X$8:X$607,节奏总纲!S71)+IF((节奏总纲!S71-INDEX($O$8:$O$607,MATCH(MAX(X$8:X$607),X$8:X$607,0)))&lt;0,0,(节奏总纲!S71-INDEX($O$8:$O$607,MATCH(MAX(X$8:X$607),X$8:X$607,0)))*MAX($J$8:$J$67))</f>
        <v>3544520.508856663</v>
      </c>
      <c r="AU75" s="69">
        <f>求节点($O$8:$O$607,Y$8:Y$607,节奏总纲!T71)+IF((节奏总纲!T71-INDEX($O$8:$O$607,MATCH(MAX(Y$8:Y$607),Y$8:Y$607,0)))&lt;0,0,(节奏总纲!T71-INDEX($O$8:$O$607,MATCH(MAX(Y$8:Y$607),Y$8:Y$607,0)))*MAX($J$8:$J$67))</f>
        <v>2092570.508651478</v>
      </c>
      <c r="AV75" s="69">
        <f>求节点($O$8:$O$607,Z$8:Z$607,节奏总纲!P71)+IF((节奏总纲!P71-INDEX($O$8:$O$607,MATCH(MAX(Z$8:Z$607),Z$8:Z$607,0)))&lt;0,0,(节奏总纲!P71-INDEX($O$8:$O$607,MATCH(MAX(Z$8:Z$607),Z$8:Z$607,0)))*MAX($K$8:$K$67))</f>
        <v>0</v>
      </c>
      <c r="AW75" s="69">
        <f>求节点($O$8:$O$607,AA$8:AA$607,节奏总纲!Q71)+IF((节奏总纲!Q71-INDEX($O$8:$O$607,MATCH(MAX(AA$8:AA$607),AA$8:AA$607,0)))&lt;0,0,(节奏总纲!Q71-INDEX($O$8:$O$607,MATCH(MAX(AA$8:AA$607),AA$8:AA$607,0)))*MAX($K$8:$K$67))</f>
        <v>0</v>
      </c>
      <c r="AX75" s="69">
        <f>求节点($O$8:$O$607,AB$8:AB$607,节奏总纲!R71)+IF((节奏总纲!R71-INDEX($O$8:$O$607,MATCH(MAX(AB$8:AB$607),AB$8:AB$607,0)))&lt;0,0,(节奏总纲!R71-INDEX($O$8:$O$607,MATCH(MAX(AB$8:AB$607),AB$8:AB$607,0)))*MAX($K$8:$K$67))</f>
        <v>0</v>
      </c>
      <c r="AY75" s="69">
        <f>求节点($O$8:$O$607,AC$8:AC$607,节奏总纲!S71)+IF((节奏总纲!S71-INDEX($O$8:$O$607,MATCH(MAX(AC$8:AC$607),AC$8:AC$607,0)))&lt;0,0,(节奏总纲!S71-INDEX($O$8:$O$607,MATCH(MAX(AC$8:AC$607),AC$8:AC$607,0)))*MAX($K$8:$K$67))</f>
        <v>0</v>
      </c>
      <c r="AZ75" s="69">
        <f>求节点($O$8:$O$607,AD$8:AD$607,节奏总纲!T71)+IF((节奏总纲!T71-INDEX($O$8:$O$607,MATCH(MAX(AD$8:AD$607),AD$8:AD$607,0)))&lt;0,0,(节奏总纲!T71-INDEX($O$8:$O$607,MATCH(MAX(AD$8:AD$607),AD$8:AD$607,0)))*MAX($K$8:$K$67))</f>
        <v>0</v>
      </c>
      <c r="BA75" s="69">
        <f>求节点($O$8:$O$607,AE$8:AE$607,节奏总纲!P71)+IF((节奏总纲!P71-INDEX($O$8:$O$607,MATCH(MAX(AE$8:AE$607),AE$8:AE$607,0)))&lt;0,0,(节奏总纲!P71-INDEX($O$8:$O$607,MATCH(MAX(AE$8:AE$607),AE$8:AE$607,0)))*MAX($L$8:$L$67))</f>
        <v>165082346.08584338</v>
      </c>
      <c r="BB75" s="69">
        <f>求节点($O$8:$O$607,AF$8:AF$607,节奏总纲!Q71)+IF((节奏总纲!Q71-INDEX($O$8:$O$607,MATCH(MAX(AF$8:AF$607),AF$8:AF$607,0)))&lt;0,0,(节奏总纲!Q71-INDEX($O$8:$O$607,MATCH(MAX(AF$8:AF$607),AF$8:AF$607,0)))*MAX($L$8:$L$67))</f>
        <v>157502369.73811063</v>
      </c>
      <c r="BC75" s="69">
        <f>求节点($O$8:$O$607,AG$8:AG$607,节奏总纲!R71)+IF((节奏总纲!R71-INDEX($O$8:$O$607,MATCH(MAX(AG$8:AG$607),AG$8:AG$607,0)))&lt;0,0,(节奏总纲!R71-INDEX($O$8:$O$607,MATCH(MAX(AG$8:AG$607),AG$8:AG$607,0)))*MAX($L$8:$L$67))</f>
        <v>142110707.88372201</v>
      </c>
      <c r="BD75" s="69">
        <f>求节点($O$8:$O$607,AH$8:AH$607,节奏总纲!S71)+IF((节奏总纲!S71-INDEX($O$8:$O$607,MATCH(MAX(AH$8:AH$607),AH$8:AH$607,0)))&lt;0,0,(节奏总纲!S71-INDEX($O$8:$O$607,MATCH(MAX(AH$8:AH$607),AH$8:AH$607,0)))*MAX($L$8:$L$67))</f>
        <v>115533784.3598717</v>
      </c>
      <c r="BE75" s="69">
        <f>求节点($O$8:$O$607,AI$8:AI$607,节奏总纲!T71)+IF((节奏总纲!T71-INDEX($O$8:$O$607,MATCH(MAX(AI$8:AI$607),AI$8:AI$607,0)))&lt;0,0,(节奏总纲!T71-INDEX($O$8:$O$607,MATCH(MAX(AI$8:AI$607),AI$8:AI$607,0)))*MAX($L$8:$L$67))</f>
        <v>71271461.221586004</v>
      </c>
      <c r="BN75" s="4">
        <v>68</v>
      </c>
      <c r="BO75" s="63">
        <f>求节点($BJ$19:$BJ$23,$BK$19:$BK$23,基本信息!G72)</f>
        <v>500000</v>
      </c>
      <c r="BP75" s="63">
        <f>求节点($BJ$19:$BJ$23,$BK$19:$BK$23,基本信息!H72)</f>
        <v>531250</v>
      </c>
      <c r="BQ75" s="63">
        <f>求节点($BJ$19:$BJ$23,$BK$19:$BK$23,基本信息!I72)</f>
        <v>562500</v>
      </c>
      <c r="BR75" s="63">
        <f>求节点($BJ$19:$BJ$23,$BK$19:$BK$23,基本信息!J72)</f>
        <v>593750</v>
      </c>
      <c r="BS75" s="63">
        <f>求节点($BJ$19:$BJ$23,$BK$19:$BK$23,基本信息!K72)</f>
        <v>625000</v>
      </c>
      <c r="BT75" s="63">
        <f>求节点($BJ$19:$BJ$23,$BL$19:$BL$23,基本信息!G72)</f>
        <v>9000</v>
      </c>
      <c r="BU75" s="63">
        <f>求节点($BJ$19:$BJ$23,$BL$19:$BL$23,基本信息!H72)</f>
        <v>9437.5</v>
      </c>
      <c r="BV75" s="63">
        <f>求节点($BJ$19:$BJ$23,$BL$19:$BL$23,基本信息!I72)</f>
        <v>9875</v>
      </c>
      <c r="BW75" s="63">
        <f>求节点($BJ$19:$BJ$23,$BL$19:$BL$23,基本信息!J72)</f>
        <v>10312.5</v>
      </c>
      <c r="BX75" s="63">
        <f>求节点($BJ$19:$BJ$23,$BL$19:$BL$23,基本信息!K72)</f>
        <v>10750</v>
      </c>
      <c r="CC75" s="27"/>
      <c r="CD75" s="24">
        <v>68</v>
      </c>
      <c r="CE75" s="69">
        <f t="shared" si="55"/>
        <v>21956.535267091895</v>
      </c>
      <c r="CF75" s="69">
        <f t="shared" si="56"/>
        <v>20107.37886387037</v>
      </c>
      <c r="CG75" s="69">
        <f t="shared" si="57"/>
        <v>17386.464377468332</v>
      </c>
      <c r="CH75" s="69">
        <f t="shared" si="58"/>
        <v>13646.1868448432</v>
      </c>
      <c r="CI75" s="69">
        <f t="shared" si="59"/>
        <v>8439.6564676760554</v>
      </c>
      <c r="CJ75" s="69">
        <f>(CE75-CE74)/节奏总纲!W71</f>
        <v>216.00000000000023</v>
      </c>
      <c r="CK75" s="6">
        <f t="shared" si="60"/>
        <v>4.0990073754892727E-2</v>
      </c>
      <c r="CL75" s="6">
        <f t="shared" si="61"/>
        <v>0.95900992624510728</v>
      </c>
      <c r="CM75" s="24"/>
      <c r="CN75" s="24">
        <v>68</v>
      </c>
      <c r="CO75" s="69">
        <f t="shared" si="62"/>
        <v>6223086.9009736087</v>
      </c>
      <c r="CP75" s="69">
        <f t="shared" si="63"/>
        <v>5797582.3430107208</v>
      </c>
      <c r="CQ75" s="69">
        <f t="shared" si="64"/>
        <v>5119335.2853588853</v>
      </c>
      <c r="CR75" s="69">
        <f t="shared" si="65"/>
        <v>4138270.508856663</v>
      </c>
      <c r="CS75" s="69">
        <f t="shared" si="66"/>
        <v>2717570.5086514782</v>
      </c>
      <c r="CT75" s="6">
        <f t="shared" si="67"/>
        <v>8.0345977479725453E-2</v>
      </c>
      <c r="CU75" s="6">
        <f t="shared" si="68"/>
        <v>0.91965402252027451</v>
      </c>
      <c r="CW75" s="24">
        <v>68</v>
      </c>
      <c r="CX75" s="69">
        <f t="shared" si="69"/>
        <v>0</v>
      </c>
      <c r="CY75" s="69">
        <f t="shared" si="70"/>
        <v>0</v>
      </c>
      <c r="CZ75" s="69">
        <f t="shared" si="71"/>
        <v>0</v>
      </c>
      <c r="DA75" s="69">
        <f t="shared" si="72"/>
        <v>0</v>
      </c>
      <c r="DB75" s="69">
        <f t="shared" si="73"/>
        <v>0</v>
      </c>
    </row>
    <row r="76" spans="2:106" x14ac:dyDescent="0.15">
      <c r="N76" s="69"/>
      <c r="O76" s="4">
        <v>69</v>
      </c>
      <c r="P76" s="69">
        <f>求节点($C$8:$C$67,$I$8:$I$67,基本信息!N73)+P75</f>
        <v>121915.66244693992</v>
      </c>
      <c r="Q76" s="69">
        <f>求节点($C$8:$C$67,$I$8:$I$67,基本信息!O73)+Q75</f>
        <v>131065.19065428889</v>
      </c>
      <c r="R76" s="69">
        <f>求节点($C$8:$C$67,$I$8:$I$67,基本信息!P73)+R75</f>
        <v>142064.69667524379</v>
      </c>
      <c r="S76" s="69">
        <f>求节点($C$8:$C$67,$I$8:$I$67,基本信息!Q73)+S75</f>
        <v>154827.68239512693</v>
      </c>
      <c r="T76" s="69">
        <f>求节点($C$8:$C$67,$I$8:$I$67,基本信息!R73)+T75</f>
        <v>169469.85137715045</v>
      </c>
      <c r="U76" s="69">
        <f>求节点($C$8:$C$67,$J$8:$J$67,基本信息!N73)+U75</f>
        <v>3265262.8920638198</v>
      </c>
      <c r="V76" s="69">
        <f>求节点($C$8:$C$67,$J$8:$J$67,基本信息!O73)+V75</f>
        <v>3563048.5068250303</v>
      </c>
      <c r="W76" s="69">
        <f>求节点($C$8:$C$67,$J$8:$J$67,基本信息!P73)+W75</f>
        <v>3932390.5894887731</v>
      </c>
      <c r="X76" s="69">
        <f>求节点($C$8:$C$67,$J$8:$J$67,基本信息!Q73)+X75</f>
        <v>4370108.3345948514</v>
      </c>
      <c r="Y76" s="69">
        <f>求节点($C$8:$C$67,$J$8:$J$67,基本信息!R73)+Y75</f>
        <v>4878131.1685465332</v>
      </c>
      <c r="Z76" s="69">
        <f>求节点($C$8:$C$67,$K$8:$K$67,基本信息!N73)+Z75</f>
        <v>0</v>
      </c>
      <c r="AA76" s="69">
        <f>求节点($C$8:$C$67,$K$8:$K$67,基本信息!O73)+AA75</f>
        <v>0</v>
      </c>
      <c r="AB76" s="69">
        <f>求节点($C$8:$C$67,$K$8:$K$67,基本信息!P73)+AB75</f>
        <v>0</v>
      </c>
      <c r="AC76" s="69">
        <f>求节点($C$8:$C$67,$K$8:$K$67,基本信息!Q73)+AC75</f>
        <v>0</v>
      </c>
      <c r="AD76" s="69">
        <f>求节点($C$8:$C$67,$K$8:$K$67,基本信息!R73)+AD75</f>
        <v>0</v>
      </c>
      <c r="AE76" s="69">
        <f>求节点($C$8:$C$67,$L$8:$L$67,基本信息!N73)+AE75</f>
        <v>91627668.990594193</v>
      </c>
      <c r="AF76" s="69">
        <f>求节点($C$8:$C$67,$L$8:$L$67,基本信息!O73)+AF75</f>
        <v>103228594.14989203</v>
      </c>
      <c r="AG76" s="69">
        <f>求节点($C$8:$C$67,$L$8:$L$67,基本信息!P73)+AG75</f>
        <v>121018353.7121093</v>
      </c>
      <c r="AH76" s="69">
        <f>求节点($C$8:$C$67,$L$8:$L$67,基本信息!Q73)+AH75</f>
        <v>144733522.19650656</v>
      </c>
      <c r="AI76" s="69">
        <f>求节点($C$8:$C$67,$L$8:$L$67,基本信息!R73)+AI75</f>
        <v>173780093.50572404</v>
      </c>
      <c r="AJ76" s="69"/>
      <c r="AK76" s="58">
        <v>69</v>
      </c>
      <c r="AL76" s="69">
        <f>求节点($O$8:$O$607,P$8:P$607,节奏总纲!P72)+IF((节奏总纲!P72-INDEX($O$8:$O$607,MATCH(MAX(P$8:P$607),P$8:P$607,0)))&lt;0,0,(节奏总纲!P72-INDEX($O$8:$O$607,MATCH(MAX(P$8:P$607),P$8:P$607,0)))*MAX($I$8:$I$67))</f>
        <v>227840.49443090305</v>
      </c>
      <c r="AM76" s="69">
        <f>求节点($O$8:$O$607,Q$8:Q$607,节奏总纲!Q72)+IF((节奏总纲!Q72-INDEX($O$8:$O$607,MATCH(MAX(Q$8:Q$607),Q$8:Q$607,0)))&lt;0,0,(节奏总纲!Q72-INDEX($O$8:$O$607,MATCH(MAX(Q$8:Q$607),Q$8:Q$607,0)))*MAX($I$8:$I$67))</f>
        <v>206766.27587971839</v>
      </c>
      <c r="AN76" s="69">
        <f>求节点($O$8:$O$607,R$8:R$607,节奏总纲!R72)+IF((节奏总纲!R72-INDEX($O$8:$O$607,MATCH(MAX(R$8:R$607),R$8:R$607,0)))&lt;0,0,(节奏总纲!R72-INDEX($O$8:$O$607,MATCH(MAX(R$8:R$607),R$8:R$607,0)))*MAX($I$8:$I$67))</f>
        <v>177364.78755589377</v>
      </c>
      <c r="AO76" s="69">
        <f>求节点($O$8:$O$607,S$8:S$607,节奏总纲!S72)+IF((节奏总纲!S72-INDEX($O$8:$O$607,MATCH(MAX(S$8:S$607),S$8:S$607,0)))&lt;0,0,(节奏总纲!S72-INDEX($O$8:$O$607,MATCH(MAX(S$8:S$607),S$8:S$607,0)))*MAX($I$8:$I$67))</f>
        <v>136352.56134824685</v>
      </c>
      <c r="AP76" s="69">
        <f>求节点($O$8:$O$607,T$8:T$607,节奏总纲!T72)+IF((节奏总纲!T72-INDEX($O$8:$O$607,MATCH(MAX(T$8:T$607),T$8:T$607,0)))&lt;0,0,(节奏总纲!T72-INDEX($O$8:$O$607,MATCH(MAX(T$8:T$607),T$8:T$607,0)))*MAX($I$8:$I$67))</f>
        <v>79324.540207133585</v>
      </c>
      <c r="AQ76" s="69">
        <f>求节点($O$8:$O$607,U$8:U$607,节奏总纲!P72)+IF((节奏总纲!P72-INDEX($O$8:$O$607,MATCH(MAX(U$8:U$607),U$8:U$607,0)))&lt;0,0,(节奏总纲!P72-INDEX($O$8:$O$607,MATCH(MAX(U$8:U$607),U$8:U$607,0)))*MAX($J$8:$J$67))</f>
        <v>6202951.9498620564</v>
      </c>
      <c r="AR76" s="69">
        <f>求节点($O$8:$O$607,V$8:V$607,节奏总纲!Q72)+IF((节奏总纲!Q72-INDEX($O$8:$O$607,MATCH(MAX(V$8:V$607),V$8:V$607,0)))&lt;0,0,(节奏总纲!Q72-INDEX($O$8:$O$607,MATCH(MAX(V$8:V$607),V$8:V$607,0)))*MAX($J$8:$J$67))</f>
        <v>5692176.3547611348</v>
      </c>
      <c r="AS76" s="69">
        <f>求节点($O$8:$O$607,W$8:W$607,节奏总纲!R72)+IF((节奏总纲!R72-INDEX($O$8:$O$607,MATCH(MAX(W$8:W$607),W$8:W$607,0)))&lt;0,0,(节奏总纲!R72-INDEX($O$8:$O$607,MATCH(MAX(W$8:W$607),W$8:W$607,0)))*MAX($J$8:$J$67))</f>
        <v>4937772.9246971579</v>
      </c>
      <c r="AT76" s="69">
        <f>求节点($O$8:$O$607,X$8:X$607,节奏总纲!S72)+IF((节奏总纲!S72-INDEX($O$8:$O$607,MATCH(MAX(X$8:X$607),X$8:X$607,0)))&lt;0,0,(节奏总纲!S72-INDEX($O$8:$O$607,MATCH(MAX(X$8:X$607),X$8:X$607,0)))*MAX($J$8:$J$67))</f>
        <v>3838248.7893058788</v>
      </c>
      <c r="AU76" s="69">
        <f>求节点($O$8:$O$607,Y$8:Y$607,节奏总纲!T72)+IF((节奏总纲!T72-INDEX($O$8:$O$607,MATCH(MAX(Y$8:Y$607),Y$8:Y$607,0)))&lt;0,0,(节奏总纲!T72-INDEX($O$8:$O$607,MATCH(MAX(Y$8:Y$607),Y$8:Y$607,0)))*MAX($J$8:$J$67))</f>
        <v>2257627.9368599965</v>
      </c>
      <c r="AV76" s="69">
        <f>求节点($O$8:$O$607,Z$8:Z$607,节奏总纲!P72)+IF((节奏总纲!P72-INDEX($O$8:$O$607,MATCH(MAX(Z$8:Z$607),Z$8:Z$607,0)))&lt;0,0,(节奏总纲!P72-INDEX($O$8:$O$607,MATCH(MAX(Z$8:Z$607),Z$8:Z$607,0)))*MAX($K$8:$K$67))</f>
        <v>0</v>
      </c>
      <c r="AW76" s="69">
        <f>求节点($O$8:$O$607,AA$8:AA$607,节奏总纲!Q72)+IF((节奏总纲!Q72-INDEX($O$8:$O$607,MATCH(MAX(AA$8:AA$607),AA$8:AA$607,0)))&lt;0,0,(节奏总纲!Q72-INDEX($O$8:$O$607,MATCH(MAX(AA$8:AA$607),AA$8:AA$607,0)))*MAX($K$8:$K$67))</f>
        <v>0</v>
      </c>
      <c r="AX76" s="69">
        <f>求节点($O$8:$O$607,AB$8:AB$607,节奏总纲!R72)+IF((节奏总纲!R72-INDEX($O$8:$O$607,MATCH(MAX(AB$8:AB$607),AB$8:AB$607,0)))&lt;0,0,(节奏总纲!R72-INDEX($O$8:$O$607,MATCH(MAX(AB$8:AB$607),AB$8:AB$607,0)))*MAX($K$8:$K$67))</f>
        <v>0</v>
      </c>
      <c r="AY76" s="69">
        <f>求节点($O$8:$O$607,AC$8:AC$607,节奏总纲!S72)+IF((节奏总纲!S72-INDEX($O$8:$O$607,MATCH(MAX(AC$8:AC$607),AC$8:AC$607,0)))&lt;0,0,(节奏总纲!S72-INDEX($O$8:$O$607,MATCH(MAX(AC$8:AC$607),AC$8:AC$607,0)))*MAX($K$8:$K$67))</f>
        <v>0</v>
      </c>
      <c r="AZ76" s="69">
        <f>求节点($O$8:$O$607,AD$8:AD$607,节奏总纲!T72)+IF((节奏总纲!T72-INDEX($O$8:$O$607,MATCH(MAX(AD$8:AD$607),AD$8:AD$607,0)))&lt;0,0,(节奏总纲!T72-INDEX($O$8:$O$607,MATCH(MAX(AD$8:AD$607),AD$8:AD$607,0)))*MAX($K$8:$K$67))</f>
        <v>0</v>
      </c>
      <c r="BA76" s="69">
        <f>求节点($O$8:$O$607,AE$8:AE$607,节奏总纲!P72)+IF((节奏总纲!P72-INDEX($O$8:$O$607,MATCH(MAX(AE$8:AE$607),AE$8:AE$607,0)))&lt;0,0,(节奏总纲!P72-INDEX($O$8:$O$607,MATCH(MAX(AE$8:AE$607),AE$8:AE$607,0)))*MAX($L$8:$L$67))</f>
        <v>179478297.55249682</v>
      </c>
      <c r="BB76" s="69">
        <f>求节点($O$8:$O$607,AF$8:AF$607,节奏总纲!Q72)+IF((节奏总纲!Q72-INDEX($O$8:$O$607,MATCH(MAX(AF$8:AF$607),AF$8:AF$607,0)))&lt;0,0,(节奏总纲!Q72-INDEX($O$8:$O$607,MATCH(MAX(AF$8:AF$607),AF$8:AF$607,0)))*MAX($L$8:$L$67))</f>
        <v>171129378.11412388</v>
      </c>
      <c r="BC76" s="69">
        <f>求节点($O$8:$O$607,AG$8:AG$607,节奏总纲!R72)+IF((节奏总纲!R72-INDEX($O$8:$O$607,MATCH(MAX(AG$8:AG$607),AG$8:AG$607,0)))&lt;0,0,(节奏总纲!R72-INDEX($O$8:$O$607,MATCH(MAX(AG$8:AG$607),AG$8:AG$607,0)))*MAX($L$8:$L$67))</f>
        <v>154977934.81248143</v>
      </c>
      <c r="BD76" s="69">
        <f>求节点($O$8:$O$607,AH$8:AH$607,节奏总纲!S72)+IF((节奏总纲!S72-INDEX($O$8:$O$607,MATCH(MAX(AH$8:AH$607),AH$8:AH$607,0)))&lt;0,0,(节奏总纲!S72-INDEX($O$8:$O$607,MATCH(MAX(AH$8:AH$607),AH$8:AH$607,0)))*MAX($L$8:$L$67))</f>
        <v>125922489.85786502</v>
      </c>
      <c r="BE76" s="69">
        <f>求节点($O$8:$O$607,AI$8:AI$607,节奏总纲!T72)+IF((节奏总纲!T72-INDEX($O$8:$O$607,MATCH(MAX(AI$8:AI$607),AI$8:AI$607,0)))&lt;0,0,(节奏总纲!T72-INDEX($O$8:$O$607,MATCH(MAX(AI$8:AI$607),AI$8:AI$607,0)))*MAX($L$8:$L$67))</f>
        <v>77345574.579659492</v>
      </c>
      <c r="BN76" s="4">
        <v>69</v>
      </c>
      <c r="BO76" s="63">
        <f>求节点($BJ$19:$BJ$23,$BK$19:$BK$23,基本信息!G73)</f>
        <v>500000</v>
      </c>
      <c r="BP76" s="63">
        <f>求节点($BJ$19:$BJ$23,$BK$19:$BK$23,基本信息!H73)</f>
        <v>531250</v>
      </c>
      <c r="BQ76" s="63">
        <f>求节点($BJ$19:$BJ$23,$BK$19:$BK$23,基本信息!I73)</f>
        <v>562500</v>
      </c>
      <c r="BR76" s="63">
        <f>求节点($BJ$19:$BJ$23,$BK$19:$BK$23,基本信息!J73)</f>
        <v>593750</v>
      </c>
      <c r="BS76" s="63">
        <f>求节点($BJ$19:$BJ$23,$BK$19:$BK$23,基本信息!K73)</f>
        <v>625000</v>
      </c>
      <c r="BT76" s="63">
        <f>求节点($BJ$19:$BJ$23,$BL$19:$BL$23,基本信息!G73)</f>
        <v>9000</v>
      </c>
      <c r="BU76" s="63">
        <f>求节点($BJ$19:$BJ$23,$BL$19:$BL$23,基本信息!H73)</f>
        <v>9437.5</v>
      </c>
      <c r="BV76" s="63">
        <f>求节点($BJ$19:$BJ$23,$BL$19:$BL$23,基本信息!I73)</f>
        <v>9875</v>
      </c>
      <c r="BW76" s="63">
        <f>求节点($BJ$19:$BJ$23,$BL$19:$BL$23,基本信息!J73)</f>
        <v>10312.5</v>
      </c>
      <c r="BX76" s="63">
        <f>求节点($BJ$19:$BJ$23,$BL$19:$BL$23,基本信息!K73)</f>
        <v>10750</v>
      </c>
      <c r="CC76" s="27"/>
      <c r="CD76" s="24">
        <v>69</v>
      </c>
      <c r="CE76" s="69">
        <f t="shared" si="55"/>
        <v>23684.049443090305</v>
      </c>
      <c r="CF76" s="69">
        <f t="shared" si="56"/>
        <v>21620.377587971841</v>
      </c>
      <c r="CG76" s="69">
        <f t="shared" si="57"/>
        <v>18723.978755589378</v>
      </c>
      <c r="CH76" s="69">
        <f t="shared" si="58"/>
        <v>14666.506134824685</v>
      </c>
      <c r="CI76" s="69">
        <f t="shared" si="59"/>
        <v>9007.4540207133596</v>
      </c>
      <c r="CJ76" s="69">
        <f>(CE76-CE75)/节奏总纲!W72</f>
        <v>215.99999999999991</v>
      </c>
      <c r="CK76" s="6">
        <f t="shared" si="60"/>
        <v>3.8000258450844024E-2</v>
      </c>
      <c r="CL76" s="6">
        <f t="shared" si="61"/>
        <v>0.96199974154915602</v>
      </c>
      <c r="CM76" s="24"/>
      <c r="CN76" s="24">
        <v>69</v>
      </c>
      <c r="CO76" s="69">
        <f t="shared" si="62"/>
        <v>6702951.9498620564</v>
      </c>
      <c r="CP76" s="69">
        <f t="shared" si="63"/>
        <v>6223426.3547611348</v>
      </c>
      <c r="CQ76" s="69">
        <f t="shared" si="64"/>
        <v>5500272.9246971579</v>
      </c>
      <c r="CR76" s="69">
        <f t="shared" si="65"/>
        <v>4431998.7893058788</v>
      </c>
      <c r="CS76" s="69">
        <f t="shared" si="66"/>
        <v>2882627.9368599965</v>
      </c>
      <c r="CT76" s="6">
        <f t="shared" si="67"/>
        <v>7.4594000335969857E-2</v>
      </c>
      <c r="CU76" s="6">
        <f t="shared" si="68"/>
        <v>0.92540599966403014</v>
      </c>
      <c r="CW76" s="24">
        <v>69</v>
      </c>
      <c r="CX76" s="69">
        <f t="shared" si="69"/>
        <v>0</v>
      </c>
      <c r="CY76" s="69">
        <f t="shared" si="70"/>
        <v>0</v>
      </c>
      <c r="CZ76" s="69">
        <f t="shared" si="71"/>
        <v>0</v>
      </c>
      <c r="DA76" s="69">
        <f t="shared" si="72"/>
        <v>0</v>
      </c>
      <c r="DB76" s="69">
        <f t="shared" si="73"/>
        <v>0</v>
      </c>
    </row>
    <row r="77" spans="2:106" x14ac:dyDescent="0.15">
      <c r="N77" s="69"/>
      <c r="O77" s="4">
        <v>70</v>
      </c>
      <c r="P77" s="69">
        <f>求节点($C$8:$C$67,$I$8:$I$67,基本信息!N74)+P76</f>
        <v>123996.25068223404</v>
      </c>
      <c r="Q77" s="69">
        <f>求节点($C$8:$C$67,$I$8:$I$67,基本信息!O74)+Q76</f>
        <v>133287.08863526594</v>
      </c>
      <c r="R77" s="69">
        <f>求节点($C$8:$C$67,$I$8:$I$67,基本信息!P74)+R76</f>
        <v>144434.69667524379</v>
      </c>
      <c r="S77" s="69">
        <f>求节点($C$8:$C$67,$I$8:$I$67,基本信息!Q74)+S76</f>
        <v>157302.68239512693</v>
      </c>
      <c r="T77" s="69">
        <f>求节点($C$8:$C$67,$I$8:$I$67,基本信息!R74)+T76</f>
        <v>172049.85137715045</v>
      </c>
      <c r="U77" s="69">
        <f>求节点($C$8:$C$67,$J$8:$J$67,基本信息!N74)+U76</f>
        <v>3322615.8332402902</v>
      </c>
      <c r="V77" s="69">
        <f>求节点($C$8:$C$67,$J$8:$J$67,基本信息!O74)+V76</f>
        <v>3625259.1490027825</v>
      </c>
      <c r="W77" s="69">
        <f>求节点($C$8:$C$67,$J$8:$J$67,基本信息!P74)+W76</f>
        <v>3999890.5894887731</v>
      </c>
      <c r="X77" s="69">
        <f>求节点($C$8:$C$67,$J$8:$J$67,基本信息!Q74)+X76</f>
        <v>4441358.3345948514</v>
      </c>
      <c r="Y77" s="69">
        <f>求节点($C$8:$C$67,$J$8:$J$67,基本信息!R74)+Y76</f>
        <v>4953131.1685465332</v>
      </c>
      <c r="Z77" s="69">
        <f>求节点($C$8:$C$67,$K$8:$K$67,基本信息!N74)+Z76</f>
        <v>0</v>
      </c>
      <c r="AA77" s="69">
        <f>求节点($C$8:$C$67,$K$8:$K$67,基本信息!O74)+AA76</f>
        <v>0</v>
      </c>
      <c r="AB77" s="69">
        <f>求节点($C$8:$C$67,$K$8:$K$67,基本信息!P74)+AB76</f>
        <v>0</v>
      </c>
      <c r="AC77" s="69">
        <f>求节点($C$8:$C$67,$K$8:$K$67,基本信息!Q74)+AC76</f>
        <v>0</v>
      </c>
      <c r="AD77" s="69">
        <f>求节点($C$8:$C$67,$K$8:$K$67,基本信息!R74)+AD76</f>
        <v>0</v>
      </c>
      <c r="AE77" s="69">
        <f>求节点($C$8:$C$67,$L$8:$L$67,基本信息!N74)+AE76</f>
        <v>93321786.637653023</v>
      </c>
      <c r="AF77" s="69">
        <f>求节点($C$8:$C$67,$L$8:$L$67,基本信息!O74)+AF76</f>
        <v>105170075.24926819</v>
      </c>
      <c r="AG77" s="69">
        <f>求节点($C$8:$C$67,$L$8:$L$67,基本信息!P74)+AG76</f>
        <v>123298353.7121093</v>
      </c>
      <c r="AH77" s="69">
        <f>求节点($C$8:$C$67,$L$8:$L$67,基本信息!Q74)+AH76</f>
        <v>147253522.19650656</v>
      </c>
      <c r="AI77" s="69">
        <f>求节点($C$8:$C$67,$L$8:$L$67,基本信息!R74)+AI76</f>
        <v>176540093.50572404</v>
      </c>
      <c r="AJ77" s="69"/>
      <c r="AK77" s="58">
        <v>70</v>
      </c>
      <c r="AL77" s="69">
        <f>求节点($O$8:$O$607,P$8:P$607,节奏总纲!P73)+IF((节奏总纲!P73-INDEX($O$8:$O$607,MATCH(MAX(P$8:P$607),P$8:P$607,0)))&lt;0,0,(节奏总纲!P73-INDEX($O$8:$O$607,MATCH(MAX(P$8:P$607),P$8:P$607,0)))*MAX($I$8:$I$67))</f>
        <v>246355.5329308066</v>
      </c>
      <c r="AM77" s="69">
        <f>求节点($O$8:$O$607,Q$8:Q$607,节奏总纲!Q73)+IF((节奏总纲!Q73-INDEX($O$8:$O$607,MATCH(MAX(Q$8:Q$607),Q$8:Q$607,0)))&lt;0,0,(节奏总纲!Q73-INDEX($O$8:$O$607,MATCH(MAX(Q$8:Q$607),Q$8:Q$607,0)))*MAX($I$8:$I$67))</f>
        <v>223658.26138078084</v>
      </c>
      <c r="AN77" s="69">
        <f>求节点($O$8:$O$607,R$8:R$607,节奏总纲!R73)+IF((节奏总纲!R73-INDEX($O$8:$O$607,MATCH(MAX(R$8:R$607),R$8:R$607,0)))&lt;0,0,(节奏总纲!R73-INDEX($O$8:$O$607,MATCH(MAX(R$8:R$607),R$8:R$607,0)))*MAX($I$8:$I$67))</f>
        <v>192087.10167524379</v>
      </c>
      <c r="AO77" s="69">
        <f>求节点($O$8:$O$607,S$8:S$607,节奏总纲!S73)+IF((节奏总纲!S73-INDEX($O$8:$O$607,MATCH(MAX(S$8:S$607),S$8:S$607,0)))&lt;0,0,(节奏总纲!S73-INDEX($O$8:$O$607,MATCH(MAX(S$8:S$607),S$8:S$607,0)))*MAX($I$8:$I$67))</f>
        <v>147218.78989512695</v>
      </c>
      <c r="AP77" s="69">
        <f>求节点($O$8:$O$607,T$8:T$607,节奏总纲!T73)+IF((节奏总纲!T73-INDEX($O$8:$O$607,MATCH(MAX(T$8:T$607),T$8:T$607,0)))&lt;0,0,(节奏总纲!T73-INDEX($O$8:$O$607,MATCH(MAX(T$8:T$607),T$8:T$607,0)))*MAX($I$8:$I$67))</f>
        <v>85619.335377150448</v>
      </c>
      <c r="AQ77" s="69">
        <f>求节点($O$8:$O$607,U$8:U$607,节奏总纲!P73)+IF((节奏总纲!P73-INDEX($O$8:$O$607,MATCH(MAX(U$8:U$607),U$8:U$607,0)))&lt;0,0,(节奏总纲!P73-INDEX($O$8:$O$607,MATCH(MAX(U$8:U$607),U$8:U$607,0)))*MAX($J$8:$J$67))</f>
        <v>6717258.574859377</v>
      </c>
      <c r="AR77" s="69">
        <f>求节点($O$8:$O$607,V$8:V$607,节奏总纲!Q73)+IF((节奏总纲!Q73-INDEX($O$8:$O$607,MATCH(MAX(V$8:V$607),V$8:V$607,0)))&lt;0,0,(节奏总纲!Q73-INDEX($O$8:$O$607,MATCH(MAX(V$8:V$607),V$8:V$607,0)))*MAX($J$8:$J$67))</f>
        <v>6167613.0327711701</v>
      </c>
      <c r="AS77" s="69">
        <f>求节点($O$8:$O$607,W$8:W$607,节奏总纲!R73)+IF((节奏总纲!R73-INDEX($O$8:$O$607,MATCH(MAX(W$8:W$607),W$8:W$607,0)))&lt;0,0,(节奏总纲!R73-INDEX($O$8:$O$607,MATCH(MAX(W$8:W$607),W$8:W$607,0)))*MAX($J$8:$J$67))</f>
        <v>5357079.3394887727</v>
      </c>
      <c r="AT77" s="69">
        <f>求节点($O$8:$O$607,X$8:X$607,节奏总纲!S73)+IF((节奏总纲!S73-INDEX($O$8:$O$607,MATCH(MAX(X$8:X$607),X$8:X$607,0)))&lt;0,0,(节奏总纲!S73-INDEX($O$8:$O$607,MATCH(MAX(X$8:X$607),X$8:X$607,0)))*MAX($J$8:$J$67))</f>
        <v>4151064.4595948514</v>
      </c>
      <c r="AU77" s="69">
        <f>求节点($O$8:$O$607,Y$8:Y$607,节奏总纲!T73)+IF((节奏总纲!T73-INDEX($O$8:$O$607,MATCH(MAX(Y$8:Y$607),Y$8:Y$607,0)))&lt;0,0,(节奏总纲!T73-INDEX($O$8:$O$607,MATCH(MAX(Y$8:Y$607),Y$8:Y$607,0)))*MAX($J$8:$J$67))</f>
        <v>2440616.1685465332</v>
      </c>
      <c r="AV77" s="69">
        <f>求节点($O$8:$O$607,Z$8:Z$607,节奏总纲!P73)+IF((节奏总纲!P73-INDEX($O$8:$O$607,MATCH(MAX(Z$8:Z$607),Z$8:Z$607,0)))&lt;0,0,(节奏总纲!P73-INDEX($O$8:$O$607,MATCH(MAX(Z$8:Z$607),Z$8:Z$607,0)))*MAX($K$8:$K$67))</f>
        <v>0</v>
      </c>
      <c r="AW77" s="69">
        <f>求节点($O$8:$O$607,AA$8:AA$607,节奏总纲!Q73)+IF((节奏总纲!Q73-INDEX($O$8:$O$607,MATCH(MAX(AA$8:AA$607),AA$8:AA$607,0)))&lt;0,0,(节奏总纲!Q73-INDEX($O$8:$O$607,MATCH(MAX(AA$8:AA$607),AA$8:AA$607,0)))*MAX($K$8:$K$67))</f>
        <v>0</v>
      </c>
      <c r="AX77" s="69">
        <f>求节点($O$8:$O$607,AB$8:AB$607,节奏总纲!R73)+IF((节奏总纲!R73-INDEX($O$8:$O$607,MATCH(MAX(AB$8:AB$607),AB$8:AB$607,0)))&lt;0,0,(节奏总纲!R73-INDEX($O$8:$O$607,MATCH(MAX(AB$8:AB$607),AB$8:AB$607,0)))*MAX($K$8:$K$67))</f>
        <v>0</v>
      </c>
      <c r="AY77" s="69">
        <f>求节点($O$8:$O$607,AC$8:AC$607,节奏总纲!S73)+IF((节奏总纲!S73-INDEX($O$8:$O$607,MATCH(MAX(AC$8:AC$607),AC$8:AC$607,0)))&lt;0,0,(节奏总纲!S73-INDEX($O$8:$O$607,MATCH(MAX(AC$8:AC$607),AC$8:AC$607,0)))*MAX($K$8:$K$67))</f>
        <v>0</v>
      </c>
      <c r="AZ77" s="69">
        <f>求节点($O$8:$O$607,AD$8:AD$607,节奏总纲!T73)+IF((节奏总纲!T73-INDEX($O$8:$O$607,MATCH(MAX(AD$8:AD$607),AD$8:AD$607,0)))&lt;0,0,(节奏总纲!T73-INDEX($O$8:$O$607,MATCH(MAX(AD$8:AD$607),AD$8:AD$607,0)))*MAX($K$8:$K$67))</f>
        <v>0</v>
      </c>
      <c r="BA77" s="69">
        <f>求节点($O$8:$O$607,AE$8:AE$607,节奏总纲!P73)+IF((节奏总纲!P73-INDEX($O$8:$O$607,MATCH(MAX(AE$8:AE$607),AE$8:AE$607,0)))&lt;0,0,(节奏总纲!P73-INDEX($O$8:$O$607,MATCH(MAX(AE$8:AE$607),AE$8:AE$607,0)))*MAX($L$8:$L$67))</f>
        <v>194907496.30241644</v>
      </c>
      <c r="BB77" s="69">
        <f>求节点($O$8:$O$607,AF$8:AF$607,节奏总纲!Q73)+IF((节奏总纲!Q73-INDEX($O$8:$O$607,MATCH(MAX(AF$8:AF$607),AF$8:AF$607,0)))&lt;0,0,(节奏总纲!Q73-INDEX($O$8:$O$607,MATCH(MAX(AF$8:AF$607),AF$8:AF$607,0)))*MAX($L$8:$L$67))</f>
        <v>186343351.81044501</v>
      </c>
      <c r="BC77" s="69">
        <f>求节点($O$8:$O$607,AG$8:AG$607,节奏总纲!R73)+IF((节奏总纲!R73-INDEX($O$8:$O$607,MATCH(MAX(AG$8:AG$607),AG$8:AG$607,0)))&lt;0,0,(节奏总纲!R73-INDEX($O$8:$O$607,MATCH(MAX(AG$8:AG$607),AG$8:AG$607,0)))*MAX($L$8:$L$67))</f>
        <v>169141173.7121093</v>
      </c>
      <c r="BD77" s="69">
        <f>求节点($O$8:$O$607,AH$8:AH$607,节奏总纲!S73)+IF((节奏总纲!S73-INDEX($O$8:$O$607,MATCH(MAX(AH$8:AH$607),AH$8:AH$607,0)))&lt;0,0,(节奏总纲!S73-INDEX($O$8:$O$607,MATCH(MAX(AH$8:AH$607),AH$8:AH$607,0)))*MAX($L$8:$L$67))</f>
        <v>136986286.19650659</v>
      </c>
      <c r="BE77" s="69">
        <f>求节点($O$8:$O$607,AI$8:AI$607,节奏总纲!T73)+IF((节奏总纲!T73-INDEX($O$8:$O$607,MATCH(MAX(AI$8:AI$607),AI$8:AI$607,0)))&lt;0,0,(节奏总纲!T73-INDEX($O$8:$O$607,MATCH(MAX(AI$8:AI$607),AI$8:AI$607,0)))*MAX($L$8:$L$67))</f>
        <v>84079541.505724043</v>
      </c>
      <c r="BN77" s="4">
        <v>70</v>
      </c>
      <c r="BO77" s="63">
        <f>求节点($BJ$19:$BJ$23,$BK$19:$BK$23,基本信息!G74)</f>
        <v>500000</v>
      </c>
      <c r="BP77" s="63">
        <f>求节点($BJ$19:$BJ$23,$BK$19:$BK$23,基本信息!H74)</f>
        <v>531250</v>
      </c>
      <c r="BQ77" s="63">
        <f>求节点($BJ$19:$BJ$23,$BK$19:$BK$23,基本信息!I74)</f>
        <v>562500</v>
      </c>
      <c r="BR77" s="63">
        <f>求节点($BJ$19:$BJ$23,$BK$19:$BK$23,基本信息!J74)</f>
        <v>593750</v>
      </c>
      <c r="BS77" s="63">
        <f>求节点($BJ$19:$BJ$23,$BK$19:$BK$23,基本信息!K74)</f>
        <v>625000</v>
      </c>
      <c r="BT77" s="63">
        <f>求节点($BJ$19:$BJ$23,$BL$19:$BL$23,基本信息!G74)</f>
        <v>9000</v>
      </c>
      <c r="BU77" s="63">
        <f>求节点($BJ$19:$BJ$23,$BL$19:$BL$23,基本信息!H74)</f>
        <v>9437.5</v>
      </c>
      <c r="BV77" s="63">
        <f>求节点($BJ$19:$BJ$23,$BL$19:$BL$23,基本信息!I74)</f>
        <v>9875</v>
      </c>
      <c r="BW77" s="63">
        <f>求节点($BJ$19:$BJ$23,$BL$19:$BL$23,基本信息!J74)</f>
        <v>10312.5</v>
      </c>
      <c r="BX77" s="63">
        <f>求节点($BJ$19:$BJ$23,$BL$19:$BL$23,基本信息!K74)</f>
        <v>10750</v>
      </c>
      <c r="CC77" s="27"/>
      <c r="CD77" s="24">
        <v>70</v>
      </c>
      <c r="CE77" s="69">
        <f t="shared" si="55"/>
        <v>25535.553293080662</v>
      </c>
      <c r="CF77" s="69">
        <f t="shared" si="56"/>
        <v>23309.576138078086</v>
      </c>
      <c r="CG77" s="69">
        <f t="shared" si="57"/>
        <v>20196.210167524379</v>
      </c>
      <c r="CH77" s="69">
        <f t="shared" si="58"/>
        <v>15753.128989512696</v>
      </c>
      <c r="CI77" s="69">
        <f t="shared" si="59"/>
        <v>9636.9335377150455</v>
      </c>
      <c r="CJ77" s="69">
        <f>(CE77-CE76)/节奏总纲!W73</f>
        <v>216.0000000000002</v>
      </c>
      <c r="CK77" s="6">
        <f t="shared" si="60"/>
        <v>3.5244977450473801E-2</v>
      </c>
      <c r="CL77" s="6">
        <f t="shared" si="61"/>
        <v>0.96475502254952616</v>
      </c>
      <c r="CM77" s="24"/>
      <c r="CN77" s="24">
        <v>70</v>
      </c>
      <c r="CO77" s="69">
        <f t="shared" si="62"/>
        <v>7217258.574859377</v>
      </c>
      <c r="CP77" s="69">
        <f t="shared" si="63"/>
        <v>6698863.0327711701</v>
      </c>
      <c r="CQ77" s="69">
        <f t="shared" si="64"/>
        <v>5919579.3394887727</v>
      </c>
      <c r="CR77" s="69">
        <f t="shared" si="65"/>
        <v>4744814.4595948514</v>
      </c>
      <c r="CS77" s="69">
        <f t="shared" si="66"/>
        <v>3065616.1685465332</v>
      </c>
      <c r="CT77" s="6">
        <f t="shared" si="67"/>
        <v>6.9278382479145431E-2</v>
      </c>
      <c r="CU77" s="6">
        <f t="shared" si="68"/>
        <v>0.93072161752085458</v>
      </c>
      <c r="CW77" s="24">
        <v>70</v>
      </c>
      <c r="CX77" s="69">
        <f t="shared" si="69"/>
        <v>0</v>
      </c>
      <c r="CY77" s="69">
        <f t="shared" si="70"/>
        <v>0</v>
      </c>
      <c r="CZ77" s="69">
        <f t="shared" si="71"/>
        <v>0</v>
      </c>
      <c r="DA77" s="69">
        <f t="shared" si="72"/>
        <v>0</v>
      </c>
      <c r="DB77" s="69">
        <f t="shared" si="73"/>
        <v>0</v>
      </c>
    </row>
    <row r="78" spans="2:106" x14ac:dyDescent="0.15">
      <c r="N78" s="69"/>
      <c r="O78" s="4">
        <v>71</v>
      </c>
      <c r="P78" s="69">
        <f>求节点($C$8:$C$67,$I$8:$I$67,基本信息!N75)+P77</f>
        <v>126080.80950576345</v>
      </c>
      <c r="Q78" s="69">
        <f>求节点($C$8:$C$67,$I$8:$I$67,基本信息!O75)+Q77</f>
        <v>135514.30061267054</v>
      </c>
      <c r="R78" s="69">
        <f>求节点($C$8:$C$67,$I$8:$I$67,基本信息!P75)+R77</f>
        <v>146804.69667524379</v>
      </c>
      <c r="S78" s="69">
        <f>求节点($C$8:$C$67,$I$8:$I$67,基本信息!Q75)+S77</f>
        <v>159777.68239512693</v>
      </c>
      <c r="T78" s="69">
        <f>求节点($C$8:$C$67,$I$8:$I$67,基本信息!R75)+T77</f>
        <v>174629.85137715045</v>
      </c>
      <c r="U78" s="69">
        <f>求节点($C$8:$C$67,$J$8:$J$67,基本信息!N75)+U77</f>
        <v>3380101.1273579374</v>
      </c>
      <c r="V78" s="69">
        <f>求节点($C$8:$C$67,$J$8:$J$67,基本信息!O75)+V77</f>
        <v>3687659.5767672323</v>
      </c>
      <c r="W78" s="69">
        <f>求节点($C$8:$C$67,$J$8:$J$67,基本信息!P75)+W77</f>
        <v>4067390.5894887731</v>
      </c>
      <c r="X78" s="69">
        <f>求节点($C$8:$C$67,$J$8:$J$67,基本信息!Q75)+X77</f>
        <v>4512608.3345948514</v>
      </c>
      <c r="Y78" s="69">
        <f>求节点($C$8:$C$67,$J$8:$J$67,基本信息!R75)+Y77</f>
        <v>5028131.1685465332</v>
      </c>
      <c r="Z78" s="69">
        <f>求节点($C$8:$C$67,$K$8:$K$67,基本信息!N75)+Z77</f>
        <v>0</v>
      </c>
      <c r="AA78" s="69">
        <f>求节点($C$8:$C$67,$K$8:$K$67,基本信息!O75)+AA77</f>
        <v>0</v>
      </c>
      <c r="AB78" s="69">
        <f>求节点($C$8:$C$67,$K$8:$K$67,基本信息!P75)+AB77</f>
        <v>0</v>
      </c>
      <c r="AC78" s="69">
        <f>求节点($C$8:$C$67,$K$8:$K$67,基本信息!Q75)+AC77</f>
        <v>0</v>
      </c>
      <c r="AD78" s="69">
        <f>求节点($C$8:$C$67,$K$8:$K$67,基本信息!R75)+AD77</f>
        <v>0</v>
      </c>
      <c r="AE78" s="69">
        <f>求节点($C$8:$C$67,$L$8:$L$67,基本信息!N75)+AE77</f>
        <v>95021198.402358904</v>
      </c>
      <c r="AF78" s="69">
        <f>求节点($C$8:$C$67,$L$8:$L$67,基本信息!O75)+AF77</f>
        <v>107123702.62619296</v>
      </c>
      <c r="AG78" s="69">
        <f>求节点($C$8:$C$67,$L$8:$L$67,基本信息!P75)+AG77</f>
        <v>125578353.7121093</v>
      </c>
      <c r="AH78" s="69">
        <f>求节点($C$8:$C$67,$L$8:$L$67,基本信息!Q75)+AH77</f>
        <v>149773522.19650656</v>
      </c>
      <c r="AI78" s="69">
        <f>求节点($C$8:$C$67,$L$8:$L$67,基本信息!R75)+AI77</f>
        <v>179300093.50572404</v>
      </c>
      <c r="AJ78" s="69"/>
      <c r="AK78" s="58">
        <v>71</v>
      </c>
      <c r="AL78" s="69">
        <f>求节点($O$8:$O$607,P$8:P$607,节奏总纲!P74)+IF((节奏总纲!P74-INDEX($O$8:$O$607,MATCH(MAX(P$8:P$607),P$8:P$607,0)))&lt;0,0,(节奏总纲!P74-INDEX($O$8:$O$607,MATCH(MAX(P$8:P$607),P$8:P$607,0)))*MAX($I$8:$I$67))</f>
        <v>266199.45985284087</v>
      </c>
      <c r="AM78" s="69">
        <f>求节点($O$8:$O$607,Q$8:Q$607,节奏总纲!Q74)+IF((节奏总纲!Q74-INDEX($O$8:$O$607,MATCH(MAX(Q$8:Q$607),Q$8:Q$607,0)))&lt;0,0,(节奏总纲!Q74-INDEX($O$8:$O$607,MATCH(MAX(Q$8:Q$607),Q$8:Q$607,0)))*MAX($I$8:$I$67))</f>
        <v>241923.1662902419</v>
      </c>
      <c r="AN78" s="69">
        <f>求节点($O$8:$O$607,R$8:R$607,节奏总纲!R74)+IF((节奏总纲!R74-INDEX($O$8:$O$607,MATCH(MAX(R$8:R$607),R$8:R$607,0)))&lt;0,0,(节奏总纲!R74-INDEX($O$8:$O$607,MATCH(MAX(R$8:R$607),R$8:R$607,0)))*MAX($I$8:$I$67))</f>
        <v>207438.35640962474</v>
      </c>
      <c r="AO78" s="69">
        <f>求节点($O$8:$O$607,S$8:S$607,节奏总纲!S74)+IF((节奏总纲!S74-INDEX($O$8:$O$607,MATCH(MAX(S$8:S$607),S$8:S$607,0)))&lt;0,0,(节奏总纲!S74-INDEX($O$8:$O$607,MATCH(MAX(S$8:S$607),S$8:S$607,0)))*MAX($I$8:$I$67))</f>
        <v>158819.76127010843</v>
      </c>
      <c r="AP78" s="69">
        <f>求节点($O$8:$O$607,T$8:T$607,节奏总纲!T74)+IF((节奏总纲!T74-INDEX($O$8:$O$607,MATCH(MAX(T$8:T$607),T$8:T$607,0)))&lt;0,0,(节奏总纲!T74-INDEX($O$8:$O$607,MATCH(MAX(T$8:T$607),T$8:T$607,0)))*MAX($I$8:$I$67))</f>
        <v>92396.288510542639</v>
      </c>
      <c r="AQ78" s="69">
        <f>求节点($O$8:$O$607,U$8:U$607,节奏总纲!P74)+IF((节奏总纲!P74-INDEX($O$8:$O$607,MATCH(MAX(U$8:U$607),U$8:U$607,0)))&lt;0,0,(节奏总纲!P74-INDEX($O$8:$O$607,MATCH(MAX(U$8:U$607),U$8:U$607,0)))*MAX($J$8:$J$67))</f>
        <v>7268478.7671381067</v>
      </c>
      <c r="AR78" s="69">
        <f>求节点($O$8:$O$607,V$8:V$607,节奏总纲!Q74)+IF((节奏总纲!Q74-INDEX($O$8:$O$607,MATCH(MAX(V$8:V$607),V$8:V$607,0)))&lt;0,0,(节奏总纲!Q74-INDEX($O$8:$O$607,MATCH(MAX(V$8:V$607),V$8:V$607,0)))*MAX($J$8:$J$67))</f>
        <v>6681691.4822096433</v>
      </c>
      <c r="AS78" s="69">
        <f>求节点($O$8:$O$607,W$8:W$607,节奏总纲!R74)+IF((节奏总纲!R74-INDEX($O$8:$O$607,MATCH(MAX(W$8:W$607),W$8:W$607,0)))&lt;0,0,(节奏总纲!R74-INDEX($O$8:$O$607,MATCH(MAX(W$8:W$607),W$8:W$607,0)))*MAX($J$8:$J$67))</f>
        <v>5794298.6198983574</v>
      </c>
      <c r="AT78" s="69">
        <f>求节点($O$8:$O$607,X$8:X$607,节奏总纲!S74)+IF((节奏总纲!S74-INDEX($O$8:$O$607,MATCH(MAX(X$8:X$607),X$8:X$607,0)))&lt;0,0,(节奏总纲!S74-INDEX($O$8:$O$607,MATCH(MAX(X$8:X$607),X$8:X$607,0)))*MAX($J$8:$J$67))</f>
        <v>4485031.8173594698</v>
      </c>
      <c r="AU78" s="69">
        <f>求节点($O$8:$O$607,Y$8:Y$607,节奏总纲!T74)+IF((节奏总纲!T74-INDEX($O$8:$O$607,MATCH(MAX(Y$8:Y$607),Y$8:Y$607,0)))&lt;0,0,(节奏总纲!T74-INDEX($O$8:$O$607,MATCH(MAX(Y$8:Y$607),Y$8:Y$607,0)))*MAX($J$8:$J$67))</f>
        <v>2637620.6200986318</v>
      </c>
      <c r="AV78" s="69">
        <f>求节点($O$8:$O$607,Z$8:Z$607,节奏总纲!P74)+IF((节奏总纲!P74-INDEX($O$8:$O$607,MATCH(MAX(Z$8:Z$607),Z$8:Z$607,0)))&lt;0,0,(节奏总纲!P74-INDEX($O$8:$O$607,MATCH(MAX(Z$8:Z$607),Z$8:Z$607,0)))*MAX($K$8:$K$67))</f>
        <v>0</v>
      </c>
      <c r="AW78" s="69">
        <f>求节点($O$8:$O$607,AA$8:AA$607,节奏总纲!Q74)+IF((节奏总纲!Q74-INDEX($O$8:$O$607,MATCH(MAX(AA$8:AA$607),AA$8:AA$607,0)))&lt;0,0,(节奏总纲!Q74-INDEX($O$8:$O$607,MATCH(MAX(AA$8:AA$607),AA$8:AA$607,0)))*MAX($K$8:$K$67))</f>
        <v>0</v>
      </c>
      <c r="AX78" s="69">
        <f>求节点($O$8:$O$607,AB$8:AB$607,节奏总纲!R74)+IF((节奏总纲!R74-INDEX($O$8:$O$607,MATCH(MAX(AB$8:AB$607),AB$8:AB$607,0)))&lt;0,0,(节奏总纲!R74-INDEX($O$8:$O$607,MATCH(MAX(AB$8:AB$607),AB$8:AB$607,0)))*MAX($K$8:$K$67))</f>
        <v>0</v>
      </c>
      <c r="AY78" s="69">
        <f>求节点($O$8:$O$607,AC$8:AC$607,节奏总纲!S74)+IF((节奏总纲!S74-INDEX($O$8:$O$607,MATCH(MAX(AC$8:AC$607),AC$8:AC$607,0)))&lt;0,0,(节奏总纲!S74-INDEX($O$8:$O$607,MATCH(MAX(AC$8:AC$607),AC$8:AC$607,0)))*MAX($K$8:$K$67))</f>
        <v>0</v>
      </c>
      <c r="AZ78" s="69">
        <f>求节点($O$8:$O$607,AD$8:AD$607,节奏总纲!T74)+IF((节奏总纲!T74-INDEX($O$8:$O$607,MATCH(MAX(AD$8:AD$607),AD$8:AD$607,0)))&lt;0,0,(节奏总纲!T74-INDEX($O$8:$O$607,MATCH(MAX(AD$8:AD$607),AD$8:AD$607,0)))*MAX($K$8:$K$67))</f>
        <v>0</v>
      </c>
      <c r="BA78" s="69">
        <f>求节点($O$8:$O$607,AE$8:AE$607,节奏总纲!P74)+IF((节奏总纲!P74-INDEX($O$8:$O$607,MATCH(MAX(AE$8:AE$607),AE$8:AE$607,0)))&lt;0,0,(节奏总纲!P74-INDEX($O$8:$O$607,MATCH(MAX(AE$8:AE$607),AE$8:AE$607,0)))*MAX($L$8:$L$67))</f>
        <v>211444102.07077834</v>
      </c>
      <c r="BB78" s="69">
        <f>求节点($O$8:$O$607,AF$8:AF$607,节奏总纲!Q74)+IF((节奏总纲!Q74-INDEX($O$8:$O$607,MATCH(MAX(AF$8:AF$607),AF$8:AF$607,0)))&lt;0,0,(节奏总纲!Q74-INDEX($O$8:$O$607,MATCH(MAX(AF$8:AF$607),AF$8:AF$607,0)))*MAX($L$8:$L$67))</f>
        <v>202793862.19247615</v>
      </c>
      <c r="BC78" s="69">
        <f>求节点($O$8:$O$607,AG$8:AG$607,节奏总纲!R74)+IF((节奏总纲!R74-INDEX($O$8:$O$607,MATCH(MAX(AG$8:AG$607),AG$8:AG$607,0)))&lt;0,0,(节奏总纲!R74-INDEX($O$8:$O$607,MATCH(MAX(AG$8:AG$607),AG$8:AG$607,0)))*MAX($L$8:$L$67))</f>
        <v>183909469.40594414</v>
      </c>
      <c r="BD78" s="69">
        <f>求节点($O$8:$O$607,AH$8:AH$607,节奏总纲!S74)+IF((节奏总纲!S74-INDEX($O$8:$O$607,MATCH(MAX(AH$8:AH$607),AH$8:AH$607,0)))&lt;0,0,(节奏总纲!S74-INDEX($O$8:$O$607,MATCH(MAX(AH$8:AH$607),AH$8:AH$607,0)))*MAX($L$8:$L$67))</f>
        <v>148798184.32376042</v>
      </c>
      <c r="BE78" s="69">
        <f>求节点($O$8:$O$607,AI$8:AI$607,节奏总纲!T74)+IF((节奏总纲!T74-INDEX($O$8:$O$607,MATCH(MAX(AI$8:AI$607),AI$8:AI$607,0)))&lt;0,0,(节奏总纲!T74-INDEX($O$8:$O$607,MATCH(MAX(AI$8:AI$607),AI$8:AI$607,0)))*MAX($L$8:$L$67))</f>
        <v>91329305.322841272</v>
      </c>
      <c r="BN78" s="4">
        <v>71</v>
      </c>
      <c r="BO78" s="63">
        <f>求节点($BJ$19:$BJ$23,$BK$19:$BK$23,基本信息!G75)</f>
        <v>500000</v>
      </c>
      <c r="BP78" s="63">
        <f>求节点($BJ$19:$BJ$23,$BK$19:$BK$23,基本信息!H75)</f>
        <v>531250</v>
      </c>
      <c r="BQ78" s="63">
        <f>求节点($BJ$19:$BJ$23,$BK$19:$BK$23,基本信息!I75)</f>
        <v>562500</v>
      </c>
      <c r="BR78" s="63">
        <f>求节点($BJ$19:$BJ$23,$BK$19:$BK$23,基本信息!J75)</f>
        <v>593750</v>
      </c>
      <c r="BS78" s="63">
        <f>求节点($BJ$19:$BJ$23,$BK$19:$BK$23,基本信息!K75)</f>
        <v>625000</v>
      </c>
      <c r="BT78" s="63">
        <f>求节点($BJ$19:$BJ$23,$BL$19:$BL$23,基本信息!G75)</f>
        <v>9000</v>
      </c>
      <c r="BU78" s="63">
        <f>求节点($BJ$19:$BJ$23,$BL$19:$BL$23,基本信息!H75)</f>
        <v>9437.5</v>
      </c>
      <c r="BV78" s="63">
        <f>求节点($BJ$19:$BJ$23,$BL$19:$BL$23,基本信息!I75)</f>
        <v>9875</v>
      </c>
      <c r="BW78" s="63">
        <f>求节点($BJ$19:$BJ$23,$BL$19:$BL$23,基本信息!J75)</f>
        <v>10312.5</v>
      </c>
      <c r="BX78" s="63">
        <f>求节点($BJ$19:$BJ$23,$BL$19:$BL$23,基本信息!K75)</f>
        <v>10750</v>
      </c>
      <c r="CC78" s="27"/>
      <c r="CD78" s="24">
        <v>71</v>
      </c>
      <c r="CE78" s="69">
        <f t="shared" si="55"/>
        <v>27519.945985284088</v>
      </c>
      <c r="CF78" s="69">
        <f t="shared" si="56"/>
        <v>25136.066629024193</v>
      </c>
      <c r="CG78" s="69">
        <f t="shared" si="57"/>
        <v>21731.335640962476</v>
      </c>
      <c r="CH78" s="69">
        <f t="shared" si="58"/>
        <v>16913.226127010843</v>
      </c>
      <c r="CI78" s="69">
        <f t="shared" si="59"/>
        <v>10314.628851054265</v>
      </c>
      <c r="CJ78" s="69">
        <f>(CE78-CE77)/节奏总纲!W74</f>
        <v>215.99999999999997</v>
      </c>
      <c r="CK78" s="6">
        <f t="shared" si="60"/>
        <v>3.2703552560795816E-2</v>
      </c>
      <c r="CL78" s="6">
        <f t="shared" si="61"/>
        <v>0.96729644743920418</v>
      </c>
      <c r="CM78" s="24"/>
      <c r="CN78" s="24">
        <v>71</v>
      </c>
      <c r="CO78" s="69">
        <f t="shared" si="62"/>
        <v>7768478.7671381067</v>
      </c>
      <c r="CP78" s="69">
        <f t="shared" si="63"/>
        <v>7212941.4822096433</v>
      </c>
      <c r="CQ78" s="69">
        <f t="shared" si="64"/>
        <v>6356798.6198983574</v>
      </c>
      <c r="CR78" s="69">
        <f t="shared" si="65"/>
        <v>5078781.8173594698</v>
      </c>
      <c r="CS78" s="69">
        <f t="shared" si="66"/>
        <v>3262620.6200986318</v>
      </c>
      <c r="CT78" s="6">
        <f t="shared" si="67"/>
        <v>6.4362665457113569E-2</v>
      </c>
      <c r="CU78" s="6">
        <f t="shared" si="68"/>
        <v>0.93563733454288645</v>
      </c>
      <c r="CW78" s="24">
        <v>71</v>
      </c>
      <c r="CX78" s="69">
        <f t="shared" si="69"/>
        <v>0</v>
      </c>
      <c r="CY78" s="69">
        <f t="shared" si="70"/>
        <v>0</v>
      </c>
      <c r="CZ78" s="69">
        <f t="shared" si="71"/>
        <v>0</v>
      </c>
      <c r="DA78" s="69">
        <f t="shared" si="72"/>
        <v>0</v>
      </c>
      <c r="DB78" s="69">
        <f t="shared" si="73"/>
        <v>0</v>
      </c>
    </row>
    <row r="79" spans="2:106" x14ac:dyDescent="0.15">
      <c r="N79" s="69"/>
      <c r="O79" s="4">
        <v>72</v>
      </c>
      <c r="P79" s="69">
        <f>求节点($C$8:$C$67,$I$8:$I$67,基本信息!N76)+P78</f>
        <v>128169.33891752815</v>
      </c>
      <c r="Q79" s="69">
        <f>求节点($C$8:$C$67,$I$8:$I$67,基本信息!O76)+Q78</f>
        <v>137746.82658650266</v>
      </c>
      <c r="R79" s="69">
        <f>求节点($C$8:$C$67,$I$8:$I$67,基本信息!P76)+R78</f>
        <v>149174.69667524379</v>
      </c>
      <c r="S79" s="69">
        <f>求节点($C$8:$C$67,$I$8:$I$67,基本信息!Q76)+S78</f>
        <v>162252.68239512693</v>
      </c>
      <c r="T79" s="69">
        <f>求节点($C$8:$C$67,$I$8:$I$67,基本信息!R76)+T78</f>
        <v>177209.85137715045</v>
      </c>
      <c r="U79" s="69">
        <f>求节点($C$8:$C$67,$J$8:$J$67,基本信息!N76)+U78</f>
        <v>3437718.774416761</v>
      </c>
      <c r="V79" s="69">
        <f>求节点($C$8:$C$67,$J$8:$J$67,基本信息!O76)+V78</f>
        <v>3750249.7901183791</v>
      </c>
      <c r="W79" s="69">
        <f>求节点($C$8:$C$67,$J$8:$J$67,基本信息!P76)+W78</f>
        <v>4134890.5894887731</v>
      </c>
      <c r="X79" s="69">
        <f>求节点($C$8:$C$67,$J$8:$J$67,基本信息!Q76)+X78</f>
        <v>4583858.3345948514</v>
      </c>
      <c r="Y79" s="69">
        <f>求节点($C$8:$C$67,$J$8:$J$67,基本信息!R76)+Y78</f>
        <v>5103131.1685465332</v>
      </c>
      <c r="Z79" s="69">
        <f>求节点($C$8:$C$67,$K$8:$K$67,基本信息!N76)+Z78</f>
        <v>0</v>
      </c>
      <c r="AA79" s="69">
        <f>求节点($C$8:$C$67,$K$8:$K$67,基本信息!O76)+AA78</f>
        <v>0</v>
      </c>
      <c r="AB79" s="69">
        <f>求节点($C$8:$C$67,$K$8:$K$67,基本信息!P76)+AB78</f>
        <v>0</v>
      </c>
      <c r="AC79" s="69">
        <f>求节点($C$8:$C$67,$K$8:$K$67,基本信息!Q76)+AC78</f>
        <v>0</v>
      </c>
      <c r="AD79" s="69">
        <f>求节点($C$8:$C$67,$K$8:$K$67,基本信息!R76)+AD78</f>
        <v>0</v>
      </c>
      <c r="AE79" s="69">
        <f>求节点($C$8:$C$67,$L$8:$L$67,基本信息!N76)+AE78</f>
        <v>96725904.284711853</v>
      </c>
      <c r="AF79" s="69">
        <f>求节点($C$8:$C$67,$L$8:$L$67,基本信息!O76)+AF78</f>
        <v>109089476.28066635</v>
      </c>
      <c r="AG79" s="69">
        <f>求节点($C$8:$C$67,$L$8:$L$67,基本信息!P76)+AG78</f>
        <v>127858353.7121093</v>
      </c>
      <c r="AH79" s="69">
        <f>求节点($C$8:$C$67,$L$8:$L$67,基本信息!Q76)+AH78</f>
        <v>152293522.19650656</v>
      </c>
      <c r="AI79" s="69">
        <f>求节点($C$8:$C$67,$L$8:$L$67,基本信息!R76)+AI78</f>
        <v>182060093.50572404</v>
      </c>
      <c r="AJ79" s="69"/>
      <c r="AK79" s="58">
        <v>72</v>
      </c>
      <c r="AL79" s="69">
        <f>求节点($O$8:$O$607,P$8:P$607,节奏总纲!P75)+IF((节奏总纲!P75-INDEX($O$8:$O$607,MATCH(MAX(P$8:P$607),P$8:P$607,0)))&lt;0,0,(节奏总纲!P75-INDEX($O$8:$O$607,MATCH(MAX(P$8:P$607),P$8:P$607,0)))*MAX($I$8:$I$67))</f>
        <v>287467.65412038675</v>
      </c>
      <c r="AM79" s="69">
        <f>求节点($O$8:$O$607,Q$8:Q$607,节奏总纲!Q75)+IF((节奏总纲!Q75-INDEX($O$8:$O$607,MATCH(MAX(Q$8:Q$607),Q$8:Q$607,0)))&lt;0,0,(节奏总纲!Q75-INDEX($O$8:$O$607,MATCH(MAX(Q$8:Q$607),Q$8:Q$607,0)))*MAX($I$8:$I$67))</f>
        <v>261285.44243436653</v>
      </c>
      <c r="AN79" s="69">
        <f>求节点($O$8:$O$607,R$8:R$607,节奏总纲!R75)+IF((节奏总纲!R75-INDEX($O$8:$O$607,MATCH(MAX(R$8:R$607),R$8:R$607,0)))&lt;0,0,(节奏总纲!R75-INDEX($O$8:$O$607,MATCH(MAX(R$8:R$607),R$8:R$607,0)))*MAX($I$8:$I$67))</f>
        <v>223399.83325286335</v>
      </c>
      <c r="AO79" s="69">
        <f>求节点($O$8:$O$607,S$8:S$607,节奏总纲!S75)+IF((节奏总纲!S75-INDEX($O$8:$O$607,MATCH(MAX(S$8:S$607),S$8:S$607,0)))&lt;0,0,(节奏总纲!S75-INDEX($O$8:$O$607,MATCH(MAX(S$8:S$607),S$8:S$607,0)))*MAX($I$8:$I$67))</f>
        <v>171130.21627064707</v>
      </c>
      <c r="AP79" s="69">
        <f>求节点($O$8:$O$607,T$8:T$607,节奏总纲!T75)+IF((节奏总纲!T75-INDEX($O$8:$O$607,MATCH(MAX(T$8:T$607),T$8:T$607,0)))&lt;0,0,(节奏总纲!T75-INDEX($O$8:$O$607,MATCH(MAX(T$8:T$607),T$8:T$607,0)))*MAX($I$8:$I$67))</f>
        <v>99544.058307136365</v>
      </c>
      <c r="AQ79" s="69">
        <f>求节点($O$8:$O$607,U$8:U$607,节奏总纲!P75)+IF((节奏总纲!P75-INDEX($O$8:$O$607,MATCH(MAX(U$8:U$607),U$8:U$607,0)))&lt;0,0,(节奏总纲!P75-INDEX($O$8:$O$607,MATCH(MAX(U$8:U$607),U$8:U$607,0)))*MAX($J$8:$J$67))</f>
        <v>7859261.9412366031</v>
      </c>
      <c r="AR79" s="69">
        <f>求节点($O$8:$O$607,V$8:V$607,节奏总纲!Q75)+IF((节奏总纲!Q75-INDEX($O$8:$O$607,MATCH(MAX(V$8:V$607),V$8:V$607,0)))&lt;0,0,(节奏总纲!Q75-INDEX($O$8:$O$607,MATCH(MAX(V$8:V$607),V$8:V$607,0)))*MAX($J$8:$J$67))</f>
        <v>7226656.2081204364</v>
      </c>
      <c r="AS79" s="69">
        <f>求节点($O$8:$O$607,W$8:W$607,节奏总纲!R75)+IF((节奏总纲!R75-INDEX($O$8:$O$607,MATCH(MAX(W$8:W$607),W$8:W$607,0)))&lt;0,0,(节奏总纲!R75-INDEX($O$8:$O$607,MATCH(MAX(W$8:W$607),W$8:W$607,0)))*MAX($J$8:$J$67))</f>
        <v>6248897.6439146465</v>
      </c>
      <c r="AT79" s="69">
        <f>求节点($O$8:$O$607,X$8:X$607,节奏总纲!S75)+IF((节奏总纲!S75-INDEX($O$8:$O$607,MATCH(MAX(X$8:X$607),X$8:X$607,0)))&lt;0,0,(节奏总纲!S75-INDEX($O$8:$O$607,MATCH(MAX(X$8:X$607),X$8:X$607,0)))*MAX($J$8:$J$67))</f>
        <v>4839423.7037386131</v>
      </c>
      <c r="AU79" s="69">
        <f>求节点($O$8:$O$607,Y$8:Y$607,节奏总纲!T75)+IF((节奏总纲!T75-INDEX($O$8:$O$607,MATCH(MAX(Y$8:Y$607),Y$8:Y$607,0)))&lt;0,0,(节奏总纲!T75-INDEX($O$8:$O$607,MATCH(MAX(Y$8:Y$607),Y$8:Y$607,0)))*MAX($J$8:$J$67))</f>
        <v>2845404.6258135657</v>
      </c>
      <c r="AV79" s="69">
        <f>求节点($O$8:$O$607,Z$8:Z$607,节奏总纲!P75)+IF((节奏总纲!P75-INDEX($O$8:$O$607,MATCH(MAX(Z$8:Z$607),Z$8:Z$607,0)))&lt;0,0,(节奏总纲!P75-INDEX($O$8:$O$607,MATCH(MAX(Z$8:Z$607),Z$8:Z$607,0)))*MAX($K$8:$K$67))</f>
        <v>0</v>
      </c>
      <c r="AW79" s="69">
        <f>求节点($O$8:$O$607,AA$8:AA$607,节奏总纲!Q75)+IF((节奏总纲!Q75-INDEX($O$8:$O$607,MATCH(MAX(AA$8:AA$607),AA$8:AA$607,0)))&lt;0,0,(节奏总纲!Q75-INDEX($O$8:$O$607,MATCH(MAX(AA$8:AA$607),AA$8:AA$607,0)))*MAX($K$8:$K$67))</f>
        <v>0</v>
      </c>
      <c r="AX79" s="69">
        <f>求节点($O$8:$O$607,AB$8:AB$607,节奏总纲!R75)+IF((节奏总纲!R75-INDEX($O$8:$O$607,MATCH(MAX(AB$8:AB$607),AB$8:AB$607,0)))&lt;0,0,(节奏总纲!R75-INDEX($O$8:$O$607,MATCH(MAX(AB$8:AB$607),AB$8:AB$607,0)))*MAX($K$8:$K$67))</f>
        <v>0</v>
      </c>
      <c r="AY79" s="69">
        <f>求节点($O$8:$O$607,AC$8:AC$607,节奏总纲!S75)+IF((节奏总纲!S75-INDEX($O$8:$O$607,MATCH(MAX(AC$8:AC$607),AC$8:AC$607,0)))&lt;0,0,(节奏总纲!S75-INDEX($O$8:$O$607,MATCH(MAX(AC$8:AC$607),AC$8:AC$607,0)))*MAX($K$8:$K$67))</f>
        <v>0</v>
      </c>
      <c r="AZ79" s="69">
        <f>求节点($O$8:$O$607,AD$8:AD$607,节奏总纲!T75)+IF((节奏总纲!T75-INDEX($O$8:$O$607,MATCH(MAX(AD$8:AD$607),AD$8:AD$607,0)))&lt;0,0,(节奏总纲!T75-INDEX($O$8:$O$607,MATCH(MAX(AD$8:AD$607),AD$8:AD$607,0)))*MAX($K$8:$K$67))</f>
        <v>0</v>
      </c>
      <c r="BA79" s="69">
        <f>求节点($O$8:$O$607,AE$8:AE$607,节奏总纲!P75)+IF((节奏总纲!P75-INDEX($O$8:$O$607,MATCH(MAX(AE$8:AE$607),AE$8:AE$607,0)))&lt;0,0,(节奏总纲!P75-INDEX($O$8:$O$607,MATCH(MAX(AE$8:AE$607),AE$8:AE$607,0)))*MAX($L$8:$L$67))</f>
        <v>229167597.29373324</v>
      </c>
      <c r="BB79" s="69">
        <f>求节点($O$8:$O$607,AF$8:AF$607,节奏总纲!Q75)+IF((节奏总纲!Q75-INDEX($O$8:$O$607,MATCH(MAX(AF$8:AF$607),AF$8:AF$607,0)))&lt;0,0,(节奏总纲!Q75-INDEX($O$8:$O$607,MATCH(MAX(AF$8:AF$607),AF$8:AF$607,0)))*MAX($L$8:$L$67))</f>
        <v>220232733.42162153</v>
      </c>
      <c r="BC79" s="69">
        <f>求节点($O$8:$O$607,AG$8:AG$607,节奏总纲!R75)+IF((节奏总纲!R75-INDEX($O$8:$O$607,MATCH(MAX(AG$8:AG$607),AG$8:AG$607,0)))&lt;0,0,(节奏总纲!R75-INDEX($O$8:$O$607,MATCH(MAX(AG$8:AG$607),AG$8:AG$607,0)))*MAX($L$8:$L$67))</f>
        <v>199264814.21716103</v>
      </c>
      <c r="BD79" s="69">
        <f>求节点($O$8:$O$607,AH$8:AH$607,节奏总纲!S75)+IF((节奏总纲!S75-INDEX($O$8:$O$607,MATCH(MAX(AH$8:AH$607),AH$8:AH$607,0)))&lt;0,0,(节奏总纲!S75-INDEX($O$8:$O$607,MATCH(MAX(AH$8:AH$607),AH$8:AH$607,0)))*MAX($L$8:$L$67))</f>
        <v>161332465.77885434</v>
      </c>
      <c r="BE79" s="69">
        <f>求节点($O$8:$O$607,AI$8:AI$607,节奏总纲!T75)+IF((节奏总纲!T75-INDEX($O$8:$O$607,MATCH(MAX(AI$8:AI$607),AI$8:AI$607,0)))&lt;0,0,(节奏总纲!T75-INDEX($O$8:$O$607,MATCH(MAX(AI$8:AI$607),AI$8:AI$607,0)))*MAX($L$8:$L$67))</f>
        <v>98975756.73315084</v>
      </c>
      <c r="BN79" s="4">
        <v>72</v>
      </c>
      <c r="BO79" s="63">
        <f>求节点($BJ$19:$BJ$23,$BK$19:$BK$23,基本信息!G76)</f>
        <v>500000</v>
      </c>
      <c r="BP79" s="63">
        <f>求节点($BJ$19:$BJ$23,$BK$19:$BK$23,基本信息!H76)</f>
        <v>531250</v>
      </c>
      <c r="BQ79" s="63">
        <f>求节点($BJ$19:$BJ$23,$BK$19:$BK$23,基本信息!I76)</f>
        <v>562500</v>
      </c>
      <c r="BR79" s="63">
        <f>求节点($BJ$19:$BJ$23,$BK$19:$BK$23,基本信息!J76)</f>
        <v>593750</v>
      </c>
      <c r="BS79" s="63">
        <f>求节点($BJ$19:$BJ$23,$BK$19:$BK$23,基本信息!K76)</f>
        <v>625000</v>
      </c>
      <c r="BT79" s="63">
        <f>求节点($BJ$19:$BJ$23,$BL$19:$BL$23,基本信息!G76)</f>
        <v>9000</v>
      </c>
      <c r="BU79" s="63">
        <f>求节点($BJ$19:$BJ$23,$BL$19:$BL$23,基本信息!H76)</f>
        <v>9437.5</v>
      </c>
      <c r="BV79" s="63">
        <f>求节点($BJ$19:$BJ$23,$BL$19:$BL$23,基本信息!I76)</f>
        <v>9875</v>
      </c>
      <c r="BW79" s="63">
        <f>求节点($BJ$19:$BJ$23,$BL$19:$BL$23,基本信息!J76)</f>
        <v>10312.5</v>
      </c>
      <c r="BX79" s="63">
        <f>求节点($BJ$19:$BJ$23,$BL$19:$BL$23,基本信息!K76)</f>
        <v>10750</v>
      </c>
      <c r="CC79" s="27"/>
      <c r="CD79" s="24">
        <v>72</v>
      </c>
      <c r="CE79" s="69">
        <f t="shared" si="55"/>
        <v>29646.765412038676</v>
      </c>
      <c r="CF79" s="69">
        <f t="shared" si="56"/>
        <v>27072.294243436656</v>
      </c>
      <c r="CG79" s="69">
        <f t="shared" si="57"/>
        <v>23327.483325286335</v>
      </c>
      <c r="CH79" s="69">
        <f t="shared" si="58"/>
        <v>18144.271627064707</v>
      </c>
      <c r="CI79" s="69">
        <f t="shared" si="59"/>
        <v>11029.405830713637</v>
      </c>
      <c r="CJ79" s="69">
        <f>(CE79-CE78)/节奏总纲!W75</f>
        <v>216</v>
      </c>
      <c r="CK79" s="6">
        <f t="shared" si="60"/>
        <v>3.0357443299178149E-2</v>
      </c>
      <c r="CL79" s="6">
        <f t="shared" si="61"/>
        <v>0.96964255670082189</v>
      </c>
      <c r="CM79" s="24"/>
      <c r="CN79" s="24">
        <v>72</v>
      </c>
      <c r="CO79" s="69">
        <f t="shared" si="62"/>
        <v>8359261.9412366031</v>
      </c>
      <c r="CP79" s="69">
        <f t="shared" si="63"/>
        <v>7757906.2081204364</v>
      </c>
      <c r="CQ79" s="69">
        <f t="shared" si="64"/>
        <v>6811397.6439146465</v>
      </c>
      <c r="CR79" s="69">
        <f t="shared" si="65"/>
        <v>5433173.7037386131</v>
      </c>
      <c r="CS79" s="69">
        <f t="shared" si="66"/>
        <v>3470404.6258135657</v>
      </c>
      <c r="CT79" s="6">
        <f t="shared" si="67"/>
        <v>5.9813893082292138E-2</v>
      </c>
      <c r="CU79" s="6">
        <f t="shared" si="68"/>
        <v>0.94018610691770788</v>
      </c>
      <c r="CW79" s="24">
        <v>72</v>
      </c>
      <c r="CX79" s="69">
        <f t="shared" si="69"/>
        <v>0</v>
      </c>
      <c r="CY79" s="69">
        <f t="shared" si="70"/>
        <v>0</v>
      </c>
      <c r="CZ79" s="69">
        <f t="shared" si="71"/>
        <v>0</v>
      </c>
      <c r="DA79" s="69">
        <f t="shared" si="72"/>
        <v>0</v>
      </c>
      <c r="DB79" s="69">
        <f t="shared" si="73"/>
        <v>0</v>
      </c>
    </row>
    <row r="80" spans="2:106" x14ac:dyDescent="0.15">
      <c r="N80" s="69"/>
      <c r="O80" s="4">
        <v>73</v>
      </c>
      <c r="P80" s="69">
        <f>求节点($C$8:$C$67,$I$8:$I$67,基本信息!N77)+P79</f>
        <v>130261.83891752815</v>
      </c>
      <c r="Q80" s="69">
        <f>求节点($C$8:$C$67,$I$8:$I$67,基本信息!O77)+Q79</f>
        <v>139984.68718730158</v>
      </c>
      <c r="R80" s="69">
        <f>求节点($C$8:$C$67,$I$8:$I$67,基本信息!P77)+R79</f>
        <v>151544.69667524379</v>
      </c>
      <c r="S80" s="69">
        <f>求节点($C$8:$C$67,$I$8:$I$67,基本信息!Q77)+S79</f>
        <v>164727.68239512693</v>
      </c>
      <c r="T80" s="69">
        <f>求节点($C$8:$C$67,$I$8:$I$67,基本信息!R77)+T79</f>
        <v>179789.85137715045</v>
      </c>
      <c r="U80" s="69">
        <f>求节点($C$8:$C$67,$J$8:$J$67,基本信息!N77)+U79</f>
        <v>3495468.774416761</v>
      </c>
      <c r="V80" s="69">
        <f>求节点($C$8:$C$67,$J$8:$J$67,基本信息!O77)+V79</f>
        <v>3813030.5258611976</v>
      </c>
      <c r="W80" s="69">
        <f>求节点($C$8:$C$67,$J$8:$J$67,基本信息!P77)+W79</f>
        <v>4202390.5894887727</v>
      </c>
      <c r="X80" s="69">
        <f>求节点($C$8:$C$67,$J$8:$J$67,基本信息!Q77)+X79</f>
        <v>4655108.3345948514</v>
      </c>
      <c r="Y80" s="69">
        <f>求节点($C$8:$C$67,$J$8:$J$67,基本信息!R77)+Y79</f>
        <v>5178131.1685465332</v>
      </c>
      <c r="Z80" s="69">
        <f>求节点($C$8:$C$67,$K$8:$K$67,基本信息!N77)+Z79</f>
        <v>0</v>
      </c>
      <c r="AA80" s="69">
        <f>求节点($C$8:$C$67,$K$8:$K$67,基本信息!O77)+AA79</f>
        <v>0</v>
      </c>
      <c r="AB80" s="69">
        <f>求节点($C$8:$C$67,$K$8:$K$67,基本信息!P77)+AB79</f>
        <v>0</v>
      </c>
      <c r="AC80" s="69">
        <f>求节点($C$8:$C$67,$K$8:$K$67,基本信息!Q77)+AC79</f>
        <v>0</v>
      </c>
      <c r="AD80" s="69">
        <f>求节点($C$8:$C$67,$K$8:$K$67,基本信息!R77)+AD79</f>
        <v>0</v>
      </c>
      <c r="AE80" s="69">
        <f>求节点($C$8:$C$67,$L$8:$L$67,基本信息!N77)+AE79</f>
        <v>98435904.284711853</v>
      </c>
      <c r="AF80" s="69">
        <f>求节点($C$8:$C$67,$L$8:$L$67,基本信息!O77)+AF79</f>
        <v>111067443.36820675</v>
      </c>
      <c r="AG80" s="69">
        <f>求节点($C$8:$C$67,$L$8:$L$67,基本信息!P77)+AG79</f>
        <v>130138353.7121093</v>
      </c>
      <c r="AH80" s="69">
        <f>求节点($C$8:$C$67,$L$8:$L$67,基本信息!Q77)+AH79</f>
        <v>154813522.19650656</v>
      </c>
      <c r="AI80" s="69">
        <f>求节点($C$8:$C$67,$L$8:$L$67,基本信息!R77)+AI79</f>
        <v>184820093.50572404</v>
      </c>
      <c r="AJ80" s="69"/>
      <c r="AK80" s="58">
        <v>73</v>
      </c>
      <c r="AL80" s="69">
        <f>求节点($O$8:$O$607,P$8:P$607,节奏总纲!P76)+IF((节奏总纲!P76-INDEX($O$8:$O$607,MATCH(MAX(P$8:P$607),P$8:P$607,0)))&lt;0,0,(节奏总纲!P76-INDEX($O$8:$O$607,MATCH(MAX(P$8:P$607),P$8:P$607,0)))*MAX($I$8:$I$67))</f>
        <v>310262.34033240902</v>
      </c>
      <c r="AM80" s="69">
        <f>求节点($O$8:$O$607,Q$8:Q$607,节奏总纲!Q76)+IF((节奏总纲!Q76-INDEX($O$8:$O$607,MATCH(MAX(Q$8:Q$607),Q$8:Q$607,0)))&lt;0,0,(节奏总纲!Q76-INDEX($O$8:$O$607,MATCH(MAX(Q$8:Q$607),Q$8:Q$607,0)))*MAX($I$8:$I$67))</f>
        <v>281295.01909728616</v>
      </c>
      <c r="AN80" s="69">
        <f>求节点($O$8:$O$607,R$8:R$607,节奏总纲!R76)+IF((节奏总纲!R76-INDEX($O$8:$O$607,MATCH(MAX(R$8:R$607),R$8:R$607,0)))&lt;0,0,(节奏总纲!R76-INDEX($O$8:$O$607,MATCH(MAX(R$8:R$607),R$8:R$607,0)))*MAX($I$8:$I$67))</f>
        <v>240612.55694710376</v>
      </c>
      <c r="AO80" s="69">
        <f>求节点($O$8:$O$607,S$8:S$607,节奏总纲!S76)+IF((节奏总纲!S76-INDEX($O$8:$O$607,MATCH(MAX(S$8:S$607),S$8:S$607,0)))&lt;0,0,(节奏总纲!S76-INDEX($O$8:$O$607,MATCH(MAX(S$8:S$607),S$8:S$607,0)))*MAX($I$8:$I$67))</f>
        <v>184416.83382147204</v>
      </c>
      <c r="AP80" s="69">
        <f>求节点($O$8:$O$607,T$8:T$607,节奏总纲!T76)+IF((节奏总纲!T76-INDEX($O$8:$O$607,MATCH(MAX(T$8:T$607),T$8:T$607,0)))&lt;0,0,(节奏总纲!T76-INDEX($O$8:$O$607,MATCH(MAX(T$8:T$607),T$8:T$607,0)))*MAX($I$8:$I$67))</f>
        <v>107234.28273981344</v>
      </c>
      <c r="AQ80" s="69">
        <f>求节点($O$8:$O$607,U$8:U$607,节奏总纲!P76)+IF((节奏总纲!P76-INDEX($O$8:$O$607,MATCH(MAX(U$8:U$607),U$8:U$607,0)))&lt;0,0,(节奏总纲!P76-INDEX($O$8:$O$607,MATCH(MAX(U$8:U$607),U$8:U$607,0)))*MAX($J$8:$J$67))</f>
        <v>8492447.669348333</v>
      </c>
      <c r="AR80" s="69">
        <f>求节点($O$8:$O$607,V$8:V$607,节奏总纲!Q76)+IF((节奏总纲!Q76-INDEX($O$8:$O$607,MATCH(MAX(V$8:V$607),V$8:V$607,0)))&lt;0,0,(节奏总纲!Q76-INDEX($O$8:$O$607,MATCH(MAX(V$8:V$607),V$8:V$607,0)))*MAX($J$8:$J$67))</f>
        <v>7789839.6572423475</v>
      </c>
      <c r="AS80" s="69">
        <f>求节点($O$8:$O$607,W$8:W$607,节奏总纲!R76)+IF((节奏总纲!R76-INDEX($O$8:$O$607,MATCH(MAX(W$8:W$607),W$8:W$607,0)))&lt;0,0,(节奏总纲!R76-INDEX($O$8:$O$607,MATCH(MAX(W$8:W$607),W$8:W$607,0)))*MAX($J$8:$J$67))</f>
        <v>6739133.4453328867</v>
      </c>
      <c r="AT80" s="69">
        <f>求节点($O$8:$O$607,X$8:X$607,节奏总纲!S76)+IF((节奏总纲!S76-INDEX($O$8:$O$607,MATCH(MAX(X$8:X$607),X$8:X$607,0)))&lt;0,0,(节奏总纲!S76-INDEX($O$8:$O$607,MATCH(MAX(X$8:X$607),X$8:X$607,0)))*MAX($J$8:$J$67))</f>
        <v>5221917.2392926654</v>
      </c>
      <c r="AU80" s="69">
        <f>求节点($O$8:$O$607,Y$8:Y$607,节奏总纲!T76)+IF((节奏总纲!T76-INDEX($O$8:$O$607,MATCH(MAX(Y$8:Y$607),Y$8:Y$607,0)))&lt;0,0,(节奏总纲!T76-INDEX($O$8:$O$607,MATCH(MAX(Y$8:Y$607),Y$8:Y$607,0)))*MAX($J$8:$J$67))</f>
        <v>3068957.6616472015</v>
      </c>
      <c r="AV80" s="69">
        <f>求节点($O$8:$O$607,Z$8:Z$607,节奏总纲!P76)+IF((节奏总纲!P76-INDEX($O$8:$O$607,MATCH(MAX(Z$8:Z$607),Z$8:Z$607,0)))&lt;0,0,(节奏总纲!P76-INDEX($O$8:$O$607,MATCH(MAX(Z$8:Z$607),Z$8:Z$607,0)))*MAX($K$8:$K$67))</f>
        <v>0</v>
      </c>
      <c r="AW80" s="69">
        <f>求节点($O$8:$O$607,AA$8:AA$607,节奏总纲!Q76)+IF((节奏总纲!Q76-INDEX($O$8:$O$607,MATCH(MAX(AA$8:AA$607),AA$8:AA$607,0)))&lt;0,0,(节奏总纲!Q76-INDEX($O$8:$O$607,MATCH(MAX(AA$8:AA$607),AA$8:AA$607,0)))*MAX($K$8:$K$67))</f>
        <v>0</v>
      </c>
      <c r="AX80" s="69">
        <f>求节点($O$8:$O$607,AB$8:AB$607,节奏总纲!R76)+IF((节奏总纲!R76-INDEX($O$8:$O$607,MATCH(MAX(AB$8:AB$607),AB$8:AB$607,0)))&lt;0,0,(节奏总纲!R76-INDEX($O$8:$O$607,MATCH(MAX(AB$8:AB$607),AB$8:AB$607,0)))*MAX($K$8:$K$67))</f>
        <v>0</v>
      </c>
      <c r="AY80" s="69">
        <f>求节点($O$8:$O$607,AC$8:AC$607,节奏总纲!S76)+IF((节奏总纲!S76-INDEX($O$8:$O$607,MATCH(MAX(AC$8:AC$607),AC$8:AC$607,0)))&lt;0,0,(节奏总纲!S76-INDEX($O$8:$O$607,MATCH(MAX(AC$8:AC$607),AC$8:AC$607,0)))*MAX($K$8:$K$67))</f>
        <v>0</v>
      </c>
      <c r="AZ80" s="69">
        <f>求节点($O$8:$O$607,AD$8:AD$607,节奏总纲!T76)+IF((节奏总纲!T76-INDEX($O$8:$O$607,MATCH(MAX(AD$8:AD$607),AD$8:AD$607,0)))&lt;0,0,(节奏总纲!T76-INDEX($O$8:$O$607,MATCH(MAX(AD$8:AD$607),AD$8:AD$607,0)))*MAX($K$8:$K$67))</f>
        <v>0</v>
      </c>
      <c r="BA80" s="69">
        <f>求节点($O$8:$O$607,AE$8:AE$607,节奏总纲!P76)+IF((节奏总纲!P76-INDEX($O$8:$O$607,MATCH(MAX(AE$8:AE$607),AE$8:AE$607,0)))&lt;0,0,(节奏总纲!P76-INDEX($O$8:$O$607,MATCH(MAX(AE$8:AE$607),AE$8:AE$607,0)))*MAX($L$8:$L$67))</f>
        <v>248163169.13708511</v>
      </c>
      <c r="BB80" s="69">
        <f>求节点($O$8:$O$607,AF$8:AF$607,节奏总纲!Q76)+IF((节奏总纲!Q76-INDEX($O$8:$O$607,MATCH(MAX(AF$8:AF$607),AF$8:AF$607,0)))&lt;0,0,(节奏总纲!Q76-INDEX($O$8:$O$607,MATCH(MAX(AF$8:AF$607),AF$8:AF$607,0)))*MAX($L$8:$L$67))</f>
        <v>238254603.79352269</v>
      </c>
      <c r="BC80" s="69">
        <f>求节点($O$8:$O$607,AG$8:AG$607,节奏总纲!R76)+IF((节奏总纲!R76-INDEX($O$8:$O$607,MATCH(MAX(AG$8:AG$607),AG$8:AG$607,0)))&lt;0,0,(节奏总纲!R76-INDEX($O$8:$O$607,MATCH(MAX(AG$8:AG$607),AG$8:AG$607,0)))*MAX($L$8:$L$67))</f>
        <v>215823890.17617714</v>
      </c>
      <c r="BD80" s="69">
        <f>求节点($O$8:$O$607,AH$8:AH$607,节奏总纲!S76)+IF((节奏总纲!S76-INDEX($O$8:$O$607,MATCH(MAX(AH$8:AH$607),AH$8:AH$607,0)))&lt;0,0,(节奏总纲!S76-INDEX($O$8:$O$607,MATCH(MAX(AH$8:AH$607),AH$8:AH$607,0)))*MAX($L$8:$L$67))</f>
        <v>174860658.19423977</v>
      </c>
      <c r="BE80" s="69">
        <f>求节点($O$8:$O$607,AI$8:AI$607,节奏总纲!T76)+IF((节奏总纲!T76-INDEX($O$8:$O$607,MATCH(MAX(AI$8:AI$607),AI$8:AI$607,0)))&lt;0,0,(节奏总纲!T76-INDEX($O$8:$O$607,MATCH(MAX(AI$8:AI$607),AI$8:AI$607,0)))*MAX($L$8:$L$67))</f>
        <v>107202508.45182864</v>
      </c>
      <c r="BN80" s="4">
        <v>73</v>
      </c>
      <c r="BO80" s="63">
        <f>求节点($BJ$19:$BJ$23,$BK$19:$BK$23,基本信息!G77)</f>
        <v>500000</v>
      </c>
      <c r="BP80" s="63">
        <f>求节点($BJ$19:$BJ$23,$BK$19:$BK$23,基本信息!H77)</f>
        <v>531250</v>
      </c>
      <c r="BQ80" s="63">
        <f>求节点($BJ$19:$BJ$23,$BK$19:$BK$23,基本信息!I77)</f>
        <v>562500</v>
      </c>
      <c r="BR80" s="63">
        <f>求节点($BJ$19:$BJ$23,$BK$19:$BK$23,基本信息!J77)</f>
        <v>593750</v>
      </c>
      <c r="BS80" s="63">
        <f>求节点($BJ$19:$BJ$23,$BK$19:$BK$23,基本信息!K77)</f>
        <v>625000</v>
      </c>
      <c r="BT80" s="63">
        <f>求节点($BJ$19:$BJ$23,$BL$19:$BL$23,基本信息!G77)</f>
        <v>9000</v>
      </c>
      <c r="BU80" s="63">
        <f>求节点($BJ$19:$BJ$23,$BL$19:$BL$23,基本信息!H77)</f>
        <v>9437.5</v>
      </c>
      <c r="BV80" s="63">
        <f>求节点($BJ$19:$BJ$23,$BL$19:$BL$23,基本信息!I77)</f>
        <v>9875</v>
      </c>
      <c r="BW80" s="63">
        <f>求节点($BJ$19:$BJ$23,$BL$19:$BL$23,基本信息!J77)</f>
        <v>10312.5</v>
      </c>
      <c r="BX80" s="63">
        <f>求节点($BJ$19:$BJ$23,$BL$19:$BL$23,基本信息!K77)</f>
        <v>10750</v>
      </c>
      <c r="CC80" s="27"/>
      <c r="CD80" s="24">
        <v>73</v>
      </c>
      <c r="CE80" s="69">
        <f t="shared" si="55"/>
        <v>31926.234033240904</v>
      </c>
      <c r="CF80" s="69">
        <f t="shared" si="56"/>
        <v>29073.251909728617</v>
      </c>
      <c r="CG80" s="69">
        <f t="shared" si="57"/>
        <v>25048.755694710377</v>
      </c>
      <c r="CH80" s="69">
        <f t="shared" si="58"/>
        <v>19472.933382147206</v>
      </c>
      <c r="CI80" s="69">
        <f t="shared" si="59"/>
        <v>11798.428273981344</v>
      </c>
      <c r="CJ80" s="69">
        <f>(CE80-CE79)/节奏总纲!W76</f>
        <v>216.0000000000002</v>
      </c>
      <c r="CK80" s="6">
        <f t="shared" si="60"/>
        <v>2.8189983167539883E-2</v>
      </c>
      <c r="CL80" s="6">
        <f t="shared" si="61"/>
        <v>0.97181001683246016</v>
      </c>
      <c r="CM80" s="24"/>
      <c r="CN80" s="24">
        <v>73</v>
      </c>
      <c r="CO80" s="69">
        <f t="shared" si="62"/>
        <v>8992447.669348333</v>
      </c>
      <c r="CP80" s="69">
        <f t="shared" si="63"/>
        <v>8321089.6572423475</v>
      </c>
      <c r="CQ80" s="69">
        <f t="shared" si="64"/>
        <v>7301633.4453328867</v>
      </c>
      <c r="CR80" s="69">
        <f t="shared" si="65"/>
        <v>5815667.2392926654</v>
      </c>
      <c r="CS80" s="69">
        <f t="shared" si="66"/>
        <v>3693957.6616472015</v>
      </c>
      <c r="CT80" s="6">
        <f t="shared" si="67"/>
        <v>5.5602214033927663E-2</v>
      </c>
      <c r="CU80" s="6">
        <f t="shared" si="68"/>
        <v>0.94439778596607238</v>
      </c>
      <c r="CW80" s="24">
        <v>73</v>
      </c>
      <c r="CX80" s="69">
        <f t="shared" si="69"/>
        <v>0</v>
      </c>
      <c r="CY80" s="69">
        <f t="shared" si="70"/>
        <v>0</v>
      </c>
      <c r="CZ80" s="69">
        <f t="shared" si="71"/>
        <v>0</v>
      </c>
      <c r="DA80" s="69">
        <f t="shared" si="72"/>
        <v>0</v>
      </c>
      <c r="DB80" s="69">
        <f t="shared" si="73"/>
        <v>0</v>
      </c>
    </row>
    <row r="81" spans="14:106" x14ac:dyDescent="0.15">
      <c r="N81" s="69"/>
      <c r="O81" s="4">
        <v>74</v>
      </c>
      <c r="P81" s="69">
        <f>求节点($C$8:$C$67,$I$8:$I$67,基本信息!N78)+P80</f>
        <v>132358.30950576343</v>
      </c>
      <c r="Q81" s="69">
        <f>求节点($C$8:$C$67,$I$8:$I$67,基本信息!O78)+Q80</f>
        <v>142227.89616440865</v>
      </c>
      <c r="R81" s="69">
        <f>求节点($C$8:$C$67,$I$8:$I$67,基本信息!P78)+R80</f>
        <v>153914.69667524379</v>
      </c>
      <c r="S81" s="69">
        <f>求节点($C$8:$C$67,$I$8:$I$67,基本信息!Q78)+S80</f>
        <v>167202.68239512693</v>
      </c>
      <c r="T81" s="69">
        <f>求节点($C$8:$C$67,$I$8:$I$67,基本信息!R78)+T80</f>
        <v>182369.85137715045</v>
      </c>
      <c r="U81" s="69">
        <f>求节点($C$8:$C$67,$J$8:$J$67,基本信息!N78)+U80</f>
        <v>3553351.1273579374</v>
      </c>
      <c r="V81" s="69">
        <f>求节点($C$8:$C$67,$J$8:$J$67,基本信息!O78)+V80</f>
        <v>3876002.2750435928</v>
      </c>
      <c r="W81" s="69">
        <f>求节点($C$8:$C$67,$J$8:$J$67,基本信息!P78)+W80</f>
        <v>4269890.5894887727</v>
      </c>
      <c r="X81" s="69">
        <f>求节点($C$8:$C$67,$J$8:$J$67,基本信息!Q78)+X80</f>
        <v>4726358.3345948514</v>
      </c>
      <c r="Y81" s="69">
        <f>求节点($C$8:$C$67,$J$8:$J$67,基本信息!R78)+Y80</f>
        <v>5253131.1685465332</v>
      </c>
      <c r="Z81" s="69">
        <f>求节点($C$8:$C$67,$K$8:$K$67,基本信息!N78)+Z80</f>
        <v>0</v>
      </c>
      <c r="AA81" s="69">
        <f>求节点($C$8:$C$67,$K$8:$K$67,基本信息!O78)+AA80</f>
        <v>0</v>
      </c>
      <c r="AB81" s="69">
        <f>求节点($C$8:$C$67,$K$8:$K$67,基本信息!P78)+AB80</f>
        <v>0</v>
      </c>
      <c r="AC81" s="69">
        <f>求节点($C$8:$C$67,$K$8:$K$67,基本信息!Q78)+AC80</f>
        <v>0</v>
      </c>
      <c r="AD81" s="69">
        <f>求节点($C$8:$C$67,$K$8:$K$67,基本信息!R78)+AD80</f>
        <v>0</v>
      </c>
      <c r="AE81" s="69">
        <f>求节点($C$8:$C$67,$L$8:$L$67,基本信息!N78)+AE80</f>
        <v>100151198.4023589</v>
      </c>
      <c r="AF81" s="69">
        <f>求节点($C$8:$C$67,$L$8:$L$67,基本信息!O78)+AF80</f>
        <v>113057635.31588005</v>
      </c>
      <c r="AG81" s="69">
        <f>求节点($C$8:$C$67,$L$8:$L$67,基本信息!P78)+AG80</f>
        <v>132418353.7121093</v>
      </c>
      <c r="AH81" s="69">
        <f>求节点($C$8:$C$67,$L$8:$L$67,基本信息!Q78)+AH80</f>
        <v>157333522.19650656</v>
      </c>
      <c r="AI81" s="69">
        <f>求节点($C$8:$C$67,$L$8:$L$67,基本信息!R78)+AI80</f>
        <v>187580093.50572404</v>
      </c>
      <c r="AJ81" s="69"/>
      <c r="AK81" s="58">
        <v>74</v>
      </c>
      <c r="AL81" s="69">
        <f>求节点($O$8:$O$607,P$8:P$607,节奏总纲!P77)+IF((节奏总纲!P77-INDEX($O$8:$O$607,MATCH(MAX(P$8:P$607),P$8:P$607,0)))&lt;0,0,(节奏总纲!P77-INDEX($O$8:$O$607,MATCH(MAX(P$8:P$607),P$8:P$607,0)))*MAX($I$8:$I$67))</f>
        <v>334693.08010129636</v>
      </c>
      <c r="AM81" s="69">
        <f>求节点($O$8:$O$607,Q$8:Q$607,节奏总纲!Q77)+IF((节奏总纲!Q77-INDEX($O$8:$O$607,MATCH(MAX(Q$8:Q$607),Q$8:Q$607,0)))&lt;0,0,(节奏总纲!Q77-INDEX($O$8:$O$607,MATCH(MAX(Q$8:Q$607),Q$8:Q$607,0)))*MAX($I$8:$I$67))</f>
        <v>303373.70665733935</v>
      </c>
      <c r="AN81" s="69">
        <f>求节点($O$8:$O$607,R$8:R$607,节奏总纲!R77)+IF((节奏总纲!R77-INDEX($O$8:$O$607,MATCH(MAX(R$8:R$607),R$8:R$607,0)))&lt;0,0,(节奏总纲!R77-INDEX($O$8:$O$607,MATCH(MAX(R$8:R$607),R$8:R$607,0)))*MAX($I$8:$I$67))</f>
        <v>259861.2519823738</v>
      </c>
      <c r="AO81" s="69">
        <f>求节点($O$8:$O$607,S$8:S$607,节奏总纲!S77)+IF((节奏总纲!S77-INDEX($O$8:$O$607,MATCH(MAX(S$8:S$607),S$8:S$607,0)))&lt;0,0,(节奏总纲!S77-INDEX($O$8:$O$607,MATCH(MAX(S$8:S$607),S$8:S$607,0)))*MAX($I$8:$I$67))</f>
        <v>199055.72030826495</v>
      </c>
      <c r="AP81" s="69">
        <f>求节点($O$8:$O$607,T$8:T$607,节奏总纲!T77)+IF((节奏总纲!T77-INDEX($O$8:$O$607,MATCH(MAX(T$8:T$607),T$8:T$607,0)))&lt;0,0,(节奏总纲!T77-INDEX($O$8:$O$607,MATCH(MAX(T$8:T$607),T$8:T$607,0)))*MAX($I$8:$I$67))</f>
        <v>115727.55588209991</v>
      </c>
      <c r="AQ81" s="69">
        <f>求节点($O$8:$O$607,U$8:U$607,节奏总纲!P77)+IF((节奏总纲!P77-INDEX($O$8:$O$607,MATCH(MAX(U$8:U$607),U$8:U$607,0)))&lt;0,0,(节奏总纲!P77-INDEX($O$8:$O$607,MATCH(MAX(U$8:U$607),U$8:U$607,0)))*MAX($J$8:$J$67))</f>
        <v>9171079.3295952026</v>
      </c>
      <c r="AR81" s="69">
        <f>求节点($O$8:$O$607,V$8:V$607,节奏总纲!Q77)+IF((节奏总纲!Q77-INDEX($O$8:$O$607,MATCH(MAX(V$8:V$607),V$8:V$607,0)))&lt;0,0,(节奏总纲!Q77-INDEX($O$8:$O$607,MATCH(MAX(V$8:V$607),V$8:V$607,0)))*MAX($J$8:$J$67))</f>
        <v>8411259.671349803</v>
      </c>
      <c r="AS81" s="69">
        <f>求节点($O$8:$O$607,W$8:W$607,节奏总纲!R77)+IF((节奏总纲!R77-INDEX($O$8:$O$607,MATCH(MAX(W$8:W$607),W$8:W$607,0)))&lt;0,0,(节奏总纲!R77-INDEX($O$8:$O$607,MATCH(MAX(W$8:W$607),W$8:W$607,0)))*MAX($J$8:$J$67))</f>
        <v>7287355.7722867792</v>
      </c>
      <c r="AT81" s="69">
        <f>求节点($O$8:$O$607,X$8:X$607,节奏总纲!S77)+IF((节奏总纲!S77-INDEX($O$8:$O$607,MATCH(MAX(X$8:X$607),X$8:X$607,0)))&lt;0,0,(节奏总纲!S77-INDEX($O$8:$O$607,MATCH(MAX(X$8:X$607),X$8:X$607,0)))*MAX($J$8:$J$67))</f>
        <v>5643339.7290639766</v>
      </c>
      <c r="AU81" s="69">
        <f>求节点($O$8:$O$607,Y$8:Y$607,节奏总纲!T77)+IF((节奏总纲!T77-INDEX($O$8:$O$607,MATCH(MAX(Y$8:Y$607),Y$8:Y$607,0)))&lt;0,0,(节奏总纲!T77-INDEX($O$8:$O$607,MATCH(MAX(Y$8:Y$607),Y$8:Y$607,0)))*MAX($J$8:$J$67))</f>
        <v>3315855.1367136687</v>
      </c>
      <c r="AV81" s="69">
        <f>求节点($O$8:$O$607,Z$8:Z$607,节奏总纲!P77)+IF((节奏总纲!P77-INDEX($O$8:$O$607,MATCH(MAX(Z$8:Z$607),Z$8:Z$607,0)))&lt;0,0,(节奏总纲!P77-INDEX($O$8:$O$607,MATCH(MAX(Z$8:Z$607),Z$8:Z$607,0)))*MAX($K$8:$K$67))</f>
        <v>0</v>
      </c>
      <c r="AW81" s="69">
        <f>求节点($O$8:$O$607,AA$8:AA$607,节奏总纲!Q77)+IF((节奏总纲!Q77-INDEX($O$8:$O$607,MATCH(MAX(AA$8:AA$607),AA$8:AA$607,0)))&lt;0,0,(节奏总纲!Q77-INDEX($O$8:$O$607,MATCH(MAX(AA$8:AA$607),AA$8:AA$607,0)))*MAX($K$8:$K$67))</f>
        <v>0</v>
      </c>
      <c r="AX81" s="69">
        <f>求节点($O$8:$O$607,AB$8:AB$607,节奏总纲!R77)+IF((节奏总纲!R77-INDEX($O$8:$O$607,MATCH(MAX(AB$8:AB$607),AB$8:AB$607,0)))&lt;0,0,(节奏总纲!R77-INDEX($O$8:$O$607,MATCH(MAX(AB$8:AB$607),AB$8:AB$607,0)))*MAX($K$8:$K$67))</f>
        <v>0</v>
      </c>
      <c r="AY81" s="69">
        <f>求节点($O$8:$O$607,AC$8:AC$607,节奏总纲!S77)+IF((节奏总纲!S77-INDEX($O$8:$O$607,MATCH(MAX(AC$8:AC$607),AC$8:AC$607,0)))&lt;0,0,(节奏总纲!S77-INDEX($O$8:$O$607,MATCH(MAX(AC$8:AC$607),AC$8:AC$607,0)))*MAX($K$8:$K$67))</f>
        <v>0</v>
      </c>
      <c r="AZ81" s="69">
        <f>求节点($O$8:$O$607,AD$8:AD$607,节奏总纲!T77)+IF((节奏总纲!T77-INDEX($O$8:$O$607,MATCH(MAX(AD$8:AD$607),AD$8:AD$607,0)))&lt;0,0,(节奏总纲!T77-INDEX($O$8:$O$607,MATCH(MAX(AD$8:AD$607),AD$8:AD$607,0)))*MAX($K$8:$K$67))</f>
        <v>0</v>
      </c>
      <c r="BA81" s="69">
        <f>求节点($O$8:$O$607,AE$8:AE$607,节奏总纲!P77)+IF((节奏总纲!P77-INDEX($O$8:$O$607,MATCH(MAX(AE$8:AE$607),AE$8:AE$607,0)))&lt;0,0,(节奏总纲!P77-INDEX($O$8:$O$607,MATCH(MAX(AE$8:AE$607),AE$8:AE$607,0)))*MAX($L$8:$L$67))</f>
        <v>268522118.94449121</v>
      </c>
      <c r="BB81" s="69">
        <f>求节点($O$8:$O$607,AF$8:AF$607,节奏总纲!Q77)+IF((节奏总纲!Q77-INDEX($O$8:$O$607,MATCH(MAX(AF$8:AF$607),AF$8:AF$607,0)))&lt;0,0,(节奏总纲!Q77-INDEX($O$8:$O$607,MATCH(MAX(AF$8:AF$607),AF$8:AF$607,0)))*MAX($L$8:$L$67))</f>
        <v>258140044.24496126</v>
      </c>
      <c r="BC81" s="69">
        <f>求节点($O$8:$O$607,AG$8:AG$607,节奏总纲!R77)+IF((节奏总纲!R77-INDEX($O$8:$O$607,MATCH(MAX(AG$8:AG$607),AG$8:AG$607,0)))&lt;0,0,(节奏总纲!R77-INDEX($O$8:$O$607,MATCH(MAX(AG$8:AG$607),AG$8:AG$607,0)))*MAX($L$8:$L$67))</f>
        <v>234341622.10884199</v>
      </c>
      <c r="BD81" s="69">
        <f>求节点($O$8:$O$607,AH$8:AH$607,节奏总纲!S77)+IF((节奏总纲!S77-INDEX($O$8:$O$607,MATCH(MAX(AH$8:AH$607),AH$8:AH$607,0)))&lt;0,0,(节奏总纲!S77-INDEX($O$8:$O$607,MATCH(MAX(AH$8:AH$607),AH$8:AH$607,0)))*MAX($L$8:$L$67))</f>
        <v>189765706.2535198</v>
      </c>
      <c r="BE81" s="69">
        <f>求节点($O$8:$O$607,AI$8:AI$607,节奏总纲!T77)+IF((节奏总纲!T77-INDEX($O$8:$O$607,MATCH(MAX(AI$8:AI$607),AI$8:AI$607,0)))&lt;0,0,(节奏总纲!T77-INDEX($O$8:$O$607,MATCH(MAX(AI$8:AI$607),AI$8:AI$607,0)))*MAX($L$8:$L$67))</f>
        <v>116288335.53427462</v>
      </c>
      <c r="BN81" s="4">
        <v>74</v>
      </c>
      <c r="BO81" s="63">
        <f>求节点($BJ$19:$BJ$23,$BK$19:$BK$23,基本信息!G78)</f>
        <v>500000</v>
      </c>
      <c r="BP81" s="63">
        <f>求节点($BJ$19:$BJ$23,$BK$19:$BK$23,基本信息!H78)</f>
        <v>531250</v>
      </c>
      <c r="BQ81" s="63">
        <f>求节点($BJ$19:$BJ$23,$BK$19:$BK$23,基本信息!I78)</f>
        <v>562500</v>
      </c>
      <c r="BR81" s="63">
        <f>求节点($BJ$19:$BJ$23,$BK$19:$BK$23,基本信息!J78)</f>
        <v>593750</v>
      </c>
      <c r="BS81" s="63">
        <f>求节点($BJ$19:$BJ$23,$BK$19:$BK$23,基本信息!K78)</f>
        <v>625000</v>
      </c>
      <c r="BT81" s="63">
        <f>求节点($BJ$19:$BJ$23,$BL$19:$BL$23,基本信息!G78)</f>
        <v>9000</v>
      </c>
      <c r="BU81" s="63">
        <f>求节点($BJ$19:$BJ$23,$BL$19:$BL$23,基本信息!H78)</f>
        <v>9437.5</v>
      </c>
      <c r="BV81" s="63">
        <f>求节点($BJ$19:$BJ$23,$BL$19:$BL$23,基本信息!I78)</f>
        <v>9875</v>
      </c>
      <c r="BW81" s="63">
        <f>求节点($BJ$19:$BJ$23,$BL$19:$BL$23,基本信息!J78)</f>
        <v>10312.5</v>
      </c>
      <c r="BX81" s="63">
        <f>求节点($BJ$19:$BJ$23,$BL$19:$BL$23,基本信息!K78)</f>
        <v>10750</v>
      </c>
      <c r="CC81" s="27"/>
      <c r="CD81" s="24">
        <v>74</v>
      </c>
      <c r="CE81" s="69">
        <f t="shared" si="55"/>
        <v>34369.308010129636</v>
      </c>
      <c r="CF81" s="69">
        <f t="shared" si="56"/>
        <v>31281.120665733935</v>
      </c>
      <c r="CG81" s="69">
        <f t="shared" si="57"/>
        <v>26973.62519823738</v>
      </c>
      <c r="CH81" s="69">
        <f t="shared" si="58"/>
        <v>20936.822030826497</v>
      </c>
      <c r="CI81" s="69">
        <f t="shared" si="59"/>
        <v>12647.755588209991</v>
      </c>
      <c r="CJ81" s="69">
        <f>(CE81-CE80)/节奏总纲!W77</f>
        <v>215.99999999999997</v>
      </c>
      <c r="CK81" s="6">
        <f t="shared" si="60"/>
        <v>2.6186154220351011E-2</v>
      </c>
      <c r="CL81" s="6">
        <f t="shared" si="61"/>
        <v>0.97381384577964902</v>
      </c>
      <c r="CM81" s="24"/>
      <c r="CN81" s="24">
        <v>74</v>
      </c>
      <c r="CO81" s="69">
        <f t="shared" si="62"/>
        <v>9671079.3295952026</v>
      </c>
      <c r="CP81" s="69">
        <f t="shared" si="63"/>
        <v>8942509.671349803</v>
      </c>
      <c r="CQ81" s="69">
        <f t="shared" si="64"/>
        <v>7849855.7722867792</v>
      </c>
      <c r="CR81" s="69">
        <f t="shared" si="65"/>
        <v>6237089.7290639766</v>
      </c>
      <c r="CS81" s="69">
        <f t="shared" si="66"/>
        <v>3940855.1367136687</v>
      </c>
      <c r="CT81" s="6">
        <f t="shared" si="67"/>
        <v>5.1700537547025603E-2</v>
      </c>
      <c r="CU81" s="6">
        <f t="shared" si="68"/>
        <v>0.94829946245297436</v>
      </c>
      <c r="CW81" s="24">
        <v>74</v>
      </c>
      <c r="CX81" s="69">
        <f t="shared" si="69"/>
        <v>0</v>
      </c>
      <c r="CY81" s="69">
        <f t="shared" si="70"/>
        <v>0</v>
      </c>
      <c r="CZ81" s="69">
        <f t="shared" si="71"/>
        <v>0</v>
      </c>
      <c r="DA81" s="69">
        <f t="shared" si="72"/>
        <v>0</v>
      </c>
      <c r="DB81" s="69">
        <f t="shared" si="73"/>
        <v>0</v>
      </c>
    </row>
    <row r="82" spans="14:106" x14ac:dyDescent="0.15">
      <c r="N82" s="69"/>
      <c r="O82" s="4">
        <v>75</v>
      </c>
      <c r="P82" s="69">
        <f>求节点($C$8:$C$67,$I$8:$I$67,基本信息!N79)+P81</f>
        <v>134458.75068223404</v>
      </c>
      <c r="Q82" s="69">
        <f>求节点($C$8:$C$67,$I$8:$I$67,基本信息!O79)+Q81</f>
        <v>144476.45351782386</v>
      </c>
      <c r="R82" s="69">
        <f>求节点($C$8:$C$67,$I$8:$I$67,基本信息!P79)+R81</f>
        <v>156284.69667524379</v>
      </c>
      <c r="S82" s="69">
        <f>求节点($C$8:$C$67,$I$8:$I$67,基本信息!Q79)+S81</f>
        <v>169677.68239512693</v>
      </c>
      <c r="T82" s="69">
        <f>求节点($C$8:$C$67,$I$8:$I$67,基本信息!R79)+T81</f>
        <v>184949.85137715045</v>
      </c>
      <c r="U82" s="69">
        <f>求节点($C$8:$C$67,$J$8:$J$67,基本信息!N79)+U81</f>
        <v>3611365.8332402902</v>
      </c>
      <c r="V82" s="69">
        <f>求节点($C$8:$C$67,$J$8:$J$67,基本信息!O79)+V81</f>
        <v>3939165.0376655646</v>
      </c>
      <c r="W82" s="69">
        <f>求节点($C$8:$C$67,$J$8:$J$67,基本信息!P79)+W81</f>
        <v>4337390.5894887727</v>
      </c>
      <c r="X82" s="69">
        <f>求节点($C$8:$C$67,$J$8:$J$67,基本信息!Q79)+X81</f>
        <v>4797608.3345948514</v>
      </c>
      <c r="Y82" s="69">
        <f>求节点($C$8:$C$67,$J$8:$J$67,基本信息!R79)+Y81</f>
        <v>5328131.1685465332</v>
      </c>
      <c r="Z82" s="69">
        <f>求节点($C$8:$C$67,$K$8:$K$67,基本信息!N79)+Z81</f>
        <v>0</v>
      </c>
      <c r="AA82" s="69">
        <f>求节点($C$8:$C$67,$K$8:$K$67,基本信息!O79)+AA81</f>
        <v>0</v>
      </c>
      <c r="AB82" s="69">
        <f>求节点($C$8:$C$67,$K$8:$K$67,基本信息!P79)+AB81</f>
        <v>0</v>
      </c>
      <c r="AC82" s="69">
        <f>求节点($C$8:$C$67,$K$8:$K$67,基本信息!Q79)+AC81</f>
        <v>0</v>
      </c>
      <c r="AD82" s="69">
        <f>求节点($C$8:$C$67,$K$8:$K$67,基本信息!R79)+AD81</f>
        <v>0</v>
      </c>
      <c r="AE82" s="69">
        <f>求节点($C$8:$C$67,$L$8:$L$67,基本信息!N79)+AE81</f>
        <v>101871786.63765302</v>
      </c>
      <c r="AF82" s="69">
        <f>求节点($C$8:$C$67,$L$8:$L$67,基本信息!O79)+AF81</f>
        <v>115060052.12368624</v>
      </c>
      <c r="AG82" s="69">
        <f>求节点($C$8:$C$67,$L$8:$L$67,基本信息!P79)+AG81</f>
        <v>134698353.7121093</v>
      </c>
      <c r="AH82" s="69">
        <f>求节点($C$8:$C$67,$L$8:$L$67,基本信息!Q79)+AH81</f>
        <v>159853522.19650656</v>
      </c>
      <c r="AI82" s="69">
        <f>求节点($C$8:$C$67,$L$8:$L$67,基本信息!R79)+AI81</f>
        <v>190340093.50572404</v>
      </c>
      <c r="AJ82" s="69"/>
      <c r="AK82" s="58">
        <v>75</v>
      </c>
      <c r="AL82" s="69">
        <f>求节点($O$8:$O$607,P$8:P$607,节奏总纲!P78)+IF((节奏总纲!P78-INDEX($O$8:$O$607,MATCH(MAX(P$8:P$607),P$8:P$607,0)))&lt;0,0,(节奏总纲!P78-INDEX($O$8:$O$607,MATCH(MAX(P$8:P$607),P$8:P$607,0)))*MAX($I$8:$I$67))</f>
        <v>360877.29865571985</v>
      </c>
      <c r="AM82" s="69">
        <f>求节点($O$8:$O$607,Q$8:Q$607,节奏总纲!Q78)+IF((节奏总纲!Q78-INDEX($O$8:$O$607,MATCH(MAX(Q$8:Q$607),Q$8:Q$607,0)))&lt;0,0,(节奏总纲!Q78-INDEX($O$8:$O$607,MATCH(MAX(Q$8:Q$607),Q$8:Q$607,0)))*MAX($I$8:$I$67))</f>
        <v>327357.72918275604</v>
      </c>
      <c r="AN82" s="69">
        <f>求节点($O$8:$O$607,R$8:R$607,节奏总纲!R78)+IF((节奏总纲!R78-INDEX($O$8:$O$607,MATCH(MAX(R$8:R$607),R$8:R$607,0)))&lt;0,0,(节奏总纲!R78-INDEX($O$8:$O$607,MATCH(MAX(R$8:R$607),R$8:R$607,0)))*MAX($I$8:$I$67))</f>
        <v>280429.28335203463</v>
      </c>
      <c r="AO82" s="69">
        <f>求节点($O$8:$O$607,S$8:S$607,节奏总纲!S78)+IF((节奏总纲!S78-INDEX($O$8:$O$607,MATCH(MAX(S$8:S$607),S$8:S$607,0)))&lt;0,0,(节奏总纲!S78-INDEX($O$8:$O$607,MATCH(MAX(S$8:S$607),S$8:S$607,0)))*MAX($I$8:$I$67))</f>
        <v>214757.36252178953</v>
      </c>
      <c r="AP82" s="69">
        <f>求节点($O$8:$O$607,T$8:T$607,节奏总纲!T78)+IF((节奏总纲!T78-INDEX($O$8:$O$607,MATCH(MAX(T$8:T$607),T$8:T$607,0)))&lt;0,0,(节奏总纲!T78-INDEX($O$8:$O$607,MATCH(MAX(T$8:T$607),T$8:T$607,0)))*MAX($I$8:$I$67))</f>
        <v>124979.19384310154</v>
      </c>
      <c r="AQ82" s="69">
        <f>求节点($O$8:$O$607,U$8:U$607,节奏总纲!P78)+IF((节奏总纲!P78-INDEX($O$8:$O$607,MATCH(MAX(U$8:U$607),U$8:U$607,0)))&lt;0,0,(节奏总纲!P78-INDEX($O$8:$O$607,MATCH(MAX(U$8:U$607),U$8:U$607,0)))*MAX($J$8:$J$67))</f>
        <v>9898418.7338847443</v>
      </c>
      <c r="AR82" s="69">
        <f>求节点($O$8:$O$607,V$8:V$607,节奏总纲!Q78)+IF((节奏总纲!Q78-INDEX($O$8:$O$607,MATCH(MAX(V$8:V$607),V$8:V$607,0)))&lt;0,0,(节奏总纲!Q78-INDEX($O$8:$O$607,MATCH(MAX(V$8:V$607),V$8:V$607,0)))*MAX($J$8:$J$67))</f>
        <v>9086306.6629592143</v>
      </c>
      <c r="AS82" s="69">
        <f>求节点($O$8:$O$607,W$8:W$607,节奏总纲!R78)+IF((节奏总纲!R78-INDEX($O$8:$O$607,MATCH(MAX(W$8:W$607),W$8:W$607,0)))&lt;0,0,(节奏总纲!R78-INDEX($O$8:$O$607,MATCH(MAX(W$8:W$607),W$8:W$607,0)))*MAX($J$8:$J$67))</f>
        <v>7873154.1340809166</v>
      </c>
      <c r="AT82" s="69">
        <f>求节点($O$8:$O$607,X$8:X$607,节奏总纲!S78)+IF((节奏总纲!S78-INDEX($O$8:$O$607,MATCH(MAX(X$8:X$607),X$8:X$607,0)))&lt;0,0,(节奏总纲!S78-INDEX($O$8:$O$607,MATCH(MAX(X$8:X$607),X$8:X$607,0)))*MAX($J$8:$J$67))</f>
        <v>6095356.7018775633</v>
      </c>
      <c r="AU82" s="69">
        <f>求节点($O$8:$O$607,Y$8:Y$607,节奏总纲!T78)+IF((节奏总纲!T78-INDEX($O$8:$O$607,MATCH(MAX(Y$8:Y$607),Y$8:Y$607,0)))&lt;0,0,(节奏总纲!T78-INDEX($O$8:$O$607,MATCH(MAX(Y$8:Y$607),Y$8:Y$607,0)))*MAX($J$8:$J$67))</f>
        <v>3584798.1006962741</v>
      </c>
      <c r="AV82" s="69">
        <f>求节点($O$8:$O$607,Z$8:Z$607,节奏总纲!P78)+IF((节奏总纲!P78-INDEX($O$8:$O$607,MATCH(MAX(Z$8:Z$607),Z$8:Z$607,0)))&lt;0,0,(节奏总纲!P78-INDEX($O$8:$O$607,MATCH(MAX(Z$8:Z$607),Z$8:Z$607,0)))*MAX($K$8:$K$67))</f>
        <v>0</v>
      </c>
      <c r="AW82" s="69">
        <f>求节点($O$8:$O$607,AA$8:AA$607,节奏总纲!Q78)+IF((节奏总纲!Q78-INDEX($O$8:$O$607,MATCH(MAX(AA$8:AA$607),AA$8:AA$607,0)))&lt;0,0,(节奏总纲!Q78-INDEX($O$8:$O$607,MATCH(MAX(AA$8:AA$607),AA$8:AA$607,0)))*MAX($K$8:$K$67))</f>
        <v>0</v>
      </c>
      <c r="AX82" s="69">
        <f>求节点($O$8:$O$607,AB$8:AB$607,节奏总纲!R78)+IF((节奏总纲!R78-INDEX($O$8:$O$607,MATCH(MAX(AB$8:AB$607),AB$8:AB$607,0)))&lt;0,0,(节奏总纲!R78-INDEX($O$8:$O$607,MATCH(MAX(AB$8:AB$607),AB$8:AB$607,0)))*MAX($K$8:$K$67))</f>
        <v>0</v>
      </c>
      <c r="AY82" s="69">
        <f>求节点($O$8:$O$607,AC$8:AC$607,节奏总纲!S78)+IF((节奏总纲!S78-INDEX($O$8:$O$607,MATCH(MAX(AC$8:AC$607),AC$8:AC$607,0)))&lt;0,0,(节奏总纲!S78-INDEX($O$8:$O$607,MATCH(MAX(AC$8:AC$607),AC$8:AC$607,0)))*MAX($K$8:$K$67))</f>
        <v>0</v>
      </c>
      <c r="AZ82" s="69">
        <f>求节点($O$8:$O$607,AD$8:AD$607,节奏总纲!T78)+IF((节奏总纲!T78-INDEX($O$8:$O$607,MATCH(MAX(AD$8:AD$607),AD$8:AD$607,0)))&lt;0,0,(节奏总纲!T78-INDEX($O$8:$O$607,MATCH(MAX(AD$8:AD$607),AD$8:AD$607,0)))*MAX($K$8:$K$67))</f>
        <v>0</v>
      </c>
      <c r="BA82" s="69">
        <f>求节点($O$8:$O$607,AE$8:AE$607,节奏总纲!P78)+IF((节奏总纲!P78-INDEX($O$8:$O$607,MATCH(MAX(AE$8:AE$607),AE$8:AE$607,0)))&lt;0,0,(节奏总纲!P78-INDEX($O$8:$O$607,MATCH(MAX(AE$8:AE$607),AE$8:AE$607,0)))*MAX($L$8:$L$67))</f>
        <v>290342301.07317746</v>
      </c>
      <c r="BB82" s="69">
        <f>求节点($O$8:$O$607,AF$8:AF$607,节奏总纲!Q78)+IF((节奏总纲!Q78-INDEX($O$8:$O$607,MATCH(MAX(AF$8:AF$607),AF$8:AF$607,0)))&lt;0,0,(节奏总纲!Q78-INDEX($O$8:$O$607,MATCH(MAX(AF$8:AF$607),AF$8:AF$607,0)))*MAX($L$8:$L$67))</f>
        <v>279741547.97646242</v>
      </c>
      <c r="BC82" s="69">
        <f>求节点($O$8:$O$607,AG$8:AG$607,节奏总纲!R78)+IF((节奏总纲!R78-INDEX($O$8:$O$607,MATCH(MAX(AG$8:AG$607),AG$8:AG$607,0)))&lt;0,0,(节奏总纲!R78-INDEX($O$8:$O$607,MATCH(MAX(AG$8:AG$607),AG$8:AG$607,0)))*MAX($L$8:$L$67))</f>
        <v>254128588.99611059</v>
      </c>
      <c r="BD82" s="69">
        <f>求节点($O$8:$O$607,AH$8:AH$607,节奏总纲!S78)+IF((节奏总纲!S78-INDEX($O$8:$O$607,MATCH(MAX(AH$8:AH$607),AH$8:AH$607,0)))&lt;0,0,(节奏总纲!S78-INDEX($O$8:$O$607,MATCH(MAX(AH$8:AH$607),AH$8:AH$607,0)))*MAX($L$8:$L$67))</f>
        <v>205752832.87092668</v>
      </c>
      <c r="BE82" s="69">
        <f>求节点($O$8:$O$607,AI$8:AI$607,节奏总纲!T78)+IF((节奏总纲!T78-INDEX($O$8:$O$607,MATCH(MAX(AI$8:AI$607),AI$8:AI$607,0)))&lt;0,0,(节奏总纲!T78-INDEX($O$8:$O$607,MATCH(MAX(AI$8:AI$607),AI$8:AI$607,0)))*MAX($L$8:$L$67))</f>
        <v>126185436.60883451</v>
      </c>
      <c r="BN82" s="4">
        <v>75</v>
      </c>
      <c r="BO82" s="63">
        <f>求节点($BJ$19:$BJ$23,$BK$19:$BK$23,基本信息!G79)</f>
        <v>500000</v>
      </c>
      <c r="BP82" s="63">
        <f>求节点($BJ$19:$BJ$23,$BK$19:$BK$23,基本信息!H79)</f>
        <v>531250</v>
      </c>
      <c r="BQ82" s="63">
        <f>求节点($BJ$19:$BJ$23,$BK$19:$BK$23,基本信息!I79)</f>
        <v>562500</v>
      </c>
      <c r="BR82" s="63">
        <f>求节点($BJ$19:$BJ$23,$BK$19:$BK$23,基本信息!J79)</f>
        <v>593750</v>
      </c>
      <c r="BS82" s="63">
        <f>求节点($BJ$19:$BJ$23,$BK$19:$BK$23,基本信息!K79)</f>
        <v>625000</v>
      </c>
      <c r="BT82" s="63">
        <f>求节点($BJ$19:$BJ$23,$BL$19:$BL$23,基本信息!G79)</f>
        <v>9000</v>
      </c>
      <c r="BU82" s="63">
        <f>求节点($BJ$19:$BJ$23,$BL$19:$BL$23,基本信息!H79)</f>
        <v>9437.5</v>
      </c>
      <c r="BV82" s="63">
        <f>求节点($BJ$19:$BJ$23,$BL$19:$BL$23,基本信息!I79)</f>
        <v>9875</v>
      </c>
      <c r="BW82" s="63">
        <f>求节点($BJ$19:$BJ$23,$BL$19:$BL$23,基本信息!J79)</f>
        <v>10312.5</v>
      </c>
      <c r="BX82" s="63">
        <f>求节点($BJ$19:$BJ$23,$BL$19:$BL$23,基本信息!K79)</f>
        <v>10750</v>
      </c>
      <c r="CC82" s="27"/>
      <c r="CD82" s="24">
        <v>75</v>
      </c>
      <c r="CE82" s="69">
        <f t="shared" si="55"/>
        <v>36987.729865571986</v>
      </c>
      <c r="CF82" s="69">
        <f t="shared" si="56"/>
        <v>33679.522918275608</v>
      </c>
      <c r="CG82" s="69">
        <f t="shared" si="57"/>
        <v>29030.428335203465</v>
      </c>
      <c r="CH82" s="69">
        <f t="shared" si="58"/>
        <v>22506.986252178955</v>
      </c>
      <c r="CI82" s="69">
        <f t="shared" si="59"/>
        <v>13572.919384310157</v>
      </c>
      <c r="CJ82" s="69">
        <f>(CE82-CE81)/节奏总纲!W78</f>
        <v>216</v>
      </c>
      <c r="CK82" s="6">
        <f t="shared" si="60"/>
        <v>2.4332393560539005E-2</v>
      </c>
      <c r="CL82" s="6">
        <f t="shared" si="61"/>
        <v>0.97566760643946104</v>
      </c>
      <c r="CM82" s="24"/>
      <c r="CN82" s="24">
        <v>75</v>
      </c>
      <c r="CO82" s="69">
        <f t="shared" si="62"/>
        <v>10398418.733884744</v>
      </c>
      <c r="CP82" s="69">
        <f t="shared" si="63"/>
        <v>9617556.6629592143</v>
      </c>
      <c r="CQ82" s="69">
        <f t="shared" si="64"/>
        <v>8435654.1340809166</v>
      </c>
      <c r="CR82" s="69">
        <f t="shared" si="65"/>
        <v>6689106.7018775633</v>
      </c>
      <c r="CS82" s="69">
        <f t="shared" si="66"/>
        <v>4209798.1006962741</v>
      </c>
      <c r="CT82" s="6">
        <f t="shared" si="67"/>
        <v>4.808423403557293E-2</v>
      </c>
      <c r="CU82" s="6">
        <f t="shared" si="68"/>
        <v>0.95191576596442706</v>
      </c>
      <c r="CW82" s="24">
        <v>75</v>
      </c>
      <c r="CX82" s="69">
        <f t="shared" si="69"/>
        <v>0</v>
      </c>
      <c r="CY82" s="69">
        <f t="shared" si="70"/>
        <v>0</v>
      </c>
      <c r="CZ82" s="69">
        <f t="shared" si="71"/>
        <v>0</v>
      </c>
      <c r="DA82" s="69">
        <f t="shared" si="72"/>
        <v>0</v>
      </c>
      <c r="DB82" s="69">
        <f t="shared" si="73"/>
        <v>0</v>
      </c>
    </row>
    <row r="83" spans="14:106" x14ac:dyDescent="0.15">
      <c r="N83" s="69"/>
      <c r="O83" s="4">
        <v>76</v>
      </c>
      <c r="P83" s="69">
        <f>求节点($C$8:$C$67,$I$8:$I$67,基本信息!N80)+P82</f>
        <v>136563.16244693991</v>
      </c>
      <c r="Q83" s="69">
        <f>求节点($C$8:$C$67,$I$8:$I$67,基本信息!O80)+Q82</f>
        <v>146730.35924754723</v>
      </c>
      <c r="R83" s="69">
        <f>求节点($C$8:$C$67,$I$8:$I$67,基本信息!P80)+R82</f>
        <v>158654.69667524379</v>
      </c>
      <c r="S83" s="69">
        <f>求节点($C$8:$C$67,$I$8:$I$67,基本信息!Q80)+S82</f>
        <v>172152.68239512693</v>
      </c>
      <c r="T83" s="69">
        <f>求节点($C$8:$C$67,$I$8:$I$67,基本信息!R80)+T82</f>
        <v>187529.85137715045</v>
      </c>
      <c r="U83" s="69">
        <f>求节点($C$8:$C$67,$J$8:$J$67,基本信息!N80)+U82</f>
        <v>3669512.8920638198</v>
      </c>
      <c r="V83" s="69">
        <f>求节点($C$8:$C$67,$J$8:$J$67,基本信息!O80)+V82</f>
        <v>4002518.813727113</v>
      </c>
      <c r="W83" s="69">
        <f>求节点($C$8:$C$67,$J$8:$J$67,基本信息!P80)+W82</f>
        <v>4404890.5894887727</v>
      </c>
      <c r="X83" s="69">
        <f>求节点($C$8:$C$67,$J$8:$J$67,基本信息!Q80)+X82</f>
        <v>4868858.3345948514</v>
      </c>
      <c r="Y83" s="69">
        <f>求节点($C$8:$C$67,$J$8:$J$67,基本信息!R80)+Y82</f>
        <v>5403131.1685465332</v>
      </c>
      <c r="Z83" s="69">
        <f>求节点($C$8:$C$67,$K$8:$K$67,基本信息!N80)+Z82</f>
        <v>0</v>
      </c>
      <c r="AA83" s="69">
        <f>求节点($C$8:$C$67,$K$8:$K$67,基本信息!O80)+AA82</f>
        <v>0</v>
      </c>
      <c r="AB83" s="69">
        <f>求节点($C$8:$C$67,$K$8:$K$67,基本信息!P80)+AB82</f>
        <v>0</v>
      </c>
      <c r="AC83" s="69">
        <f>求节点($C$8:$C$67,$K$8:$K$67,基本信息!Q80)+AC82</f>
        <v>0</v>
      </c>
      <c r="AD83" s="69">
        <f>求节点($C$8:$C$67,$K$8:$K$67,基本信息!R80)+AD82</f>
        <v>0</v>
      </c>
      <c r="AE83" s="69">
        <f>求节点($C$8:$C$67,$L$8:$L$67,基本信息!N80)+AE82</f>
        <v>103597668.99059419</v>
      </c>
      <c r="AF83" s="69">
        <f>求节点($C$8:$C$67,$L$8:$L$67,基本信息!O80)+AF82</f>
        <v>117074693.79162534</v>
      </c>
      <c r="AG83" s="69">
        <f>求节点($C$8:$C$67,$L$8:$L$67,基本信息!P80)+AG82</f>
        <v>136978353.7121093</v>
      </c>
      <c r="AH83" s="69">
        <f>求节点($C$8:$C$67,$L$8:$L$67,基本信息!Q80)+AH82</f>
        <v>162373522.19650656</v>
      </c>
      <c r="AI83" s="69">
        <f>求节点($C$8:$C$67,$L$8:$L$67,基本信息!R80)+AI82</f>
        <v>193100093.50572404</v>
      </c>
      <c r="AJ83" s="69"/>
      <c r="AK83" s="58">
        <v>76</v>
      </c>
      <c r="AL83" s="69">
        <f>求节点($O$8:$O$607,P$8:P$607,节奏总纲!P79)+IF((节奏总纲!P79-INDEX($O$8:$O$607,MATCH(MAX(P$8:P$607),P$8:P$607,0)))&lt;0,0,(节奏总纲!P79-INDEX($O$8:$O$607,MATCH(MAX(P$8:P$607),P$8:P$607,0)))*MAX($I$8:$I$67))</f>
        <v>388940.8492396014</v>
      </c>
      <c r="AM83" s="69">
        <f>求节点($O$8:$O$607,Q$8:Q$607,节奏总纲!Q79)+IF((节奏总纲!Q79-INDEX($O$8:$O$607,MATCH(MAX(Q$8:Q$607),Q$8:Q$607,0)))&lt;0,0,(节奏总纲!Q79-INDEX($O$8:$O$607,MATCH(MAX(Q$8:Q$607),Q$8:Q$607,0)))*MAX($I$8:$I$67))</f>
        <v>352774.90215820784</v>
      </c>
      <c r="AN83" s="69">
        <f>求节点($O$8:$O$607,R$8:R$607,节奏总纲!R79)+IF((节奏总纲!R79-INDEX($O$8:$O$607,MATCH(MAX(R$8:R$607),R$8:R$607,0)))&lt;0,0,(节奏总纲!R79-INDEX($O$8:$O$607,MATCH(MAX(R$8:R$607),R$8:R$607,0)))*MAX($I$8:$I$67))</f>
        <v>302080.4367834609</v>
      </c>
      <c r="AO83" s="69">
        <f>求节点($O$8:$O$607,S$8:S$607,节奏总纲!S79)+IF((节奏总纲!S79-INDEX($O$8:$O$607,MATCH(MAX(S$8:S$607),S$8:S$607,0)))&lt;0,0,(节奏总纲!S79-INDEX($O$8:$O$607,MATCH(MAX(S$8:S$607),S$8:S$607,0)))*MAX($I$8:$I$67))</f>
        <v>231646.66988172397</v>
      </c>
      <c r="AP83" s="69">
        <f>求节点($O$8:$O$607,T$8:T$607,节奏总纲!T79)+IF((节奏总纲!T79-INDEX($O$8:$O$607,MATCH(MAX(T$8:T$607),T$8:T$607,0)))&lt;0,0,(节奏总纲!T79-INDEX($O$8:$O$607,MATCH(MAX(T$8:T$607),T$8:T$607,0)))*MAX($I$8:$I$67))</f>
        <v>135064.4682829456</v>
      </c>
      <c r="AQ83" s="69">
        <f>求节点($O$8:$O$607,U$8:U$607,节奏总纲!P79)+IF((节奏总纲!P79-INDEX($O$8:$O$607,MATCH(MAX(U$8:U$607),U$8:U$607,0)))&lt;0,0,(节奏总纲!P79-INDEX($O$8:$O$607,MATCH(MAX(U$8:U$607),U$8:U$607,0)))*MAX($J$8:$J$67))</f>
        <v>10677961.805659233</v>
      </c>
      <c r="AR83" s="69">
        <f>求节点($O$8:$O$607,V$8:V$607,节奏总纲!Q79)+IF((节奏总纲!Q79-INDEX($O$8:$O$607,MATCH(MAX(V$8:V$607),V$8:V$607,0)))&lt;0,0,(节奏总纲!Q79-INDEX($O$8:$O$607,MATCH(MAX(V$8:V$607),V$8:V$607,0)))*MAX($J$8:$J$67))</f>
        <v>9801690.670546433</v>
      </c>
      <c r="AS83" s="69">
        <f>求节点($O$8:$O$607,W$8:W$607,节奏总纲!R79)+IF((节奏总纲!R79-INDEX($O$8:$O$607,MATCH(MAX(W$8:W$607),W$8:W$607,0)))&lt;0,0,(节奏总纲!R79-INDEX($O$8:$O$607,MATCH(MAX(W$8:W$607),W$8:W$607,0)))*MAX($J$8:$J$67))</f>
        <v>8489800.9090266023</v>
      </c>
      <c r="AT83" s="69">
        <f>求节点($O$8:$O$607,X$8:X$607,节奏总纲!S79)+IF((节奏总纲!S79-INDEX($O$8:$O$607,MATCH(MAX(X$8:X$607),X$8:X$607,0)))&lt;0,0,(节奏总纲!S79-INDEX($O$8:$O$607,MATCH(MAX(X$8:X$607),X$8:X$607,0)))*MAX($J$8:$J$67))</f>
        <v>6581564.0349665843</v>
      </c>
      <c r="AU83" s="69">
        <f>求节点($O$8:$O$607,Y$8:Y$607,节奏总纲!T79)+IF((节奏总纲!T79-INDEX($O$8:$O$607,MATCH(MAX(Y$8:Y$607),Y$8:Y$607,0)))&lt;0,0,(节奏总纲!T79-INDEX($O$8:$O$607,MATCH(MAX(Y$8:Y$607),Y$8:Y$607,0)))*MAX($J$8:$J$67))</f>
        <v>3877974.6832498806</v>
      </c>
      <c r="AV83" s="69">
        <f>求节点($O$8:$O$607,Z$8:Z$607,节奏总纲!P79)+IF((节奏总纲!P79-INDEX($O$8:$O$607,MATCH(MAX(Z$8:Z$607),Z$8:Z$607,0)))&lt;0,0,(节奏总纲!P79-INDEX($O$8:$O$607,MATCH(MAX(Z$8:Z$607),Z$8:Z$607,0)))*MAX($K$8:$K$67))</f>
        <v>0</v>
      </c>
      <c r="AW83" s="69">
        <f>求节点($O$8:$O$607,AA$8:AA$607,节奏总纲!Q79)+IF((节奏总纲!Q79-INDEX($O$8:$O$607,MATCH(MAX(AA$8:AA$607),AA$8:AA$607,0)))&lt;0,0,(节奏总纲!Q79-INDEX($O$8:$O$607,MATCH(MAX(AA$8:AA$607),AA$8:AA$607,0)))*MAX($K$8:$K$67))</f>
        <v>0</v>
      </c>
      <c r="AX83" s="69">
        <f>求节点($O$8:$O$607,AB$8:AB$607,节奏总纲!R79)+IF((节奏总纲!R79-INDEX($O$8:$O$607,MATCH(MAX(AB$8:AB$607),AB$8:AB$607,0)))&lt;0,0,(节奏总纲!R79-INDEX($O$8:$O$607,MATCH(MAX(AB$8:AB$607),AB$8:AB$607,0)))*MAX($K$8:$K$67))</f>
        <v>0</v>
      </c>
      <c r="AY83" s="69">
        <f>求节点($O$8:$O$607,AC$8:AC$607,节奏总纲!S79)+IF((节奏总纲!S79-INDEX($O$8:$O$607,MATCH(MAX(AC$8:AC$607),AC$8:AC$607,0)))&lt;0,0,(节奏总纲!S79-INDEX($O$8:$O$607,MATCH(MAX(AC$8:AC$607),AC$8:AC$607,0)))*MAX($K$8:$K$67))</f>
        <v>0</v>
      </c>
      <c r="AZ83" s="69">
        <f>求节点($O$8:$O$607,AD$8:AD$607,节奏总纲!T79)+IF((节奏总纲!T79-INDEX($O$8:$O$607,MATCH(MAX(AD$8:AD$607),AD$8:AD$607,0)))&lt;0,0,(节奏总纲!T79-INDEX($O$8:$O$607,MATCH(MAX(AD$8:AD$607),AD$8:AD$607,0)))*MAX($K$8:$K$67))</f>
        <v>0</v>
      </c>
      <c r="BA83" s="69">
        <f>求节点($O$8:$O$607,AE$8:AE$607,节奏总纲!P79)+IF((节奏总纲!P79-INDEX($O$8:$O$607,MATCH(MAX(AE$8:AE$607),AE$8:AE$607,0)))&lt;0,0,(节奏总纲!P79-INDEX($O$8:$O$607,MATCH(MAX(AE$8:AE$607),AE$8:AE$607,0)))*MAX($L$8:$L$67))</f>
        <v>313728593.22641212</v>
      </c>
      <c r="BB83" s="69">
        <f>求节点($O$8:$O$607,AF$8:AF$607,节奏总纲!Q79)+IF((节奏总纲!Q79-INDEX($O$8:$O$607,MATCH(MAX(AF$8:AF$607),AF$8:AF$607,0)))&lt;0,0,(节奏总纲!Q79-INDEX($O$8:$O$607,MATCH(MAX(AF$8:AF$607),AF$8:AF$607,0)))*MAX($L$8:$L$67))</f>
        <v>302633836.21925342</v>
      </c>
      <c r="BC83" s="69">
        <f>求节点($O$8:$O$607,AG$8:AG$607,节奏总纲!R79)+IF((节奏总纲!R79-INDEX($O$8:$O$607,MATCH(MAX(AG$8:AG$607),AG$8:AG$607,0)))&lt;0,0,(节奏总纲!R79-INDEX($O$8:$O$607,MATCH(MAX(AG$8:AG$607),AG$8:AG$607,0)))*MAX($L$8:$L$67))</f>
        <v>274957546.72760934</v>
      </c>
      <c r="BD83" s="69">
        <f>求节点($O$8:$O$607,AH$8:AH$607,节奏总纲!S79)+IF((节奏总纲!S79-INDEX($O$8:$O$607,MATCH(MAX(AH$8:AH$607),AH$8:AH$607,0)))&lt;0,0,(节奏总纲!S79-INDEX($O$8:$O$607,MATCH(MAX(AH$8:AH$607),AH$8:AH$607,0)))*MAX($L$8:$L$67))</f>
        <v>222949218.54649627</v>
      </c>
      <c r="BE83" s="69">
        <f>求节点($O$8:$O$607,AI$8:AI$607,节奏总纲!T79)+IF((节奏总纲!T79-INDEX($O$8:$O$607,MATCH(MAX(AI$8:AI$607),AI$8:AI$607,0)))&lt;0,0,(节奏总纲!T79-INDEX($O$8:$O$607,MATCH(MAX(AI$8:AI$607),AI$8:AI$607,0)))*MAX($L$8:$L$67))</f>
        <v>136974334.84680724</v>
      </c>
      <c r="BN83" s="4">
        <v>76</v>
      </c>
      <c r="BO83" s="63">
        <f>求节点($BJ$19:$BJ$23,$BK$19:$BK$23,基本信息!G80)</f>
        <v>500000</v>
      </c>
      <c r="BP83" s="63">
        <f>求节点($BJ$19:$BJ$23,$BK$19:$BK$23,基本信息!H80)</f>
        <v>531250</v>
      </c>
      <c r="BQ83" s="63">
        <f>求节点($BJ$19:$BJ$23,$BK$19:$BK$23,基本信息!I80)</f>
        <v>562500</v>
      </c>
      <c r="BR83" s="63">
        <f>求节点($BJ$19:$BJ$23,$BK$19:$BK$23,基本信息!J80)</f>
        <v>593750</v>
      </c>
      <c r="BS83" s="63">
        <f>求节点($BJ$19:$BJ$23,$BK$19:$BK$23,基本信息!K80)</f>
        <v>625000</v>
      </c>
      <c r="BT83" s="63">
        <f>求节点($BJ$19:$BJ$23,$BL$19:$BL$23,基本信息!G80)</f>
        <v>9000</v>
      </c>
      <c r="BU83" s="63">
        <f>求节点($BJ$19:$BJ$23,$BL$19:$BL$23,基本信息!H80)</f>
        <v>9437.5</v>
      </c>
      <c r="BV83" s="63">
        <f>求节点($BJ$19:$BJ$23,$BL$19:$BL$23,基本信息!I80)</f>
        <v>9875</v>
      </c>
      <c r="BW83" s="63">
        <f>求节点($BJ$19:$BJ$23,$BL$19:$BL$23,基本信息!J80)</f>
        <v>10312.5</v>
      </c>
      <c r="BX83" s="63">
        <f>求节点($BJ$19:$BJ$23,$BL$19:$BL$23,基本信息!K80)</f>
        <v>10750</v>
      </c>
      <c r="CC83" s="27"/>
      <c r="CD83" s="24">
        <v>76</v>
      </c>
      <c r="CE83" s="69">
        <f t="shared" si="55"/>
        <v>39794.084923960145</v>
      </c>
      <c r="CF83" s="69">
        <f t="shared" si="56"/>
        <v>36221.240215820784</v>
      </c>
      <c r="CG83" s="69">
        <f t="shared" si="57"/>
        <v>31195.54367834609</v>
      </c>
      <c r="CH83" s="69">
        <f t="shared" si="58"/>
        <v>24195.916988172397</v>
      </c>
      <c r="CI83" s="69">
        <f t="shared" si="59"/>
        <v>14581.44682829456</v>
      </c>
      <c r="CJ83" s="69">
        <f>(CE83-CE82)/节奏总纲!W79</f>
        <v>216.00000000000028</v>
      </c>
      <c r="CK83" s="6">
        <f t="shared" si="60"/>
        <v>2.261642657997413E-2</v>
      </c>
      <c r="CL83" s="6">
        <f t="shared" si="61"/>
        <v>0.97738357342002591</v>
      </c>
      <c r="CM83" s="24"/>
      <c r="CN83" s="24">
        <v>76</v>
      </c>
      <c r="CO83" s="69">
        <f t="shared" si="62"/>
        <v>11177961.805659233</v>
      </c>
      <c r="CP83" s="69">
        <f t="shared" si="63"/>
        <v>10332940.670546433</v>
      </c>
      <c r="CQ83" s="69">
        <f t="shared" si="64"/>
        <v>9052300.9090266023</v>
      </c>
      <c r="CR83" s="69">
        <f t="shared" si="65"/>
        <v>7175314.0349665843</v>
      </c>
      <c r="CS83" s="69">
        <f t="shared" si="66"/>
        <v>4502974.6832498806</v>
      </c>
      <c r="CT83" s="6">
        <f t="shared" si="67"/>
        <v>4.4730873901077169E-2</v>
      </c>
      <c r="CU83" s="6">
        <f t="shared" si="68"/>
        <v>0.95526912609892278</v>
      </c>
      <c r="CW83" s="24">
        <v>76</v>
      </c>
      <c r="CX83" s="69">
        <f t="shared" si="69"/>
        <v>0</v>
      </c>
      <c r="CY83" s="69">
        <f t="shared" si="70"/>
        <v>0</v>
      </c>
      <c r="CZ83" s="69">
        <f t="shared" si="71"/>
        <v>0</v>
      </c>
      <c r="DA83" s="69">
        <f t="shared" si="72"/>
        <v>0</v>
      </c>
      <c r="DB83" s="69">
        <f t="shared" si="73"/>
        <v>0</v>
      </c>
    </row>
    <row r="84" spans="14:106" x14ac:dyDescent="0.15">
      <c r="N84" s="69"/>
      <c r="O84" s="4">
        <v>77</v>
      </c>
      <c r="P84" s="69">
        <f>求节点($C$8:$C$67,$I$8:$I$67,基本信息!N81)+P83</f>
        <v>138671.54479988109</v>
      </c>
      <c r="Q84" s="69">
        <f>求节点($C$8:$C$67,$I$8:$I$67,基本信息!O81)+Q83</f>
        <v>148989.61335357872</v>
      </c>
      <c r="R84" s="69">
        <f>求节点($C$8:$C$67,$I$8:$I$67,基本信息!P81)+R83</f>
        <v>161024.69667524379</v>
      </c>
      <c r="S84" s="69">
        <f>求节点($C$8:$C$67,$I$8:$I$67,基本信息!Q81)+S83</f>
        <v>174627.68239512693</v>
      </c>
      <c r="T84" s="69">
        <f>求节点($C$8:$C$67,$I$8:$I$67,基本信息!R81)+T83</f>
        <v>190109.85137715045</v>
      </c>
      <c r="U84" s="69">
        <f>求节点($C$8:$C$67,$J$8:$J$67,基本信息!N81)+U83</f>
        <v>3727792.3038285258</v>
      </c>
      <c r="V84" s="69">
        <f>求节点($C$8:$C$67,$J$8:$J$67,基本信息!O81)+V83</f>
        <v>4066063.6032282379</v>
      </c>
      <c r="W84" s="69">
        <f>求节点($C$8:$C$67,$J$8:$J$67,基本信息!P81)+W83</f>
        <v>4472390.5894887727</v>
      </c>
      <c r="X84" s="69">
        <f>求节点($C$8:$C$67,$J$8:$J$67,基本信息!Q81)+X83</f>
        <v>4940108.3345948514</v>
      </c>
      <c r="Y84" s="69">
        <f>求节点($C$8:$C$67,$J$8:$J$67,基本信息!R81)+Y83</f>
        <v>5478131.1685465332</v>
      </c>
      <c r="Z84" s="69">
        <f>求节点($C$8:$C$67,$K$8:$K$67,基本信息!N81)+Z83</f>
        <v>0</v>
      </c>
      <c r="AA84" s="69">
        <f>求节点($C$8:$C$67,$K$8:$K$67,基本信息!O81)+AA83</f>
        <v>0</v>
      </c>
      <c r="AB84" s="69">
        <f>求节点($C$8:$C$67,$K$8:$K$67,基本信息!P81)+AB83</f>
        <v>0</v>
      </c>
      <c r="AC84" s="69">
        <f>求节点($C$8:$C$67,$K$8:$K$67,基本信息!Q81)+AC83</f>
        <v>0</v>
      </c>
      <c r="AD84" s="69">
        <f>求节点($C$8:$C$67,$K$8:$K$67,基本信息!R81)+AD83</f>
        <v>0</v>
      </c>
      <c r="AE84" s="69">
        <f>求节点($C$8:$C$67,$L$8:$L$67,基本信息!N81)+AE83</f>
        <v>105328845.46118243</v>
      </c>
      <c r="AF84" s="69">
        <f>求节点($C$8:$C$67,$L$8:$L$67,基本信息!O81)+AF83</f>
        <v>119101560.31969734</v>
      </c>
      <c r="AG84" s="69">
        <f>求节点($C$8:$C$67,$L$8:$L$67,基本信息!P81)+AG83</f>
        <v>139258353.7121093</v>
      </c>
      <c r="AH84" s="69">
        <f>求节点($C$8:$C$67,$L$8:$L$67,基本信息!Q81)+AH83</f>
        <v>164893522.19650656</v>
      </c>
      <c r="AI84" s="69">
        <f>求节点($C$8:$C$67,$L$8:$L$67,基本信息!R81)+AI83</f>
        <v>195860093.50572404</v>
      </c>
      <c r="AJ84" s="69"/>
      <c r="AK84" s="58">
        <v>77</v>
      </c>
      <c r="AL84" s="69">
        <f>求节点($O$8:$O$607,P$8:P$607,节奏总纲!P80)+IF((节奏总纲!P80-INDEX($O$8:$O$607,MATCH(MAX(P$8:P$607),P$8:P$607,0)))&lt;0,0,(节奏总纲!P80-INDEX($O$8:$O$607,MATCH(MAX(P$8:P$607),P$8:P$607,0)))*MAX($I$8:$I$67))</f>
        <v>419018.61801995052</v>
      </c>
      <c r="AM84" s="69">
        <f>求节点($O$8:$O$607,Q$8:Q$607,节奏总纲!Q80)+IF((节奏总纲!Q80-INDEX($O$8:$O$607,MATCH(MAX(Q$8:Q$607),Q$8:Q$607,0)))&lt;0,0,(节奏总纲!Q80-INDEX($O$8:$O$607,MATCH(MAX(Q$8:Q$607),Q$8:Q$607,0)))*MAX($I$8:$I$67))</f>
        <v>380294.41025875037</v>
      </c>
      <c r="AN84" s="69">
        <f>求节点($O$8:$O$607,R$8:R$607,节奏总纲!R80)+IF((节奏总纲!R80-INDEX($O$8:$O$607,MATCH(MAX(R$8:R$607),R$8:R$607,0)))&lt;0,0,(节奏总纲!R80-INDEX($O$8:$O$607,MATCH(MAX(R$8:R$607),R$8:R$607,0)))*MAX($I$8:$I$67))</f>
        <v>325815.10058605211</v>
      </c>
      <c r="AO84" s="69">
        <f>求节点($O$8:$O$607,S$8:S$607,节奏总纲!S80)+IF((节奏总纲!S80-INDEX($O$8:$O$607,MATCH(MAX(S$8:S$607),S$8:S$607,0)))&lt;0,0,(节奏总纲!S80-INDEX($O$8:$O$607,MATCH(MAX(S$8:S$607),S$8:S$607,0)))*MAX($I$8:$I$67))</f>
        <v>249919.15262091035</v>
      </c>
      <c r="AP84" s="69">
        <f>求节点($O$8:$O$607,T$8:T$607,节奏总纲!T80)+IF((节奏总纲!T80-INDEX($O$8:$O$607,MATCH(MAX(T$8:T$607),T$8:T$607,0)))&lt;0,0,(节奏总纲!T80-INDEX($O$8:$O$607,MATCH(MAX(T$8:T$607),T$8:T$607,0)))*MAX($I$8:$I$67))</f>
        <v>145051.86370899234</v>
      </c>
      <c r="AQ84" s="69">
        <f>求节点($O$8:$O$607,U$8:U$607,节奏总纲!P80)+IF((节奏总纲!P80-INDEX($O$8:$O$607,MATCH(MAX(U$8:U$607),U$8:U$607,0)))&lt;0,0,(节奏总纲!P80-INDEX($O$8:$O$607,MATCH(MAX(U$8:U$607),U$8:U$607,0)))*MAX($J$8:$J$67))</f>
        <v>11513455.382891152</v>
      </c>
      <c r="AR84" s="69">
        <f>求节点($O$8:$O$607,V$8:V$607,节奏总纲!Q80)+IF((节奏总纲!Q80-INDEX($O$8:$O$607,MATCH(MAX(V$8:V$607),V$8:V$607,0)))&lt;0,0,(节奏总纲!Q80-INDEX($O$8:$O$607,MATCH(MAX(V$8:V$607),V$8:V$607,0)))*MAX($J$8:$J$67))</f>
        <v>10576246.362117995</v>
      </c>
      <c r="AS84" s="69">
        <f>求节点($O$8:$O$607,W$8:W$607,节奏总纲!R80)+IF((节奏总纲!R80-INDEX($O$8:$O$607,MATCH(MAX(W$8:W$607),W$8:W$607,0)))&lt;0,0,(节奏总纲!R80-INDEX($O$8:$O$607,MATCH(MAX(W$8:W$607),W$8:W$607,0)))*MAX($J$8:$J$67))</f>
        <v>9165788.1692269836</v>
      </c>
      <c r="AT84" s="69">
        <f>求节点($O$8:$O$607,X$8:X$607,节奏总纲!S80)+IF((节奏总纲!S80-INDEX($O$8:$O$607,MATCH(MAX(X$8:X$607),X$8:X$607,0)))&lt;0,0,(节奏总纲!S80-INDEX($O$8:$O$607,MATCH(MAX(X$8:X$607),X$8:X$607,0)))*MAX($J$8:$J$67))</f>
        <v>7107590.0532158893</v>
      </c>
      <c r="AU84" s="69">
        <f>求节点($O$8:$O$607,Y$8:Y$607,节奏总纲!T80)+IF((节奏总纲!T80-INDEX($O$8:$O$607,MATCH(MAX(Y$8:Y$607),Y$8:Y$607,0)))&lt;0,0,(节奏总纲!T80-INDEX($O$8:$O$607,MATCH(MAX(Y$8:Y$607),Y$8:Y$607,0)))*MAX($J$8:$J$67))</f>
        <v>4168305.9456349607</v>
      </c>
      <c r="AV84" s="69">
        <f>求节点($O$8:$O$607,Z$8:Z$607,节奏总纲!P80)+IF((节奏总纲!P80-INDEX($O$8:$O$607,MATCH(MAX(Z$8:Z$607),Z$8:Z$607,0)))&lt;0,0,(节奏总纲!P80-INDEX($O$8:$O$607,MATCH(MAX(Z$8:Z$607),Z$8:Z$607,0)))*MAX($K$8:$K$67))</f>
        <v>0</v>
      </c>
      <c r="AW84" s="69">
        <f>求节点($O$8:$O$607,AA$8:AA$607,节奏总纲!Q80)+IF((节奏总纲!Q80-INDEX($O$8:$O$607,MATCH(MAX(AA$8:AA$607),AA$8:AA$607,0)))&lt;0,0,(节奏总纲!Q80-INDEX($O$8:$O$607,MATCH(MAX(AA$8:AA$607),AA$8:AA$607,0)))*MAX($K$8:$K$67))</f>
        <v>0</v>
      </c>
      <c r="AX84" s="69">
        <f>求节点($O$8:$O$607,AB$8:AB$607,节奏总纲!R80)+IF((节奏总纲!R80-INDEX($O$8:$O$607,MATCH(MAX(AB$8:AB$607),AB$8:AB$607,0)))&lt;0,0,(节奏总纲!R80-INDEX($O$8:$O$607,MATCH(MAX(AB$8:AB$607),AB$8:AB$607,0)))*MAX($K$8:$K$67))</f>
        <v>0</v>
      </c>
      <c r="AY84" s="69">
        <f>求节点($O$8:$O$607,AC$8:AC$607,节奏总纲!S80)+IF((节奏总纲!S80-INDEX($O$8:$O$607,MATCH(MAX(AC$8:AC$607),AC$8:AC$607,0)))&lt;0,0,(节奏总纲!S80-INDEX($O$8:$O$607,MATCH(MAX(AC$8:AC$607),AC$8:AC$607,0)))*MAX($K$8:$K$67))</f>
        <v>0</v>
      </c>
      <c r="AZ84" s="69">
        <f>求节点($O$8:$O$607,AD$8:AD$607,节奏总纲!T80)+IF((节奏总纲!T80-INDEX($O$8:$O$607,MATCH(MAX(AD$8:AD$607),AD$8:AD$607,0)))&lt;0,0,(节奏总纲!T80-INDEX($O$8:$O$607,MATCH(MAX(AD$8:AD$607),AD$8:AD$607,0)))*MAX($K$8:$K$67))</f>
        <v>0</v>
      </c>
      <c r="BA84" s="69">
        <f>求节点($O$8:$O$607,AE$8:AE$607,节奏总纲!P80)+IF((节奏总纲!P80-INDEX($O$8:$O$607,MATCH(MAX(AE$8:AE$607),AE$8:AE$607,0)))&lt;0,0,(节奏总纲!P80-INDEX($O$8:$O$607,MATCH(MAX(AE$8:AE$607),AE$8:AE$607,0)))*MAX($L$8:$L$67))</f>
        <v>338793400.54336971</v>
      </c>
      <c r="BB84" s="69">
        <f>求节点($O$8:$O$607,AF$8:AF$607,节奏总纲!Q80)+IF((节奏总纲!Q80-INDEX($O$8:$O$607,MATCH(MAX(AF$8:AF$607),AF$8:AF$607,0)))&lt;0,0,(节奏总纲!Q80-INDEX($O$8:$O$607,MATCH(MAX(AF$8:AF$607),AF$8:AF$607,0)))*MAX($L$8:$L$67))</f>
        <v>327419618.34954339</v>
      </c>
      <c r="BC84" s="69">
        <f>求节点($O$8:$O$607,AG$8:AG$607,节奏总纲!R80)+IF((节奏总纲!R80-INDEX($O$8:$O$607,MATCH(MAX(AG$8:AG$607),AG$8:AG$607,0)))&lt;0,0,(节奏总纲!R80-INDEX($O$8:$O$607,MATCH(MAX(AG$8:AG$607),AG$8:AG$607,0)))*MAX($L$8:$L$67))</f>
        <v>297790894.1832667</v>
      </c>
      <c r="BD84" s="69">
        <f>求节点($O$8:$O$607,AH$8:AH$607,节奏总纲!S80)+IF((节奏总纲!S80-INDEX($O$8:$O$607,MATCH(MAX(AH$8:AH$607),AH$8:AH$607,0)))&lt;0,0,(节奏总纲!S80-INDEX($O$8:$O$607,MATCH(MAX(AH$8:AH$607),AH$8:AH$607,0)))*MAX($L$8:$L$67))</f>
        <v>241553928.24457693</v>
      </c>
      <c r="BE84" s="69">
        <f>求节点($O$8:$O$607,AI$8:AI$607,节奏总纲!T80)+IF((节奏总纲!T80-INDEX($O$8:$O$607,MATCH(MAX(AI$8:AI$607),AI$8:AI$607,0)))&lt;0,0,(节奏总纲!T80-INDEX($O$8:$O$607,MATCH(MAX(AI$8:AI$607),AI$8:AI$607,0)))*MAX($L$8:$L$67))</f>
        <v>147658525.30257818</v>
      </c>
      <c r="BN84" s="4">
        <v>77</v>
      </c>
      <c r="BO84" s="63">
        <f>求节点($BJ$19:$BJ$23,$BK$19:$BK$23,基本信息!G81)</f>
        <v>500000</v>
      </c>
      <c r="BP84" s="63">
        <f>求节点($BJ$19:$BJ$23,$BK$19:$BK$23,基本信息!H81)</f>
        <v>531250</v>
      </c>
      <c r="BQ84" s="63">
        <f>求节点($BJ$19:$BJ$23,$BK$19:$BK$23,基本信息!I81)</f>
        <v>562500</v>
      </c>
      <c r="BR84" s="63">
        <f>求节点($BJ$19:$BJ$23,$BK$19:$BK$23,基本信息!J81)</f>
        <v>593750</v>
      </c>
      <c r="BS84" s="63">
        <f>求节点($BJ$19:$BJ$23,$BK$19:$BK$23,基本信息!K81)</f>
        <v>625000</v>
      </c>
      <c r="BT84" s="63">
        <f>求节点($BJ$19:$BJ$23,$BL$19:$BL$23,基本信息!G81)</f>
        <v>9000</v>
      </c>
      <c r="BU84" s="63">
        <f>求节点($BJ$19:$BJ$23,$BL$19:$BL$23,基本信息!H81)</f>
        <v>9437.5</v>
      </c>
      <c r="BV84" s="63">
        <f>求节点($BJ$19:$BJ$23,$BL$19:$BL$23,基本信息!I81)</f>
        <v>9875</v>
      </c>
      <c r="BW84" s="63">
        <f>求节点($BJ$19:$BJ$23,$BL$19:$BL$23,基本信息!J81)</f>
        <v>10312.5</v>
      </c>
      <c r="BX84" s="63">
        <f>求节点($BJ$19:$BJ$23,$BL$19:$BL$23,基本信息!K81)</f>
        <v>10750</v>
      </c>
      <c r="CC84" s="27"/>
      <c r="CD84" s="24">
        <v>77</v>
      </c>
      <c r="CE84" s="69">
        <f t="shared" si="55"/>
        <v>42801.861801995052</v>
      </c>
      <c r="CF84" s="69">
        <f t="shared" si="56"/>
        <v>38973.191025875036</v>
      </c>
      <c r="CG84" s="69">
        <f t="shared" si="57"/>
        <v>33569.010058605214</v>
      </c>
      <c r="CH84" s="69">
        <f t="shared" si="58"/>
        <v>26023.165262091035</v>
      </c>
      <c r="CI84" s="69">
        <f t="shared" si="59"/>
        <v>15580.186370899235</v>
      </c>
      <c r="CJ84" s="69">
        <f>(CE84-CE83)/节奏总纲!W80</f>
        <v>215.99999999999955</v>
      </c>
      <c r="CK84" s="6">
        <f t="shared" si="60"/>
        <v>2.1027122702359874E-2</v>
      </c>
      <c r="CL84" s="6">
        <f t="shared" si="61"/>
        <v>0.97897287729764015</v>
      </c>
      <c r="CM84" s="24"/>
      <c r="CN84" s="24">
        <v>77</v>
      </c>
      <c r="CO84" s="69">
        <f t="shared" si="62"/>
        <v>12013455.382891152</v>
      </c>
      <c r="CP84" s="69">
        <f t="shared" si="63"/>
        <v>11107496.362117995</v>
      </c>
      <c r="CQ84" s="69">
        <f t="shared" si="64"/>
        <v>9728288.1692269836</v>
      </c>
      <c r="CR84" s="69">
        <f t="shared" si="65"/>
        <v>7701340.0532158893</v>
      </c>
      <c r="CS84" s="69">
        <f t="shared" si="66"/>
        <v>4793305.9456349611</v>
      </c>
      <c r="CT84" s="6">
        <f t="shared" si="67"/>
        <v>4.1619998914889239E-2</v>
      </c>
      <c r="CU84" s="6">
        <f t="shared" si="68"/>
        <v>0.95838000108511079</v>
      </c>
      <c r="CW84" s="24">
        <v>77</v>
      </c>
      <c r="CX84" s="69">
        <f t="shared" si="69"/>
        <v>0</v>
      </c>
      <c r="CY84" s="69">
        <f t="shared" si="70"/>
        <v>0</v>
      </c>
      <c r="CZ84" s="69">
        <f t="shared" si="71"/>
        <v>0</v>
      </c>
      <c r="DA84" s="69">
        <f t="shared" si="72"/>
        <v>0</v>
      </c>
      <c r="DB84" s="69">
        <f t="shared" si="73"/>
        <v>0</v>
      </c>
    </row>
    <row r="85" spans="14:106" x14ac:dyDescent="0.15">
      <c r="N85" s="69"/>
      <c r="O85" s="4">
        <v>78</v>
      </c>
      <c r="P85" s="69">
        <f>求节点($C$8:$C$67,$I$8:$I$67,基本信息!N82)+P84</f>
        <v>140783.89774105756</v>
      </c>
      <c r="Q85" s="69">
        <f>求节点($C$8:$C$67,$I$8:$I$67,基本信息!O82)+Q84</f>
        <v>151252.48151378869</v>
      </c>
      <c r="R85" s="69">
        <f>求节点($C$8:$C$67,$I$8:$I$67,基本信息!P82)+R84</f>
        <v>163394.69667524379</v>
      </c>
      <c r="S85" s="69">
        <f>求节点($C$8:$C$67,$I$8:$I$67,基本信息!Q82)+S84</f>
        <v>177102.68239512693</v>
      </c>
      <c r="T85" s="69">
        <f>求节点($C$8:$C$67,$I$8:$I$67,基本信息!R82)+T84</f>
        <v>192689.85137715045</v>
      </c>
      <c r="U85" s="69">
        <f>求节点($C$8:$C$67,$J$8:$J$67,基本信息!N82)+U84</f>
        <v>3786204.0685344082</v>
      </c>
      <c r="V85" s="69">
        <f>求节点($C$8:$C$67,$J$8:$J$67,基本信息!O82)+V84</f>
        <v>4129737.4660928794</v>
      </c>
      <c r="W85" s="69">
        <f>求节点($C$8:$C$67,$J$8:$J$67,基本信息!P82)+W84</f>
        <v>4539890.5894887727</v>
      </c>
      <c r="X85" s="69">
        <f>求节点($C$8:$C$67,$J$8:$J$67,基本信息!Q82)+X84</f>
        <v>5011358.3345948514</v>
      </c>
      <c r="Y85" s="69">
        <f>求节点($C$8:$C$67,$J$8:$J$67,基本信息!R82)+Y84</f>
        <v>5553131.1685465332</v>
      </c>
      <c r="Z85" s="69">
        <f>求节点($C$8:$C$67,$K$8:$K$67,基本信息!N82)+Z84</f>
        <v>0</v>
      </c>
      <c r="AA85" s="69">
        <f>求节点($C$8:$C$67,$K$8:$K$67,基本信息!O82)+AA84</f>
        <v>0</v>
      </c>
      <c r="AB85" s="69">
        <f>求节点($C$8:$C$67,$K$8:$K$67,基本信息!P82)+AB84</f>
        <v>0</v>
      </c>
      <c r="AC85" s="69">
        <f>求节点($C$8:$C$67,$K$8:$K$67,基本信息!Q82)+AC84</f>
        <v>0</v>
      </c>
      <c r="AD85" s="69">
        <f>求节点($C$8:$C$67,$K$8:$K$67,基本信息!R82)+AD84</f>
        <v>0</v>
      </c>
      <c r="AE85" s="69">
        <f>求节点($C$8:$C$67,$L$8:$L$67,基本信息!N82)+AE84</f>
        <v>107065316.04941772</v>
      </c>
      <c r="AF85" s="69">
        <f>求节点($C$8:$C$67,$L$8:$L$67,基本信息!O82)+AF84</f>
        <v>121136687.54303439</v>
      </c>
      <c r="AG85" s="69">
        <f>求节点($C$8:$C$67,$L$8:$L$67,基本信息!P82)+AG84</f>
        <v>141538353.7121093</v>
      </c>
      <c r="AH85" s="69">
        <f>求节点($C$8:$C$67,$L$8:$L$67,基本信息!Q82)+AH84</f>
        <v>167413522.19650656</v>
      </c>
      <c r="AI85" s="69">
        <f>求节点($C$8:$C$67,$L$8:$L$67,基本信息!R82)+AI84</f>
        <v>198620093.50572404</v>
      </c>
      <c r="AJ85" s="69"/>
      <c r="AK85" s="58">
        <v>78</v>
      </c>
      <c r="AL85" s="69">
        <f>求节点($O$8:$O$607,P$8:P$607,节奏总纲!P81)+IF((节奏总纲!P81-INDEX($O$8:$O$607,MATCH(MAX(P$8:P$607),P$8:P$607,0)))&lt;0,0,(节奏总纲!P81-INDEX($O$8:$O$607,MATCH(MAX(P$8:P$607),P$8:P$607,0)))*MAX($I$8:$I$67))</f>
        <v>451255.17241103138</v>
      </c>
      <c r="AM85" s="69">
        <f>求节点($O$8:$O$607,Q$8:Q$607,节奏总纲!Q81)+IF((节奏总纲!Q81-INDEX($O$8:$O$607,MATCH(MAX(Q$8:Q$607),Q$8:Q$607,0)))&lt;0,0,(节奏总纲!Q81-INDEX($O$8:$O$607,MATCH(MAX(Q$8:Q$607),Q$8:Q$607,0)))*MAX($I$8:$I$67))</f>
        <v>409554.81431165908</v>
      </c>
      <c r="AN85" s="69">
        <f>求节点($O$8:$O$607,R$8:R$607,节奏总纲!R81)+IF((节奏总纲!R81-INDEX($O$8:$O$607,MATCH(MAX(R$8:R$607),R$8:R$607,0)))&lt;0,0,(节奏总纲!R81-INDEX($O$8:$O$607,MATCH(MAX(R$8:R$607),R$8:R$607,0)))*MAX($I$8:$I$67))</f>
        <v>351176.55391789915</v>
      </c>
      <c r="AO85" s="69">
        <f>求节点($O$8:$O$607,S$8:S$607,节奏总纲!S81)+IF((节奏总纲!S81-INDEX($O$8:$O$607,MATCH(MAX(S$8:S$607),S$8:S$607,0)))&lt;0,0,(节奏总纲!S81-INDEX($O$8:$O$607,MATCH(MAX(S$8:S$607),S$8:S$607,0)))*MAX($I$8:$I$67))</f>
        <v>269093.52233221347</v>
      </c>
      <c r="AP85" s="69">
        <f>求节点($O$8:$O$607,T$8:T$607,节奏总纲!T81)+IF((节奏总纲!T81-INDEX($O$8:$O$607,MATCH(MAX(T$8:T$607),T$8:T$607,0)))&lt;0,0,(节奏总纲!T81-INDEX($O$8:$O$607,MATCH(MAX(T$8:T$607),T$8:T$607,0)))*MAX($I$8:$I$67))</f>
        <v>155671.76599869734</v>
      </c>
      <c r="AQ85" s="69">
        <f>求节点($O$8:$O$607,U$8:U$607,节奏总纲!P81)+IF((节奏总纲!P81-INDEX($O$8:$O$607,MATCH(MAX(U$8:U$607),U$8:U$607,0)))&lt;0,0,(节奏总纲!P81-INDEX($O$8:$O$607,MATCH(MAX(U$8:U$607),U$8:U$607,0)))*MAX($J$8:$J$67))</f>
        <v>12408915.227087842</v>
      </c>
      <c r="AR85" s="69">
        <f>求节点($O$8:$O$607,V$8:V$607,节奏总纲!Q81)+IF((节奏总纲!Q81-INDEX($O$8:$O$607,MATCH(MAX(V$8:V$607),V$8:V$607,0)))&lt;0,0,(节奏总纲!Q81-INDEX($O$8:$O$607,MATCH(MAX(V$8:V$607),V$8:V$607,0)))*MAX($J$8:$J$67))</f>
        <v>11399800.780825691</v>
      </c>
      <c r="AS85" s="69">
        <f>求节点($O$8:$O$607,W$8:W$607,节奏总纲!R81)+IF((节奏总纲!R81-INDEX($O$8:$O$607,MATCH(MAX(W$8:W$607),W$8:W$607,0)))&lt;0,0,(节奏总纲!R81-INDEX($O$8:$O$607,MATCH(MAX(W$8:W$607),W$8:W$607,0)))*MAX($J$8:$J$67))</f>
        <v>9888108.0426023751</v>
      </c>
      <c r="AT85" s="69">
        <f>求节点($O$8:$O$607,X$8:X$607,节奏总纲!S81)+IF((节奏总纲!S81-INDEX($O$8:$O$607,MATCH(MAX(X$8:X$607),X$8:X$607,0)))&lt;0,0,(节奏总纲!S81-INDEX($O$8:$O$607,MATCH(MAX(X$8:X$607),X$8:X$607,0)))*MAX($J$8:$J$67))</f>
        <v>7659579.4842988588</v>
      </c>
      <c r="AU85" s="69">
        <f>求节点($O$8:$O$607,Y$8:Y$607,节奏总纲!T81)+IF((节奏总纲!T81-INDEX($O$8:$O$607,MATCH(MAX(Y$8:Y$607),Y$8:Y$607,0)))&lt;0,0,(节奏总纲!T81-INDEX($O$8:$O$607,MATCH(MAX(Y$8:Y$607),Y$8:Y$607,0)))*MAX($J$8:$J$67))</f>
        <v>4477024.0354519663</v>
      </c>
      <c r="AV85" s="69">
        <f>求节点($O$8:$O$607,Z$8:Z$607,节奏总纲!P81)+IF((节奏总纲!P81-INDEX($O$8:$O$607,MATCH(MAX(Z$8:Z$607),Z$8:Z$607,0)))&lt;0,0,(节奏总纲!P81-INDEX($O$8:$O$607,MATCH(MAX(Z$8:Z$607),Z$8:Z$607,0)))*MAX($K$8:$K$67))</f>
        <v>0</v>
      </c>
      <c r="AW85" s="69">
        <f>求节点($O$8:$O$607,AA$8:AA$607,节奏总纲!Q81)+IF((节奏总纲!Q81-INDEX($O$8:$O$607,MATCH(MAX(AA$8:AA$607),AA$8:AA$607,0)))&lt;0,0,(节奏总纲!Q81-INDEX($O$8:$O$607,MATCH(MAX(AA$8:AA$607),AA$8:AA$607,0)))*MAX($K$8:$K$67))</f>
        <v>0</v>
      </c>
      <c r="AX85" s="69">
        <f>求节点($O$8:$O$607,AB$8:AB$607,节奏总纲!R81)+IF((节奏总纲!R81-INDEX($O$8:$O$607,MATCH(MAX(AB$8:AB$607),AB$8:AB$607,0)))&lt;0,0,(节奏总纲!R81-INDEX($O$8:$O$607,MATCH(MAX(AB$8:AB$607),AB$8:AB$607,0)))*MAX($K$8:$K$67))</f>
        <v>0</v>
      </c>
      <c r="AY85" s="69">
        <f>求节点($O$8:$O$607,AC$8:AC$607,节奏总纲!S81)+IF((节奏总纲!S81-INDEX($O$8:$O$607,MATCH(MAX(AC$8:AC$607),AC$8:AC$607,0)))&lt;0,0,(节奏总纲!S81-INDEX($O$8:$O$607,MATCH(MAX(AC$8:AC$607),AC$8:AC$607,0)))*MAX($K$8:$K$67))</f>
        <v>0</v>
      </c>
      <c r="AZ85" s="69">
        <f>求节点($O$8:$O$607,AD$8:AD$607,节奏总纲!T81)+IF((节奏总纲!T81-INDEX($O$8:$O$607,MATCH(MAX(AD$8:AD$607),AD$8:AD$607,0)))&lt;0,0,(节奏总纲!T81-INDEX($O$8:$O$607,MATCH(MAX(AD$8:AD$607),AD$8:AD$607,0)))*MAX($K$8:$K$67))</f>
        <v>0</v>
      </c>
      <c r="BA85" s="69">
        <f>求节点($O$8:$O$607,AE$8:AE$607,节奏总纲!P81)+IF((节奏总纲!P81-INDEX($O$8:$O$607,MATCH(MAX(AE$8:AE$607),AE$8:AE$607,0)))&lt;0,0,(节奏总纲!P81-INDEX($O$8:$O$607,MATCH(MAX(AE$8:AE$607),AE$8:AE$607,0)))*MAX($L$8:$L$67))</f>
        <v>365657195.86927038</v>
      </c>
      <c r="BB85" s="69">
        <f>求节点($O$8:$O$607,AF$8:AF$607,节奏总纲!Q81)+IF((节奏总纲!Q81-INDEX($O$8:$O$607,MATCH(MAX(AF$8:AF$607),AF$8:AF$607,0)))&lt;0,0,(节奏总纲!Q81-INDEX($O$8:$O$607,MATCH(MAX(AF$8:AF$607),AF$8:AF$607,0)))*MAX($L$8:$L$67))</f>
        <v>353773359.74818969</v>
      </c>
      <c r="BC85" s="69">
        <f>求节点($O$8:$O$607,AG$8:AG$607,节奏总纲!R81)+IF((节奏总纲!R81-INDEX($O$8:$O$607,MATCH(MAX(AG$8:AG$607),AG$8:AG$607,0)))&lt;0,0,(节奏总纲!R81-INDEX($O$8:$O$607,MATCH(MAX(AG$8:AG$607),AG$8:AG$607,0)))*MAX($L$8:$L$67))</f>
        <v>322189254.35061318</v>
      </c>
      <c r="BD85" s="69">
        <f>求节点($O$8:$O$607,AH$8:AH$607,节奏总纲!S81)+IF((节奏总纲!S81-INDEX($O$8:$O$607,MATCH(MAX(AH$8:AH$607),AH$8:AH$607,0)))&lt;0,0,(节奏总纲!S81-INDEX($O$8:$O$607,MATCH(MAX(AH$8:AH$607),AH$8:AH$607,0)))*MAX($L$8:$L$67))</f>
        <v>261076922.85972199</v>
      </c>
      <c r="BE85" s="69">
        <f>求节点($O$8:$O$607,AI$8:AI$607,节奏总纲!T81)+IF((节奏总纲!T81-INDEX($O$8:$O$607,MATCH(MAX(AI$8:AI$607),AI$8:AI$607,0)))&lt;0,0,(节奏总纲!T81-INDEX($O$8:$O$607,MATCH(MAX(AI$8:AI$607),AI$8:AI$607,0)))*MAX($L$8:$L$67))</f>
        <v>159019351.00784397</v>
      </c>
      <c r="BN85" s="4">
        <v>78</v>
      </c>
      <c r="BO85" s="63">
        <f>求节点($BJ$19:$BJ$23,$BK$19:$BK$23,基本信息!G82)</f>
        <v>500000</v>
      </c>
      <c r="BP85" s="63">
        <f>求节点($BJ$19:$BJ$23,$BK$19:$BK$23,基本信息!H82)</f>
        <v>531250</v>
      </c>
      <c r="BQ85" s="63">
        <f>求节点($BJ$19:$BJ$23,$BK$19:$BK$23,基本信息!I82)</f>
        <v>562500</v>
      </c>
      <c r="BR85" s="63">
        <f>求节点($BJ$19:$BJ$23,$BK$19:$BK$23,基本信息!J82)</f>
        <v>593750</v>
      </c>
      <c r="BS85" s="63">
        <f>求节点($BJ$19:$BJ$23,$BK$19:$BK$23,基本信息!K82)</f>
        <v>625000</v>
      </c>
      <c r="BT85" s="63">
        <f>求节点($BJ$19:$BJ$23,$BL$19:$BL$23,基本信息!G82)</f>
        <v>9000</v>
      </c>
      <c r="BU85" s="63">
        <f>求节点($BJ$19:$BJ$23,$BL$19:$BL$23,基本信息!H82)</f>
        <v>9437.5</v>
      </c>
      <c r="BV85" s="63">
        <f>求节点($BJ$19:$BJ$23,$BL$19:$BL$23,基本信息!I82)</f>
        <v>9875</v>
      </c>
      <c r="BW85" s="63">
        <f>求节点($BJ$19:$BJ$23,$BL$19:$BL$23,基本信息!J82)</f>
        <v>10312.5</v>
      </c>
      <c r="BX85" s="63">
        <f>求节点($BJ$19:$BJ$23,$BL$19:$BL$23,基本信息!K82)</f>
        <v>10750</v>
      </c>
      <c r="CC85" s="27"/>
      <c r="CD85" s="24">
        <v>78</v>
      </c>
      <c r="CE85" s="69">
        <f t="shared" si="55"/>
        <v>46025.517241103138</v>
      </c>
      <c r="CF85" s="69">
        <f t="shared" si="56"/>
        <v>41899.231431165914</v>
      </c>
      <c r="CG85" s="69">
        <f t="shared" si="57"/>
        <v>36105.155391789915</v>
      </c>
      <c r="CH85" s="69">
        <f t="shared" si="58"/>
        <v>27940.602233221347</v>
      </c>
      <c r="CI85" s="69">
        <f t="shared" si="59"/>
        <v>16642.176599869734</v>
      </c>
      <c r="CJ85" s="69">
        <f>(CE85-CE84)/节奏总纲!W81</f>
        <v>216.00000000000023</v>
      </c>
      <c r="CK85" s="6">
        <f t="shared" si="60"/>
        <v>1.9554370139620157E-2</v>
      </c>
      <c r="CL85" s="6">
        <f t="shared" si="61"/>
        <v>0.98044562986037986</v>
      </c>
      <c r="CM85" s="24"/>
      <c r="CN85" s="24">
        <v>78</v>
      </c>
      <c r="CO85" s="69">
        <f t="shared" si="62"/>
        <v>12908915.227087842</v>
      </c>
      <c r="CP85" s="69">
        <f t="shared" si="63"/>
        <v>11931050.780825691</v>
      </c>
      <c r="CQ85" s="69">
        <f t="shared" si="64"/>
        <v>10450608.042602375</v>
      </c>
      <c r="CR85" s="69">
        <f t="shared" si="65"/>
        <v>8253329.4842988588</v>
      </c>
      <c r="CS85" s="69">
        <f t="shared" si="66"/>
        <v>5102024.0354519663</v>
      </c>
      <c r="CT85" s="6">
        <f t="shared" si="67"/>
        <v>3.8732921489081341E-2</v>
      </c>
      <c r="CU85" s="6">
        <f t="shared" si="68"/>
        <v>0.96126707851091864</v>
      </c>
      <c r="CW85" s="24">
        <v>78</v>
      </c>
      <c r="CX85" s="69">
        <f t="shared" si="69"/>
        <v>0</v>
      </c>
      <c r="CY85" s="69">
        <f t="shared" si="70"/>
        <v>0</v>
      </c>
      <c r="CZ85" s="69">
        <f t="shared" si="71"/>
        <v>0</v>
      </c>
      <c r="DA85" s="69">
        <f t="shared" si="72"/>
        <v>0</v>
      </c>
      <c r="DB85" s="69">
        <f t="shared" si="73"/>
        <v>0</v>
      </c>
    </row>
    <row r="86" spans="14:106" x14ac:dyDescent="0.15">
      <c r="N86" s="69"/>
      <c r="O86" s="4">
        <v>79</v>
      </c>
      <c r="P86" s="69">
        <f>求节点($C$8:$C$67,$I$8:$I$67,基本信息!N83)+P85</f>
        <v>142900.22127046934</v>
      </c>
      <c r="Q86" s="69">
        <f>求节点($C$8:$C$67,$I$8:$I$67,基本信息!O83)+Q85</f>
        <v>153515.74797839482</v>
      </c>
      <c r="R86" s="69">
        <f>求节点($C$8:$C$67,$I$8:$I$67,基本信息!P83)+R85</f>
        <v>165764.69667524379</v>
      </c>
      <c r="S86" s="69">
        <f>求节点($C$8:$C$67,$I$8:$I$67,基本信息!Q83)+S85</f>
        <v>179577.68239512693</v>
      </c>
      <c r="T86" s="69">
        <f>求节点($C$8:$C$67,$I$8:$I$67,基本信息!R83)+T85</f>
        <v>195269.85137715045</v>
      </c>
      <c r="U86" s="69">
        <f>求节点($C$8:$C$67,$J$8:$J$67,基本信息!N83)+U85</f>
        <v>3844748.186181467</v>
      </c>
      <c r="V86" s="69">
        <f>求节点($C$8:$C$67,$J$8:$J$67,基本信息!O83)+V85</f>
        <v>4193425.5541145266</v>
      </c>
      <c r="W86" s="69">
        <f>求节点($C$8:$C$67,$J$8:$J$67,基本信息!P83)+W85</f>
        <v>4607390.5894887727</v>
      </c>
      <c r="X86" s="69">
        <f>求节点($C$8:$C$67,$J$8:$J$67,基本信息!Q83)+X85</f>
        <v>5082608.3345948514</v>
      </c>
      <c r="Y86" s="69">
        <f>求节点($C$8:$C$67,$J$8:$J$67,基本信息!R83)+Y85</f>
        <v>5628131.1685465332</v>
      </c>
      <c r="Z86" s="69">
        <f>求节点($C$8:$C$67,$K$8:$K$67,基本信息!N83)+Z85</f>
        <v>0</v>
      </c>
      <c r="AA86" s="69">
        <f>求节点($C$8:$C$67,$K$8:$K$67,基本信息!O83)+AA85</f>
        <v>0</v>
      </c>
      <c r="AB86" s="69">
        <f>求节点($C$8:$C$67,$K$8:$K$67,基本信息!P83)+AB85</f>
        <v>0</v>
      </c>
      <c r="AC86" s="69">
        <f>求节点($C$8:$C$67,$K$8:$K$67,基本信息!Q83)+AC85</f>
        <v>0</v>
      </c>
      <c r="AD86" s="69">
        <f>求节点($C$8:$C$67,$K$8:$K$67,基本信息!R83)+AD85</f>
        <v>0</v>
      </c>
      <c r="AE86" s="69">
        <f>求节点($C$8:$C$67,$L$8:$L$67,基本信息!N83)+AE85</f>
        <v>108807080.75530007</v>
      </c>
      <c r="AF86" s="69">
        <f>求节点($C$8:$C$67,$L$8:$L$67,基本信息!O83)+AF85</f>
        <v>123172725.17641981</v>
      </c>
      <c r="AG86" s="69">
        <f>求节点($C$8:$C$67,$L$8:$L$67,基本信息!P83)+AG85</f>
        <v>143818353.7121093</v>
      </c>
      <c r="AH86" s="69">
        <f>求节点($C$8:$C$67,$L$8:$L$67,基本信息!Q83)+AH85</f>
        <v>169933522.19650656</v>
      </c>
      <c r="AI86" s="69">
        <f>求节点($C$8:$C$67,$L$8:$L$67,基本信息!R83)+AI85</f>
        <v>201380093.50572404</v>
      </c>
      <c r="AJ86" s="69"/>
      <c r="AK86" s="58">
        <v>79</v>
      </c>
      <c r="AL86" s="69">
        <f>求节点($O$8:$O$607,P$8:P$607,节奏总纲!P82)+IF((节奏总纲!P82-INDEX($O$8:$O$607,MATCH(MAX(P$8:P$607),P$8:P$607,0)))&lt;0,0,(节奏总纲!P82-INDEX($O$8:$O$607,MATCH(MAX(P$8:P$607),P$8:P$607,0)))*MAX($I$8:$I$67))</f>
        <v>485805.45593099954</v>
      </c>
      <c r="AM86" s="69">
        <f>求节点($O$8:$O$607,Q$8:Q$607,节奏总纲!Q82)+IF((节奏总纲!Q82-INDEX($O$8:$O$607,MATCH(MAX(Q$8:Q$607),Q$8:Q$607,0)))&lt;0,0,(节奏总纲!Q82-INDEX($O$8:$O$607,MATCH(MAX(Q$8:Q$607),Q$8:Q$607,0)))*MAX($I$8:$I$67))</f>
        <v>441346.33475850604</v>
      </c>
      <c r="AN86" s="69">
        <f>求节点($O$8:$O$607,R$8:R$607,节奏总纲!R82)+IF((节奏总纲!R82-INDEX($O$8:$O$607,MATCH(MAX(R$8:R$607),R$8:R$607,0)))&lt;0,0,(节奏总纲!R82-INDEX($O$8:$O$607,MATCH(MAX(R$8:R$607),R$8:R$607,0)))*MAX($I$8:$I$67))</f>
        <v>378437.50621316896</v>
      </c>
      <c r="AO86" s="69">
        <f>求节点($O$8:$O$607,S$8:S$607,节奏总纲!S82)+IF((节奏总纲!S82-INDEX($O$8:$O$607,MATCH(MAX(S$8:S$607),S$8:S$607,0)))&lt;0,0,(节奏总纲!S82-INDEX($O$8:$O$607,MATCH(MAX(S$8:S$607),S$8:S$607,0)))*MAX($I$8:$I$67))</f>
        <v>288761.06089449127</v>
      </c>
      <c r="AP86" s="69">
        <f>求节点($O$8:$O$607,T$8:T$607,节奏总纲!T82)+IF((节奏总纲!T82-INDEX($O$8:$O$607,MATCH(MAX(T$8:T$607),T$8:T$607,0)))&lt;0,0,(节奏总纲!T82-INDEX($O$8:$O$607,MATCH(MAX(T$8:T$607),T$8:T$607,0)))*MAX($I$8:$I$67))</f>
        <v>167204.83348081642</v>
      </c>
      <c r="AQ86" s="69">
        <f>求节点($O$8:$O$607,U$8:U$607,节奏总纲!P82)+IF((节奏总纲!P82-INDEX($O$8:$O$607,MATCH(MAX(U$8:U$607),U$8:U$607,0)))&lt;0,0,(节奏总纲!P82-INDEX($O$8:$O$607,MATCH(MAX(U$8:U$607),U$8:U$607,0)))*MAX($J$8:$J$67))</f>
        <v>13368645.324864736</v>
      </c>
      <c r="AR86" s="69">
        <f>求节点($O$8:$O$607,V$8:V$607,节奏总纲!Q82)+IF((节奏总纲!Q82-INDEX($O$8:$O$607,MATCH(MAX(V$8:V$607),V$8:V$607,0)))&lt;0,0,(节奏总纲!Q82-INDEX($O$8:$O$607,MATCH(MAX(V$8:V$607),V$8:V$607,0)))*MAX($J$8:$J$67))</f>
        <v>12294595.230488602</v>
      </c>
      <c r="AS86" s="69">
        <f>求节点($O$8:$O$607,W$8:W$607,节奏总纲!R82)+IF((节奏总纲!R82-INDEX($O$8:$O$607,MATCH(MAX(W$8:W$607),W$8:W$607,0)))&lt;0,0,(节奏总纲!R82-INDEX($O$8:$O$607,MATCH(MAX(W$8:W$607),W$8:W$607,0)))*MAX($J$8:$J$67))</f>
        <v>10664527.5699993</v>
      </c>
      <c r="AT86" s="69">
        <f>求节点($O$8:$O$607,X$8:X$607,节奏总纲!S82)+IF((节奏总纲!S82-INDEX($O$8:$O$607,MATCH(MAX(X$8:X$607),X$8:X$607,0)))&lt;0,0,(节奏总纲!S82-INDEX($O$8:$O$607,MATCH(MAX(X$8:X$607),X$8:X$607,0)))*MAX($J$8:$J$67))</f>
        <v>8225766.2004856439</v>
      </c>
      <c r="AU86" s="69">
        <f>求节点($O$8:$O$607,Y$8:Y$607,节奏总纲!T82)+IF((节奏总纲!T82-INDEX($O$8:$O$607,MATCH(MAX(Y$8:Y$607),Y$8:Y$607,0)))&lt;0,0,(节奏总纲!T82-INDEX($O$8:$O$607,MATCH(MAX(Y$8:Y$607),Y$8:Y$607,0)))*MAX($J$8:$J$67))</f>
        <v>4812287.6250484511</v>
      </c>
      <c r="AV86" s="69">
        <f>求节点($O$8:$O$607,Z$8:Z$607,节奏总纲!P82)+IF((节奏总纲!P82-INDEX($O$8:$O$607,MATCH(MAX(Z$8:Z$607),Z$8:Z$607,0)))&lt;0,0,(节奏总纲!P82-INDEX($O$8:$O$607,MATCH(MAX(Z$8:Z$607),Z$8:Z$607,0)))*MAX($K$8:$K$67))</f>
        <v>0</v>
      </c>
      <c r="AW86" s="69">
        <f>求节点($O$8:$O$607,AA$8:AA$607,节奏总纲!Q82)+IF((节奏总纲!Q82-INDEX($O$8:$O$607,MATCH(MAX(AA$8:AA$607),AA$8:AA$607,0)))&lt;0,0,(节奏总纲!Q82-INDEX($O$8:$O$607,MATCH(MAX(AA$8:AA$607),AA$8:AA$607,0)))*MAX($K$8:$K$67))</f>
        <v>0</v>
      </c>
      <c r="AX86" s="69">
        <f>求节点($O$8:$O$607,AB$8:AB$607,节奏总纲!R82)+IF((节奏总纲!R82-INDEX($O$8:$O$607,MATCH(MAX(AB$8:AB$607),AB$8:AB$607,0)))&lt;0,0,(节奏总纲!R82-INDEX($O$8:$O$607,MATCH(MAX(AB$8:AB$607),AB$8:AB$607,0)))*MAX($K$8:$K$67))</f>
        <v>0</v>
      </c>
      <c r="AY86" s="69">
        <f>求节点($O$8:$O$607,AC$8:AC$607,节奏总纲!S82)+IF((节奏总纲!S82-INDEX($O$8:$O$607,MATCH(MAX(AC$8:AC$607),AC$8:AC$607,0)))&lt;0,0,(节奏总纲!S82-INDEX($O$8:$O$607,MATCH(MAX(AC$8:AC$607),AC$8:AC$607,0)))*MAX($K$8:$K$67))</f>
        <v>0</v>
      </c>
      <c r="AZ86" s="69">
        <f>求节点($O$8:$O$607,AD$8:AD$607,节奏总纲!T82)+IF((节奏总纲!T82-INDEX($O$8:$O$607,MATCH(MAX(AD$8:AD$607),AD$8:AD$607,0)))&lt;0,0,(节奏总纲!T82-INDEX($O$8:$O$607,MATCH(MAX(AD$8:AD$607),AD$8:AD$607,0)))*MAX($K$8:$K$67))</f>
        <v>0</v>
      </c>
      <c r="BA86" s="69">
        <f>求节点($O$8:$O$607,AE$8:AE$607,节奏总纲!P82)+IF((节奏总纲!P82-INDEX($O$8:$O$607,MATCH(MAX(AE$8:AE$607),AE$8:AE$607,0)))&lt;0,0,(节奏总纲!P82-INDEX($O$8:$O$607,MATCH(MAX(AE$8:AE$607),AE$8:AE$607,0)))*MAX($L$8:$L$67))</f>
        <v>394449098.8025772</v>
      </c>
      <c r="BB86" s="69">
        <f>求节点($O$8:$O$607,AF$8:AF$607,节奏总纲!Q82)+IF((节奏总纲!Q82-INDEX($O$8:$O$607,MATCH(MAX(AF$8:AF$607),AF$8:AF$607,0)))&lt;0,0,(节奏总纲!Q82-INDEX($O$8:$O$607,MATCH(MAX(AF$8:AF$607),AF$8:AF$607,0)))*MAX($L$8:$L$67))</f>
        <v>382406782.13740283</v>
      </c>
      <c r="BC86" s="69">
        <f>求节点($O$8:$O$607,AG$8:AG$607,节奏总纲!R82)+IF((节奏总纲!R82-INDEX($O$8:$O$607,MATCH(MAX(AG$8:AG$607),AG$8:AG$607,0)))&lt;0,0,(节奏总纲!R82-INDEX($O$8:$O$607,MATCH(MAX(AG$8:AG$607),AG$8:AG$607,0)))*MAX($L$8:$L$67))</f>
        <v>348414980.60935378</v>
      </c>
      <c r="BD86" s="69">
        <f>求节点($O$8:$O$607,AH$8:AH$607,节奏总纲!S82)+IF((节奏总纲!S82-INDEX($O$8:$O$607,MATCH(MAX(AH$8:AH$607),AH$8:AH$607,0)))&lt;0,0,(节奏总纲!S82-INDEX($O$8:$O$607,MATCH(MAX(AH$8:AH$607),AH$8:AH$607,0)))*MAX($L$8:$L$67))</f>
        <v>281102053.03222299</v>
      </c>
      <c r="BE86" s="69">
        <f>求节点($O$8:$O$607,AI$8:AI$607,节奏总纲!T82)+IF((节奏总纲!T82-INDEX($O$8:$O$607,MATCH(MAX(AI$8:AI$607),AI$8:AI$607,0)))&lt;0,0,(节奏总纲!T82-INDEX($O$8:$O$607,MATCH(MAX(AI$8:AI$607),AI$8:AI$607,0)))*MAX($L$8:$L$67))</f>
        <v>171357051.10499462</v>
      </c>
      <c r="BN86" s="4">
        <v>79</v>
      </c>
      <c r="BO86" s="63">
        <f>求节点($BJ$19:$BJ$23,$BK$19:$BK$23,基本信息!G83)</f>
        <v>500000</v>
      </c>
      <c r="BP86" s="63">
        <f>求节点($BJ$19:$BJ$23,$BK$19:$BK$23,基本信息!H83)</f>
        <v>531250</v>
      </c>
      <c r="BQ86" s="63">
        <f>求节点($BJ$19:$BJ$23,$BK$19:$BK$23,基本信息!I83)</f>
        <v>562500</v>
      </c>
      <c r="BR86" s="63">
        <f>求节点($BJ$19:$BJ$23,$BK$19:$BK$23,基本信息!J83)</f>
        <v>593750</v>
      </c>
      <c r="BS86" s="63">
        <f>求节点($BJ$19:$BJ$23,$BK$19:$BK$23,基本信息!K83)</f>
        <v>625000</v>
      </c>
      <c r="BT86" s="63">
        <f>求节点($BJ$19:$BJ$23,$BL$19:$BL$23,基本信息!G83)</f>
        <v>9000</v>
      </c>
      <c r="BU86" s="63">
        <f>求节点($BJ$19:$BJ$23,$BL$19:$BL$23,基本信息!H83)</f>
        <v>9437.5</v>
      </c>
      <c r="BV86" s="63">
        <f>求节点($BJ$19:$BJ$23,$BL$19:$BL$23,基本信息!I83)</f>
        <v>9875</v>
      </c>
      <c r="BW86" s="63">
        <f>求节点($BJ$19:$BJ$23,$BL$19:$BL$23,基本信息!J83)</f>
        <v>10312.5</v>
      </c>
      <c r="BX86" s="63">
        <f>求节点($BJ$19:$BJ$23,$BL$19:$BL$23,基本信息!K83)</f>
        <v>10750</v>
      </c>
      <c r="CC86" s="27"/>
      <c r="CD86" s="24">
        <v>79</v>
      </c>
      <c r="CE86" s="69">
        <f t="shared" si="55"/>
        <v>49480.54559309996</v>
      </c>
      <c r="CF86" s="69">
        <f t="shared" si="56"/>
        <v>45078.383475850605</v>
      </c>
      <c r="CG86" s="69">
        <f t="shared" si="57"/>
        <v>38831.250621316896</v>
      </c>
      <c r="CH86" s="69">
        <f t="shared" si="58"/>
        <v>29907.356089449127</v>
      </c>
      <c r="CI86" s="69">
        <f t="shared" si="59"/>
        <v>17795.483348081641</v>
      </c>
      <c r="CJ86" s="69">
        <f>(CE86-CE85)/节奏总纲!W82</f>
        <v>216.00000000000031</v>
      </c>
      <c r="CK86" s="6">
        <f t="shared" si="60"/>
        <v>1.8188966779006263E-2</v>
      </c>
      <c r="CL86" s="6">
        <f t="shared" si="61"/>
        <v>0.98181103322099372</v>
      </c>
      <c r="CM86" s="24"/>
      <c r="CN86" s="24">
        <v>79</v>
      </c>
      <c r="CO86" s="69">
        <f t="shared" si="62"/>
        <v>13868645.324864736</v>
      </c>
      <c r="CP86" s="69">
        <f t="shared" si="63"/>
        <v>12825845.230488602</v>
      </c>
      <c r="CQ86" s="69">
        <f t="shared" si="64"/>
        <v>11227027.5699993</v>
      </c>
      <c r="CR86" s="69">
        <f t="shared" si="65"/>
        <v>8819516.200485643</v>
      </c>
      <c r="CS86" s="69">
        <f t="shared" si="66"/>
        <v>5437287.6250484511</v>
      </c>
      <c r="CT86" s="6">
        <f t="shared" si="67"/>
        <v>3.6052547908450937E-2</v>
      </c>
      <c r="CU86" s="6">
        <f t="shared" si="68"/>
        <v>0.96394745209154908</v>
      </c>
      <c r="CW86" s="24">
        <v>79</v>
      </c>
      <c r="CX86" s="69">
        <f t="shared" si="69"/>
        <v>0</v>
      </c>
      <c r="CY86" s="69">
        <f t="shared" si="70"/>
        <v>0</v>
      </c>
      <c r="CZ86" s="69">
        <f t="shared" si="71"/>
        <v>0</v>
      </c>
      <c r="DA86" s="69">
        <f t="shared" si="72"/>
        <v>0</v>
      </c>
      <c r="DB86" s="69">
        <f t="shared" si="73"/>
        <v>0</v>
      </c>
    </row>
    <row r="87" spans="14:106" x14ac:dyDescent="0.15">
      <c r="N87" s="69"/>
      <c r="O87" s="4">
        <v>80</v>
      </c>
      <c r="P87" s="69">
        <f>求节点($C$8:$C$67,$I$8:$I$67,基本信息!N84)+P86</f>
        <v>145020.51538811639</v>
      </c>
      <c r="Q87" s="69">
        <f>求节点($C$8:$C$67,$I$8:$I$67,基本信息!O84)+Q86</f>
        <v>155779.41274739709</v>
      </c>
      <c r="R87" s="69">
        <f>求节点($C$8:$C$67,$I$8:$I$67,基本信息!P84)+R86</f>
        <v>168134.69667524379</v>
      </c>
      <c r="S87" s="69">
        <f>求节点($C$8:$C$67,$I$8:$I$67,基本信息!Q84)+S86</f>
        <v>182052.68239512693</v>
      </c>
      <c r="T87" s="69">
        <f>求节点($C$8:$C$67,$I$8:$I$67,基本信息!R84)+T86</f>
        <v>197849.85137715045</v>
      </c>
      <c r="U87" s="69">
        <f>求节点($C$8:$C$67,$J$8:$J$67,基本信息!N84)+U86</f>
        <v>3903424.6567697022</v>
      </c>
      <c r="V87" s="69">
        <f>求节点($C$8:$C$67,$J$8:$J$67,基本信息!O84)+V86</f>
        <v>4257127.867293179</v>
      </c>
      <c r="W87" s="69">
        <f>求节点($C$8:$C$67,$J$8:$J$67,基本信息!P84)+W86</f>
        <v>4674890.5894887727</v>
      </c>
      <c r="X87" s="69">
        <f>求节点($C$8:$C$67,$J$8:$J$67,基本信息!Q84)+X86</f>
        <v>5153858.3345948514</v>
      </c>
      <c r="Y87" s="69">
        <f>求节点($C$8:$C$67,$J$8:$J$67,基本信息!R84)+Y86</f>
        <v>5703131.1685465332</v>
      </c>
      <c r="Z87" s="69">
        <f>求节点($C$8:$C$67,$K$8:$K$67,基本信息!N84)+Z86</f>
        <v>0</v>
      </c>
      <c r="AA87" s="69">
        <f>求节点($C$8:$C$67,$K$8:$K$67,基本信息!O84)+AA86</f>
        <v>0</v>
      </c>
      <c r="AB87" s="69">
        <f>求节点($C$8:$C$67,$K$8:$K$67,基本信息!P84)+AB86</f>
        <v>0</v>
      </c>
      <c r="AC87" s="69">
        <f>求节点($C$8:$C$67,$K$8:$K$67,基本信息!Q84)+AC86</f>
        <v>0</v>
      </c>
      <c r="AD87" s="69">
        <f>求节点($C$8:$C$67,$K$8:$K$67,基本信息!R84)+AD86</f>
        <v>0</v>
      </c>
      <c r="AE87" s="69">
        <f>求节点($C$8:$C$67,$L$8:$L$67,基本信息!N84)+AE86</f>
        <v>110554139.57882948</v>
      </c>
      <c r="AF87" s="69">
        <f>求节点($C$8:$C$67,$L$8:$L$67,基本信息!O84)+AF86</f>
        <v>125209673.21985358</v>
      </c>
      <c r="AG87" s="69">
        <f>求节点($C$8:$C$67,$L$8:$L$67,基本信息!P84)+AG86</f>
        <v>146098353.7121093</v>
      </c>
      <c r="AH87" s="69">
        <f>求节点($C$8:$C$67,$L$8:$L$67,基本信息!Q84)+AH86</f>
        <v>172453522.19650656</v>
      </c>
      <c r="AI87" s="69">
        <f>求节点($C$8:$C$67,$L$8:$L$67,基本信息!R84)+AI86</f>
        <v>204140093.50572404</v>
      </c>
      <c r="AJ87" s="69"/>
      <c r="AK87" s="58">
        <v>80</v>
      </c>
      <c r="AL87" s="69">
        <f>求节点($O$8:$O$607,P$8:P$607,节奏总纲!P83)+IF((节奏总纲!P83-INDEX($O$8:$O$607,MATCH(MAX(P$8:P$607),P$8:P$607,0)))&lt;0,0,(节奏总纲!P83-INDEX($O$8:$O$607,MATCH(MAX(P$8:P$607),P$8:P$607,0)))*MAX($I$8:$I$67))</f>
        <v>522835.53293080663</v>
      </c>
      <c r="AM87" s="69">
        <f>求节点($O$8:$O$607,Q$8:Q$607,节奏总纲!Q83)+IF((节奏总纲!Q83-INDEX($O$8:$O$607,MATCH(MAX(Q$8:Q$607),Q$8:Q$607,0)))&lt;0,0,(节奏总纲!Q83-INDEX($O$8:$O$607,MATCH(MAX(Q$8:Q$607),Q$8:Q$607,0)))*MAX($I$8:$I$67))</f>
        <v>475335.32188078086</v>
      </c>
      <c r="AN87" s="69">
        <f>求节点($O$8:$O$607,R$8:R$607,节奏总纲!R83)+IF((节奏总纲!R83-INDEX($O$8:$O$607,MATCH(MAX(R$8:R$607),R$8:R$607,0)))&lt;0,0,(节奏总纲!R83-INDEX($O$8:$O$607,MATCH(MAX(R$8:R$607),R$8:R$607,0)))*MAX($I$8:$I$67))</f>
        <v>405931.01667524379</v>
      </c>
      <c r="AO87" s="69">
        <f>求节点($O$8:$O$607,S$8:S$607,节奏总纲!S83)+IF((节奏总纲!S83-INDEX($O$8:$O$607,MATCH(MAX(S$8:S$607),S$8:S$607,0)))&lt;0,0,(节奏总纲!S83-INDEX($O$8:$O$607,MATCH(MAX(S$8:S$607),S$8:S$607,0)))*MAX($I$8:$I$67))</f>
        <v>309713.18239512696</v>
      </c>
      <c r="AP87" s="69">
        <f>求节点($O$8:$O$607,T$8:T$607,节奏总纲!T83)+IF((节奏总纲!T83-INDEX($O$8:$O$607,MATCH(MAX(T$8:T$607),T$8:T$607,0)))&lt;0,0,(节奏总纲!T83-INDEX($O$8:$O$607,MATCH(MAX(T$8:T$607),T$8:T$607,0)))*MAX($I$8:$I$67))</f>
        <v>179214.51137715045</v>
      </c>
      <c r="AQ87" s="69">
        <f>求节点($O$8:$O$607,U$8:U$607,节奏总纲!P83)+IF((节奏总纲!P83-INDEX($O$8:$O$607,MATCH(MAX(U$8:U$607),U$8:U$607,0)))&lt;0,0,(节奏总纲!P83-INDEX($O$8:$O$607,MATCH(MAX(U$8:U$607),U$8:U$607,0)))*MAX($J$8:$J$67))</f>
        <v>14397258.574859377</v>
      </c>
      <c r="AR87" s="69">
        <f>求节点($O$8:$O$607,V$8:V$607,节奏总纲!Q83)+IF((节奏总纲!Q83-INDEX($O$8:$O$607,MATCH(MAX(V$8:V$607),V$8:V$607,0)))&lt;0,0,(节奏总纲!Q83-INDEX($O$8:$O$607,MATCH(MAX(V$8:V$607),V$8:V$607,0)))*MAX($J$8:$J$67))</f>
        <v>13251238.90777117</v>
      </c>
      <c r="AS87" s="69">
        <f>求节点($O$8:$O$607,W$8:W$607,节奏总纲!R83)+IF((节奏总纲!R83-INDEX($O$8:$O$607,MATCH(MAX(W$8:W$607),W$8:W$607,0)))&lt;0,0,(节奏总纲!R83-INDEX($O$8:$O$607,MATCH(MAX(W$8:W$607),W$8:W$607,0)))*MAX($J$8:$J$67))</f>
        <v>11447570.589488773</v>
      </c>
      <c r="AT87" s="69">
        <f>求节点($O$8:$O$607,X$8:X$607,节奏总纲!S83)+IF((节奏总纲!S83-INDEX($O$8:$O$607,MATCH(MAX(X$8:X$607),X$8:X$607,0)))&lt;0,0,(节奏总纲!S83-INDEX($O$8:$O$607,MATCH(MAX(X$8:X$607),X$8:X$607,0)))*MAX($J$8:$J$67))</f>
        <v>8828933.3345948514</v>
      </c>
      <c r="AU87" s="69">
        <f>求节点($O$8:$O$607,Y$8:Y$607,节奏总纲!T83)+IF((节奏总纲!T83-INDEX($O$8:$O$607,MATCH(MAX(Y$8:Y$607),Y$8:Y$607,0)))&lt;0,0,(节奏总纲!T83-INDEX($O$8:$O$607,MATCH(MAX(Y$8:Y$607),Y$8:Y$607,0)))*MAX($J$8:$J$67))</f>
        <v>5161406.1685465332</v>
      </c>
      <c r="AV87" s="69">
        <f>求节点($O$8:$O$607,Z$8:Z$607,节奏总纲!P83)+IF((节奏总纲!P83-INDEX($O$8:$O$607,MATCH(MAX(Z$8:Z$607),Z$8:Z$607,0)))&lt;0,0,(节奏总纲!P83-INDEX($O$8:$O$607,MATCH(MAX(Z$8:Z$607),Z$8:Z$607,0)))*MAX($K$8:$K$67))</f>
        <v>0</v>
      </c>
      <c r="AW87" s="69">
        <f>求节点($O$8:$O$607,AA$8:AA$607,节奏总纲!Q83)+IF((节奏总纲!Q83-INDEX($O$8:$O$607,MATCH(MAX(AA$8:AA$607),AA$8:AA$607,0)))&lt;0,0,(节奏总纲!Q83-INDEX($O$8:$O$607,MATCH(MAX(AA$8:AA$607),AA$8:AA$607,0)))*MAX($K$8:$K$67))</f>
        <v>0</v>
      </c>
      <c r="AX87" s="69">
        <f>求节点($O$8:$O$607,AB$8:AB$607,节奏总纲!R83)+IF((节奏总纲!R83-INDEX($O$8:$O$607,MATCH(MAX(AB$8:AB$607),AB$8:AB$607,0)))&lt;0,0,(节奏总纲!R83-INDEX($O$8:$O$607,MATCH(MAX(AB$8:AB$607),AB$8:AB$607,0)))*MAX($K$8:$K$67))</f>
        <v>0</v>
      </c>
      <c r="AY87" s="69">
        <f>求节点($O$8:$O$607,AC$8:AC$607,节奏总纲!S83)+IF((节奏总纲!S83-INDEX($O$8:$O$607,MATCH(MAX(AC$8:AC$607),AC$8:AC$607,0)))&lt;0,0,(节奏总纲!S83-INDEX($O$8:$O$607,MATCH(MAX(AC$8:AC$607),AC$8:AC$607,0)))*MAX($K$8:$K$67))</f>
        <v>0</v>
      </c>
      <c r="AZ87" s="69">
        <f>求节点($O$8:$O$607,AD$8:AD$607,节奏总纲!T83)+IF((节奏总纲!T83-INDEX($O$8:$O$607,MATCH(MAX(AD$8:AD$607),AD$8:AD$607,0)))&lt;0,0,(节奏总纲!T83-INDEX($O$8:$O$607,MATCH(MAX(AD$8:AD$607),AD$8:AD$607,0)))*MAX($K$8:$K$67))</f>
        <v>0</v>
      </c>
      <c r="BA87" s="69">
        <f>求节点($O$8:$O$607,AE$8:AE$607,节奏总纲!P83)+IF((节奏总纲!P83-INDEX($O$8:$O$607,MATCH(MAX(AE$8:AE$607),AE$8:AE$607,0)))&lt;0,0,(节奏总纲!P83-INDEX($O$8:$O$607,MATCH(MAX(AE$8:AE$607),AE$8:AE$607,0)))*MAX($L$8:$L$67))</f>
        <v>425307496.30241644</v>
      </c>
      <c r="BB87" s="69">
        <f>求节点($O$8:$O$607,AF$8:AF$607,节奏总纲!Q83)+IF((节奏总纲!Q83-INDEX($O$8:$O$607,MATCH(MAX(AF$8:AF$607),AF$8:AF$607,0)))&lt;0,0,(节奏总纲!Q83-INDEX($O$8:$O$607,MATCH(MAX(AF$8:AF$607),AF$8:AF$607,0)))*MAX($L$8:$L$67))</f>
        <v>413019379.81044501</v>
      </c>
      <c r="BC87" s="69">
        <f>求节点($O$8:$O$607,AG$8:AG$607,节奏总纲!R83)+IF((节奏总纲!R83-INDEX($O$8:$O$607,MATCH(MAX(AG$8:AG$607),AG$8:AG$607,0)))&lt;0,0,(节奏总纲!R83-INDEX($O$8:$O$607,MATCH(MAX(AG$8:AG$607),AG$8:AG$607,0)))*MAX($L$8:$L$67))</f>
        <v>374864433.71210933</v>
      </c>
      <c r="BD87" s="69">
        <f>求节点($O$8:$O$607,AH$8:AH$607,节奏总纲!S83)+IF((节奏总纲!S83-INDEX($O$8:$O$607,MATCH(MAX(AH$8:AH$607),AH$8:AH$607,0)))&lt;0,0,(节奏总纲!S83-INDEX($O$8:$O$607,MATCH(MAX(AH$8:AH$607),AH$8:AH$607,0)))*MAX($L$8:$L$67))</f>
        <v>302435122.19650662</v>
      </c>
      <c r="BE87" s="69">
        <f>求节点($O$8:$O$607,AI$8:AI$607,节奏总纲!T83)+IF((节奏总纲!T83-INDEX($O$8:$O$607,MATCH(MAX(AI$8:AI$607),AI$8:AI$607,0)))&lt;0,0,(节奏总纲!T83-INDEX($O$8:$O$607,MATCH(MAX(AI$8:AI$607),AI$8:AI$607,0)))*MAX($L$8:$L$67))</f>
        <v>184204613.50572404</v>
      </c>
      <c r="BN87" s="4">
        <v>80</v>
      </c>
      <c r="BO87" s="63">
        <f>求节点($BJ$19:$BJ$23,$BK$19:$BK$23,基本信息!G84)</f>
        <v>500000</v>
      </c>
      <c r="BP87" s="63">
        <f>求节点($BJ$19:$BJ$23,$BK$19:$BK$23,基本信息!H84)</f>
        <v>531250</v>
      </c>
      <c r="BQ87" s="63">
        <f>求节点($BJ$19:$BJ$23,$BK$19:$BK$23,基本信息!I84)</f>
        <v>562500</v>
      </c>
      <c r="BR87" s="63">
        <f>求节点($BJ$19:$BJ$23,$BK$19:$BK$23,基本信息!J84)</f>
        <v>593750</v>
      </c>
      <c r="BS87" s="63">
        <f>求节点($BJ$19:$BJ$23,$BK$19:$BK$23,基本信息!K84)</f>
        <v>625000</v>
      </c>
      <c r="BT87" s="63">
        <f>求节点($BJ$19:$BJ$23,$BL$19:$BL$23,基本信息!G84)</f>
        <v>9000</v>
      </c>
      <c r="BU87" s="63">
        <f>求节点($BJ$19:$BJ$23,$BL$19:$BL$23,基本信息!H84)</f>
        <v>9437.5</v>
      </c>
      <c r="BV87" s="63">
        <f>求节点($BJ$19:$BJ$23,$BL$19:$BL$23,基本信息!I84)</f>
        <v>9875</v>
      </c>
      <c r="BW87" s="63">
        <f>求节点($BJ$19:$BJ$23,$BL$19:$BL$23,基本信息!J84)</f>
        <v>10312.5</v>
      </c>
      <c r="BX87" s="63">
        <f>求节点($BJ$19:$BJ$23,$BL$19:$BL$23,基本信息!K84)</f>
        <v>10750</v>
      </c>
      <c r="CC87" s="27"/>
      <c r="CD87" s="24">
        <v>80</v>
      </c>
      <c r="CE87" s="69">
        <f t="shared" si="55"/>
        <v>53183.553293080666</v>
      </c>
      <c r="CF87" s="69">
        <f t="shared" si="56"/>
        <v>48477.28218807809</v>
      </c>
      <c r="CG87" s="69">
        <f t="shared" si="57"/>
        <v>41580.601667524381</v>
      </c>
      <c r="CH87" s="69">
        <f t="shared" si="58"/>
        <v>32002.568239512697</v>
      </c>
      <c r="CI87" s="69">
        <f t="shared" si="59"/>
        <v>18996.451137715045</v>
      </c>
      <c r="CJ87" s="69">
        <f>(CE87-CE86)/节奏总纲!W83</f>
        <v>215.9999999999998</v>
      </c>
      <c r="CK87" s="6">
        <f t="shared" si="60"/>
        <v>1.6922524808380801E-2</v>
      </c>
      <c r="CL87" s="6">
        <f t="shared" si="61"/>
        <v>0.98307747519161925</v>
      </c>
      <c r="CM87" s="24"/>
      <c r="CN87" s="24">
        <v>80</v>
      </c>
      <c r="CO87" s="69">
        <f t="shared" si="62"/>
        <v>14897258.574859377</v>
      </c>
      <c r="CP87" s="69">
        <f t="shared" si="63"/>
        <v>13782488.90777117</v>
      </c>
      <c r="CQ87" s="69">
        <f t="shared" si="64"/>
        <v>12010070.589488773</v>
      </c>
      <c r="CR87" s="69">
        <f t="shared" si="65"/>
        <v>9422683.3345948514</v>
      </c>
      <c r="CS87" s="69">
        <f t="shared" si="66"/>
        <v>5786406.1685465332</v>
      </c>
      <c r="CT87" s="6">
        <f t="shared" si="67"/>
        <v>3.356322221887189E-2</v>
      </c>
      <c r="CU87" s="6">
        <f t="shared" si="68"/>
        <v>0.96643677778112813</v>
      </c>
      <c r="CW87" s="24">
        <v>80</v>
      </c>
      <c r="CX87" s="69">
        <f t="shared" si="69"/>
        <v>0</v>
      </c>
      <c r="CY87" s="69">
        <f t="shared" si="70"/>
        <v>0</v>
      </c>
      <c r="CZ87" s="69">
        <f t="shared" si="71"/>
        <v>0</v>
      </c>
      <c r="DA87" s="69">
        <f t="shared" si="72"/>
        <v>0</v>
      </c>
      <c r="DB87" s="69">
        <f t="shared" si="73"/>
        <v>0</v>
      </c>
    </row>
    <row r="88" spans="14:106" x14ac:dyDescent="0.15">
      <c r="N88" s="69"/>
      <c r="O88" s="4">
        <v>81</v>
      </c>
      <c r="P88" s="69">
        <f>求节点($C$8:$C$67,$I$8:$I$67,基本信息!N85)+P87</f>
        <v>147144.78009399874</v>
      </c>
      <c r="Q88" s="69">
        <f>求节点($C$8:$C$67,$I$8:$I$67,基本信息!O85)+Q87</f>
        <v>158043.47582079552</v>
      </c>
      <c r="R88" s="69">
        <f>求节点($C$8:$C$67,$I$8:$I$67,基本信息!P85)+R87</f>
        <v>170504.69667524379</v>
      </c>
      <c r="S88" s="69">
        <f>求节点($C$8:$C$67,$I$8:$I$67,基本信息!Q85)+S87</f>
        <v>184527.68239512693</v>
      </c>
      <c r="T88" s="69">
        <f>求节点($C$8:$C$67,$I$8:$I$67,基本信息!R85)+T87</f>
        <v>200429.85137715045</v>
      </c>
      <c r="U88" s="69">
        <f>求节点($C$8:$C$67,$J$8:$J$67,基本信息!N85)+U87</f>
        <v>3962233.4802991138</v>
      </c>
      <c r="V88" s="69">
        <f>求节点($C$8:$C$67,$J$8:$J$67,基本信息!O85)+V87</f>
        <v>4320844.4056288376</v>
      </c>
      <c r="W88" s="69">
        <f>求节点($C$8:$C$67,$J$8:$J$67,基本信息!P85)+W87</f>
        <v>4742390.5894887727</v>
      </c>
      <c r="X88" s="69">
        <f>求节点($C$8:$C$67,$J$8:$J$67,基本信息!Q85)+X87</f>
        <v>5225108.3345948514</v>
      </c>
      <c r="Y88" s="69">
        <f>求节点($C$8:$C$67,$J$8:$J$67,基本信息!R85)+Y87</f>
        <v>5778131.1685465332</v>
      </c>
      <c r="Z88" s="69">
        <f>求节点($C$8:$C$67,$K$8:$K$67,基本信息!N85)+Z87</f>
        <v>0</v>
      </c>
      <c r="AA88" s="69">
        <f>求节点($C$8:$C$67,$K$8:$K$67,基本信息!O85)+AA87</f>
        <v>0</v>
      </c>
      <c r="AB88" s="69">
        <f>求节点($C$8:$C$67,$K$8:$K$67,基本信息!P85)+AB87</f>
        <v>0</v>
      </c>
      <c r="AC88" s="69">
        <f>求节点($C$8:$C$67,$K$8:$K$67,基本信息!Q85)+AC87</f>
        <v>0</v>
      </c>
      <c r="AD88" s="69">
        <f>求节点($C$8:$C$67,$K$8:$K$67,基本信息!R85)+AD87</f>
        <v>0</v>
      </c>
      <c r="AE88" s="69">
        <f>求节点($C$8:$C$67,$L$8:$L$67,基本信息!N85)+AE87</f>
        <v>112306492.52000596</v>
      </c>
      <c r="AF88" s="69">
        <f>求节点($C$8:$C$67,$L$8:$L$67,基本信息!O85)+AF87</f>
        <v>127247531.6733357</v>
      </c>
      <c r="AG88" s="69">
        <f>求节点($C$8:$C$67,$L$8:$L$67,基本信息!P85)+AG87</f>
        <v>148378353.7121093</v>
      </c>
      <c r="AH88" s="69">
        <f>求节点($C$8:$C$67,$L$8:$L$67,基本信息!Q85)+AH87</f>
        <v>174973522.19650656</v>
      </c>
      <c r="AI88" s="69">
        <f>求节点($C$8:$C$67,$L$8:$L$67,基本信息!R85)+AI87</f>
        <v>206900093.50572404</v>
      </c>
      <c r="AJ88" s="69"/>
      <c r="AK88" s="58">
        <v>81</v>
      </c>
      <c r="AL88" s="69">
        <f>求节点($O$8:$O$607,P$8:P$607,节奏总纲!P84)+IF((节奏总纲!P84-INDEX($O$8:$O$607,MATCH(MAX(P$8:P$607),P$8:P$607,0)))&lt;0,0,(节奏总纲!P84-INDEX($O$8:$O$607,MATCH(MAX(P$8:P$607),P$8:P$607,0)))*MAX($I$8:$I$67))</f>
        <v>562523.38677487511</v>
      </c>
      <c r="AM88" s="69">
        <f>求节点($O$8:$O$607,Q$8:Q$607,节奏总纲!Q84)+IF((节奏总纲!Q84-INDEX($O$8:$O$607,MATCH(MAX(Q$8:Q$607),Q$8:Q$607,0)))&lt;0,0,(节奏总纲!Q84-INDEX($O$8:$O$607,MATCH(MAX(Q$8:Q$607),Q$8:Q$607,0)))*MAX($I$8:$I$67))</f>
        <v>509931.30773821718</v>
      </c>
      <c r="AN88" s="69">
        <f>求节点($O$8:$O$607,R$8:R$607,节奏总纲!R84)+IF((节奏总纲!R84-INDEX($O$8:$O$607,MATCH(MAX(R$8:R$607),R$8:R$607,0)))&lt;0,0,(节奏总纲!R84-INDEX($O$8:$O$607,MATCH(MAX(R$8:R$607),R$8:R$607,0)))*MAX($I$8:$I$67))</f>
        <v>435172.07600516966</v>
      </c>
      <c r="AO88" s="69">
        <f>求节点($O$8:$O$607,S$8:S$607,节奏总纲!S84)+IF((节奏总纲!S84-INDEX($O$8:$O$607,MATCH(MAX(S$8:S$607),S$8:S$607,0)))&lt;0,0,(节奏总纲!S84-INDEX($O$8:$O$607,MATCH(MAX(S$8:S$607),S$8:S$607,0)))*MAX($I$8:$I$67))</f>
        <v>332434.36524798314</v>
      </c>
      <c r="AP88" s="69">
        <f>求节点($O$8:$O$607,T$8:T$607,节奏总纲!T84)+IF((节奏总纲!T84-INDEX($O$8:$O$607,MATCH(MAX(T$8:T$607),T$8:T$607,0)))&lt;0,0,(节奏总纲!T84-INDEX($O$8:$O$607,MATCH(MAX(T$8:T$607),T$8:T$607,0)))*MAX($I$8:$I$67))</f>
        <v>192320.69730259493</v>
      </c>
      <c r="AQ88" s="69">
        <f>求节点($O$8:$O$607,U$8:U$607,节奏总纲!P84)+IF((节奏总纲!P84-INDEX($O$8:$O$607,MATCH(MAX(U$8:U$607),U$8:U$607,0)))&lt;0,0,(节奏总纲!P84-INDEX($O$8:$O$607,MATCH(MAX(U$8:U$607),U$8:U$607,0)))*MAX($J$8:$J$67))</f>
        <v>15499698.959416837</v>
      </c>
      <c r="AR88" s="69">
        <f>求节点($O$8:$O$607,V$8:V$607,节奏总纲!Q84)+IF((节奏总纲!Q84-INDEX($O$8:$O$607,MATCH(MAX(V$8:V$607),V$8:V$607,0)))&lt;0,0,(节奏总纲!Q84-INDEX($O$8:$O$607,MATCH(MAX(V$8:V$607),V$8:V$607,0)))*MAX($J$8:$J$67))</f>
        <v>14224966.986540074</v>
      </c>
      <c r="AS88" s="69">
        <f>求节点($O$8:$O$607,W$8:W$607,节奏总纲!R84)+IF((节奏总纲!R84-INDEX($O$8:$O$607,MATCH(MAX(W$8:W$607),W$8:W$607,0)))&lt;0,0,(节奏总纲!R84-INDEX($O$8:$O$607,MATCH(MAX(W$8:W$607),W$8:W$607,0)))*MAX($J$8:$J$67))</f>
        <v>12280385.570404382</v>
      </c>
      <c r="AT88" s="69">
        <f>求节点($O$8:$O$607,X$8:X$607,节奏总纲!S84)+IF((节奏总纲!S84-INDEX($O$8:$O$607,MATCH(MAX(X$8:X$607),X$8:X$607,0)))&lt;0,0,(节奏总纲!S84-INDEX($O$8:$O$607,MATCH(MAX(X$8:X$607),X$8:X$607,0)))*MAX($J$8:$J$67))</f>
        <v>9483027.9924801067</v>
      </c>
      <c r="AU88" s="69">
        <f>求节点($O$8:$O$607,Y$8:Y$607,节奏总纲!T84)+IF((节奏总纲!T84-INDEX($O$8:$O$607,MATCH(MAX(Y$8:Y$607),Y$8:Y$607,0)))&lt;0,0,(节奏总纲!T84-INDEX($O$8:$O$607,MATCH(MAX(Y$8:Y$607),Y$8:Y$607,0)))*MAX($J$8:$J$67))</f>
        <v>5542399.945448989</v>
      </c>
      <c r="AV88" s="69">
        <f>求节点($O$8:$O$607,Z$8:Z$607,节奏总纲!P84)+IF((节奏总纲!P84-INDEX($O$8:$O$607,MATCH(MAX(Z$8:Z$607),Z$8:Z$607,0)))&lt;0,0,(节奏总纲!P84-INDEX($O$8:$O$607,MATCH(MAX(Z$8:Z$607),Z$8:Z$607,0)))*MAX($K$8:$K$67))</f>
        <v>0</v>
      </c>
      <c r="AW88" s="69">
        <f>求节点($O$8:$O$607,AA$8:AA$607,节奏总纲!Q84)+IF((节奏总纲!Q84-INDEX($O$8:$O$607,MATCH(MAX(AA$8:AA$607),AA$8:AA$607,0)))&lt;0,0,(节奏总纲!Q84-INDEX($O$8:$O$607,MATCH(MAX(AA$8:AA$607),AA$8:AA$607,0)))*MAX($K$8:$K$67))</f>
        <v>0</v>
      </c>
      <c r="AX88" s="69">
        <f>求节点($O$8:$O$607,AB$8:AB$607,节奏总纲!R84)+IF((节奏总纲!R84-INDEX($O$8:$O$607,MATCH(MAX(AB$8:AB$607),AB$8:AB$607,0)))&lt;0,0,(节奏总纲!R84-INDEX($O$8:$O$607,MATCH(MAX(AB$8:AB$607),AB$8:AB$607,0)))*MAX($K$8:$K$67))</f>
        <v>0</v>
      </c>
      <c r="AY88" s="69">
        <f>求节点($O$8:$O$607,AC$8:AC$607,节奏总纲!S84)+IF((节奏总纲!S84-INDEX($O$8:$O$607,MATCH(MAX(AC$8:AC$607),AC$8:AC$607,0)))&lt;0,0,(节奏总纲!S84-INDEX($O$8:$O$607,MATCH(MAX(AC$8:AC$607),AC$8:AC$607,0)))*MAX($K$8:$K$67))</f>
        <v>0</v>
      </c>
      <c r="AZ88" s="69">
        <f>求节点($O$8:$O$607,AD$8:AD$607,节奏总纲!T84)+IF((节奏总纲!T84-INDEX($O$8:$O$607,MATCH(MAX(AD$8:AD$607),AD$8:AD$607,0)))&lt;0,0,(节奏总纲!T84-INDEX($O$8:$O$607,MATCH(MAX(AD$8:AD$607),AD$8:AD$607,0)))*MAX($K$8:$K$67))</f>
        <v>0</v>
      </c>
      <c r="BA88" s="69">
        <f>求节点($O$8:$O$607,AE$8:AE$607,节奏总纲!P84)+IF((节奏总纲!P84-INDEX($O$8:$O$607,MATCH(MAX(AE$8:AE$607),AE$8:AE$607,0)))&lt;0,0,(节奏总纲!P84-INDEX($O$8:$O$607,MATCH(MAX(AE$8:AE$607),AE$8:AE$607,0)))*MAX($L$8:$L$67))</f>
        <v>458380707.83914024</v>
      </c>
      <c r="BB88" s="69">
        <f>求节点($O$8:$O$607,AF$8:AF$607,节奏总纲!Q84)+IF((节奏总纲!Q84-INDEX($O$8:$O$607,MATCH(MAX(AF$8:AF$607),AF$8:AF$607,0)))&lt;0,0,(节奏总纲!Q84-INDEX($O$8:$O$607,MATCH(MAX(AF$8:AF$607),AF$8:AF$607,0)))*MAX($L$8:$L$67))</f>
        <v>444178678.33104992</v>
      </c>
      <c r="BC88" s="69">
        <f>求节点($O$8:$O$607,AG$8:AG$607,节奏总纲!R84)+IF((节奏总纲!R84-INDEX($O$8:$O$607,MATCH(MAX(AG$8:AG$607),AG$8:AG$607,0)))&lt;0,0,(节奏总纲!R84-INDEX($O$8:$O$607,MATCH(MAX(AG$8:AG$607),AG$8:AG$607,0)))*MAX($L$8:$L$67))</f>
        <v>402995073.06748104</v>
      </c>
      <c r="BD88" s="69">
        <f>求节点($O$8:$O$607,AH$8:AH$607,节奏总纲!S84)+IF((节奏总纲!S84-INDEX($O$8:$O$607,MATCH(MAX(AH$8:AH$607),AH$8:AH$607,0)))&lt;0,0,(节奏总纲!S84-INDEX($O$8:$O$607,MATCH(MAX(AH$8:AH$607),AH$8:AH$607,0)))*MAX($L$8:$L$67))</f>
        <v>325569417.46486926</v>
      </c>
      <c r="BE88" s="69">
        <f>求节点($O$8:$O$607,AI$8:AI$607,节奏总纲!T84)+IF((节奏总纲!T84-INDEX($O$8:$O$607,MATCH(MAX(AI$8:AI$607),AI$8:AI$607,0)))&lt;0,0,(节奏总纲!T84-INDEX($O$8:$O$607,MATCH(MAX(AI$8:AI$607),AI$8:AI$607,0)))*MAX($L$8:$L$67))</f>
        <v>198225184.49573439</v>
      </c>
      <c r="BN88" s="4">
        <v>81</v>
      </c>
      <c r="BO88" s="63">
        <f>求节点($BJ$19:$BJ$23,$BK$19:$BK$23,基本信息!G85)</f>
        <v>500000</v>
      </c>
      <c r="BP88" s="63">
        <f>求节点($BJ$19:$BJ$23,$BK$19:$BK$23,基本信息!H85)</f>
        <v>531250</v>
      </c>
      <c r="BQ88" s="63">
        <f>求节点($BJ$19:$BJ$23,$BK$19:$BK$23,基本信息!I85)</f>
        <v>562500</v>
      </c>
      <c r="BR88" s="63">
        <f>求节点($BJ$19:$BJ$23,$BK$19:$BK$23,基本信息!J85)</f>
        <v>593750</v>
      </c>
      <c r="BS88" s="63">
        <f>求节点($BJ$19:$BJ$23,$BK$19:$BK$23,基本信息!K85)</f>
        <v>625000</v>
      </c>
      <c r="BT88" s="63">
        <f>求节点($BJ$19:$BJ$23,$BL$19:$BL$23,基本信息!G85)</f>
        <v>9000</v>
      </c>
      <c r="BU88" s="63">
        <f>求节点($BJ$19:$BJ$23,$BL$19:$BL$23,基本信息!H85)</f>
        <v>9437.5</v>
      </c>
      <c r="BV88" s="63">
        <f>求节点($BJ$19:$BJ$23,$BL$19:$BL$23,基本信息!I85)</f>
        <v>9875</v>
      </c>
      <c r="BW88" s="63">
        <f>求节点($BJ$19:$BJ$23,$BL$19:$BL$23,基本信息!J85)</f>
        <v>10312.5</v>
      </c>
      <c r="BX88" s="63">
        <f>求节点($BJ$19:$BJ$23,$BL$19:$BL$23,基本信息!K85)</f>
        <v>10750</v>
      </c>
      <c r="CC88" s="27"/>
      <c r="CD88" s="24">
        <v>81</v>
      </c>
      <c r="CE88" s="69">
        <f t="shared" si="55"/>
        <v>57152.338677487511</v>
      </c>
      <c r="CF88" s="69">
        <f t="shared" si="56"/>
        <v>51936.880773821722</v>
      </c>
      <c r="CG88" s="69">
        <f t="shared" si="57"/>
        <v>44504.707600516966</v>
      </c>
      <c r="CH88" s="69">
        <f t="shared" si="58"/>
        <v>34274.686524798315</v>
      </c>
      <c r="CI88" s="69">
        <f t="shared" si="59"/>
        <v>20307.069730259493</v>
      </c>
      <c r="CJ88" s="69">
        <f>(CE88-CE87)/节奏总纲!W84</f>
        <v>215.99999999999957</v>
      </c>
      <c r="CK88" s="6">
        <f t="shared" si="60"/>
        <v>1.5747387085570181E-2</v>
      </c>
      <c r="CL88" s="6">
        <f t="shared" si="61"/>
        <v>0.98425261291442978</v>
      </c>
      <c r="CM88" s="24"/>
      <c r="CN88" s="24">
        <v>81</v>
      </c>
      <c r="CO88" s="69">
        <f t="shared" si="62"/>
        <v>15999698.959416837</v>
      </c>
      <c r="CP88" s="69">
        <f t="shared" si="63"/>
        <v>14756216.986540074</v>
      </c>
      <c r="CQ88" s="69">
        <f t="shared" si="64"/>
        <v>12842885.570404382</v>
      </c>
      <c r="CR88" s="69">
        <f t="shared" si="65"/>
        <v>10076777.992480107</v>
      </c>
      <c r="CS88" s="69">
        <f t="shared" si="66"/>
        <v>6167399.945448989</v>
      </c>
      <c r="CT88" s="6">
        <f t="shared" si="67"/>
        <v>3.1250587980951872E-2</v>
      </c>
      <c r="CU88" s="6">
        <f t="shared" si="68"/>
        <v>0.96874941201904807</v>
      </c>
      <c r="CW88" s="24">
        <v>81</v>
      </c>
      <c r="CX88" s="69">
        <f t="shared" si="69"/>
        <v>0</v>
      </c>
      <c r="CY88" s="69">
        <f t="shared" si="70"/>
        <v>0</v>
      </c>
      <c r="CZ88" s="69">
        <f t="shared" si="71"/>
        <v>0</v>
      </c>
      <c r="DA88" s="69">
        <f t="shared" si="72"/>
        <v>0</v>
      </c>
      <c r="DB88" s="69">
        <f t="shared" si="73"/>
        <v>0</v>
      </c>
    </row>
    <row r="89" spans="14:106" x14ac:dyDescent="0.15">
      <c r="N89" s="69"/>
      <c r="O89" s="4">
        <v>82</v>
      </c>
      <c r="P89" s="69">
        <f>求节点($C$8:$C$67,$I$8:$I$67,基本信息!N86)+P88</f>
        <v>149273.01538811639</v>
      </c>
      <c r="Q89" s="69">
        <f>求节点($C$8:$C$67,$I$8:$I$67,基本信息!O86)+Q88</f>
        <v>160307.93719859011</v>
      </c>
      <c r="R89" s="69">
        <f>求节点($C$8:$C$67,$I$8:$I$67,基本信息!P86)+R88</f>
        <v>172874.69667524379</v>
      </c>
      <c r="S89" s="69">
        <f>求节点($C$8:$C$67,$I$8:$I$67,基本信息!Q86)+S88</f>
        <v>187002.68239512693</v>
      </c>
      <c r="T89" s="69">
        <f>求节点($C$8:$C$67,$I$8:$I$67,基本信息!R86)+T88</f>
        <v>203009.85137715045</v>
      </c>
      <c r="U89" s="69">
        <f>求节点($C$8:$C$67,$J$8:$J$67,基本信息!N86)+U88</f>
        <v>4021174.6567697022</v>
      </c>
      <c r="V89" s="69">
        <f>求节点($C$8:$C$67,$J$8:$J$67,基本信息!O86)+V88</f>
        <v>4384575.169121501</v>
      </c>
      <c r="W89" s="69">
        <f>求节点($C$8:$C$67,$J$8:$J$67,基本信息!P86)+W88</f>
        <v>4809890.5894887727</v>
      </c>
      <c r="X89" s="69">
        <f>求节点($C$8:$C$67,$J$8:$J$67,基本信息!Q86)+X88</f>
        <v>5296358.3345948514</v>
      </c>
      <c r="Y89" s="69">
        <f>求节点($C$8:$C$67,$J$8:$J$67,基本信息!R86)+Y88</f>
        <v>5853131.1685465332</v>
      </c>
      <c r="Z89" s="69">
        <f>求节点($C$8:$C$67,$K$8:$K$67,基本信息!N86)+Z88</f>
        <v>0</v>
      </c>
      <c r="AA89" s="69">
        <f>求节点($C$8:$C$67,$K$8:$K$67,基本信息!O86)+AA88</f>
        <v>0</v>
      </c>
      <c r="AB89" s="69">
        <f>求节点($C$8:$C$67,$K$8:$K$67,基本信息!P86)+AB88</f>
        <v>0</v>
      </c>
      <c r="AC89" s="69">
        <f>求节点($C$8:$C$67,$K$8:$K$67,基本信息!Q86)+AC88</f>
        <v>0</v>
      </c>
      <c r="AD89" s="69">
        <f>求节点($C$8:$C$67,$K$8:$K$67,基本信息!R86)+AD88</f>
        <v>0</v>
      </c>
      <c r="AE89" s="69">
        <f>求节点($C$8:$C$67,$L$8:$L$67,基本信息!N86)+AE88</f>
        <v>114064139.57882948</v>
      </c>
      <c r="AF89" s="69">
        <f>求节点($C$8:$C$67,$L$8:$L$67,基本信息!O86)+AF88</f>
        <v>129286300.53686617</v>
      </c>
      <c r="AG89" s="69">
        <f>求节点($C$8:$C$67,$L$8:$L$67,基本信息!P86)+AG88</f>
        <v>150658353.7121093</v>
      </c>
      <c r="AH89" s="69">
        <f>求节点($C$8:$C$67,$L$8:$L$67,基本信息!Q86)+AH88</f>
        <v>177493522.19650656</v>
      </c>
      <c r="AI89" s="69">
        <f>求节点($C$8:$C$67,$L$8:$L$67,基本信息!R86)+AI88</f>
        <v>209660093.50572404</v>
      </c>
      <c r="AJ89" s="69"/>
      <c r="AK89" s="58">
        <v>82</v>
      </c>
      <c r="AL89" s="69">
        <f>求节点($O$8:$O$607,P$8:P$607,节奏总纲!P85)+IF((节奏总纲!P85-INDEX($O$8:$O$607,MATCH(MAX(P$8:P$607),P$8:P$607,0)))&lt;0,0,(节奏总纲!P85-INDEX($O$8:$O$607,MATCH(MAX(P$8:P$607),P$8:P$607,0)))*MAX($I$8:$I$67))</f>
        <v>605059.77530996641</v>
      </c>
      <c r="AM89" s="69">
        <f>求节点($O$8:$O$607,Q$8:Q$607,节奏总纲!Q85)+IF((节奏总纲!Q85-INDEX($O$8:$O$607,MATCH(MAX(Q$8:Q$607),Q$8:Q$607,0)))&lt;0,0,(节奏总纲!Q85-INDEX($O$8:$O$607,MATCH(MAX(Q$8:Q$607),Q$8:Q$607,0)))*MAX($I$8:$I$67))</f>
        <v>547965.00122546731</v>
      </c>
      <c r="AN89" s="69">
        <f>求节点($O$8:$O$607,R$8:R$607,节奏总纲!R85)+IF((节奏总纲!R85-INDEX($O$8:$O$607,MATCH(MAX(R$8:R$607),R$8:R$607,0)))&lt;0,0,(节奏总纲!R85-INDEX($O$8:$O$607,MATCH(MAX(R$8:R$607),R$8:R$607,0)))*MAX($I$8:$I$67))</f>
        <v>467649.669552868</v>
      </c>
      <c r="AO89" s="69">
        <f>求节点($O$8:$O$607,S$8:S$607,节奏总纲!S85)+IF((节奏总纲!S85-INDEX($O$8:$O$607,MATCH(MAX(S$8:S$607),S$8:S$607,0)))&lt;0,0,(节奏总纲!S85-INDEX($O$8:$O$607,MATCH(MAX(S$8:S$607),S$8:S$607,0)))*MAX($I$8:$I$67))</f>
        <v>357312.78931298852</v>
      </c>
      <c r="AP89" s="69">
        <f>求节点($O$8:$O$607,T$8:T$607,节奏总纲!T85)+IF((节奏总纲!T85-INDEX($O$8:$O$607,MATCH(MAX(T$8:T$607),T$8:T$607,0)))&lt;0,0,(节奏总纲!T85-INDEX($O$8:$O$607,MATCH(MAX(T$8:T$607),T$8:T$607,0)))*MAX($I$8:$I$67))</f>
        <v>206185.74159754763</v>
      </c>
      <c r="AQ89" s="69">
        <f>求节点($O$8:$O$607,U$8:U$607,节奏总纲!P85)+IF((节奏总纲!P85-INDEX($O$8:$O$607,MATCH(MAX(U$8:U$607),U$8:U$607,0)))&lt;0,0,(节奏总纲!P85-INDEX($O$8:$O$607,MATCH(MAX(U$8:U$607),U$8:U$607,0)))*MAX($J$8:$J$67))</f>
        <v>16681265.307613816</v>
      </c>
      <c r="AR89" s="69">
        <f>求节点($O$8:$O$607,V$8:V$607,节奏总纲!Q85)+IF((节奏总纲!Q85-INDEX($O$8:$O$607,MATCH(MAX(V$8:V$607),V$8:V$607,0)))&lt;0,0,(节奏总纲!Q85-INDEX($O$8:$O$607,MATCH(MAX(V$8:V$607),V$8:V$607,0)))*MAX($J$8:$J$67))</f>
        <v>15295451.737009035</v>
      </c>
      <c r="AS89" s="69">
        <f>求节点($O$8:$O$607,W$8:W$607,节奏总纲!R85)+IF((节奏总纲!R85-INDEX($O$8:$O$607,MATCH(MAX(W$8:W$607),W$8:W$607,0)))&lt;0,0,(节奏总纲!R85-INDEX($O$8:$O$607,MATCH(MAX(W$8:W$607),W$8:W$607,0)))*MAX($J$8:$J$67))</f>
        <v>13205380.323345158</v>
      </c>
      <c r="AT89" s="69">
        <f>求节点($O$8:$O$607,X$8:X$607,节奏总纲!S85)+IF((节奏总纲!S85-INDEX($O$8:$O$607,MATCH(MAX(X$8:X$607),X$8:X$607,0)))&lt;0,0,(节奏总纲!S85-INDEX($O$8:$O$607,MATCH(MAX(X$8:X$607),X$8:X$607,0)))*MAX($J$8:$J$67))</f>
        <v>10199225.048896927</v>
      </c>
      <c r="AU89" s="69">
        <f>求节点($O$8:$O$607,Y$8:Y$607,节奏总纲!T85)+IF((节奏总纲!T85-INDEX($O$8:$O$607,MATCH(MAX(Y$8:Y$607),Y$8:Y$607,0)))&lt;0,0,(节奏总纲!T85-INDEX($O$8:$O$607,MATCH(MAX(Y$8:Y$607),Y$8:Y$607,0)))*MAX($J$8:$J$67))</f>
        <v>5945453.5586743588</v>
      </c>
      <c r="AV89" s="69">
        <f>求节点($O$8:$O$607,Z$8:Z$607,节奏总纲!P85)+IF((节奏总纲!P85-INDEX($O$8:$O$607,MATCH(MAX(Z$8:Z$607),Z$8:Z$607,0)))&lt;0,0,(节奏总纲!P85-INDEX($O$8:$O$607,MATCH(MAX(Z$8:Z$607),Z$8:Z$607,0)))*MAX($K$8:$K$67))</f>
        <v>0</v>
      </c>
      <c r="AW89" s="69">
        <f>求节点($O$8:$O$607,AA$8:AA$607,节奏总纲!Q85)+IF((节奏总纲!Q85-INDEX($O$8:$O$607,MATCH(MAX(AA$8:AA$607),AA$8:AA$607,0)))&lt;0,0,(节奏总纲!Q85-INDEX($O$8:$O$607,MATCH(MAX(AA$8:AA$607),AA$8:AA$607,0)))*MAX($K$8:$K$67))</f>
        <v>0</v>
      </c>
      <c r="AX89" s="69">
        <f>求节点($O$8:$O$607,AB$8:AB$607,节奏总纲!R85)+IF((节奏总纲!R85-INDEX($O$8:$O$607,MATCH(MAX(AB$8:AB$607),AB$8:AB$607,0)))&lt;0,0,(节奏总纲!R85-INDEX($O$8:$O$607,MATCH(MAX(AB$8:AB$607),AB$8:AB$607,0)))*MAX($K$8:$K$67))</f>
        <v>0</v>
      </c>
      <c r="AY89" s="69">
        <f>求节点($O$8:$O$607,AC$8:AC$607,节奏总纲!S85)+IF((节奏总纲!S85-INDEX($O$8:$O$607,MATCH(MAX(AC$8:AC$607),AC$8:AC$607,0)))&lt;0,0,(节奏总纲!S85-INDEX($O$8:$O$607,MATCH(MAX(AC$8:AC$607),AC$8:AC$607,0)))*MAX($K$8:$K$67))</f>
        <v>0</v>
      </c>
      <c r="AZ89" s="69">
        <f>求节点($O$8:$O$607,AD$8:AD$607,节奏总纲!T85)+IF((节奏总纲!T85-INDEX($O$8:$O$607,MATCH(MAX(AD$8:AD$607),AD$8:AD$607,0)))&lt;0,0,(节奏总纲!T85-INDEX($O$8:$O$607,MATCH(MAX(AD$8:AD$607),AD$8:AD$607,0)))*MAX($K$8:$K$67))</f>
        <v>0</v>
      </c>
      <c r="BA89" s="69">
        <f>求节点($O$8:$O$607,AE$8:AE$607,节奏总纲!P85)+IF((节奏总纲!P85-INDEX($O$8:$O$607,MATCH(MAX(AE$8:AE$607),AE$8:AE$607,0)))&lt;0,0,(节奏总纲!P85-INDEX($O$8:$O$607,MATCH(MAX(AE$8:AE$607),AE$8:AE$607,0)))*MAX($L$8:$L$67))</f>
        <v>493827698.28504962</v>
      </c>
      <c r="BB89" s="69">
        <f>求节点($O$8:$O$607,AF$8:AF$607,节奏总纲!Q85)+IF((节奏总纲!Q85-INDEX($O$8:$O$607,MATCH(MAX(AF$8:AF$607),AF$8:AF$607,0)))&lt;0,0,(节奏总纲!Q85-INDEX($O$8:$O$607,MATCH(MAX(AF$8:AF$607),AF$8:AF$607,0)))*MAX($L$8:$L$67))</f>
        <v>478434190.3460567</v>
      </c>
      <c r="BC89" s="69">
        <f>求节点($O$8:$O$607,AG$8:AG$607,节奏总纲!R85)+IF((节奏总纲!R85-INDEX($O$8:$O$607,MATCH(MAX(AG$8:AG$607),AG$8:AG$607,0)))&lt;0,0,(节奏总纲!R85-INDEX($O$8:$O$607,MATCH(MAX(AG$8:AG$607),AG$8:AG$607,0)))*MAX($L$8:$L$67))</f>
        <v>434239340.27792501</v>
      </c>
      <c r="BD89" s="69">
        <f>求节点($O$8:$O$607,AH$8:AH$607,节奏总纲!S85)+IF((节奏总纲!S85-INDEX($O$8:$O$607,MATCH(MAX(AH$8:AH$607),AH$8:AH$607,0)))&lt;0,0,(节奏总纲!S85-INDEX($O$8:$O$607,MATCH(MAX(AH$8:AH$607),AH$8:AH$607,0)))*MAX($L$8:$L$67))</f>
        <v>350900176.51287472</v>
      </c>
      <c r="BE89" s="69">
        <f>求节点($O$8:$O$607,AI$8:AI$607,节奏总纲!T85)+IF((节奏总纲!T85-INDEX($O$8:$O$607,MATCH(MAX(AI$8:AI$607),AI$8:AI$607,0)))&lt;0,0,(节奏总纲!T85-INDEX($O$8:$O$607,MATCH(MAX(AI$8:AI$607),AI$8:AI$607,0)))*MAX($L$8:$L$67))</f>
        <v>213057557.462428</v>
      </c>
      <c r="BN89" s="4">
        <v>82</v>
      </c>
      <c r="BO89" s="63">
        <f>求节点($BJ$19:$BJ$23,$BK$19:$BK$23,基本信息!G86)</f>
        <v>500000</v>
      </c>
      <c r="BP89" s="63">
        <f>求节点($BJ$19:$BJ$23,$BK$19:$BK$23,基本信息!H86)</f>
        <v>531250</v>
      </c>
      <c r="BQ89" s="63">
        <f>求节点($BJ$19:$BJ$23,$BK$19:$BK$23,基本信息!I86)</f>
        <v>562500</v>
      </c>
      <c r="BR89" s="63">
        <f>求节点($BJ$19:$BJ$23,$BK$19:$BK$23,基本信息!J86)</f>
        <v>593750</v>
      </c>
      <c r="BS89" s="63">
        <f>求节点($BJ$19:$BJ$23,$BK$19:$BK$23,基本信息!K86)</f>
        <v>625000</v>
      </c>
      <c r="BT89" s="63">
        <f>求节点($BJ$19:$BJ$23,$BL$19:$BL$23,基本信息!G86)</f>
        <v>9000</v>
      </c>
      <c r="BU89" s="63">
        <f>求节点($BJ$19:$BJ$23,$BL$19:$BL$23,基本信息!H86)</f>
        <v>9437.5</v>
      </c>
      <c r="BV89" s="63">
        <f>求节点($BJ$19:$BJ$23,$BL$19:$BL$23,基本信息!I86)</f>
        <v>9875</v>
      </c>
      <c r="BW89" s="63">
        <f>求节点($BJ$19:$BJ$23,$BL$19:$BL$23,基本信息!J86)</f>
        <v>10312.5</v>
      </c>
      <c r="BX89" s="63">
        <f>求节点($BJ$19:$BJ$23,$BL$19:$BL$23,基本信息!K86)</f>
        <v>10750</v>
      </c>
      <c r="CC89" s="27"/>
      <c r="CD89" s="24">
        <v>82</v>
      </c>
      <c r="CE89" s="69">
        <f t="shared" si="55"/>
        <v>61405.977530996643</v>
      </c>
      <c r="CF89" s="69">
        <f t="shared" si="56"/>
        <v>55740.250122546735</v>
      </c>
      <c r="CG89" s="69">
        <f t="shared" si="57"/>
        <v>47752.4669552868</v>
      </c>
      <c r="CH89" s="69">
        <f t="shared" si="58"/>
        <v>36762.528931298853</v>
      </c>
      <c r="CI89" s="69">
        <f t="shared" si="59"/>
        <v>21693.574159754764</v>
      </c>
      <c r="CJ89" s="69">
        <f>(CE89-CE88)/节奏总纲!W85</f>
        <v>216.00000000000028</v>
      </c>
      <c r="CK89" s="6">
        <f t="shared" si="60"/>
        <v>1.4656553583007388E-2</v>
      </c>
      <c r="CL89" s="6">
        <f t="shared" si="61"/>
        <v>0.98534344641699256</v>
      </c>
      <c r="CM89" s="24"/>
      <c r="CN89" s="24">
        <v>82</v>
      </c>
      <c r="CO89" s="69">
        <f t="shared" si="62"/>
        <v>17181265.307613816</v>
      </c>
      <c r="CP89" s="69">
        <f t="shared" si="63"/>
        <v>15826701.737009035</v>
      </c>
      <c r="CQ89" s="69">
        <f t="shared" si="64"/>
        <v>13767880.323345158</v>
      </c>
      <c r="CR89" s="69">
        <f t="shared" si="65"/>
        <v>10792975.048896927</v>
      </c>
      <c r="CS89" s="69">
        <f t="shared" si="66"/>
        <v>6570453.5586743588</v>
      </c>
      <c r="CT89" s="6">
        <f t="shared" si="67"/>
        <v>2.9101465523521528E-2</v>
      </c>
      <c r="CU89" s="6">
        <f t="shared" si="68"/>
        <v>0.97089853447647845</v>
      </c>
      <c r="CW89" s="24">
        <v>82</v>
      </c>
      <c r="CX89" s="69">
        <f t="shared" si="69"/>
        <v>0</v>
      </c>
      <c r="CY89" s="69">
        <f t="shared" si="70"/>
        <v>0</v>
      </c>
      <c r="CZ89" s="69">
        <f t="shared" si="71"/>
        <v>0</v>
      </c>
      <c r="DA89" s="69">
        <f t="shared" si="72"/>
        <v>0</v>
      </c>
      <c r="DB89" s="69">
        <f t="shared" si="73"/>
        <v>0</v>
      </c>
    </row>
    <row r="90" spans="14:106" x14ac:dyDescent="0.15">
      <c r="N90" s="69"/>
      <c r="O90" s="4">
        <v>83</v>
      </c>
      <c r="P90" s="69">
        <f>求节点($C$8:$C$67,$I$8:$I$67,基本信息!N87)+P89</f>
        <v>151405.22127046934</v>
      </c>
      <c r="Q90" s="69">
        <f>求节点($C$8:$C$67,$I$8:$I$67,基本信息!O87)+Q89</f>
        <v>162572.79688078084</v>
      </c>
      <c r="R90" s="69">
        <f>求节点($C$8:$C$67,$I$8:$I$67,基本信息!P87)+R89</f>
        <v>175244.69667524379</v>
      </c>
      <c r="S90" s="69">
        <f>求节点($C$8:$C$67,$I$8:$I$67,基本信息!Q87)+S89</f>
        <v>189477.68239512693</v>
      </c>
      <c r="T90" s="69">
        <f>求节点($C$8:$C$67,$I$8:$I$67,基本信息!R87)+T89</f>
        <v>205589.85137715045</v>
      </c>
      <c r="U90" s="69">
        <f>求节点($C$8:$C$67,$J$8:$J$67,基本信息!N87)+U89</f>
        <v>4080248.186181467</v>
      </c>
      <c r="V90" s="69">
        <f>求节点($C$8:$C$67,$J$8:$J$67,基本信息!O87)+V89</f>
        <v>4448320.1577711701</v>
      </c>
      <c r="W90" s="69">
        <f>求节点($C$8:$C$67,$J$8:$J$67,基本信息!P87)+W89</f>
        <v>4877390.5894887727</v>
      </c>
      <c r="X90" s="69">
        <f>求节点($C$8:$C$67,$J$8:$J$67,基本信息!Q87)+X89</f>
        <v>5367608.3345948514</v>
      </c>
      <c r="Y90" s="69">
        <f>求节点($C$8:$C$67,$J$8:$J$67,基本信息!R87)+Y89</f>
        <v>5928131.1685465332</v>
      </c>
      <c r="Z90" s="69">
        <f>求节点($C$8:$C$67,$K$8:$K$67,基本信息!N87)+Z89</f>
        <v>0</v>
      </c>
      <c r="AA90" s="69">
        <f>求节点($C$8:$C$67,$K$8:$K$67,基本信息!O87)+AA89</f>
        <v>0</v>
      </c>
      <c r="AB90" s="69">
        <f>求节点($C$8:$C$67,$K$8:$K$67,基本信息!P87)+AB89</f>
        <v>0</v>
      </c>
      <c r="AC90" s="69">
        <f>求节点($C$8:$C$67,$K$8:$K$67,基本信息!Q87)+AC89</f>
        <v>0</v>
      </c>
      <c r="AD90" s="69">
        <f>求节点($C$8:$C$67,$K$8:$K$67,基本信息!R87)+AD89</f>
        <v>0</v>
      </c>
      <c r="AE90" s="69">
        <f>求节点($C$8:$C$67,$L$8:$L$67,基本信息!N87)+AE89</f>
        <v>115827080.75530007</v>
      </c>
      <c r="AF90" s="69">
        <f>求节点($C$8:$C$67,$L$8:$L$67,基本信息!O87)+AF89</f>
        <v>131325979.81044501</v>
      </c>
      <c r="AG90" s="69">
        <f>求节点($C$8:$C$67,$L$8:$L$67,基本信息!P87)+AG89</f>
        <v>152938353.7121093</v>
      </c>
      <c r="AH90" s="69">
        <f>求节点($C$8:$C$67,$L$8:$L$67,基本信息!Q87)+AH89</f>
        <v>180013522.19650656</v>
      </c>
      <c r="AI90" s="69">
        <f>求节点($C$8:$C$67,$L$8:$L$67,基本信息!R87)+AI89</f>
        <v>212420093.50572404</v>
      </c>
      <c r="AJ90" s="69"/>
      <c r="AK90" s="58">
        <v>83</v>
      </c>
      <c r="AL90" s="69">
        <f>求节点($O$8:$O$607,P$8:P$607,节奏总纲!P86)+IF((节奏总纲!P86-INDEX($O$8:$O$607,MATCH(MAX(P$8:P$607),P$8:P$607,0)))&lt;0,0,(节奏总纲!P86-INDEX($O$8:$O$607,MATCH(MAX(P$8:P$607),P$8:P$607,0)))*MAX($I$8:$I$67))</f>
        <v>662554.44237970305</v>
      </c>
      <c r="AM90" s="69">
        <f>求节点($O$8:$O$607,Q$8:Q$607,节奏总纲!Q86)+IF((节奏总纲!Q86-INDEX($O$8:$O$607,MATCH(MAX(Q$8:Q$607),Q$8:Q$607,0)))&lt;0,0,(节奏总纲!Q86-INDEX($O$8:$O$607,MATCH(MAX(Q$8:Q$607),Q$8:Q$607,0)))*MAX($I$8:$I$67))</f>
        <v>589615.21242547501</v>
      </c>
      <c r="AN90" s="69">
        <f>求节点($O$8:$O$607,R$8:R$607,节奏总纲!R86)+IF((节奏总纲!R86-INDEX($O$8:$O$607,MATCH(MAX(R$8:R$607),R$8:R$607,0)))&lt;0,0,(节奏总纲!R86-INDEX($O$8:$O$607,MATCH(MAX(R$8:R$607),R$8:R$607,0)))*MAX($I$8:$I$67))</f>
        <v>503619.52128049958</v>
      </c>
      <c r="AO90" s="69">
        <f>求节点($O$8:$O$607,S$8:S$607,节奏总纲!S86)+IF((节奏总纲!S86-INDEX($O$8:$O$607,MATCH(MAX(S$8:S$607),S$8:S$607,0)))&lt;0,0,(节奏总纲!S86-INDEX($O$8:$O$607,MATCH(MAX(S$8:S$607),S$8:S$607,0)))*MAX($I$8:$I$67))</f>
        <v>383961.09937701997</v>
      </c>
      <c r="AP90" s="69">
        <f>求节点($O$8:$O$607,T$8:T$607,节奏总纲!T86)+IF((节奏总纲!T86-INDEX($O$8:$O$607,MATCH(MAX(T$8:T$607),T$8:T$607,0)))&lt;0,0,(节奏总纲!T86-INDEX($O$8:$O$607,MATCH(MAX(T$8:T$607),T$8:T$607,0)))*MAX($I$8:$I$67))</f>
        <v>221569.6131947363</v>
      </c>
      <c r="AQ90" s="69">
        <f>求节点($O$8:$O$607,U$8:U$607,节奏总纲!P86)+IF((节奏总纲!P86-INDEX($O$8:$O$607,MATCH(MAX(U$8:U$607),U$8:U$607,0)))&lt;0,0,(节奏总纲!P86-INDEX($O$8:$O$607,MATCH(MAX(U$8:U$607),U$8:U$607,0)))*MAX($J$8:$J$67))</f>
        <v>18372825.858326271</v>
      </c>
      <c r="AR90" s="69">
        <f>求节点($O$8:$O$607,V$8:V$607,节奏总纲!Q86)+IF((节奏总纲!Q86-INDEX($O$8:$O$607,MATCH(MAX(V$8:V$607),V$8:V$607,0)))&lt;0,0,(节奏总纲!Q86-INDEX($O$8:$O$607,MATCH(MAX(V$8:V$607),V$8:V$607,0)))*MAX($J$8:$J$67))</f>
        <v>16467725.893300643</v>
      </c>
      <c r="AS90" s="69">
        <f>求节点($O$8:$O$607,W$8:W$607,节奏总纲!R86)+IF((节奏总纲!R86-INDEX($O$8:$O$607,MATCH(MAX(W$8:W$607),W$8:W$607,0)))&lt;0,0,(节奏总纲!R86-INDEX($O$8:$O$607,MATCH(MAX(W$8:W$607),W$8:W$607,0)))*MAX($J$8:$J$67))</f>
        <v>14229838.125714412</v>
      </c>
      <c r="AT90" s="69">
        <f>求节点($O$8:$O$607,X$8:X$607,节奏总纲!S86)+IF((节奏总纲!S86-INDEX($O$8:$O$607,MATCH(MAX(X$8:X$607),X$8:X$607,0)))&lt;0,0,(节奏总纲!S86-INDEX($O$8:$O$607,MATCH(MAX(X$8:X$607),X$8:X$607,0)))*MAX($J$8:$J$67))</f>
        <v>10966373.368922077</v>
      </c>
      <c r="AU90" s="69">
        <f>求节点($O$8:$O$607,Y$8:Y$607,节奏总纲!T86)+IF((节奏总纲!T86-INDEX($O$8:$O$607,MATCH(MAX(Y$8:Y$607),Y$8:Y$607,0)))&lt;0,0,(节奏总纲!T86-INDEX($O$8:$O$607,MATCH(MAX(Y$8:Y$607),Y$8:Y$607,0)))*MAX($J$8:$J$67))</f>
        <v>6392659.1283600759</v>
      </c>
      <c r="AV90" s="69">
        <f>求节点($O$8:$O$607,Z$8:Z$607,节奏总纲!P86)+IF((节奏总纲!P86-INDEX($O$8:$O$607,MATCH(MAX(Z$8:Z$607),Z$8:Z$607,0)))&lt;0,0,(节奏总纲!P86-INDEX($O$8:$O$607,MATCH(MAX(Z$8:Z$607),Z$8:Z$607,0)))*MAX($K$8:$K$67))</f>
        <v>0</v>
      </c>
      <c r="AW90" s="69">
        <f>求节点($O$8:$O$607,AA$8:AA$607,节奏总纲!Q86)+IF((节奏总纲!Q86-INDEX($O$8:$O$607,MATCH(MAX(AA$8:AA$607),AA$8:AA$607,0)))&lt;0,0,(节奏总纲!Q86-INDEX($O$8:$O$607,MATCH(MAX(AA$8:AA$607),AA$8:AA$607,0)))*MAX($K$8:$K$67))</f>
        <v>0</v>
      </c>
      <c r="AX90" s="69">
        <f>求节点($O$8:$O$607,AB$8:AB$607,节奏总纲!R86)+IF((节奏总纲!R86-INDEX($O$8:$O$607,MATCH(MAX(AB$8:AB$607),AB$8:AB$607,0)))&lt;0,0,(节奏总纲!R86-INDEX($O$8:$O$607,MATCH(MAX(AB$8:AB$607),AB$8:AB$607,0)))*MAX($K$8:$K$67))</f>
        <v>0</v>
      </c>
      <c r="AY90" s="69">
        <f>求节点($O$8:$O$607,AC$8:AC$607,节奏总纲!S86)+IF((节奏总纲!S86-INDEX($O$8:$O$607,MATCH(MAX(AC$8:AC$607),AC$8:AC$607,0)))&lt;0,0,(节奏总纲!S86-INDEX($O$8:$O$607,MATCH(MAX(AC$8:AC$607),AC$8:AC$607,0)))*MAX($K$8:$K$67))</f>
        <v>0</v>
      </c>
      <c r="AZ90" s="69">
        <f>求节点($O$8:$O$607,AD$8:AD$607,节奏总纲!T86)+IF((节奏总纲!T86-INDEX($O$8:$O$607,MATCH(MAX(AD$8:AD$607),AD$8:AD$607,0)))&lt;0,0,(节奏总纲!T86-INDEX($O$8:$O$607,MATCH(MAX(AD$8:AD$607),AD$8:AD$607,0)))*MAX($K$8:$K$67))</f>
        <v>0</v>
      </c>
      <c r="BA90" s="69">
        <f>求节点($O$8:$O$607,AE$8:AE$607,节奏总纲!P86)+IF((节奏总纲!P86-INDEX($O$8:$O$607,MATCH(MAX(AE$8:AE$607),AE$8:AE$607,0)))&lt;0,0,(节奏总纲!P86-INDEX($O$8:$O$607,MATCH(MAX(AE$8:AE$607),AE$8:AE$607,0)))*MAX($L$8:$L$67))</f>
        <v>559030944.01904798</v>
      </c>
      <c r="BB90" s="69">
        <f>求节点($O$8:$O$607,AF$8:AF$607,节奏总纲!Q86)+IF((节奏总纲!Q86-INDEX($O$8:$O$607,MATCH(MAX(AF$8:AF$607),AF$8:AF$607,0)))&lt;0,0,(节奏总纲!Q86-INDEX($O$8:$O$607,MATCH(MAX(AF$8:AF$607),AF$8:AF$607,0)))*MAX($L$8:$L$67))</f>
        <v>515946963.34738815</v>
      </c>
      <c r="BC90" s="69">
        <f>求节点($O$8:$O$607,AG$8:AG$607,节奏总纲!R86)+IF((节奏总纲!R86-INDEX($O$8:$O$607,MATCH(MAX(AG$8:AG$607),AG$8:AG$607,0)))&lt;0,0,(节奏总纲!R86-INDEX($O$8:$O$607,MATCH(MAX(AG$8:AG$607),AG$8:AG$607,0)))*MAX($L$8:$L$67))</f>
        <v>468843248.26906431</v>
      </c>
      <c r="BD90" s="69">
        <f>求节点($O$8:$O$607,AH$8:AH$607,节奏总纲!S86)+IF((节奏总纲!S86-INDEX($O$8:$O$607,MATCH(MAX(AH$8:AH$607),AH$8:AH$607,0)))&lt;0,0,(节奏总纲!S86-INDEX($O$8:$O$607,MATCH(MAX(AH$8:AH$607),AH$8:AH$607,0)))*MAX($L$8:$L$67))</f>
        <v>378033001.30534315</v>
      </c>
      <c r="BE90" s="69">
        <f>求节点($O$8:$O$607,AI$8:AI$607,节奏总纲!T86)+IF((节奏总纲!T86-INDEX($O$8:$O$607,MATCH(MAX(AI$8:AI$607),AI$8:AI$607,0)))&lt;0,0,(节奏总纲!T86-INDEX($O$8:$O$607,MATCH(MAX(AI$8:AI$607),AI$8:AI$607,0)))*MAX($L$8:$L$67))</f>
        <v>229514722.42686242</v>
      </c>
      <c r="BN90" s="4">
        <v>83</v>
      </c>
      <c r="BO90" s="63">
        <f>求节点($BJ$19:$BJ$23,$BK$19:$BK$23,基本信息!G87)</f>
        <v>500000</v>
      </c>
      <c r="BP90" s="63">
        <f>求节点($BJ$19:$BJ$23,$BK$19:$BK$23,基本信息!H87)</f>
        <v>531250</v>
      </c>
      <c r="BQ90" s="63">
        <f>求节点($BJ$19:$BJ$23,$BK$19:$BK$23,基本信息!I87)</f>
        <v>562500</v>
      </c>
      <c r="BR90" s="63">
        <f>求节点($BJ$19:$BJ$23,$BK$19:$BK$23,基本信息!J87)</f>
        <v>593750</v>
      </c>
      <c r="BS90" s="63">
        <f>求节点($BJ$19:$BJ$23,$BK$19:$BK$23,基本信息!K87)</f>
        <v>625000</v>
      </c>
      <c r="BT90" s="63">
        <f>求节点($BJ$19:$BJ$23,$BL$19:$BL$23,基本信息!G87)</f>
        <v>9000</v>
      </c>
      <c r="BU90" s="63">
        <f>求节点($BJ$19:$BJ$23,$BL$19:$BL$23,基本信息!H87)</f>
        <v>9437.5</v>
      </c>
      <c r="BV90" s="63">
        <f>求节点($BJ$19:$BJ$23,$BL$19:$BL$23,基本信息!I87)</f>
        <v>9875</v>
      </c>
      <c r="BW90" s="63">
        <f>求节点($BJ$19:$BJ$23,$BL$19:$BL$23,基本信息!J87)</f>
        <v>10312.5</v>
      </c>
      <c r="BX90" s="63">
        <f>求节点($BJ$19:$BJ$23,$BL$19:$BL$23,基本信息!K87)</f>
        <v>10750</v>
      </c>
      <c r="CC90" s="27"/>
      <c r="CD90" s="24">
        <v>83</v>
      </c>
      <c r="CE90" s="69">
        <f t="shared" si="55"/>
        <v>67155.44423797031</v>
      </c>
      <c r="CF90" s="69">
        <f t="shared" si="56"/>
        <v>59905.271242547504</v>
      </c>
      <c r="CG90" s="69">
        <f t="shared" si="57"/>
        <v>51349.452128049961</v>
      </c>
      <c r="CH90" s="69">
        <f t="shared" si="58"/>
        <v>39427.359937702</v>
      </c>
      <c r="CI90" s="69">
        <f t="shared" si="59"/>
        <v>23231.96131947363</v>
      </c>
      <c r="CJ90" s="69">
        <f>(CE90-CE89)/节奏总纲!W86</f>
        <v>272.40664713587802</v>
      </c>
      <c r="CK90" s="6">
        <f t="shared" si="60"/>
        <v>1.3401742929594555E-2</v>
      </c>
      <c r="CL90" s="6">
        <f t="shared" si="61"/>
        <v>0.98659825707040549</v>
      </c>
      <c r="CM90" s="24"/>
      <c r="CN90" s="24">
        <v>83</v>
      </c>
      <c r="CO90" s="69">
        <f t="shared" si="62"/>
        <v>18872825.858326271</v>
      </c>
      <c r="CP90" s="69">
        <f t="shared" si="63"/>
        <v>16998975.893300645</v>
      </c>
      <c r="CQ90" s="69">
        <f t="shared" si="64"/>
        <v>14792338.125714412</v>
      </c>
      <c r="CR90" s="69">
        <f t="shared" si="65"/>
        <v>11560123.368922077</v>
      </c>
      <c r="CS90" s="69">
        <f t="shared" si="66"/>
        <v>7017659.1283600759</v>
      </c>
      <c r="CT90" s="6">
        <f t="shared" si="67"/>
        <v>2.6493117869755108E-2</v>
      </c>
      <c r="CU90" s="6">
        <f t="shared" si="68"/>
        <v>0.97350688213024494</v>
      </c>
      <c r="CW90" s="24">
        <v>83</v>
      </c>
      <c r="CX90" s="69">
        <f t="shared" si="69"/>
        <v>0</v>
      </c>
      <c r="CY90" s="69">
        <f t="shared" si="70"/>
        <v>0</v>
      </c>
      <c r="CZ90" s="69">
        <f t="shared" si="71"/>
        <v>0</v>
      </c>
      <c r="DA90" s="69">
        <f t="shared" si="72"/>
        <v>0</v>
      </c>
      <c r="DB90" s="69">
        <f t="shared" si="73"/>
        <v>0</v>
      </c>
    </row>
    <row r="91" spans="14:106" x14ac:dyDescent="0.15">
      <c r="N91" s="69"/>
      <c r="O91" s="4">
        <v>84</v>
      </c>
      <c r="P91" s="69">
        <f>求节点($C$8:$C$67,$I$8:$I$67,基本信息!N88)+P90</f>
        <v>153541.39774105756</v>
      </c>
      <c r="Q91" s="69">
        <f>求节点($C$8:$C$67,$I$8:$I$67,基本信息!O88)+Q90</f>
        <v>164837.79688078084</v>
      </c>
      <c r="R91" s="69">
        <f>求节点($C$8:$C$67,$I$8:$I$67,基本信息!P88)+R90</f>
        <v>177614.69667524379</v>
      </c>
      <c r="S91" s="69">
        <f>求节点($C$8:$C$67,$I$8:$I$67,基本信息!Q88)+S90</f>
        <v>191952.68239512693</v>
      </c>
      <c r="T91" s="69">
        <f>求节点($C$8:$C$67,$I$8:$I$67,基本信息!R88)+T90</f>
        <v>208169.85137715045</v>
      </c>
      <c r="U91" s="69">
        <f>求节点($C$8:$C$67,$J$8:$J$67,基本信息!N88)+U90</f>
        <v>4139454.0685344082</v>
      </c>
      <c r="V91" s="69">
        <f>求节点($C$8:$C$67,$J$8:$J$67,基本信息!O88)+V90</f>
        <v>4512070.1577711701</v>
      </c>
      <c r="W91" s="69">
        <f>求节点($C$8:$C$67,$J$8:$J$67,基本信息!P88)+W90</f>
        <v>4944890.5894887727</v>
      </c>
      <c r="X91" s="69">
        <f>求节点($C$8:$C$67,$J$8:$J$67,基本信息!Q88)+X90</f>
        <v>5438858.3345948514</v>
      </c>
      <c r="Y91" s="69">
        <f>求节点($C$8:$C$67,$J$8:$J$67,基本信息!R88)+Y90</f>
        <v>6003131.1685465332</v>
      </c>
      <c r="Z91" s="69">
        <f>求节点($C$8:$C$67,$K$8:$K$67,基本信息!N88)+Z90</f>
        <v>0</v>
      </c>
      <c r="AA91" s="69">
        <f>求节点($C$8:$C$67,$K$8:$K$67,基本信息!O88)+AA90</f>
        <v>0</v>
      </c>
      <c r="AB91" s="69">
        <f>求节点($C$8:$C$67,$K$8:$K$67,基本信息!P88)+AB90</f>
        <v>0</v>
      </c>
      <c r="AC91" s="69">
        <f>求节点($C$8:$C$67,$K$8:$K$67,基本信息!Q88)+AC90</f>
        <v>0</v>
      </c>
      <c r="AD91" s="69">
        <f>求节点($C$8:$C$67,$K$8:$K$67,基本信息!R88)+AD90</f>
        <v>0</v>
      </c>
      <c r="AE91" s="69">
        <f>求节点($C$8:$C$67,$L$8:$L$67,基本信息!N88)+AE90</f>
        <v>117595316.04941772</v>
      </c>
      <c r="AF91" s="69">
        <f>求节点($C$8:$C$67,$L$8:$L$67,基本信息!O88)+AF90</f>
        <v>133365979.81044501</v>
      </c>
      <c r="AG91" s="69">
        <f>求节点($C$8:$C$67,$L$8:$L$67,基本信息!P88)+AG90</f>
        <v>155218353.7121093</v>
      </c>
      <c r="AH91" s="69">
        <f>求节点($C$8:$C$67,$L$8:$L$67,基本信息!Q88)+AH90</f>
        <v>182533522.19650656</v>
      </c>
      <c r="AI91" s="69">
        <f>求节点($C$8:$C$67,$L$8:$L$67,基本信息!R88)+AI90</f>
        <v>215180093.50572404</v>
      </c>
      <c r="AJ91" s="69"/>
      <c r="AK91" s="58">
        <v>84</v>
      </c>
      <c r="AL91" s="69">
        <f>求节点($O$8:$O$607,P$8:P$607,节奏总纲!P87)+IF((节奏总纲!P87-INDEX($O$8:$O$607,MATCH(MAX(P$8:P$607),P$8:P$607,0)))&lt;0,0,(节奏总纲!P87-INDEX($O$8:$O$607,MATCH(MAX(P$8:P$607),P$8:P$607,0)))*MAX($I$8:$I$67))</f>
        <v>730417.60840438923</v>
      </c>
      <c r="AM91" s="69">
        <f>求节点($O$8:$O$607,Q$8:Q$607,节奏总纲!Q87)+IF((节奏总纲!Q87-INDEX($O$8:$O$607,MATCH(MAX(Q$8:Q$607),Q$8:Q$607,0)))&lt;0,0,(节奏总纲!Q87-INDEX($O$8:$O$607,MATCH(MAX(Q$8:Q$607),Q$8:Q$607,0)))*MAX($I$8:$I$67))</f>
        <v>634280.50312729436</v>
      </c>
      <c r="AN91" s="69">
        <f>求节点($O$8:$O$607,R$8:R$607,节奏总纲!R87)+IF((节奏总纲!R87-INDEX($O$8:$O$607,MATCH(MAX(R$8:R$607),R$8:R$607,0)))&lt;0,0,(节奏总纲!R87-INDEX($O$8:$O$607,MATCH(MAX(R$8:R$607),R$8:R$607,0)))*MAX($I$8:$I$67))</f>
        <v>540867.89269044355</v>
      </c>
      <c r="AO91" s="69">
        <f>求节点($O$8:$O$607,S$8:S$607,节奏总纲!S87)+IF((节奏总纲!S87-INDEX($O$8:$O$607,MATCH(MAX(S$8:S$607),S$8:S$607,0)))&lt;0,0,(节奏总纲!S87-INDEX($O$8:$O$607,MATCH(MAX(S$8:S$607),S$8:S$607,0)))*MAX($I$8:$I$67))</f>
        <v>412171.77541479323</v>
      </c>
      <c r="AP91" s="69">
        <f>求节点($O$8:$O$607,T$8:T$607,节奏总纲!T87)+IF((节奏总纲!T87-INDEX($O$8:$O$607,MATCH(MAX(T$8:T$607),T$8:T$607,0)))&lt;0,0,(节奏总纲!T87-INDEX($O$8:$O$607,MATCH(MAX(T$8:T$607),T$8:T$607,0)))*MAX($I$8:$I$67))</f>
        <v>238225.56949081825</v>
      </c>
      <c r="AQ91" s="69">
        <f>求节点($O$8:$O$607,U$8:U$607,节奏总纲!P87)+IF((节奏总纲!P87-INDEX($O$8:$O$607,MATCH(MAX(U$8:U$607),U$8:U$607,0)))&lt;0,0,(节奏总纲!P87-INDEX($O$8:$O$607,MATCH(MAX(U$8:U$607),U$8:U$607,0)))*MAX($J$8:$J$67))</f>
        <v>20408720.839066856</v>
      </c>
      <c r="AR91" s="69">
        <f>求节点($O$8:$O$607,V$8:V$607,节奏总纲!Q87)+IF((节奏总纲!Q87-INDEX($O$8:$O$607,MATCH(MAX(V$8:V$607),V$8:V$607,0)))&lt;0,0,(节奏总纲!Q87-INDEX($O$8:$O$607,MATCH(MAX(V$8:V$607),V$8:V$607,0)))*MAX($J$8:$J$67))</f>
        <v>17724861.558749199</v>
      </c>
      <c r="AS91" s="69">
        <f>求节点($O$8:$O$607,W$8:W$607,节奏总纲!R87)+IF((节奏总纲!R87-INDEX($O$8:$O$607,MATCH(MAX(W$8:W$607),W$8:W$607,0)))&lt;0,0,(节奏总纲!R87-INDEX($O$8:$O$607,MATCH(MAX(W$8:W$607),W$8:W$607,0)))*MAX($J$8:$J$67))</f>
        <v>15290709.4633394</v>
      </c>
      <c r="AT91" s="69">
        <f>求节点($O$8:$O$607,X$8:X$607,节奏总纲!S87)+IF((节奏总纲!S87-INDEX($O$8:$O$607,MATCH(MAX(X$8:X$607),X$8:X$607,0)))&lt;0,0,(节奏总纲!S87-INDEX($O$8:$O$607,MATCH(MAX(X$8:X$607),X$8:X$607,0)))*MAX($J$8:$J$67))</f>
        <v>11778498.891221609</v>
      </c>
      <c r="AU91" s="69">
        <f>求节点($O$8:$O$607,Y$8:Y$607,节奏总纲!T87)+IF((节奏总纲!T87-INDEX($O$8:$O$607,MATCH(MAX(Y$8:Y$607),Y$8:Y$607,0)))&lt;0,0,(节奏总纲!T87-INDEX($O$8:$O$607,MATCH(MAX(Y$8:Y$607),Y$8:Y$607,0)))*MAX($J$8:$J$67))</f>
        <v>6876843.904408969</v>
      </c>
      <c r="AV91" s="69">
        <f>求节点($O$8:$O$607,Z$8:Z$607,节奏总纲!P87)+IF((节奏总纲!P87-INDEX($O$8:$O$607,MATCH(MAX(Z$8:Z$607),Z$8:Z$607,0)))&lt;0,0,(节奏总纲!P87-INDEX($O$8:$O$607,MATCH(MAX(Z$8:Z$607),Z$8:Z$607,0)))*MAX($K$8:$K$67))</f>
        <v>0</v>
      </c>
      <c r="AW91" s="69">
        <f>求节点($O$8:$O$607,AA$8:AA$607,节奏总纲!Q87)+IF((节奏总纲!Q87-INDEX($O$8:$O$607,MATCH(MAX(AA$8:AA$607),AA$8:AA$607,0)))&lt;0,0,(节奏总纲!Q87-INDEX($O$8:$O$607,MATCH(MAX(AA$8:AA$607),AA$8:AA$607,0)))*MAX($K$8:$K$67))</f>
        <v>0</v>
      </c>
      <c r="AX91" s="69">
        <f>求节点($O$8:$O$607,AB$8:AB$607,节奏总纲!R87)+IF((节奏总纲!R87-INDEX($O$8:$O$607,MATCH(MAX(AB$8:AB$607),AB$8:AB$607,0)))&lt;0,0,(节奏总纲!R87-INDEX($O$8:$O$607,MATCH(MAX(AB$8:AB$607),AB$8:AB$607,0)))*MAX($K$8:$K$67))</f>
        <v>0</v>
      </c>
      <c r="AY91" s="69">
        <f>求节点($O$8:$O$607,AC$8:AC$607,节奏总纲!S87)+IF((节奏总纲!S87-INDEX($O$8:$O$607,MATCH(MAX(AC$8:AC$607),AC$8:AC$607,0)))&lt;0,0,(节奏总纲!S87-INDEX($O$8:$O$607,MATCH(MAX(AC$8:AC$607),AC$8:AC$607,0)))*MAX($K$8:$K$67))</f>
        <v>0</v>
      </c>
      <c r="AZ91" s="69">
        <f>求节点($O$8:$O$607,AD$8:AD$607,节奏总纲!T87)+IF((节奏总纲!T87-INDEX($O$8:$O$607,MATCH(MAX(AD$8:AD$607),AD$8:AD$607,0)))&lt;0,0,(节奏总纲!T87-INDEX($O$8:$O$607,MATCH(MAX(AD$8:AD$607),AD$8:AD$607,0)))*MAX($K$8:$K$67))</f>
        <v>0</v>
      </c>
      <c r="BA91" s="69">
        <f>求节点($O$8:$O$607,AE$8:AE$607,节奏总纲!P87)+IF((节奏总纲!P87-INDEX($O$8:$O$607,MATCH(MAX(AE$8:AE$607),AE$8:AE$607,0)))&lt;0,0,(节奏总纲!P87-INDEX($O$8:$O$607,MATCH(MAX(AE$8:AE$607),AE$8:AE$607,0)))*MAX($L$8:$L$67))</f>
        <v>643181269.88965881</v>
      </c>
      <c r="BB91" s="69">
        <f>求节点($O$8:$O$607,AF$8:AF$607,节奏总纲!Q87)+IF((节奏总纲!Q87-INDEX($O$8:$O$607,MATCH(MAX(AF$8:AF$607),AF$8:AF$607,0)))&lt;0,0,(节奏总纲!Q87-INDEX($O$8:$O$607,MATCH(MAX(AF$8:AF$607),AF$8:AF$607,0)))*MAX($L$8:$L$67))</f>
        <v>556175304.64174199</v>
      </c>
      <c r="BC91" s="69">
        <f>求节点($O$8:$O$607,AG$8:AG$607,节奏总纲!R87)+IF((节奏总纲!R87-INDEX($O$8:$O$607,MATCH(MAX(AG$8:AG$607),AG$8:AG$607,0)))&lt;0,0,(节奏总纲!R87-INDEX($O$8:$O$607,MATCH(MAX(AG$8:AG$607),AG$8:AG$607,0)))*MAX($L$8:$L$67))</f>
        <v>504677124.56217492</v>
      </c>
      <c r="BD91" s="69">
        <f>求节点($O$8:$O$607,AH$8:AH$607,节奏总纲!S87)+IF((节奏总纲!S87-INDEX($O$8:$O$607,MATCH(MAX(AH$8:AH$607),AH$8:AH$607,0)))&lt;0,0,(节奏总纲!S87-INDEX($O$8:$O$607,MATCH(MAX(AH$8:AH$607),AH$8:AH$607,0)))*MAX($L$8:$L$67))</f>
        <v>406756598.7256214</v>
      </c>
      <c r="BE91" s="69">
        <f>求节点($O$8:$O$607,AI$8:AI$607,节奏总纲!T87)+IF((节奏总纲!T87-INDEX($O$8:$O$607,MATCH(MAX(AI$8:AI$607),AI$8:AI$607,0)))&lt;0,0,(节奏总纲!T87-INDEX($O$8:$O$607,MATCH(MAX(AI$8:AI$607),AI$8:AI$607,0)))*MAX($L$8:$L$67))</f>
        <v>247332722.1854617</v>
      </c>
      <c r="BN91" s="4">
        <v>84</v>
      </c>
      <c r="BO91" s="63">
        <f>求节点($BJ$19:$BJ$23,$BK$19:$BK$23,基本信息!G88)</f>
        <v>500000</v>
      </c>
      <c r="BP91" s="63">
        <f>求节点($BJ$19:$BJ$23,$BK$19:$BK$23,基本信息!H88)</f>
        <v>531250</v>
      </c>
      <c r="BQ91" s="63">
        <f>求节点($BJ$19:$BJ$23,$BK$19:$BK$23,基本信息!I88)</f>
        <v>562500</v>
      </c>
      <c r="BR91" s="63">
        <f>求节点($BJ$19:$BJ$23,$BK$19:$BK$23,基本信息!J88)</f>
        <v>593750</v>
      </c>
      <c r="BS91" s="63">
        <f>求节点($BJ$19:$BJ$23,$BK$19:$BK$23,基本信息!K88)</f>
        <v>625000</v>
      </c>
      <c r="BT91" s="63">
        <f>求节点($BJ$19:$BJ$23,$BL$19:$BL$23,基本信息!G88)</f>
        <v>9000</v>
      </c>
      <c r="BU91" s="63">
        <f>求节点($BJ$19:$BJ$23,$BL$19:$BL$23,基本信息!H88)</f>
        <v>9437.5</v>
      </c>
      <c r="BV91" s="63">
        <f>求节点($BJ$19:$BJ$23,$BL$19:$BL$23,基本信息!I88)</f>
        <v>9875</v>
      </c>
      <c r="BW91" s="63">
        <f>求节点($BJ$19:$BJ$23,$BL$19:$BL$23,基本信息!J88)</f>
        <v>10312.5</v>
      </c>
      <c r="BX91" s="63">
        <f>求节点($BJ$19:$BJ$23,$BL$19:$BL$23,基本信息!K88)</f>
        <v>10750</v>
      </c>
      <c r="CC91" s="27"/>
      <c r="CD91" s="24">
        <v>84</v>
      </c>
      <c r="CE91" s="69">
        <f t="shared" si="55"/>
        <v>73941.760840438932</v>
      </c>
      <c r="CF91" s="69">
        <f t="shared" si="56"/>
        <v>64371.800312729436</v>
      </c>
      <c r="CG91" s="69">
        <f t="shared" si="57"/>
        <v>55074.289269044355</v>
      </c>
      <c r="CH91" s="69">
        <f t="shared" si="58"/>
        <v>42248.427541479323</v>
      </c>
      <c r="CI91" s="69">
        <f t="shared" si="59"/>
        <v>24897.556949081827</v>
      </c>
      <c r="CJ91" s="69">
        <f>(CE91-CE90)/节奏总纲!W87</f>
        <v>300.00000000000023</v>
      </c>
      <c r="CK91" s="6">
        <f t="shared" si="60"/>
        <v>1.2171741513461332E-2</v>
      </c>
      <c r="CL91" s="6">
        <f t="shared" si="61"/>
        <v>0.98782825848653866</v>
      </c>
      <c r="CM91" s="24"/>
      <c r="CN91" s="24">
        <v>84</v>
      </c>
      <c r="CO91" s="69">
        <f t="shared" si="62"/>
        <v>20908720.839066856</v>
      </c>
      <c r="CP91" s="69">
        <f t="shared" si="63"/>
        <v>18256111.558749199</v>
      </c>
      <c r="CQ91" s="69">
        <f t="shared" si="64"/>
        <v>15853209.4633394</v>
      </c>
      <c r="CR91" s="69">
        <f t="shared" si="65"/>
        <v>12372248.891221609</v>
      </c>
      <c r="CS91" s="69">
        <f t="shared" si="66"/>
        <v>7501843.904408969</v>
      </c>
      <c r="CT91" s="6">
        <f t="shared" si="67"/>
        <v>2.3913466722735904E-2</v>
      </c>
      <c r="CU91" s="6">
        <f t="shared" si="68"/>
        <v>0.97608653327726413</v>
      </c>
      <c r="CW91" s="24">
        <v>84</v>
      </c>
      <c r="CX91" s="69">
        <f t="shared" si="69"/>
        <v>0</v>
      </c>
      <c r="CY91" s="69">
        <f t="shared" si="70"/>
        <v>0</v>
      </c>
      <c r="CZ91" s="69">
        <f t="shared" si="71"/>
        <v>0</v>
      </c>
      <c r="DA91" s="69">
        <f t="shared" si="72"/>
        <v>0</v>
      </c>
      <c r="DB91" s="69">
        <f t="shared" si="73"/>
        <v>0</v>
      </c>
    </row>
    <row r="92" spans="14:106" x14ac:dyDescent="0.15">
      <c r="N92" s="69"/>
      <c r="O92" s="4">
        <v>85</v>
      </c>
      <c r="P92" s="69">
        <f>求节点($C$8:$C$67,$I$8:$I$67,基本信息!N89)+P91</f>
        <v>155681.54479988109</v>
      </c>
      <c r="Q92" s="69">
        <f>求节点($C$8:$C$67,$I$8:$I$67,基本信息!O89)+Q91</f>
        <v>167102.79688078084</v>
      </c>
      <c r="R92" s="69">
        <f>求节点($C$8:$C$67,$I$8:$I$67,基本信息!P89)+R91</f>
        <v>179984.69667524379</v>
      </c>
      <c r="S92" s="69">
        <f>求节点($C$8:$C$67,$I$8:$I$67,基本信息!Q89)+S91</f>
        <v>194427.68239512693</v>
      </c>
      <c r="T92" s="69">
        <f>求节点($C$8:$C$67,$I$8:$I$67,基本信息!R89)+T91</f>
        <v>210749.85137715045</v>
      </c>
      <c r="U92" s="69">
        <f>求节点($C$8:$C$67,$J$8:$J$67,基本信息!N89)+U91</f>
        <v>4198792.3038285263</v>
      </c>
      <c r="V92" s="69">
        <f>求节点($C$8:$C$67,$J$8:$J$67,基本信息!O89)+V91</f>
        <v>4575820.1577711701</v>
      </c>
      <c r="W92" s="69">
        <f>求节点($C$8:$C$67,$J$8:$J$67,基本信息!P89)+W91</f>
        <v>5012390.5894887727</v>
      </c>
      <c r="X92" s="69">
        <f>求节点($C$8:$C$67,$J$8:$J$67,基本信息!Q89)+X91</f>
        <v>5510108.3345948514</v>
      </c>
      <c r="Y92" s="69">
        <f>求节点($C$8:$C$67,$J$8:$J$67,基本信息!R89)+Y91</f>
        <v>6078131.1685465332</v>
      </c>
      <c r="Z92" s="69">
        <f>求节点($C$8:$C$67,$K$8:$K$67,基本信息!N89)+Z91</f>
        <v>0</v>
      </c>
      <c r="AA92" s="69">
        <f>求节点($C$8:$C$67,$K$8:$K$67,基本信息!O89)+AA91</f>
        <v>0</v>
      </c>
      <c r="AB92" s="69">
        <f>求节点($C$8:$C$67,$K$8:$K$67,基本信息!P89)+AB91</f>
        <v>0</v>
      </c>
      <c r="AC92" s="69">
        <f>求节点($C$8:$C$67,$K$8:$K$67,基本信息!Q89)+AC91</f>
        <v>0</v>
      </c>
      <c r="AD92" s="69">
        <f>求节点($C$8:$C$67,$K$8:$K$67,基本信息!R89)+AD91</f>
        <v>0</v>
      </c>
      <c r="AE92" s="69">
        <f>求节点($C$8:$C$67,$L$8:$L$67,基本信息!N89)+AE91</f>
        <v>119368845.46118243</v>
      </c>
      <c r="AF92" s="69">
        <f>求节点($C$8:$C$67,$L$8:$L$67,基本信息!O89)+AF91</f>
        <v>135405979.81044501</v>
      </c>
      <c r="AG92" s="69">
        <f>求节点($C$8:$C$67,$L$8:$L$67,基本信息!P89)+AG91</f>
        <v>157498353.7121093</v>
      </c>
      <c r="AH92" s="69">
        <f>求节点($C$8:$C$67,$L$8:$L$67,基本信息!Q89)+AH91</f>
        <v>185053522.19650656</v>
      </c>
      <c r="AI92" s="69">
        <f>求节点($C$8:$C$67,$L$8:$L$67,基本信息!R89)+AI91</f>
        <v>217940093.50572404</v>
      </c>
      <c r="AJ92" s="69"/>
      <c r="AK92" s="58">
        <v>85</v>
      </c>
      <c r="AL92" s="69">
        <f>求节点($O$8:$O$607,P$8:P$607,节奏总纲!P88)+IF((节奏总纲!P88-INDEX($O$8:$O$607,MATCH(MAX(P$8:P$607),P$8:P$607,0)))&lt;0,0,(节奏总纲!P88-INDEX($O$8:$O$607,MATCH(MAX(P$8:P$607),P$8:P$607,0)))*MAX($I$8:$I$67))</f>
        <v>803151.54883334355</v>
      </c>
      <c r="AM92" s="69">
        <f>求节点($O$8:$O$607,Q$8:Q$607,节奏总纲!Q88)+IF((节奏总纲!Q88-INDEX($O$8:$O$607,MATCH(MAX(Q$8:Q$607),Q$8:Q$607,0)))&lt;0,0,(节奏总纲!Q88-INDEX($O$8:$O$607,MATCH(MAX(Q$8:Q$607),Q$8:Q$607,0)))*MAX($I$8:$I$67))</f>
        <v>689240.16501103109</v>
      </c>
      <c r="AN92" s="69">
        <f>求节点($O$8:$O$607,R$8:R$607,节奏总纲!R88)+IF((节奏总纲!R88-INDEX($O$8:$O$607,MATCH(MAX(R$8:R$607),R$8:R$607,0)))&lt;0,0,(节奏总纲!R88-INDEX($O$8:$O$607,MATCH(MAX(R$8:R$607),R$8:R$607,0)))*MAX($I$8:$I$67))</f>
        <v>580321.53692280466</v>
      </c>
      <c r="AO92" s="69">
        <f>求节点($O$8:$O$607,S$8:S$607,节奏总纲!S88)+IF((节奏总纲!S88-INDEX($O$8:$O$607,MATCH(MAX(S$8:S$607),S$8:S$607,0)))&lt;0,0,(节奏总纲!S88-INDEX($O$8:$O$607,MATCH(MAX(S$8:S$607),S$8:S$607,0)))*MAX($I$8:$I$67))</f>
        <v>443348.02893859765</v>
      </c>
      <c r="AP92" s="69">
        <f>求节点($O$8:$O$607,T$8:T$607,节奏总纲!T88)+IF((节奏总纲!T88-INDEX($O$8:$O$607,MATCH(MAX(T$8:T$607),T$8:T$607,0)))&lt;0,0,(节奏总纲!T88-INDEX($O$8:$O$607,MATCH(MAX(T$8:T$607),T$8:T$607,0)))*MAX($I$8:$I$67))</f>
        <v>255990.10710118606</v>
      </c>
      <c r="AQ92" s="69">
        <f>求节点($O$8:$O$607,U$8:U$607,节奏总纲!P88)+IF((节奏总纲!P88-INDEX($O$8:$O$607,MATCH(MAX(U$8:U$607),U$8:U$607,0)))&lt;0,0,(节奏总纲!P88-INDEX($O$8:$O$607,MATCH(MAX(U$8:U$607),U$8:U$607,0)))*MAX($J$8:$J$67))</f>
        <v>22590739.051935483</v>
      </c>
      <c r="AR92" s="69">
        <f>求节点($O$8:$O$607,V$8:V$607,节奏总纲!Q88)+IF((节奏总纲!Q88-INDEX($O$8:$O$607,MATCH(MAX(V$8:V$607),V$8:V$607,0)))&lt;0,0,(节奏总纲!Q88-INDEX($O$8:$O$607,MATCH(MAX(V$8:V$607),V$8:V$607,0)))*MAX($J$8:$J$67))</f>
        <v>19336941.201678678</v>
      </c>
      <c r="AS92" s="69">
        <f>求节点($O$8:$O$607,W$8:W$607,节奏总纲!R88)+IF((节奏总纲!R88-INDEX($O$8:$O$607,MATCH(MAX(W$8:W$607),W$8:W$607,0)))&lt;0,0,(节奏总纲!R88-INDEX($O$8:$O$607,MATCH(MAX(W$8:W$607),W$8:W$607,0)))*MAX($J$8:$J$67))</f>
        <v>16414389.204134494</v>
      </c>
      <c r="AT92" s="69">
        <f>求节点($O$8:$O$607,X$8:X$607,节奏总纲!S88)+IF((节奏总纲!S88-INDEX($O$8:$O$607,MATCH(MAX(X$8:X$607),X$8:X$607,0)))&lt;0,0,(节奏总纲!S88-INDEX($O$8:$O$607,MATCH(MAX(X$8:X$607),X$8:X$607,0)))*MAX($J$8:$J$67))</f>
        <v>12675997.098725071</v>
      </c>
      <c r="AU92" s="69">
        <f>求节点($O$8:$O$607,Y$8:Y$607,节奏总纲!T88)+IF((节奏总纲!T88-INDEX($O$8:$O$607,MATCH(MAX(Y$8:Y$607),Y$8:Y$607,0)))&lt;0,0,(节奏总纲!T88-INDEX($O$8:$O$607,MATCH(MAX(Y$8:Y$607),Y$8:Y$607,0)))*MAX($J$8:$J$67))</f>
        <v>7393254.8814545451</v>
      </c>
      <c r="AV92" s="69">
        <f>求节点($O$8:$O$607,Z$8:Z$607,节奏总纲!P88)+IF((节奏总纲!P88-INDEX($O$8:$O$607,MATCH(MAX(Z$8:Z$607),Z$8:Z$607,0)))&lt;0,0,(节奏总纲!P88-INDEX($O$8:$O$607,MATCH(MAX(Z$8:Z$607),Z$8:Z$607,0)))*MAX($K$8:$K$67))</f>
        <v>0</v>
      </c>
      <c r="AW92" s="69">
        <f>求节点($O$8:$O$607,AA$8:AA$607,节奏总纲!Q88)+IF((节奏总纲!Q88-INDEX($O$8:$O$607,MATCH(MAX(AA$8:AA$607),AA$8:AA$607,0)))&lt;0,0,(节奏总纲!Q88-INDEX($O$8:$O$607,MATCH(MAX(AA$8:AA$607),AA$8:AA$607,0)))*MAX($K$8:$K$67))</f>
        <v>0</v>
      </c>
      <c r="AX92" s="69">
        <f>求节点($O$8:$O$607,AB$8:AB$607,节奏总纲!R88)+IF((节奏总纲!R88-INDEX($O$8:$O$607,MATCH(MAX(AB$8:AB$607),AB$8:AB$607,0)))&lt;0,0,(节奏总纲!R88-INDEX($O$8:$O$607,MATCH(MAX(AB$8:AB$607),AB$8:AB$607,0)))*MAX($K$8:$K$67))</f>
        <v>0</v>
      </c>
      <c r="AY92" s="69">
        <f>求节点($O$8:$O$607,AC$8:AC$607,节奏总纲!S88)+IF((节奏总纲!S88-INDEX($O$8:$O$607,MATCH(MAX(AC$8:AC$607),AC$8:AC$607,0)))&lt;0,0,(节奏总纲!S88-INDEX($O$8:$O$607,MATCH(MAX(AC$8:AC$607),AC$8:AC$607,0)))*MAX($K$8:$K$67))</f>
        <v>0</v>
      </c>
      <c r="AZ92" s="69">
        <f>求节点($O$8:$O$607,AD$8:AD$607,节奏总纲!T88)+IF((节奏总纲!T88-INDEX($O$8:$O$607,MATCH(MAX(AD$8:AD$607),AD$8:AD$607,0)))&lt;0,0,(节奏总纲!T88-INDEX($O$8:$O$607,MATCH(MAX(AD$8:AD$607),AD$8:AD$607,0)))*MAX($K$8:$K$67))</f>
        <v>0</v>
      </c>
      <c r="BA92" s="69">
        <f>求节点($O$8:$O$607,AE$8:AE$607,节奏总纲!P88)+IF((节奏总纲!P88-INDEX($O$8:$O$607,MATCH(MAX(AE$8:AE$607),AE$8:AE$607,0)))&lt;0,0,(节奏总纲!P88-INDEX($O$8:$O$607,MATCH(MAX(AE$8:AE$607),AE$8:AE$607,0)))*MAX($L$8:$L$67))</f>
        <v>733371356.02156222</v>
      </c>
      <c r="BB92" s="69">
        <f>求节点($O$8:$O$607,AF$8:AF$607,节奏总纲!Q88)+IF((节奏总纲!Q88-INDEX($O$8:$O$607,MATCH(MAX(AF$8:AF$607),AF$8:AF$607,0)))&lt;0,0,(节奏总纲!Q88-INDEX($O$8:$O$607,MATCH(MAX(AF$8:AF$607),AF$8:AF$607,0)))*MAX($L$8:$L$67))</f>
        <v>617607316.29195535</v>
      </c>
      <c r="BC92" s="69">
        <f>求节点($O$8:$O$607,AG$8:AG$607,节奏总纲!R88)+IF((节奏总纲!R88-INDEX($O$8:$O$607,MATCH(MAX(AG$8:AG$607),AG$8:AG$607,0)))&lt;0,0,(节奏总纲!R88-INDEX($O$8:$O$607,MATCH(MAX(AG$8:AG$607),AG$8:AG$607,0)))*MAX($L$8:$L$67))</f>
        <v>542632529.14014256</v>
      </c>
      <c r="BD92" s="69">
        <f>求节点($O$8:$O$607,AH$8:AH$607,节奏总纲!S88)+IF((节奏总纲!S88-INDEX($O$8:$O$607,MATCH(MAX(AH$8:AH$607),AH$8:AH$607,0)))&lt;0,0,(节奏总纲!S88-INDEX($O$8:$O$607,MATCH(MAX(AH$8:AH$607),AH$8:AH$607,0)))*MAX($L$8:$L$67))</f>
        <v>438499693.22258592</v>
      </c>
      <c r="BE92" s="69">
        <f>求节点($O$8:$O$607,AI$8:AI$607,节奏总纲!T88)+IF((节奏总纲!T88-INDEX($O$8:$O$607,MATCH(MAX(AI$8:AI$607),AI$8:AI$607,0)))&lt;0,0,(节奏总纲!T88-INDEX($O$8:$O$607,MATCH(MAX(AI$8:AI$607),AI$8:AI$607,0)))*MAX($L$8:$L$67))</f>
        <v>266336646.14073887</v>
      </c>
      <c r="BN92" s="4">
        <v>85</v>
      </c>
      <c r="BO92" s="63">
        <f>求节点($BJ$19:$BJ$23,$BK$19:$BK$23,基本信息!G89)</f>
        <v>500000</v>
      </c>
      <c r="BP92" s="63">
        <f>求节点($BJ$19:$BJ$23,$BK$19:$BK$23,基本信息!H89)</f>
        <v>531250</v>
      </c>
      <c r="BQ92" s="63">
        <f>求节点($BJ$19:$BJ$23,$BK$19:$BK$23,基本信息!I89)</f>
        <v>562500</v>
      </c>
      <c r="BR92" s="63">
        <f>求节点($BJ$19:$BJ$23,$BK$19:$BK$23,基本信息!J89)</f>
        <v>593750</v>
      </c>
      <c r="BS92" s="63">
        <f>求节点($BJ$19:$BJ$23,$BK$19:$BK$23,基本信息!K89)</f>
        <v>625000</v>
      </c>
      <c r="BT92" s="63">
        <f>求节点($BJ$19:$BJ$23,$BL$19:$BL$23,基本信息!G89)</f>
        <v>9000</v>
      </c>
      <c r="BU92" s="63">
        <f>求节点($BJ$19:$BJ$23,$BL$19:$BL$23,基本信息!H89)</f>
        <v>9437.5</v>
      </c>
      <c r="BV92" s="63">
        <f>求节点($BJ$19:$BJ$23,$BL$19:$BL$23,基本信息!I89)</f>
        <v>9875</v>
      </c>
      <c r="BW92" s="63">
        <f>求节点($BJ$19:$BJ$23,$BL$19:$BL$23,基本信息!J89)</f>
        <v>10312.5</v>
      </c>
      <c r="BX92" s="63">
        <f>求节点($BJ$19:$BJ$23,$BL$19:$BL$23,基本信息!K89)</f>
        <v>10750</v>
      </c>
      <c r="CC92" s="27"/>
      <c r="CD92" s="24">
        <v>85</v>
      </c>
      <c r="CE92" s="69">
        <f t="shared" si="55"/>
        <v>81215.154883334355</v>
      </c>
      <c r="CF92" s="69">
        <f t="shared" si="56"/>
        <v>69867.766501103106</v>
      </c>
      <c r="CG92" s="69">
        <f t="shared" si="57"/>
        <v>59019.653692280466</v>
      </c>
      <c r="CH92" s="69">
        <f t="shared" si="58"/>
        <v>45366.052893859771</v>
      </c>
      <c r="CI92" s="69">
        <f t="shared" si="59"/>
        <v>26674.010710118608</v>
      </c>
      <c r="CJ92" s="69">
        <f>(CE92-CE91)/节奏总纲!W88</f>
        <v>299.9999999999996</v>
      </c>
      <c r="CK92" s="6">
        <f t="shared" si="60"/>
        <v>1.1081675597280469E-2</v>
      </c>
      <c r="CL92" s="6">
        <f t="shared" si="61"/>
        <v>0.98891832440271954</v>
      </c>
      <c r="CM92" s="24"/>
      <c r="CN92" s="24">
        <v>85</v>
      </c>
      <c r="CO92" s="69">
        <f t="shared" si="62"/>
        <v>23090739.051935483</v>
      </c>
      <c r="CP92" s="69">
        <f t="shared" si="63"/>
        <v>19868191.201678678</v>
      </c>
      <c r="CQ92" s="69">
        <f t="shared" si="64"/>
        <v>16976889.204134494</v>
      </c>
      <c r="CR92" s="69">
        <f t="shared" si="65"/>
        <v>13269747.098725071</v>
      </c>
      <c r="CS92" s="69">
        <f t="shared" si="66"/>
        <v>8018254.8814545451</v>
      </c>
      <c r="CT92" s="6">
        <f t="shared" si="67"/>
        <v>2.1653702762627236E-2</v>
      </c>
      <c r="CU92" s="6">
        <f t="shared" si="68"/>
        <v>0.97834629723737276</v>
      </c>
      <c r="CW92" s="24">
        <v>85</v>
      </c>
      <c r="CX92" s="69">
        <f t="shared" si="69"/>
        <v>0</v>
      </c>
      <c r="CY92" s="69">
        <f t="shared" si="70"/>
        <v>0</v>
      </c>
      <c r="CZ92" s="69">
        <f t="shared" si="71"/>
        <v>0</v>
      </c>
      <c r="DA92" s="69">
        <f t="shared" si="72"/>
        <v>0</v>
      </c>
      <c r="DB92" s="69">
        <f t="shared" si="73"/>
        <v>0</v>
      </c>
    </row>
    <row r="93" spans="14:106" x14ac:dyDescent="0.15">
      <c r="N93" s="69"/>
      <c r="O93" s="4">
        <v>86</v>
      </c>
      <c r="P93" s="69">
        <f>求节点($C$8:$C$67,$I$8:$I$67,基本信息!N90)+P92</f>
        <v>157825.66244693991</v>
      </c>
      <c r="Q93" s="69">
        <f>求节点($C$8:$C$67,$I$8:$I$67,基本信息!O90)+Q92</f>
        <v>169367.79688078084</v>
      </c>
      <c r="R93" s="69">
        <f>求节点($C$8:$C$67,$I$8:$I$67,基本信息!P90)+R92</f>
        <v>182354.69667524379</v>
      </c>
      <c r="S93" s="69">
        <f>求节点($C$8:$C$67,$I$8:$I$67,基本信息!Q90)+S92</f>
        <v>196902.68239512693</v>
      </c>
      <c r="T93" s="69">
        <f>求节点($C$8:$C$67,$I$8:$I$67,基本信息!R90)+T92</f>
        <v>213329.85137715045</v>
      </c>
      <c r="U93" s="69">
        <f>求节点($C$8:$C$67,$J$8:$J$67,基本信息!N90)+U92</f>
        <v>4258262.8920638207</v>
      </c>
      <c r="V93" s="69">
        <f>求节点($C$8:$C$67,$J$8:$J$67,基本信息!O90)+V92</f>
        <v>4639570.1577711701</v>
      </c>
      <c r="W93" s="69">
        <f>求节点($C$8:$C$67,$J$8:$J$67,基本信息!P90)+W92</f>
        <v>5079890.5894887727</v>
      </c>
      <c r="X93" s="69">
        <f>求节点($C$8:$C$67,$J$8:$J$67,基本信息!Q90)+X92</f>
        <v>5581358.3345948514</v>
      </c>
      <c r="Y93" s="69">
        <f>求节点($C$8:$C$67,$J$8:$J$67,基本信息!R90)+Y92</f>
        <v>6153131.1685465332</v>
      </c>
      <c r="Z93" s="69">
        <f>求节点($C$8:$C$67,$K$8:$K$67,基本信息!N90)+Z92</f>
        <v>0</v>
      </c>
      <c r="AA93" s="69">
        <f>求节点($C$8:$C$67,$K$8:$K$67,基本信息!O90)+AA92</f>
        <v>0</v>
      </c>
      <c r="AB93" s="69">
        <f>求节点($C$8:$C$67,$K$8:$K$67,基本信息!P90)+AB92</f>
        <v>0</v>
      </c>
      <c r="AC93" s="69">
        <f>求节点($C$8:$C$67,$K$8:$K$67,基本信息!Q90)+AC92</f>
        <v>0</v>
      </c>
      <c r="AD93" s="69">
        <f>求节点($C$8:$C$67,$K$8:$K$67,基本信息!R90)+AD92</f>
        <v>0</v>
      </c>
      <c r="AE93" s="69">
        <f>求节点($C$8:$C$67,$L$8:$L$67,基本信息!N90)+AE92</f>
        <v>121147668.99059419</v>
      </c>
      <c r="AF93" s="69">
        <f>求节点($C$8:$C$67,$L$8:$L$67,基本信息!O90)+AF92</f>
        <v>137445979.81044501</v>
      </c>
      <c r="AG93" s="69">
        <f>求节点($C$8:$C$67,$L$8:$L$67,基本信息!P90)+AG92</f>
        <v>159778353.7121093</v>
      </c>
      <c r="AH93" s="69">
        <f>求节点($C$8:$C$67,$L$8:$L$67,基本信息!Q90)+AH92</f>
        <v>187573522.19650656</v>
      </c>
      <c r="AI93" s="69">
        <f>求节点($C$8:$C$67,$L$8:$L$67,基本信息!R90)+AI92</f>
        <v>220700093.50572404</v>
      </c>
      <c r="AJ93" s="69"/>
      <c r="AK93" s="58">
        <v>86</v>
      </c>
      <c r="AL93" s="69">
        <f>求节点($O$8:$O$607,P$8:P$607,节奏总纲!P89)+IF((节奏总纲!P89-INDEX($O$8:$O$607,MATCH(MAX(P$8:P$607),P$8:P$607,0)))&lt;0,0,(节奏总纲!P89-INDEX($O$8:$O$607,MATCH(MAX(P$8:P$607),P$8:P$607,0)))*MAX($I$8:$I$67))</f>
        <v>881105.85601079231</v>
      </c>
      <c r="AM93" s="69">
        <f>求节点($O$8:$O$607,Q$8:Q$607,节奏总纲!Q89)+IF((节奏总纲!Q89-INDEX($O$8:$O$607,MATCH(MAX(Q$8:Q$607),Q$8:Q$607,0)))&lt;0,0,(节奏总纲!Q89-INDEX($O$8:$O$607,MATCH(MAX(Q$8:Q$607),Q$8:Q$607,0)))*MAX($I$8:$I$67))</f>
        <v>756081.48569880845</v>
      </c>
      <c r="AN93" s="69">
        <f>求节点($O$8:$O$607,R$8:R$607,节奏总纲!R89)+IF((节奏总纲!R89-INDEX($O$8:$O$607,MATCH(MAX(R$8:R$607),R$8:R$607,0)))&lt;0,0,(节奏总纲!R89-INDEX($O$8:$O$607,MATCH(MAX(R$8:R$607),R$8:R$607,0)))*MAX($I$8:$I$67))</f>
        <v>623725.22022626875</v>
      </c>
      <c r="AO93" s="69">
        <f>求节点($O$8:$O$607,S$8:S$607,节奏总纲!S89)+IF((节奏总纲!S89-INDEX($O$8:$O$607,MATCH(MAX(S$8:S$607),S$8:S$607,0)))&lt;0,0,(节奏总纲!S89-INDEX($O$8:$O$607,MATCH(MAX(S$8:S$607),S$8:S$607,0)))*MAX($I$8:$I$67))</f>
        <v>477554.01251704397</v>
      </c>
      <c r="AP93" s="69">
        <f>求节点($O$8:$O$607,T$8:T$607,节奏总纲!T89)+IF((节奏总纲!T89-INDEX($O$8:$O$607,MATCH(MAX(T$8:T$607),T$8:T$607,0)))&lt;0,0,(节奏总纲!T89-INDEX($O$8:$O$607,MATCH(MAX(T$8:T$607),T$8:T$607,0)))*MAX($I$8:$I$67))</f>
        <v>272533.36589158414</v>
      </c>
      <c r="AQ93" s="69">
        <f>求节点($O$8:$O$607,U$8:U$607,节奏总纲!P89)+IF((节奏总纲!P89-INDEX($O$8:$O$607,MATCH(MAX(U$8:U$607),U$8:U$607,0)))&lt;0,0,(节奏总纲!P89-INDEX($O$8:$O$607,MATCH(MAX(U$8:U$607),U$8:U$607,0)))*MAX($J$8:$J$67))</f>
        <v>24929368.267258946</v>
      </c>
      <c r="AR93" s="69">
        <f>求节点($O$8:$O$607,V$8:V$607,节奏总纲!Q89)+IF((节奏总纲!Q89-INDEX($O$8:$O$607,MATCH(MAX(V$8:V$607),V$8:V$607,0)))&lt;0,0,(节奏总纲!Q89-INDEX($O$8:$O$607,MATCH(MAX(V$8:V$607),V$8:V$607,0)))*MAX($J$8:$J$67))</f>
        <v>21342180.822311997</v>
      </c>
      <c r="AS93" s="69">
        <f>求节点($O$8:$O$607,W$8:W$607,节奏总纲!R89)+IF((节奏总纲!R89-INDEX($O$8:$O$607,MATCH(MAX(W$8:W$607),W$8:W$607,0)))&lt;0,0,(节奏总纲!R89-INDEX($O$8:$O$607,MATCH(MAX(W$8:W$607),W$8:W$607,0)))*MAX($J$8:$J$67))</f>
        <v>17650570.057714168</v>
      </c>
      <c r="AT93" s="69">
        <f>求节点($O$8:$O$607,X$8:X$607,节奏总纲!S89)+IF((节奏总纲!S89-INDEX($O$8:$O$607,MATCH(MAX(X$8:X$607),X$8:X$607,0)))&lt;0,0,(节奏总纲!S89-INDEX($O$8:$O$607,MATCH(MAX(X$8:X$607),X$8:X$607,0)))*MAX($J$8:$J$67))</f>
        <v>13660714.807801556</v>
      </c>
      <c r="AU93" s="69">
        <f>求节点($O$8:$O$607,Y$8:Y$607,节奏总纲!T89)+IF((节奏总纲!T89-INDEX($O$8:$O$607,MATCH(MAX(Y$8:Y$607),Y$8:Y$607,0)))&lt;0,0,(节奏总纲!T89-INDEX($O$8:$O$607,MATCH(MAX(Y$8:Y$607),Y$8:Y$607,0)))*MAX($J$8:$J$67))</f>
        <v>7874163.5672219312</v>
      </c>
      <c r="AV93" s="69">
        <f>求节点($O$8:$O$607,Z$8:Z$607,节奏总纲!P89)+IF((节奏总纲!P89-INDEX($O$8:$O$607,MATCH(MAX(Z$8:Z$607),Z$8:Z$607,0)))&lt;0,0,(节奏总纲!P89-INDEX($O$8:$O$607,MATCH(MAX(Z$8:Z$607),Z$8:Z$607,0)))*MAX($K$8:$K$67))</f>
        <v>0</v>
      </c>
      <c r="AW93" s="69">
        <f>求节点($O$8:$O$607,AA$8:AA$607,节奏总纲!Q89)+IF((节奏总纲!Q89-INDEX($O$8:$O$607,MATCH(MAX(AA$8:AA$607),AA$8:AA$607,0)))&lt;0,0,(节奏总纲!Q89-INDEX($O$8:$O$607,MATCH(MAX(AA$8:AA$607),AA$8:AA$607,0)))*MAX($K$8:$K$67))</f>
        <v>0</v>
      </c>
      <c r="AX93" s="69">
        <f>求节点($O$8:$O$607,AB$8:AB$607,节奏总纲!R89)+IF((节奏总纲!R89-INDEX($O$8:$O$607,MATCH(MAX(AB$8:AB$607),AB$8:AB$607,0)))&lt;0,0,(节奏总纲!R89-INDEX($O$8:$O$607,MATCH(MAX(AB$8:AB$607),AB$8:AB$607,0)))*MAX($K$8:$K$67))</f>
        <v>0</v>
      </c>
      <c r="AY93" s="69">
        <f>求节点($O$8:$O$607,AC$8:AC$607,节奏总纲!S89)+IF((节奏总纲!S89-INDEX($O$8:$O$607,MATCH(MAX(AC$8:AC$607),AC$8:AC$607,0)))&lt;0,0,(节奏总纲!S89-INDEX($O$8:$O$607,MATCH(MAX(AC$8:AC$607),AC$8:AC$607,0)))*MAX($K$8:$K$67))</f>
        <v>0</v>
      </c>
      <c r="AZ93" s="69">
        <f>求节点($O$8:$O$607,AD$8:AD$607,节奏总纲!T89)+IF((节奏总纲!T89-INDEX($O$8:$O$607,MATCH(MAX(AD$8:AD$607),AD$8:AD$607,0)))&lt;0,0,(节奏总纲!T89-INDEX($O$8:$O$607,MATCH(MAX(AD$8:AD$607),AD$8:AD$607,0)))*MAX($K$8:$K$67))</f>
        <v>0</v>
      </c>
      <c r="BA93" s="69">
        <f>求节点($O$8:$O$607,AE$8:AE$607,节奏总纲!P89)+IF((节奏总纲!P89-INDEX($O$8:$O$607,MATCH(MAX(AE$8:AE$607),AE$8:AE$607,0)))&lt;0,0,(节奏总纲!P89-INDEX($O$8:$O$607,MATCH(MAX(AE$8:AE$607),AE$8:AE$607,0)))*MAX($L$8:$L$67))</f>
        <v>830034696.92159867</v>
      </c>
      <c r="BB93" s="69">
        <f>求节点($O$8:$O$607,AF$8:AF$607,节奏总纲!Q89)+IF((节奏总纲!Q89-INDEX($O$8:$O$607,MATCH(MAX(AF$8:AF$607),AF$8:AF$607,0)))&lt;0,0,(节奏总纲!Q89-INDEX($O$8:$O$607,MATCH(MAX(AF$8:AF$607),AF$8:AF$607,0)))*MAX($L$8:$L$67))</f>
        <v>700490553.9447993</v>
      </c>
      <c r="BC93" s="69">
        <f>求节点($O$8:$O$607,AG$8:AG$607,节奏总纲!R89)+IF((节奏总纲!R89-INDEX($O$8:$O$607,MATCH(MAX(AG$8:AG$607),AG$8:AG$607,0)))&lt;0,0,(节奏总纲!R89-INDEX($O$8:$O$607,MATCH(MAX(AG$8:AG$607),AG$8:AG$607,0)))*MAX($L$8:$L$67))</f>
        <v>584387971.30550039</v>
      </c>
      <c r="BD93" s="69">
        <f>求节点($O$8:$O$607,AH$8:AH$607,节奏总纲!S89)+IF((节奏总纲!S89-INDEX($O$8:$O$607,MATCH(MAX(AH$8:AH$607),AH$8:AH$607,0)))&lt;0,0,(节奏总纲!S89-INDEX($O$8:$O$607,MATCH(MAX(AH$8:AH$607),AH$8:AH$607,0)))*MAX($L$8:$L$67))</f>
        <v>473327603.77518576</v>
      </c>
      <c r="BE93" s="69">
        <f>求节点($O$8:$O$607,AI$8:AI$607,节奏总纲!T89)+IF((节奏总纲!T89-INDEX($O$8:$O$607,MATCH(MAX(AI$8:AI$607),AI$8:AI$607,0)))&lt;0,0,(节奏总纲!T89-INDEX($O$8:$O$607,MATCH(MAX(AI$8:AI$607),AI$8:AI$607,0)))*MAX($L$8:$L$67))</f>
        <v>284034085.77697873</v>
      </c>
      <c r="BN93" s="4">
        <v>86</v>
      </c>
      <c r="BO93" s="63">
        <f>求节点($BJ$19:$BJ$23,$BK$19:$BK$23,基本信息!G90)</f>
        <v>500000</v>
      </c>
      <c r="BP93" s="63">
        <f>求节点($BJ$19:$BJ$23,$BK$19:$BK$23,基本信息!H90)</f>
        <v>531250</v>
      </c>
      <c r="BQ93" s="63">
        <f>求节点($BJ$19:$BJ$23,$BK$19:$BK$23,基本信息!I90)</f>
        <v>562500</v>
      </c>
      <c r="BR93" s="63">
        <f>求节点($BJ$19:$BJ$23,$BK$19:$BK$23,基本信息!J90)</f>
        <v>593750</v>
      </c>
      <c r="BS93" s="63">
        <f>求节点($BJ$19:$BJ$23,$BK$19:$BK$23,基本信息!K90)</f>
        <v>625000</v>
      </c>
      <c r="BT93" s="63">
        <f>求节点($BJ$19:$BJ$23,$BL$19:$BL$23,基本信息!G90)</f>
        <v>9000</v>
      </c>
      <c r="BU93" s="63">
        <f>求节点($BJ$19:$BJ$23,$BL$19:$BL$23,基本信息!H90)</f>
        <v>9437.5</v>
      </c>
      <c r="BV93" s="63">
        <f>求节点($BJ$19:$BJ$23,$BL$19:$BL$23,基本信息!I90)</f>
        <v>9875</v>
      </c>
      <c r="BW93" s="63">
        <f>求节点($BJ$19:$BJ$23,$BL$19:$BL$23,基本信息!J90)</f>
        <v>10312.5</v>
      </c>
      <c r="BX93" s="63">
        <f>求节点($BJ$19:$BJ$23,$BL$19:$BL$23,基本信息!K90)</f>
        <v>10750</v>
      </c>
      <c r="CC93" s="27"/>
      <c r="CD93" s="24">
        <v>86</v>
      </c>
      <c r="CE93" s="69">
        <f t="shared" si="55"/>
        <v>89010.585601079234</v>
      </c>
      <c r="CF93" s="69">
        <f t="shared" si="56"/>
        <v>76551.898569880854</v>
      </c>
      <c r="CG93" s="69">
        <f t="shared" si="57"/>
        <v>63360.022022626879</v>
      </c>
      <c r="CH93" s="69">
        <f t="shared" si="58"/>
        <v>48786.651251704403</v>
      </c>
      <c r="CI93" s="69">
        <f t="shared" si="59"/>
        <v>28328.336589158414</v>
      </c>
      <c r="CJ93" s="69">
        <f>(CE93-CE92)/节奏总纲!W89</f>
        <v>300.00000000000011</v>
      </c>
      <c r="CK93" s="6">
        <f t="shared" si="60"/>
        <v>1.0111156936249701E-2</v>
      </c>
      <c r="CL93" s="6">
        <f t="shared" si="61"/>
        <v>0.98988884306375025</v>
      </c>
      <c r="CM93" s="24"/>
      <c r="CN93" s="24">
        <v>86</v>
      </c>
      <c r="CO93" s="69">
        <f t="shared" si="62"/>
        <v>25429368.267258946</v>
      </c>
      <c r="CP93" s="69">
        <f t="shared" si="63"/>
        <v>21873430.822311997</v>
      </c>
      <c r="CQ93" s="69">
        <f t="shared" si="64"/>
        <v>18213070.057714168</v>
      </c>
      <c r="CR93" s="69">
        <f t="shared" si="65"/>
        <v>14254464.807801556</v>
      </c>
      <c r="CS93" s="69">
        <f t="shared" si="66"/>
        <v>8499163.5672219321</v>
      </c>
      <c r="CT93" s="6">
        <f t="shared" si="67"/>
        <v>1.9662305203380321E-2</v>
      </c>
      <c r="CU93" s="6">
        <f t="shared" si="68"/>
        <v>0.9803376947966197</v>
      </c>
      <c r="CW93" s="24">
        <v>86</v>
      </c>
      <c r="CX93" s="69">
        <f t="shared" si="69"/>
        <v>0</v>
      </c>
      <c r="CY93" s="69">
        <f t="shared" si="70"/>
        <v>0</v>
      </c>
      <c r="CZ93" s="69">
        <f t="shared" si="71"/>
        <v>0</v>
      </c>
      <c r="DA93" s="69">
        <f t="shared" si="72"/>
        <v>0</v>
      </c>
      <c r="DB93" s="69">
        <f t="shared" si="73"/>
        <v>0</v>
      </c>
    </row>
    <row r="94" spans="14:106" x14ac:dyDescent="0.15">
      <c r="N94" s="69"/>
      <c r="O94" s="4">
        <v>87</v>
      </c>
      <c r="P94" s="69">
        <f>求节点($C$8:$C$67,$I$8:$I$67,基本信息!N91)+P93</f>
        <v>159973.75068223404</v>
      </c>
      <c r="Q94" s="69">
        <f>求节点($C$8:$C$67,$I$8:$I$67,基本信息!O91)+Q93</f>
        <v>171632.79688078084</v>
      </c>
      <c r="R94" s="69">
        <f>求节点($C$8:$C$67,$I$8:$I$67,基本信息!P91)+R93</f>
        <v>184724.69667524379</v>
      </c>
      <c r="S94" s="69">
        <f>求节点($C$8:$C$67,$I$8:$I$67,基本信息!Q91)+S93</f>
        <v>199377.68239512693</v>
      </c>
      <c r="T94" s="69">
        <f>求节点($C$8:$C$67,$I$8:$I$67,基本信息!R91)+T93</f>
        <v>215909.85137715045</v>
      </c>
      <c r="U94" s="69">
        <f>求节点($C$8:$C$67,$J$8:$J$67,基本信息!N91)+U93</f>
        <v>4317865.8332402911</v>
      </c>
      <c r="V94" s="69">
        <f>求节点($C$8:$C$67,$J$8:$J$67,基本信息!O91)+V93</f>
        <v>4703320.1577711701</v>
      </c>
      <c r="W94" s="69">
        <f>求节点($C$8:$C$67,$J$8:$J$67,基本信息!P91)+W93</f>
        <v>5147390.5894887727</v>
      </c>
      <c r="X94" s="69">
        <f>求节点($C$8:$C$67,$J$8:$J$67,基本信息!Q91)+X93</f>
        <v>5652608.3345948514</v>
      </c>
      <c r="Y94" s="69">
        <f>求节点($C$8:$C$67,$J$8:$J$67,基本信息!R91)+Y93</f>
        <v>6228131.1685465332</v>
      </c>
      <c r="Z94" s="69">
        <f>求节点($C$8:$C$67,$K$8:$K$67,基本信息!N91)+Z93</f>
        <v>0</v>
      </c>
      <c r="AA94" s="69">
        <f>求节点($C$8:$C$67,$K$8:$K$67,基本信息!O91)+AA93</f>
        <v>0</v>
      </c>
      <c r="AB94" s="69">
        <f>求节点($C$8:$C$67,$K$8:$K$67,基本信息!P91)+AB93</f>
        <v>0</v>
      </c>
      <c r="AC94" s="69">
        <f>求节点($C$8:$C$67,$K$8:$K$67,基本信息!Q91)+AC93</f>
        <v>0</v>
      </c>
      <c r="AD94" s="69">
        <f>求节点($C$8:$C$67,$K$8:$K$67,基本信息!R91)+AD93</f>
        <v>0</v>
      </c>
      <c r="AE94" s="69">
        <f>求节点($C$8:$C$67,$L$8:$L$67,基本信息!N91)+AE93</f>
        <v>122931786.63765302</v>
      </c>
      <c r="AF94" s="69">
        <f>求节点($C$8:$C$67,$L$8:$L$67,基本信息!O91)+AF93</f>
        <v>139485979.81044501</v>
      </c>
      <c r="AG94" s="69">
        <f>求节点($C$8:$C$67,$L$8:$L$67,基本信息!P91)+AG93</f>
        <v>162058353.7121093</v>
      </c>
      <c r="AH94" s="69">
        <f>求节点($C$8:$C$67,$L$8:$L$67,基本信息!Q91)+AH93</f>
        <v>190093522.19650656</v>
      </c>
      <c r="AI94" s="69">
        <f>求节点($C$8:$C$67,$L$8:$L$67,基本信息!R91)+AI93</f>
        <v>223460093.50572404</v>
      </c>
      <c r="AJ94" s="69"/>
      <c r="AK94" s="58">
        <v>87</v>
      </c>
      <c r="AL94" s="69">
        <f>求节点($O$8:$O$607,P$8:P$607,节奏总纲!P90)+IF((节奏总纲!P90-INDEX($O$8:$O$607,MATCH(MAX(P$8:P$607),P$8:P$607,0)))&lt;0,0,(节奏总纲!P90-INDEX($O$8:$O$607,MATCH(MAX(P$8:P$607),P$8:P$607,0)))*MAX($I$8:$I$67))</f>
        <v>964655.21373398311</v>
      </c>
      <c r="AM94" s="69">
        <f>求节点($O$8:$O$607,Q$8:Q$607,节奏总纲!Q90)+IF((节奏总纲!Q90-INDEX($O$8:$O$607,MATCH(MAX(Q$8:Q$607),Q$8:Q$607,0)))&lt;0,0,(节奏总纲!Q90-INDEX($O$8:$O$607,MATCH(MAX(Q$8:Q$607),Q$8:Q$607,0)))*MAX($I$8:$I$67))</f>
        <v>828931.35322240402</v>
      </c>
      <c r="AN94" s="69">
        <f>求节点($O$8:$O$607,R$8:R$607,节奏总纲!R90)+IF((节奏总纲!R90-INDEX($O$8:$O$607,MATCH(MAX(R$8:R$607),R$8:R$607,0)))&lt;0,0,(节奏总纲!R90-INDEX($O$8:$O$607,MATCH(MAX(R$8:R$607),R$8:R$607,0)))*MAX($I$8:$I$67))</f>
        <v>671528.97798900597</v>
      </c>
      <c r="AO94" s="69">
        <f>求节点($O$8:$O$607,S$8:S$607,节奏总纲!S90)+IF((节奏总纲!S90-INDEX($O$8:$O$607,MATCH(MAX(S$8:S$607),S$8:S$607,0)))&lt;0,0,(节奏总纲!S90-INDEX($O$8:$O$607,MATCH(MAX(S$8:S$607),S$8:S$607,0)))*MAX($I$8:$I$67))</f>
        <v>510190.76006105368</v>
      </c>
      <c r="AP94" s="69">
        <f>求节点($O$8:$O$607,T$8:T$607,节奏总纲!T90)+IF((节奏总纲!T90-INDEX($O$8:$O$607,MATCH(MAX(T$8:T$607),T$8:T$607,0)))&lt;0,0,(节奏总纲!T90-INDEX($O$8:$O$607,MATCH(MAX(T$8:T$607),T$8:T$607,0)))*MAX($I$8:$I$67))</f>
        <v>290083.89758906467</v>
      </c>
      <c r="AQ94" s="69">
        <f>求节点($O$8:$O$607,U$8:U$607,节奏总纲!P90)+IF((节奏总纲!P90-INDEX($O$8:$O$607,MATCH(MAX(U$8:U$607),U$8:U$607,0)))&lt;0,0,(节奏总纲!P90-INDEX($O$8:$O$607,MATCH(MAX(U$8:U$607),U$8:U$607,0)))*MAX($J$8:$J$67))</f>
        <v>27435848.998954672</v>
      </c>
      <c r="AR94" s="69">
        <f>求节点($O$8:$O$607,V$8:V$607,节奏总纲!Q90)+IF((节奏总纲!Q90-INDEX($O$8:$O$607,MATCH(MAX(V$8:V$607),V$8:V$607,0)))&lt;0,0,(节奏总纲!Q90-INDEX($O$8:$O$607,MATCH(MAX(V$8:V$607),V$8:V$607,0)))*MAX($J$8:$J$67))</f>
        <v>23527676.848019868</v>
      </c>
      <c r="AS94" s="69">
        <f>求节点($O$8:$O$607,W$8:W$607,节奏总纲!R90)+IF((节奏总纲!R90-INDEX($O$8:$O$607,MATCH(MAX(W$8:W$607),W$8:W$607,0)))&lt;0,0,(节奏总纲!R90-INDEX($O$8:$O$607,MATCH(MAX(W$8:W$607),W$8:W$607,0)))*MAX($J$8:$J$67))</f>
        <v>19012069.487665549</v>
      </c>
      <c r="AT94" s="69">
        <f>求节点($O$8:$O$607,X$8:X$607,节奏总纲!S90)+IF((节奏总纲!S90-INDEX($O$8:$O$607,MATCH(MAX(X$8:X$607),X$8:X$607,0)))&lt;0,0,(节奏总纲!S90-INDEX($O$8:$O$607,MATCH(MAX(X$8:X$607),X$8:X$607,0)))*MAX($J$8:$J$67))</f>
        <v>14600257.540129106</v>
      </c>
      <c r="AU94" s="69">
        <f>求节点($O$8:$O$607,Y$8:Y$607,节奏总纲!T90)+IF((节奏总纲!T90-INDEX($O$8:$O$607,MATCH(MAX(Y$8:Y$607),Y$8:Y$607,0)))&lt;0,0,(节奏总纲!T90-INDEX($O$8:$O$607,MATCH(MAX(Y$8:Y$607),Y$8:Y$607,0)))*MAX($J$8:$J$67))</f>
        <v>8384353.4421486901</v>
      </c>
      <c r="AV94" s="69">
        <f>求节点($O$8:$O$607,Z$8:Z$607,节奏总纲!P90)+IF((节奏总纲!P90-INDEX($O$8:$O$607,MATCH(MAX(Z$8:Z$607),Z$8:Z$607,0)))&lt;0,0,(节奏总纲!P90-INDEX($O$8:$O$607,MATCH(MAX(Z$8:Z$607),Z$8:Z$607,0)))*MAX($K$8:$K$67))</f>
        <v>0</v>
      </c>
      <c r="AW94" s="69">
        <f>求节点($O$8:$O$607,AA$8:AA$607,节奏总纲!Q90)+IF((节奏总纲!Q90-INDEX($O$8:$O$607,MATCH(MAX(AA$8:AA$607),AA$8:AA$607,0)))&lt;0,0,(节奏总纲!Q90-INDEX($O$8:$O$607,MATCH(MAX(AA$8:AA$607),AA$8:AA$607,0)))*MAX($K$8:$K$67))</f>
        <v>0</v>
      </c>
      <c r="AX94" s="69">
        <f>求节点($O$8:$O$607,AB$8:AB$607,节奏总纲!R90)+IF((节奏总纲!R90-INDEX($O$8:$O$607,MATCH(MAX(AB$8:AB$607),AB$8:AB$607,0)))&lt;0,0,(节奏总纲!R90-INDEX($O$8:$O$607,MATCH(MAX(AB$8:AB$607),AB$8:AB$607,0)))*MAX($K$8:$K$67))</f>
        <v>0</v>
      </c>
      <c r="AY94" s="69">
        <f>求节点($O$8:$O$607,AC$8:AC$607,节奏总纲!S90)+IF((节奏总纲!S90-INDEX($O$8:$O$607,MATCH(MAX(AC$8:AC$607),AC$8:AC$607,0)))&lt;0,0,(节奏总纲!S90-INDEX($O$8:$O$607,MATCH(MAX(AC$8:AC$607),AC$8:AC$607,0)))*MAX($K$8:$K$67))</f>
        <v>0</v>
      </c>
      <c r="AZ94" s="69">
        <f>求节点($O$8:$O$607,AD$8:AD$607,节奏总纲!T90)+IF((节奏总纲!T90-INDEX($O$8:$O$607,MATCH(MAX(AD$8:AD$607),AD$8:AD$607,0)))&lt;0,0,(节奏总纲!T90-INDEX($O$8:$O$607,MATCH(MAX(AD$8:AD$607),AD$8:AD$607,0)))*MAX($K$8:$K$67))</f>
        <v>0</v>
      </c>
      <c r="BA94" s="69">
        <f>求节点($O$8:$O$607,AE$8:AE$607,节奏总纲!P90)+IF((节奏总纲!P90-INDEX($O$8:$O$607,MATCH(MAX(AE$8:AE$607),AE$8:AE$607,0)))&lt;0,0,(节奏总纲!P90-INDEX($O$8:$O$607,MATCH(MAX(AE$8:AE$607),AE$8:AE$607,0)))*MAX($L$8:$L$67))</f>
        <v>933635900.49835527</v>
      </c>
      <c r="BB94" s="69">
        <f>求节点($O$8:$O$607,AF$8:AF$607,节奏总纲!Q90)+IF((节奏总纲!Q90-INDEX($O$8:$O$607,MATCH(MAX(AF$8:AF$607),AF$8:AF$607,0)))&lt;0,0,(节奏总纲!Q90-INDEX($O$8:$O$607,MATCH(MAX(AF$8:AF$607),AF$8:AF$607,0)))*MAX($L$8:$L$67))</f>
        <v>790824389.67405784</v>
      </c>
      <c r="BC94" s="69">
        <f>求节点($O$8:$O$607,AG$8:AG$607,节奏总纲!R90)+IF((节奏总纲!R90-INDEX($O$8:$O$607,MATCH(MAX(AG$8:AG$607),AG$8:AG$607,0)))&lt;0,0,(节奏总纲!R90-INDEX($O$8:$O$607,MATCH(MAX(AG$8:AG$607),AG$8:AG$607,0)))*MAX($L$8:$L$67))</f>
        <v>630376396.49496925</v>
      </c>
      <c r="BD94" s="69">
        <f>求节点($O$8:$O$607,AH$8:AH$607,节奏总纲!S90)+IF((节奏总纲!S90-INDEX($O$8:$O$607,MATCH(MAX(AH$8:AH$607),AH$8:AH$607,0)))&lt;0,0,(节奏总纲!S90-INDEX($O$8:$O$607,MATCH(MAX(AH$8:AH$607),AH$8:AH$607,0)))*MAX($L$8:$L$67))</f>
        <v>506557746.72908652</v>
      </c>
      <c r="BE94" s="69">
        <f>求节点($O$8:$O$607,AI$8:AI$607,节奏总纲!T90)+IF((节奏总纲!T90-INDEX($O$8:$O$607,MATCH(MAX(AI$8:AI$607),AI$8:AI$607,0)))&lt;0,0,(节奏总纲!T90-INDEX($O$8:$O$607,MATCH(MAX(AI$8:AI$607),AI$8:AI$607,0)))*MAX($L$8:$L$67))</f>
        <v>302809073.17428344</v>
      </c>
      <c r="BN94" s="4">
        <v>87</v>
      </c>
      <c r="BO94" s="63">
        <f>求节点($BJ$19:$BJ$23,$BK$19:$BK$23,基本信息!G91)</f>
        <v>500000</v>
      </c>
      <c r="BP94" s="63">
        <f>求节点($BJ$19:$BJ$23,$BK$19:$BK$23,基本信息!H91)</f>
        <v>531250</v>
      </c>
      <c r="BQ94" s="63">
        <f>求节点($BJ$19:$BJ$23,$BK$19:$BK$23,基本信息!I91)</f>
        <v>562500</v>
      </c>
      <c r="BR94" s="63">
        <f>求节点($BJ$19:$BJ$23,$BK$19:$BK$23,基本信息!J91)</f>
        <v>593750</v>
      </c>
      <c r="BS94" s="63">
        <f>求节点($BJ$19:$BJ$23,$BK$19:$BK$23,基本信息!K91)</f>
        <v>625000</v>
      </c>
      <c r="BT94" s="63">
        <f>求节点($BJ$19:$BJ$23,$BL$19:$BL$23,基本信息!G91)</f>
        <v>9000</v>
      </c>
      <c r="BU94" s="63">
        <f>求节点($BJ$19:$BJ$23,$BL$19:$BL$23,基本信息!H91)</f>
        <v>9437.5</v>
      </c>
      <c r="BV94" s="63">
        <f>求节点($BJ$19:$BJ$23,$BL$19:$BL$23,基本信息!I91)</f>
        <v>9875</v>
      </c>
      <c r="BW94" s="63">
        <f>求节点($BJ$19:$BJ$23,$BL$19:$BL$23,基本信息!J91)</f>
        <v>10312.5</v>
      </c>
      <c r="BX94" s="63">
        <f>求节点($BJ$19:$BJ$23,$BL$19:$BL$23,基本信息!K91)</f>
        <v>10750</v>
      </c>
      <c r="CC94" s="27"/>
      <c r="CD94" s="24">
        <v>87</v>
      </c>
      <c r="CE94" s="69">
        <f t="shared" si="55"/>
        <v>97365.521373398311</v>
      </c>
      <c r="CF94" s="69">
        <f t="shared" si="56"/>
        <v>83836.885322240414</v>
      </c>
      <c r="CG94" s="69">
        <f t="shared" si="57"/>
        <v>68140.397798900594</v>
      </c>
      <c r="CH94" s="69">
        <f t="shared" si="58"/>
        <v>52050.326006105373</v>
      </c>
      <c r="CI94" s="69">
        <f t="shared" si="59"/>
        <v>30083.389758906469</v>
      </c>
      <c r="CJ94" s="69">
        <f>(CE94-CE93)/节奏总纲!W90</f>
        <v>299.99999999999977</v>
      </c>
      <c r="CK94" s="6">
        <f t="shared" si="60"/>
        <v>9.2435185197487502E-3</v>
      </c>
      <c r="CL94" s="6">
        <f t="shared" si="61"/>
        <v>0.99075648148025131</v>
      </c>
      <c r="CM94" s="24"/>
      <c r="CN94" s="24">
        <v>87</v>
      </c>
      <c r="CO94" s="69">
        <f t="shared" si="62"/>
        <v>27935848.998954672</v>
      </c>
      <c r="CP94" s="69">
        <f t="shared" si="63"/>
        <v>24058926.848019868</v>
      </c>
      <c r="CQ94" s="69">
        <f t="shared" si="64"/>
        <v>19574569.487665549</v>
      </c>
      <c r="CR94" s="69">
        <f t="shared" si="65"/>
        <v>15194007.540129106</v>
      </c>
      <c r="CS94" s="69">
        <f t="shared" si="66"/>
        <v>9009353.4421486892</v>
      </c>
      <c r="CT94" s="6">
        <f t="shared" si="67"/>
        <v>1.7898149435827401E-2</v>
      </c>
      <c r="CU94" s="6">
        <f t="shared" si="68"/>
        <v>0.98210185056417265</v>
      </c>
      <c r="CW94" s="24">
        <v>87</v>
      </c>
      <c r="CX94" s="69">
        <f t="shared" si="69"/>
        <v>0</v>
      </c>
      <c r="CY94" s="69">
        <f t="shared" si="70"/>
        <v>0</v>
      </c>
      <c r="CZ94" s="69">
        <f t="shared" si="71"/>
        <v>0</v>
      </c>
      <c r="DA94" s="69">
        <f t="shared" si="72"/>
        <v>0</v>
      </c>
      <c r="DB94" s="69">
        <f t="shared" si="73"/>
        <v>0</v>
      </c>
    </row>
    <row r="95" spans="14:106" x14ac:dyDescent="0.15">
      <c r="N95" s="69"/>
      <c r="O95" s="4">
        <v>88</v>
      </c>
      <c r="P95" s="69">
        <f>求节点($C$8:$C$67,$I$8:$I$67,基本信息!N92)+P94</f>
        <v>162125.80950576343</v>
      </c>
      <c r="Q95" s="69">
        <f>求节点($C$8:$C$67,$I$8:$I$67,基本信息!O92)+Q94</f>
        <v>173897.79688078084</v>
      </c>
      <c r="R95" s="69">
        <f>求节点($C$8:$C$67,$I$8:$I$67,基本信息!P92)+R94</f>
        <v>187094.69667524379</v>
      </c>
      <c r="S95" s="69">
        <f>求节点($C$8:$C$67,$I$8:$I$67,基本信息!Q92)+S94</f>
        <v>201852.68239512693</v>
      </c>
      <c r="T95" s="69">
        <f>求节点($C$8:$C$67,$I$8:$I$67,基本信息!R92)+T94</f>
        <v>218489.85137715045</v>
      </c>
      <c r="U95" s="69">
        <f>求节点($C$8:$C$67,$J$8:$J$67,基本信息!N92)+U94</f>
        <v>4377601.1273579383</v>
      </c>
      <c r="V95" s="69">
        <f>求节点($C$8:$C$67,$J$8:$J$67,基本信息!O92)+V94</f>
        <v>4767070.1577711701</v>
      </c>
      <c r="W95" s="69">
        <f>求节点($C$8:$C$67,$J$8:$J$67,基本信息!P92)+W94</f>
        <v>5214890.5894887727</v>
      </c>
      <c r="X95" s="69">
        <f>求节点($C$8:$C$67,$J$8:$J$67,基本信息!Q92)+X94</f>
        <v>5723858.3345948514</v>
      </c>
      <c r="Y95" s="69">
        <f>求节点($C$8:$C$67,$J$8:$J$67,基本信息!R92)+Y94</f>
        <v>6303131.1685465332</v>
      </c>
      <c r="Z95" s="69">
        <f>求节点($C$8:$C$67,$K$8:$K$67,基本信息!N92)+Z94</f>
        <v>0</v>
      </c>
      <c r="AA95" s="69">
        <f>求节点($C$8:$C$67,$K$8:$K$67,基本信息!O92)+AA94</f>
        <v>0</v>
      </c>
      <c r="AB95" s="69">
        <f>求节点($C$8:$C$67,$K$8:$K$67,基本信息!P92)+AB94</f>
        <v>0</v>
      </c>
      <c r="AC95" s="69">
        <f>求节点($C$8:$C$67,$K$8:$K$67,基本信息!Q92)+AC94</f>
        <v>0</v>
      </c>
      <c r="AD95" s="69">
        <f>求节点($C$8:$C$67,$K$8:$K$67,基本信息!R92)+AD94</f>
        <v>0</v>
      </c>
      <c r="AE95" s="69">
        <f>求节点($C$8:$C$67,$L$8:$L$67,基本信息!N92)+AE94</f>
        <v>124721198.4023589</v>
      </c>
      <c r="AF95" s="69">
        <f>求节点($C$8:$C$67,$L$8:$L$67,基本信息!O92)+AF94</f>
        <v>141525979.81044501</v>
      </c>
      <c r="AG95" s="69">
        <f>求节点($C$8:$C$67,$L$8:$L$67,基本信息!P92)+AG94</f>
        <v>164338353.7121093</v>
      </c>
      <c r="AH95" s="69">
        <f>求节点($C$8:$C$67,$L$8:$L$67,基本信息!Q92)+AH94</f>
        <v>192613522.19650656</v>
      </c>
      <c r="AI95" s="69">
        <f>求节点($C$8:$C$67,$L$8:$L$67,基本信息!R92)+AI94</f>
        <v>226220093.50572404</v>
      </c>
      <c r="AJ95" s="69"/>
      <c r="AK95" s="58">
        <v>88</v>
      </c>
      <c r="AL95" s="69">
        <f>求节点($O$8:$O$607,P$8:P$607,节奏总纲!P91)+IF((节奏总纲!P91-INDEX($O$8:$O$607,MATCH(MAX(P$8:P$607),P$8:P$607,0)))&lt;0,0,(节奏总纲!P91-INDEX($O$8:$O$607,MATCH(MAX(P$8:P$607),P$8:P$607,0)))*MAX($I$8:$I$67))</f>
        <v>1054201.1981536532</v>
      </c>
      <c r="AM95" s="69">
        <f>求节点($O$8:$O$607,Q$8:Q$607,节奏总纲!Q91)+IF((节奏总纲!Q91-INDEX($O$8:$O$607,MATCH(MAX(Q$8:Q$607),Q$8:Q$607,0)))&lt;0,0,(节奏总纲!Q91-INDEX($O$8:$O$607,MATCH(MAX(Q$8:Q$607),Q$8:Q$607,0)))*MAX($I$8:$I$67))</f>
        <v>908397.93043158751</v>
      </c>
      <c r="AN95" s="69">
        <f>求节点($O$8:$O$607,R$8:R$607,节奏总纲!R91)+IF((节奏总纲!R91-INDEX($O$8:$O$607,MATCH(MAX(R$8:R$607),R$8:R$607,0)))&lt;0,0,(节奏总纲!R91-INDEX($O$8:$O$607,MATCH(MAX(R$8:R$607),R$8:R$607,0)))*MAX($I$8:$I$67))</f>
        <v>728253.65872603864</v>
      </c>
      <c r="AO95" s="69">
        <f>求节点($O$8:$O$607,S$8:S$607,节奏总纲!S91)+IF((节奏总纲!S91-INDEX($O$8:$O$607,MATCH(MAX(S$8:S$607),S$8:S$607,0)))&lt;0,0,(节奏总纲!S91-INDEX($O$8:$O$607,MATCH(MAX(S$8:S$607),S$8:S$607,0)))*MAX($I$8:$I$67))</f>
        <v>543421.65002478368</v>
      </c>
      <c r="AP95" s="69">
        <f>求节点($O$8:$O$607,T$8:T$607,节奏总纲!T91)+IF((节奏总纲!T91-INDEX($O$8:$O$607,MATCH(MAX(T$8:T$607),T$8:T$607,0)))&lt;0,0,(节奏总纲!T91-INDEX($O$8:$O$607,MATCH(MAX(T$8:T$607),T$8:T$607,0)))*MAX($I$8:$I$67))</f>
        <v>309274.79614653694</v>
      </c>
      <c r="AQ95" s="69">
        <f>求节点($O$8:$O$607,U$8:U$607,节奏总纲!P91)+IF((节奏总纲!P91-INDEX($O$8:$O$607,MATCH(MAX(U$8:U$607),U$8:U$607,0)))&lt;0,0,(节奏总纲!P91-INDEX($O$8:$O$607,MATCH(MAX(U$8:U$607),U$8:U$607,0)))*MAX($J$8:$J$67))</f>
        <v>30122228.531544771</v>
      </c>
      <c r="AR95" s="69">
        <f>求节点($O$8:$O$607,V$8:V$607,节奏总纲!Q91)+IF((节奏总纲!Q91-INDEX($O$8:$O$607,MATCH(MAX(V$8:V$607),V$8:V$607,0)))&lt;0,0,(节奏总纲!Q91-INDEX($O$8:$O$607,MATCH(MAX(V$8:V$607),V$8:V$607,0)))*MAX($J$8:$J$67))</f>
        <v>25911674.164295372</v>
      </c>
      <c r="AS95" s="69">
        <f>求节点($O$8:$O$607,W$8:W$607,节奏总纲!R91)+IF((节奏总纲!R91-INDEX($O$8:$O$607,MATCH(MAX(W$8:W$607),W$8:W$607,0)))&lt;0,0,(节奏总纲!R91-INDEX($O$8:$O$607,MATCH(MAX(W$8:W$607),W$8:W$607,0)))*MAX($J$8:$J$67))</f>
        <v>20686459.451012619</v>
      </c>
      <c r="AT95" s="69">
        <f>求节点($O$8:$O$607,X$8:X$607,节奏总纲!S91)+IF((节奏总纲!S91-INDEX($O$8:$O$607,MATCH(MAX(X$8:X$607),X$8:X$607,0)))&lt;0,0,(节奏总纲!S91-INDEX($O$8:$O$607,MATCH(MAX(X$8:X$607),X$8:X$607,0)))*MAX($J$8:$J$67))</f>
        <v>15556904.372418303</v>
      </c>
      <c r="AU95" s="69">
        <f>求节点($O$8:$O$607,Y$8:Y$607,节奏总纲!T91)+IF((节奏总纲!T91-INDEX($O$8:$O$607,MATCH(MAX(Y$8:Y$607),Y$8:Y$607,0)))&lt;0,0,(节奏总纲!T91-INDEX($O$8:$O$607,MATCH(MAX(Y$8:Y$607),Y$8:Y$607,0)))*MAX($J$8:$J$67))</f>
        <v>8942228.4002147447</v>
      </c>
      <c r="AV95" s="69">
        <f>求节点($O$8:$O$607,Z$8:Z$607,节奏总纲!P91)+IF((节奏总纲!P91-INDEX($O$8:$O$607,MATCH(MAX(Z$8:Z$607),Z$8:Z$607,0)))&lt;0,0,(节奏总纲!P91-INDEX($O$8:$O$607,MATCH(MAX(Z$8:Z$607),Z$8:Z$607,0)))*MAX($K$8:$K$67))</f>
        <v>0</v>
      </c>
      <c r="AW95" s="69">
        <f>求节点($O$8:$O$607,AA$8:AA$607,节奏总纲!Q91)+IF((节奏总纲!Q91-INDEX($O$8:$O$607,MATCH(MAX(AA$8:AA$607),AA$8:AA$607,0)))&lt;0,0,(节奏总纲!Q91-INDEX($O$8:$O$607,MATCH(MAX(AA$8:AA$607),AA$8:AA$607,0)))*MAX($K$8:$K$67))</f>
        <v>0</v>
      </c>
      <c r="AX95" s="69">
        <f>求节点($O$8:$O$607,AB$8:AB$607,节奏总纲!R91)+IF((节奏总纲!R91-INDEX($O$8:$O$607,MATCH(MAX(AB$8:AB$607),AB$8:AB$607,0)))&lt;0,0,(节奏总纲!R91-INDEX($O$8:$O$607,MATCH(MAX(AB$8:AB$607),AB$8:AB$607,0)))*MAX($K$8:$K$67))</f>
        <v>0</v>
      </c>
      <c r="AY95" s="69">
        <f>求节点($O$8:$O$607,AC$8:AC$607,节奏总纲!S91)+IF((节奏总纲!S91-INDEX($O$8:$O$607,MATCH(MAX(AC$8:AC$607),AC$8:AC$607,0)))&lt;0,0,(节奏总纲!S91-INDEX($O$8:$O$607,MATCH(MAX(AC$8:AC$607),AC$8:AC$607,0)))*MAX($K$8:$K$67))</f>
        <v>0</v>
      </c>
      <c r="AZ95" s="69">
        <f>求节点($O$8:$O$607,AD$8:AD$607,节奏总纲!T91)+IF((节奏总纲!T91-INDEX($O$8:$O$607,MATCH(MAX(AD$8:AD$607),AD$8:AD$607,0)))&lt;0,0,(节奏总纲!T91-INDEX($O$8:$O$607,MATCH(MAX(AD$8:AD$607),AD$8:AD$607,0)))*MAX($K$8:$K$67))</f>
        <v>0</v>
      </c>
      <c r="BA95" s="69">
        <f>求节点($O$8:$O$607,AE$8:AE$607,节奏总纲!P91)+IF((节奏总纲!P91-INDEX($O$8:$O$607,MATCH(MAX(AE$8:AE$607),AE$8:AE$607,0)))&lt;0,0,(节奏总纲!P91-INDEX($O$8:$O$607,MATCH(MAX(AE$8:AE$607),AE$8:AE$607,0)))*MAX($L$8:$L$67))</f>
        <v>1044672921.1787461</v>
      </c>
      <c r="BB95" s="69">
        <f>求节点($O$8:$O$607,AF$8:AF$607,节奏总纲!Q91)+IF((节奏总纲!Q91-INDEX($O$8:$O$607,MATCH(MAX(AF$8:AF$607),AF$8:AF$607,0)))&lt;0,0,(节奏总纲!Q91-INDEX($O$8:$O$607,MATCH(MAX(AF$8:AF$607),AF$8:AF$607,0)))*MAX($L$8:$L$67))</f>
        <v>889362945.41344535</v>
      </c>
      <c r="BC95" s="69">
        <f>求节点($O$8:$O$607,AG$8:AG$607,节奏总纲!R91)+IF((节奏总纲!R91-INDEX($O$8:$O$607,MATCH(MAX(AG$8:AG$607),AG$8:AG$607,0)))&lt;0,0,(节奏总纲!R91-INDEX($O$8:$O$607,MATCH(MAX(AG$8:AG$607),AG$8:AG$607,0)))*MAX($L$8:$L$67))</f>
        <v>695709866.65509486</v>
      </c>
      <c r="BD95" s="69">
        <f>求节点($O$8:$O$607,AH$8:AH$607,节奏总纲!S91)+IF((节奏总纲!S91-INDEX($O$8:$O$607,MATCH(MAX(AH$8:AH$607),AH$8:AH$607,0)))&lt;0,0,(节奏总纲!S91-INDEX($O$8:$O$607,MATCH(MAX(AH$8:AH$607),AH$8:AH$607,0)))*MAX($L$8:$L$67))</f>
        <v>540392834.69215703</v>
      </c>
      <c r="BE95" s="69">
        <f>求节点($O$8:$O$607,AI$8:AI$607,节奏总纲!T91)+IF((节奏总纲!T91-INDEX($O$8:$O$607,MATCH(MAX(AI$8:AI$607),AI$8:AI$607,0)))&lt;0,0,(节奏总纲!T91-INDEX($O$8:$O$607,MATCH(MAX(AI$8:AI$607),AI$8:AI$607,0)))*MAX($L$8:$L$67))</f>
        <v>323338871.6311143</v>
      </c>
      <c r="BN95" s="4">
        <v>88</v>
      </c>
      <c r="BO95" s="63">
        <f>求节点($BJ$19:$BJ$23,$BK$19:$BK$23,基本信息!G92)</f>
        <v>500000</v>
      </c>
      <c r="BP95" s="63">
        <f>求节点($BJ$19:$BJ$23,$BK$19:$BK$23,基本信息!H92)</f>
        <v>531250</v>
      </c>
      <c r="BQ95" s="63">
        <f>求节点($BJ$19:$BJ$23,$BK$19:$BK$23,基本信息!I92)</f>
        <v>562500</v>
      </c>
      <c r="BR95" s="63">
        <f>求节点($BJ$19:$BJ$23,$BK$19:$BK$23,基本信息!J92)</f>
        <v>593750</v>
      </c>
      <c r="BS95" s="63">
        <f>求节点($BJ$19:$BJ$23,$BK$19:$BK$23,基本信息!K92)</f>
        <v>625000</v>
      </c>
      <c r="BT95" s="63">
        <f>求节点($BJ$19:$BJ$23,$BL$19:$BL$23,基本信息!G92)</f>
        <v>9000</v>
      </c>
      <c r="BU95" s="63">
        <f>求节点($BJ$19:$BJ$23,$BL$19:$BL$23,基本信息!H92)</f>
        <v>9437.5</v>
      </c>
      <c r="BV95" s="63">
        <f>求节点($BJ$19:$BJ$23,$BL$19:$BL$23,基本信息!I92)</f>
        <v>9875</v>
      </c>
      <c r="BW95" s="63">
        <f>求节点($BJ$19:$BJ$23,$BL$19:$BL$23,基本信息!J92)</f>
        <v>10312.5</v>
      </c>
      <c r="BX95" s="63">
        <f>求节点($BJ$19:$BJ$23,$BL$19:$BL$23,基本信息!K92)</f>
        <v>10750</v>
      </c>
      <c r="CC95" s="27"/>
      <c r="CD95" s="24">
        <v>88</v>
      </c>
      <c r="CE95" s="69">
        <f t="shared" si="55"/>
        <v>106320.11981536532</v>
      </c>
      <c r="CF95" s="69">
        <f t="shared" si="56"/>
        <v>91783.543043158759</v>
      </c>
      <c r="CG95" s="69">
        <f t="shared" si="57"/>
        <v>73812.86587260387</v>
      </c>
      <c r="CH95" s="69">
        <f t="shared" si="58"/>
        <v>55373.415002478374</v>
      </c>
      <c r="CI95" s="69">
        <f t="shared" si="59"/>
        <v>32002.479614653697</v>
      </c>
      <c r="CJ95" s="69">
        <f>(CE95-CE94)/节奏总纲!W91</f>
        <v>300.00000000000045</v>
      </c>
      <c r="CK95" s="6">
        <f t="shared" si="60"/>
        <v>8.4650017472039426E-3</v>
      </c>
      <c r="CL95" s="6">
        <f t="shared" si="61"/>
        <v>0.99153499825279601</v>
      </c>
      <c r="CM95" s="24"/>
      <c r="CN95" s="24">
        <v>88</v>
      </c>
      <c r="CO95" s="69">
        <f t="shared" si="62"/>
        <v>30622228.531544771</v>
      </c>
      <c r="CP95" s="69">
        <f t="shared" si="63"/>
        <v>26442924.164295372</v>
      </c>
      <c r="CQ95" s="69">
        <f t="shared" si="64"/>
        <v>21248959.451012619</v>
      </c>
      <c r="CR95" s="69">
        <f t="shared" si="65"/>
        <v>16150654.372418303</v>
      </c>
      <c r="CS95" s="69">
        <f t="shared" si="66"/>
        <v>9567228.4002147447</v>
      </c>
      <c r="CT95" s="6">
        <f t="shared" si="67"/>
        <v>1.6328008246850378E-2</v>
      </c>
      <c r="CU95" s="6">
        <f t="shared" si="68"/>
        <v>0.98367199175314957</v>
      </c>
      <c r="CW95" s="24">
        <v>88</v>
      </c>
      <c r="CX95" s="69">
        <f t="shared" si="69"/>
        <v>0</v>
      </c>
      <c r="CY95" s="69">
        <f t="shared" si="70"/>
        <v>0</v>
      </c>
      <c r="CZ95" s="69">
        <f t="shared" si="71"/>
        <v>0</v>
      </c>
      <c r="DA95" s="69">
        <f t="shared" si="72"/>
        <v>0</v>
      </c>
      <c r="DB95" s="69">
        <f t="shared" si="73"/>
        <v>0</v>
      </c>
    </row>
    <row r="96" spans="14:106" x14ac:dyDescent="0.15">
      <c r="N96" s="69"/>
      <c r="O96" s="4">
        <v>89</v>
      </c>
      <c r="P96" s="69">
        <f>求节点($C$8:$C$67,$I$8:$I$67,基本信息!N93)+P95</f>
        <v>164281.83891752813</v>
      </c>
      <c r="Q96" s="69">
        <f>求节点($C$8:$C$67,$I$8:$I$67,基本信息!O93)+Q95</f>
        <v>176162.79688078084</v>
      </c>
      <c r="R96" s="69">
        <f>求节点($C$8:$C$67,$I$8:$I$67,基本信息!P93)+R95</f>
        <v>189464.69667524379</v>
      </c>
      <c r="S96" s="69">
        <f>求节点($C$8:$C$67,$I$8:$I$67,基本信息!Q93)+S95</f>
        <v>204327.68239512693</v>
      </c>
      <c r="T96" s="69">
        <f>求节点($C$8:$C$67,$I$8:$I$67,基本信息!R93)+T95</f>
        <v>221069.85137715045</v>
      </c>
      <c r="U96" s="69">
        <f>求节点($C$8:$C$67,$J$8:$J$67,基本信息!N93)+U95</f>
        <v>4437468.7744167615</v>
      </c>
      <c r="V96" s="69">
        <f>求节点($C$8:$C$67,$J$8:$J$67,基本信息!O93)+V95</f>
        <v>4830820.1577711701</v>
      </c>
      <c r="W96" s="69">
        <f>求节点($C$8:$C$67,$J$8:$J$67,基本信息!P93)+W95</f>
        <v>5282390.5894887727</v>
      </c>
      <c r="X96" s="69">
        <f>求节点($C$8:$C$67,$J$8:$J$67,基本信息!Q93)+X95</f>
        <v>5795108.3345948514</v>
      </c>
      <c r="Y96" s="69">
        <f>求节点($C$8:$C$67,$J$8:$J$67,基本信息!R93)+Y95</f>
        <v>6378131.1685465332</v>
      </c>
      <c r="Z96" s="69">
        <f>求节点($C$8:$C$67,$K$8:$K$67,基本信息!N93)+Z95</f>
        <v>0</v>
      </c>
      <c r="AA96" s="69">
        <f>求节点($C$8:$C$67,$K$8:$K$67,基本信息!O93)+AA95</f>
        <v>0</v>
      </c>
      <c r="AB96" s="69">
        <f>求节点($C$8:$C$67,$K$8:$K$67,基本信息!P93)+AB95</f>
        <v>0</v>
      </c>
      <c r="AC96" s="69">
        <f>求节点($C$8:$C$67,$K$8:$K$67,基本信息!Q93)+AC95</f>
        <v>0</v>
      </c>
      <c r="AD96" s="69">
        <f>求节点($C$8:$C$67,$K$8:$K$67,基本信息!R93)+AD95</f>
        <v>0</v>
      </c>
      <c r="AE96" s="69">
        <f>求节点($C$8:$C$67,$L$8:$L$67,基本信息!N93)+AE95</f>
        <v>126515904.28471185</v>
      </c>
      <c r="AF96" s="69">
        <f>求节点($C$8:$C$67,$L$8:$L$67,基本信息!O93)+AF95</f>
        <v>143565979.81044501</v>
      </c>
      <c r="AG96" s="69">
        <f>求节点($C$8:$C$67,$L$8:$L$67,基本信息!P93)+AG95</f>
        <v>166618353.7121093</v>
      </c>
      <c r="AH96" s="69">
        <f>求节点($C$8:$C$67,$L$8:$L$67,基本信息!Q93)+AH95</f>
        <v>195133522.19650656</v>
      </c>
      <c r="AI96" s="69">
        <f>求节点($C$8:$C$67,$L$8:$L$67,基本信息!R93)+AI95</f>
        <v>228980093.50572404</v>
      </c>
      <c r="AJ96" s="69"/>
      <c r="AK96" s="58">
        <v>89</v>
      </c>
      <c r="AL96" s="69">
        <f>求节点($O$8:$O$607,P$8:P$607,节奏总纲!P92)+IF((节奏总纲!P92-INDEX($O$8:$O$607,MATCH(MAX(P$8:P$607),P$8:P$607,0)))&lt;0,0,(节奏总纲!P92-INDEX($O$8:$O$607,MATCH(MAX(P$8:P$607),P$8:P$607,0)))*MAX($I$8:$I$67))</f>
        <v>1150174.2079313425</v>
      </c>
      <c r="AM96" s="69">
        <f>求节点($O$8:$O$607,Q$8:Q$607,节奏总纲!Q92)+IF((节奏总纲!Q92-INDEX($O$8:$O$607,MATCH(MAX(Q$8:Q$607),Q$8:Q$607,0)))&lt;0,0,(节奏总纲!Q92-INDEX($O$8:$O$607,MATCH(MAX(Q$8:Q$607),Q$8:Q$607,0)))*MAX($I$8:$I$67))</f>
        <v>989431.58434624388</v>
      </c>
      <c r="AN96" s="69">
        <f>求节点($O$8:$O$607,R$8:R$607,节奏总纲!R92)+IF((节奏总纲!R92-INDEX($O$8:$O$607,MATCH(MAX(R$8:R$607),R$8:R$607,0)))&lt;0,0,(节奏总纲!R92-INDEX($O$8:$O$607,MATCH(MAX(R$8:R$607),R$8:R$607,0)))*MAX($I$8:$I$67))</f>
        <v>787342.45022311772</v>
      </c>
      <c r="AO96" s="69">
        <f>求节点($O$8:$O$607,S$8:S$607,节奏总纲!S92)+IF((节奏总纲!S92-INDEX($O$8:$O$607,MATCH(MAX(S$8:S$607),S$8:S$607,0)))&lt;0,0,(节奏总纲!S92-INDEX($O$8:$O$607,MATCH(MAX(S$8:S$607),S$8:S$607,0)))*MAX($I$8:$I$67))</f>
        <v>578822.32990103727</v>
      </c>
      <c r="AP96" s="69">
        <f>求节点($O$8:$O$607,T$8:T$607,节奏总纲!T92)+IF((节奏总纲!T92-INDEX($O$8:$O$607,MATCH(MAX(T$8:T$607),T$8:T$607,0)))&lt;0,0,(节奏总纲!T92-INDEX($O$8:$O$607,MATCH(MAX(T$8:T$607),T$8:T$607,0)))*MAX($I$8:$I$67))</f>
        <v>328447.72875427676</v>
      </c>
      <c r="AQ96" s="69">
        <f>求节点($O$8:$O$607,U$8:U$607,节奏总纲!P92)+IF((节奏总纲!P92-INDEX($O$8:$O$607,MATCH(MAX(U$8:U$607),U$8:U$607,0)))&lt;0,0,(节奏总纲!P92-INDEX($O$8:$O$607,MATCH(MAX(U$8:U$607),U$8:U$607,0)))*MAX($J$8:$J$67))</f>
        <v>33001418.824875459</v>
      </c>
      <c r="AR96" s="69">
        <f>求节点($O$8:$O$607,V$8:V$607,节奏总纲!Q92)+IF((节奏总纲!Q92-INDEX($O$8:$O$607,MATCH(MAX(V$8:V$607),V$8:V$607,0)))&lt;0,0,(节奏总纲!Q92-INDEX($O$8:$O$607,MATCH(MAX(V$8:V$607),V$8:V$607,0)))*MAX($J$8:$J$67))</f>
        <v>28342683.781735063</v>
      </c>
      <c r="AS96" s="69">
        <f>求节点($O$8:$O$607,W$8:W$607,节奏总纲!R92)+IF((节奏总纲!R92-INDEX($O$8:$O$607,MATCH(MAX(W$8:W$607),W$8:W$607,0)))&lt;0,0,(节奏总纲!R92-INDEX($O$8:$O$607,MATCH(MAX(W$8:W$607),W$8:W$607,0)))*MAX($J$8:$J$67))</f>
        <v>22459123.195924994</v>
      </c>
      <c r="AT96" s="69">
        <f>求节点($O$8:$O$607,X$8:X$607,节奏总纲!S92)+IF((节奏总纲!S92-INDEX($O$8:$O$607,MATCH(MAX(X$8:X$607),X$8:X$607,0)))&lt;0,0,(节奏总纲!S92-INDEX($O$8:$O$607,MATCH(MAX(X$8:X$607),X$8:X$607,0)))*MAX($J$8:$J$67))</f>
        <v>16576014.853704393</v>
      </c>
      <c r="AU96" s="69">
        <f>求节点($O$8:$O$607,Y$8:Y$607,节奏总纲!T92)+IF((节奏总纲!T92-INDEX($O$8:$O$607,MATCH(MAX(Y$8:Y$607),Y$8:Y$607,0)))&lt;0,0,(节奏总纲!T92-INDEX($O$8:$O$607,MATCH(MAX(Y$8:Y$607),Y$8:Y$607,0)))*MAX($J$8:$J$67))</f>
        <v>9499581.0923002046</v>
      </c>
      <c r="AV96" s="69">
        <f>求节点($O$8:$O$607,Z$8:Z$607,节奏总纲!P92)+IF((节奏总纲!P92-INDEX($O$8:$O$607,MATCH(MAX(Z$8:Z$607),Z$8:Z$607,0)))&lt;0,0,(节奏总纲!P92-INDEX($O$8:$O$607,MATCH(MAX(Z$8:Z$607),Z$8:Z$607,0)))*MAX($K$8:$K$67))</f>
        <v>0</v>
      </c>
      <c r="AW96" s="69">
        <f>求节点($O$8:$O$607,AA$8:AA$607,节奏总纲!Q92)+IF((节奏总纲!Q92-INDEX($O$8:$O$607,MATCH(MAX(AA$8:AA$607),AA$8:AA$607,0)))&lt;0,0,(节奏总纲!Q92-INDEX($O$8:$O$607,MATCH(MAX(AA$8:AA$607),AA$8:AA$607,0)))*MAX($K$8:$K$67))</f>
        <v>0</v>
      </c>
      <c r="AX96" s="69">
        <f>求节点($O$8:$O$607,AB$8:AB$607,节奏总纲!R92)+IF((节奏总纲!R92-INDEX($O$8:$O$607,MATCH(MAX(AB$8:AB$607),AB$8:AB$607,0)))&lt;0,0,(节奏总纲!R92-INDEX($O$8:$O$607,MATCH(MAX(AB$8:AB$607),AB$8:AB$607,0)))*MAX($K$8:$K$67))</f>
        <v>0</v>
      </c>
      <c r="AY96" s="69">
        <f>求节点($O$8:$O$607,AC$8:AC$607,节奏总纲!S92)+IF((节奏总纲!S92-INDEX($O$8:$O$607,MATCH(MAX(AC$8:AC$607),AC$8:AC$607,0)))&lt;0,0,(节奏总纲!S92-INDEX($O$8:$O$607,MATCH(MAX(AC$8:AC$607),AC$8:AC$607,0)))*MAX($K$8:$K$67))</f>
        <v>0</v>
      </c>
      <c r="AZ96" s="69">
        <f>求节点($O$8:$O$607,AD$8:AD$607,节奏总纲!T92)+IF((节奏总纲!T92-INDEX($O$8:$O$607,MATCH(MAX(AD$8:AD$607),AD$8:AD$607,0)))&lt;0,0,(节奏总纲!T92-INDEX($O$8:$O$607,MATCH(MAX(AD$8:AD$607),AD$8:AD$607,0)))*MAX($K$8:$K$67))</f>
        <v>0</v>
      </c>
      <c r="BA96" s="69">
        <f>求节点($O$8:$O$607,AE$8:AE$607,节奏总纲!P92)+IF((节奏总纲!P92-INDEX($O$8:$O$607,MATCH(MAX(AE$8:AE$607),AE$8:AE$607,0)))&lt;0,0,(节奏总纲!P92-INDEX($O$8:$O$607,MATCH(MAX(AE$8:AE$607),AE$8:AE$607,0)))*MAX($L$8:$L$67))</f>
        <v>1163679453.303081</v>
      </c>
      <c r="BB96" s="69">
        <f>求节点($O$8:$O$607,AF$8:AF$607,节奏总纲!Q92)+IF((节奏总纲!Q92-INDEX($O$8:$O$607,MATCH(MAX(AF$8:AF$607),AF$8:AF$607,0)))&lt;0,0,(节奏总纲!Q92-INDEX($O$8:$O$607,MATCH(MAX(AF$8:AF$607),AF$8:AF$607,0)))*MAX($L$8:$L$67))</f>
        <v>989844676.26761937</v>
      </c>
      <c r="BC96" s="69">
        <f>求节点($O$8:$O$607,AG$8:AG$607,节奏总纲!R92)+IF((节奏总纲!R92-INDEX($O$8:$O$607,MATCH(MAX(AG$8:AG$607),AG$8:AG$607,0)))&lt;0,0,(节奏总纲!R92-INDEX($O$8:$O$607,MATCH(MAX(AG$8:AG$607),AG$8:AG$607,0)))*MAX($L$8:$L$67))</f>
        <v>768979968.11147296</v>
      </c>
      <c r="BD96" s="69">
        <f>求节点($O$8:$O$607,AH$8:AH$607,节奏总纲!S92)+IF((节奏总纲!S92-INDEX($O$8:$O$607,MATCH(MAX(AH$8:AH$607),AH$8:AH$607,0)))&lt;0,0,(节奏总纲!S92-INDEX($O$8:$O$607,MATCH(MAX(AH$8:AH$607),AH$8:AH$607,0)))*MAX($L$8:$L$67))</f>
        <v>576437163.29343343</v>
      </c>
      <c r="BE96" s="69">
        <f>求节点($O$8:$O$607,AI$8:AI$607,节奏总纲!T92)+IF((节奏总纲!T92-INDEX($O$8:$O$607,MATCH(MAX(AI$8:AI$607),AI$8:AI$607,0)))&lt;0,0,(节奏总纲!T92-INDEX($O$8:$O$607,MATCH(MAX(AI$8:AI$607),AI$8:AI$607,0)))*MAX($L$8:$L$67))</f>
        <v>343849450.6998592</v>
      </c>
      <c r="BN96" s="4">
        <v>89</v>
      </c>
      <c r="BO96" s="63">
        <f>求节点($BJ$19:$BJ$23,$BK$19:$BK$23,基本信息!G93)</f>
        <v>500000</v>
      </c>
      <c r="BP96" s="63">
        <f>求节点($BJ$19:$BJ$23,$BK$19:$BK$23,基本信息!H93)</f>
        <v>531250</v>
      </c>
      <c r="BQ96" s="63">
        <f>求节点($BJ$19:$BJ$23,$BK$19:$BK$23,基本信息!I93)</f>
        <v>562500</v>
      </c>
      <c r="BR96" s="63">
        <f>求节点($BJ$19:$BJ$23,$BK$19:$BK$23,基本信息!J93)</f>
        <v>593750</v>
      </c>
      <c r="BS96" s="63">
        <f>求节点($BJ$19:$BJ$23,$BK$19:$BK$23,基本信息!K93)</f>
        <v>625000</v>
      </c>
      <c r="BT96" s="63">
        <f>求节点($BJ$19:$BJ$23,$BL$19:$BL$23,基本信息!G93)</f>
        <v>9000</v>
      </c>
      <c r="BU96" s="63">
        <f>求节点($BJ$19:$BJ$23,$BL$19:$BL$23,基本信息!H93)</f>
        <v>9437.5</v>
      </c>
      <c r="BV96" s="63">
        <f>求节点($BJ$19:$BJ$23,$BL$19:$BL$23,基本信息!I93)</f>
        <v>9875</v>
      </c>
      <c r="BW96" s="63">
        <f>求节点($BJ$19:$BJ$23,$BL$19:$BL$23,基本信息!J93)</f>
        <v>10312.5</v>
      </c>
      <c r="BX96" s="63">
        <f>求节点($BJ$19:$BJ$23,$BL$19:$BL$23,基本信息!K93)</f>
        <v>10750</v>
      </c>
      <c r="CC96" s="27"/>
      <c r="CD96" s="24">
        <v>89</v>
      </c>
      <c r="CE96" s="69">
        <f t="shared" si="55"/>
        <v>115917.42079313425</v>
      </c>
      <c r="CF96" s="69">
        <f t="shared" si="56"/>
        <v>99886.908434624391</v>
      </c>
      <c r="CG96" s="69">
        <f t="shared" si="57"/>
        <v>79721.745022311778</v>
      </c>
      <c r="CH96" s="69">
        <f t="shared" si="58"/>
        <v>58913.48299010373</v>
      </c>
      <c r="CI96" s="69">
        <f t="shared" si="59"/>
        <v>33919.772875427676</v>
      </c>
      <c r="CJ96" s="69">
        <f>(CE96-CE95)/节奏总纲!W92</f>
        <v>299.99999999999926</v>
      </c>
      <c r="CK96" s="6">
        <f t="shared" si="60"/>
        <v>7.7641479066907146E-3</v>
      </c>
      <c r="CL96" s="6">
        <f t="shared" si="61"/>
        <v>0.99223585209330933</v>
      </c>
      <c r="CM96" s="24"/>
      <c r="CN96" s="24">
        <v>89</v>
      </c>
      <c r="CO96" s="69">
        <f t="shared" si="62"/>
        <v>33501418.824875459</v>
      </c>
      <c r="CP96" s="69">
        <f t="shared" si="63"/>
        <v>28873933.781735063</v>
      </c>
      <c r="CQ96" s="69">
        <f t="shared" si="64"/>
        <v>23021623.195924994</v>
      </c>
      <c r="CR96" s="69">
        <f t="shared" si="65"/>
        <v>17169764.853704393</v>
      </c>
      <c r="CS96" s="69">
        <f t="shared" si="66"/>
        <v>10124581.092300205</v>
      </c>
      <c r="CT96" s="6">
        <f t="shared" si="67"/>
        <v>1.4924741027049881E-2</v>
      </c>
      <c r="CU96" s="6">
        <f t="shared" si="68"/>
        <v>0.98507525897295012</v>
      </c>
      <c r="CW96" s="24">
        <v>89</v>
      </c>
      <c r="CX96" s="69">
        <f t="shared" si="69"/>
        <v>0</v>
      </c>
      <c r="CY96" s="69">
        <f t="shared" si="70"/>
        <v>0</v>
      </c>
      <c r="CZ96" s="69">
        <f t="shared" si="71"/>
        <v>0</v>
      </c>
      <c r="DA96" s="69">
        <f t="shared" si="72"/>
        <v>0</v>
      </c>
      <c r="DB96" s="69">
        <f t="shared" si="73"/>
        <v>0</v>
      </c>
    </row>
    <row r="97" spans="14:106" x14ac:dyDescent="0.15">
      <c r="N97" s="69"/>
      <c r="O97" s="4">
        <v>90</v>
      </c>
      <c r="P97" s="69">
        <f>求节点($C$8:$C$67,$I$8:$I$67,基本信息!N94)+P96</f>
        <v>166440.03896335309</v>
      </c>
      <c r="Q97" s="69">
        <f>求节点($C$8:$C$67,$I$8:$I$67,基本信息!O94)+Q96</f>
        <v>178427.79688078084</v>
      </c>
      <c r="R97" s="69">
        <f>求节点($C$8:$C$67,$I$8:$I$67,基本信息!P94)+R96</f>
        <v>191834.69667524379</v>
      </c>
      <c r="S97" s="69">
        <f>求节点($C$8:$C$67,$I$8:$I$67,基本信息!Q94)+S96</f>
        <v>206802.68239512693</v>
      </c>
      <c r="T97" s="69">
        <f>求节点($C$8:$C$67,$I$8:$I$67,基本信息!R94)+T96</f>
        <v>223649.85137715045</v>
      </c>
      <c r="U97" s="69">
        <f>求节点($C$8:$C$67,$J$8:$J$67,基本信息!N94)+U96</f>
        <v>4497408.7759442599</v>
      </c>
      <c r="V97" s="69">
        <f>求节点($C$8:$C$67,$J$8:$J$67,基本信息!O94)+V96</f>
        <v>4894570.1577711701</v>
      </c>
      <c r="W97" s="69">
        <f>求节点($C$8:$C$67,$J$8:$J$67,基本信息!P94)+W96</f>
        <v>5349890.5894887727</v>
      </c>
      <c r="X97" s="69">
        <f>求节点($C$8:$C$67,$J$8:$J$67,基本信息!Q94)+X96</f>
        <v>5866358.3345948514</v>
      </c>
      <c r="Y97" s="69">
        <f>求节点($C$8:$C$67,$J$8:$J$67,基本信息!R94)+Y96</f>
        <v>6453131.1685465332</v>
      </c>
      <c r="Z97" s="69">
        <f>求节点($C$8:$C$67,$K$8:$K$67,基本信息!N94)+Z96</f>
        <v>0</v>
      </c>
      <c r="AA97" s="69">
        <f>求节点($C$8:$C$67,$K$8:$K$67,基本信息!O94)+AA96</f>
        <v>0</v>
      </c>
      <c r="AB97" s="69">
        <f>求节点($C$8:$C$67,$K$8:$K$67,基本信息!P94)+AB96</f>
        <v>0</v>
      </c>
      <c r="AC97" s="69">
        <f>求节点($C$8:$C$67,$K$8:$K$67,基本信息!Q94)+AC96</f>
        <v>0</v>
      </c>
      <c r="AD97" s="69">
        <f>求节点($C$8:$C$67,$K$8:$K$67,基本信息!R94)+AD96</f>
        <v>0</v>
      </c>
      <c r="AE97" s="69">
        <f>求节点($C$8:$C$67,$L$8:$L$67,基本信息!N94)+AE96</f>
        <v>128313504.3458118</v>
      </c>
      <c r="AF97" s="69">
        <f>求节点($C$8:$C$67,$L$8:$L$67,基本信息!O94)+AF96</f>
        <v>145605979.81044501</v>
      </c>
      <c r="AG97" s="69">
        <f>求节点($C$8:$C$67,$L$8:$L$67,基本信息!P94)+AG96</f>
        <v>168898353.7121093</v>
      </c>
      <c r="AH97" s="69">
        <f>求节点($C$8:$C$67,$L$8:$L$67,基本信息!Q94)+AH96</f>
        <v>197653522.19650656</v>
      </c>
      <c r="AI97" s="69">
        <f>求节点($C$8:$C$67,$L$8:$L$67,基本信息!R94)+AI96</f>
        <v>231740093.50572404</v>
      </c>
      <c r="AJ97" s="69"/>
      <c r="AK97" s="58">
        <v>90</v>
      </c>
      <c r="AL97" s="69">
        <f>求节点($O$8:$O$607,P$8:P$607,节奏总纲!P93)+IF((节奏总纲!P93-INDEX($O$8:$O$607,MATCH(MAX(P$8:P$607),P$8:P$607,0)))&lt;0,0,(节奏总纲!P93-INDEX($O$8:$O$607,MATCH(MAX(P$8:P$607),P$8:P$607,0)))*MAX($I$8:$I$67))</f>
        <v>1253035.5329308067</v>
      </c>
      <c r="AM97" s="69">
        <f>求节点($O$8:$O$607,Q$8:Q$607,节奏总纲!Q93)+IF((节奏总纲!Q93-INDEX($O$8:$O$607,MATCH(MAX(Q$8:Q$607),Q$8:Q$607,0)))&lt;0,0,(节奏总纲!Q93-INDEX($O$8:$O$607,MATCH(MAX(Q$8:Q$607),Q$8:Q$607,0)))*MAX($I$8:$I$67))</f>
        <v>1068471.9968807809</v>
      </c>
      <c r="AN97" s="69">
        <f>求节点($O$8:$O$607,R$8:R$607,节奏总纲!R93)+IF((节奏总纲!R93-INDEX($O$8:$O$607,MATCH(MAX(R$8:R$607),R$8:R$607,0)))&lt;0,0,(节奏总纲!R93-INDEX($O$8:$O$607,MATCH(MAX(R$8:R$607),R$8:R$607,0)))*MAX($I$8:$I$67))</f>
        <v>850830.59667524393</v>
      </c>
      <c r="AO97" s="69">
        <f>求节点($O$8:$O$607,S$8:S$607,节奏总纲!S93)+IF((节奏总纲!S93-INDEX($O$8:$O$607,MATCH(MAX(S$8:S$607),S$8:S$607,0)))&lt;0,0,(节奏总纲!S93-INDEX($O$8:$O$607,MATCH(MAX(S$8:S$607),S$8:S$607,0)))*MAX($I$8:$I$67))</f>
        <v>614897.51239512698</v>
      </c>
      <c r="AP97" s="69">
        <f>求节点($O$8:$O$607,T$8:T$607,节奏总纲!T93)+IF((节奏总纲!T93-INDEX($O$8:$O$607,MATCH(MAX(T$8:T$607),T$8:T$607,0)))&lt;0,0,(节奏总纲!T93-INDEX($O$8:$O$607,MATCH(MAX(T$8:T$607),T$8:T$607,0)))*MAX($I$8:$I$67))</f>
        <v>348730.83137715049</v>
      </c>
      <c r="AQ97" s="69">
        <f>求节点($O$8:$O$607,U$8:U$607,节奏总纲!P93)+IF((节奏总纲!P93-INDEX($O$8:$O$607,MATCH(MAX(U$8:U$607),U$8:U$607,0)))&lt;0,0,(节奏总纲!P93-INDEX($O$8:$O$607,MATCH(MAX(U$8:U$607),U$8:U$607,0)))*MAX($J$8:$J$67))</f>
        <v>36087258.574859381</v>
      </c>
      <c r="AR97" s="69">
        <f>求节点($O$8:$O$607,V$8:V$607,节奏总纲!Q93)+IF((节奏总纲!Q93-INDEX($O$8:$O$607,MATCH(MAX(V$8:V$607),V$8:V$607,0)))&lt;0,0,(节奏总纲!Q93-INDEX($O$8:$O$607,MATCH(MAX(V$8:V$607),V$8:V$607,0)))*MAX($J$8:$J$67))</f>
        <v>30713896.157771174</v>
      </c>
      <c r="AS97" s="69">
        <f>求节点($O$8:$O$607,W$8:W$607,节奏总纲!R93)+IF((节奏总纲!R93-INDEX($O$8:$O$607,MATCH(MAX(W$8:W$607),W$8:W$607,0)))&lt;0,0,(节奏总纲!R93-INDEX($O$8:$O$607,MATCH(MAX(W$8:W$607),W$8:W$607,0)))*MAX($J$8:$J$67))</f>
        <v>24363767.589488775</v>
      </c>
      <c r="AT97" s="69">
        <f>求节点($O$8:$O$607,X$8:X$607,节奏总纲!S93)+IF((节奏总纲!S93-INDEX($O$8:$O$607,MATCH(MAX(X$8:X$607),X$8:X$607,0)))&lt;0,0,(节奏总纲!S93-INDEX($O$8:$O$607,MATCH(MAX(X$8:X$607),X$8:X$607,0)))*MAX($J$8:$J$67))</f>
        <v>17614542.834594853</v>
      </c>
      <c r="AU97" s="69">
        <f>求节点($O$8:$O$607,Y$8:Y$607,节奏总纲!T93)+IF((节奏总纲!T93-INDEX($O$8:$O$607,MATCH(MAX(Y$8:Y$607),Y$8:Y$607,0)))&lt;0,0,(节奏总纲!T93-INDEX($O$8:$O$607,MATCH(MAX(Y$8:Y$607),Y$8:Y$607,0)))*MAX($J$8:$J$67))</f>
        <v>10089206.168546535</v>
      </c>
      <c r="AV97" s="69">
        <f>求节点($O$8:$O$607,Z$8:Z$607,节奏总纲!P93)+IF((节奏总纲!P93-INDEX($O$8:$O$607,MATCH(MAX(Z$8:Z$607),Z$8:Z$607,0)))&lt;0,0,(节奏总纲!P93-INDEX($O$8:$O$607,MATCH(MAX(Z$8:Z$607),Z$8:Z$607,0)))*MAX($K$8:$K$67))</f>
        <v>0</v>
      </c>
      <c r="AW97" s="69">
        <f>求节点($O$8:$O$607,AA$8:AA$607,节奏总纲!Q93)+IF((节奏总纲!Q93-INDEX($O$8:$O$607,MATCH(MAX(AA$8:AA$607),AA$8:AA$607,0)))&lt;0,0,(节奏总纲!Q93-INDEX($O$8:$O$607,MATCH(MAX(AA$8:AA$607),AA$8:AA$607,0)))*MAX($K$8:$K$67))</f>
        <v>0</v>
      </c>
      <c r="AX97" s="69">
        <f>求节点($O$8:$O$607,AB$8:AB$607,节奏总纲!R93)+IF((节奏总纲!R93-INDEX($O$8:$O$607,MATCH(MAX(AB$8:AB$607),AB$8:AB$607,0)))&lt;0,0,(节奏总纲!R93-INDEX($O$8:$O$607,MATCH(MAX(AB$8:AB$607),AB$8:AB$607,0)))*MAX($K$8:$K$67))</f>
        <v>0</v>
      </c>
      <c r="AY97" s="69">
        <f>求节点($O$8:$O$607,AC$8:AC$607,节奏总纲!S93)+IF((节奏总纲!S93-INDEX($O$8:$O$607,MATCH(MAX(AC$8:AC$607),AC$8:AC$607,0)))&lt;0,0,(节奏总纲!S93-INDEX($O$8:$O$607,MATCH(MAX(AC$8:AC$607),AC$8:AC$607,0)))*MAX($K$8:$K$67))</f>
        <v>0</v>
      </c>
      <c r="AZ97" s="69">
        <f>求节点($O$8:$O$607,AD$8:AD$607,节奏总纲!T93)+IF((节奏总纲!T93-INDEX($O$8:$O$607,MATCH(MAX(AD$8:AD$607),AD$8:AD$607,0)))&lt;0,0,(节奏总纲!T93-INDEX($O$8:$O$607,MATCH(MAX(AD$8:AD$607),AD$8:AD$607,0)))*MAX($K$8:$K$67))</f>
        <v>0</v>
      </c>
      <c r="BA97" s="69">
        <f>求节点($O$8:$O$607,AE$8:AE$607,节奏总纲!P93)+IF((节奏总纲!P93-INDEX($O$8:$O$607,MATCH(MAX(AE$8:AE$607),AE$8:AE$607,0)))&lt;0,0,(节奏总纲!P93-INDEX($O$8:$O$607,MATCH(MAX(AE$8:AE$607),AE$8:AE$607,0)))*MAX($L$8:$L$67))</f>
        <v>1291227496.3024163</v>
      </c>
      <c r="BB97" s="69">
        <f>求节点($O$8:$O$607,AF$8:AF$607,节奏总纲!Q93)+IF((节奏总纲!Q93-INDEX($O$8:$O$607,MATCH(MAX(AF$8:AF$607),AF$8:AF$607,0)))&lt;0,0,(节奏总纲!Q93-INDEX($O$8:$O$607,MATCH(MAX(AF$8:AF$607),AF$8:AF$607,0)))*MAX($L$8:$L$67))</f>
        <v>1087854787.8104453</v>
      </c>
      <c r="BC97" s="69">
        <f>求节点($O$8:$O$607,AG$8:AG$607,节奏总纲!R93)+IF((节奏总纲!R93-INDEX($O$8:$O$607,MATCH(MAX(AG$8:AG$607),AG$8:AG$607,0)))&lt;0,0,(节奏总纲!R93-INDEX($O$8:$O$607,MATCH(MAX(AG$8:AG$607),AG$8:AG$607,0)))*MAX($L$8:$L$67))</f>
        <v>847705269.71210945</v>
      </c>
      <c r="BD97" s="69">
        <f>求节点($O$8:$O$607,AH$8:AH$607,节奏总纲!S93)+IF((节奏总纲!S93-INDEX($O$8:$O$607,MATCH(MAX(AH$8:AH$607),AH$8:AH$607,0)))&lt;0,0,(节奏总纲!S93-INDEX($O$8:$O$607,MATCH(MAX(AH$8:AH$607),AH$8:AH$607,0)))*MAX($L$8:$L$67))</f>
        <v>613168258.1965065</v>
      </c>
      <c r="BE97" s="69">
        <f>求节点($O$8:$O$607,AI$8:AI$607,节奏总纲!T93)+IF((节奏总纲!T93-INDEX($O$8:$O$607,MATCH(MAX(AI$8:AI$607),AI$8:AI$607,0)))&lt;0,0,(节奏总纲!T93-INDEX($O$8:$O$607,MATCH(MAX(AI$8:AI$607),AI$8:AI$607,0)))*MAX($L$8:$L$67))</f>
        <v>365547653.50572413</v>
      </c>
      <c r="BN97" s="4">
        <v>90</v>
      </c>
      <c r="BO97" s="63">
        <f>求节点($BJ$19:$BJ$23,$BK$19:$BK$23,基本信息!G94)</f>
        <v>500000</v>
      </c>
      <c r="BP97" s="63">
        <f>求节点($BJ$19:$BJ$23,$BK$19:$BK$23,基本信息!H94)</f>
        <v>531250</v>
      </c>
      <c r="BQ97" s="63">
        <f>求节点($BJ$19:$BJ$23,$BK$19:$BK$23,基本信息!I94)</f>
        <v>562500</v>
      </c>
      <c r="BR97" s="63">
        <f>求节点($BJ$19:$BJ$23,$BK$19:$BK$23,基本信息!J94)</f>
        <v>593750</v>
      </c>
      <c r="BS97" s="63">
        <f>求节点($BJ$19:$BJ$23,$BK$19:$BK$23,基本信息!K94)</f>
        <v>625000</v>
      </c>
      <c r="BT97" s="63">
        <f>求节点($BJ$19:$BJ$23,$BL$19:$BL$23,基本信息!G94)</f>
        <v>9000</v>
      </c>
      <c r="BU97" s="63">
        <f>求节点($BJ$19:$BJ$23,$BL$19:$BL$23,基本信息!H94)</f>
        <v>9437.5</v>
      </c>
      <c r="BV97" s="63">
        <f>求节点($BJ$19:$BJ$23,$BL$19:$BL$23,基本信息!I94)</f>
        <v>9875</v>
      </c>
      <c r="BW97" s="63">
        <f>求节点($BJ$19:$BJ$23,$BL$19:$BL$23,基本信息!J94)</f>
        <v>10312.5</v>
      </c>
      <c r="BX97" s="63">
        <f>求节点($BJ$19:$BJ$23,$BL$19:$BL$23,基本信息!K94)</f>
        <v>10750</v>
      </c>
      <c r="CC97" s="27"/>
      <c r="CD97" s="24">
        <v>90</v>
      </c>
      <c r="CE97" s="69">
        <f t="shared" si="55"/>
        <v>126203.55329308068</v>
      </c>
      <c r="CF97" s="69">
        <f t="shared" si="56"/>
        <v>107790.94968807809</v>
      </c>
      <c r="CG97" s="69">
        <f t="shared" si="57"/>
        <v>86070.559667524401</v>
      </c>
      <c r="CH97" s="69">
        <f t="shared" si="58"/>
        <v>62521.001239512698</v>
      </c>
      <c r="CI97" s="69">
        <f t="shared" si="59"/>
        <v>35948.083137715053</v>
      </c>
      <c r="CJ97" s="69">
        <f>(CE97-CE96)/节奏总纲!W93</f>
        <v>300.0000000000008</v>
      </c>
      <c r="CK97" s="6">
        <f t="shared" si="60"/>
        <v>7.1313364522308104E-3</v>
      </c>
      <c r="CL97" s="6">
        <f t="shared" si="61"/>
        <v>0.99286866354776915</v>
      </c>
      <c r="CM97" s="24"/>
      <c r="CN97" s="24">
        <v>90</v>
      </c>
      <c r="CO97" s="69">
        <f t="shared" si="62"/>
        <v>36587258.574859381</v>
      </c>
      <c r="CP97" s="69">
        <f t="shared" si="63"/>
        <v>31245146.157771174</v>
      </c>
      <c r="CQ97" s="69">
        <f t="shared" si="64"/>
        <v>24926267.589488775</v>
      </c>
      <c r="CR97" s="69">
        <f t="shared" si="65"/>
        <v>18208292.834594853</v>
      </c>
      <c r="CS97" s="69">
        <f t="shared" si="66"/>
        <v>10714206.168546535</v>
      </c>
      <c r="CT97" s="6">
        <f t="shared" si="67"/>
        <v>1.3665959666723177E-2</v>
      </c>
      <c r="CU97" s="6">
        <f t="shared" si="68"/>
        <v>0.98633404033327687</v>
      </c>
      <c r="CW97" s="24">
        <v>90</v>
      </c>
      <c r="CX97" s="69">
        <f t="shared" si="69"/>
        <v>0</v>
      </c>
      <c r="CY97" s="69">
        <f t="shared" si="70"/>
        <v>0</v>
      </c>
      <c r="CZ97" s="69">
        <f t="shared" si="71"/>
        <v>0</v>
      </c>
      <c r="DA97" s="69">
        <f t="shared" si="72"/>
        <v>0</v>
      </c>
      <c r="DB97" s="69">
        <f t="shared" si="73"/>
        <v>0</v>
      </c>
    </row>
    <row r="98" spans="14:106" x14ac:dyDescent="0.15">
      <c r="N98" s="69"/>
      <c r="O98" s="4">
        <v>91</v>
      </c>
      <c r="P98" s="69">
        <f>求节点($C$8:$C$67,$I$8:$I$67,基本信息!N95)+P97</f>
        <v>168598.53870882108</v>
      </c>
      <c r="Q98" s="69">
        <f>求节点($C$8:$C$67,$I$8:$I$67,基本信息!O95)+Q97</f>
        <v>180692.79688078084</v>
      </c>
      <c r="R98" s="69">
        <f>求节点($C$8:$C$67,$I$8:$I$67,基本信息!P95)+R97</f>
        <v>194204.69667524379</v>
      </c>
      <c r="S98" s="69">
        <f>求节点($C$8:$C$67,$I$8:$I$67,基本信息!Q95)+S97</f>
        <v>209277.68239512693</v>
      </c>
      <c r="T98" s="69">
        <f>求节点($C$8:$C$67,$I$8:$I$67,基本信息!R95)+T97</f>
        <v>226229.85137715045</v>
      </c>
      <c r="U98" s="69">
        <f>求节点($C$8:$C$67,$J$8:$J$67,基本信息!N95)+U97</f>
        <v>4557358.7674598601</v>
      </c>
      <c r="V98" s="69">
        <f>求节点($C$8:$C$67,$J$8:$J$67,基本信息!O95)+V97</f>
        <v>4958320.1577711701</v>
      </c>
      <c r="W98" s="69">
        <f>求节点($C$8:$C$67,$J$8:$J$67,基本信息!P95)+W97</f>
        <v>5417390.5894887727</v>
      </c>
      <c r="X98" s="69">
        <f>求节点($C$8:$C$67,$J$8:$J$67,基本信息!Q95)+X97</f>
        <v>5937608.3345948514</v>
      </c>
      <c r="Y98" s="69">
        <f>求节点($C$8:$C$67,$J$8:$J$67,基本信息!R95)+Y97</f>
        <v>6528131.1685465332</v>
      </c>
      <c r="Z98" s="69">
        <f>求节点($C$8:$C$67,$K$8:$K$67,基本信息!N95)+Z97</f>
        <v>0</v>
      </c>
      <c r="AA98" s="69">
        <f>求节点($C$8:$C$67,$K$8:$K$67,基本信息!O95)+AA97</f>
        <v>0</v>
      </c>
      <c r="AB98" s="69">
        <f>求节点($C$8:$C$67,$K$8:$K$67,基本信息!P95)+AB97</f>
        <v>0</v>
      </c>
      <c r="AC98" s="69">
        <f>求节点($C$8:$C$67,$K$8:$K$67,基本信息!Q95)+AC97</f>
        <v>0</v>
      </c>
      <c r="AD98" s="69">
        <f>求节点($C$8:$C$67,$K$8:$K$67,基本信息!R95)+AD97</f>
        <v>0</v>
      </c>
      <c r="AE98" s="69">
        <f>求节点($C$8:$C$67,$L$8:$L$67,基本信息!N95)+AE97</f>
        <v>130111504.0064358</v>
      </c>
      <c r="AF98" s="69">
        <f>求节点($C$8:$C$67,$L$8:$L$67,基本信息!O95)+AF97</f>
        <v>147645979.81044501</v>
      </c>
      <c r="AG98" s="69">
        <f>求节点($C$8:$C$67,$L$8:$L$67,基本信息!P95)+AG97</f>
        <v>171178353.7121093</v>
      </c>
      <c r="AH98" s="69">
        <f>求节点($C$8:$C$67,$L$8:$L$67,基本信息!Q95)+AH97</f>
        <v>200173522.19650656</v>
      </c>
      <c r="AI98" s="69">
        <f>求节点($C$8:$C$67,$L$8:$L$67,基本信息!R95)+AI97</f>
        <v>234500093.50572404</v>
      </c>
      <c r="AJ98" s="69"/>
      <c r="AK98" s="58">
        <v>91</v>
      </c>
      <c r="AL98" s="69">
        <f>求节点($O$8:$O$607,P$8:P$607,节奏总纲!P94)+IF((节奏总纲!P94-INDEX($O$8:$O$607,MATCH(MAX(P$8:P$607),P$8:P$607,0)))&lt;0,0,(节奏总纲!P94-INDEX($O$8:$O$607,MATCH(MAX(P$8:P$607),P$8:P$607,0)))*MAX($I$8:$I$67))</f>
        <v>1363279.5713865529</v>
      </c>
      <c r="AM98" s="69">
        <f>求节点($O$8:$O$607,Q$8:Q$607,节奏总纲!Q94)+IF((节奏总纲!Q94-INDEX($O$8:$O$607,MATCH(MAX(Q$8:Q$607),Q$8:Q$607,0)))&lt;0,0,(节奏总纲!Q94-INDEX($O$8:$O$607,MATCH(MAX(Q$8:Q$607),Q$8:Q$607,0)))*MAX($I$8:$I$67))</f>
        <v>1162337.9378373553</v>
      </c>
      <c r="AN98" s="69">
        <f>求节点($O$8:$O$607,R$8:R$607,节奏总纲!R94)+IF((节奏总纲!R94-INDEX($O$8:$O$607,MATCH(MAX(R$8:R$607),R$8:R$607,0)))&lt;0,0,(节奏总纲!R94-INDEX($O$8:$O$607,MATCH(MAX(R$8:R$607),R$8:R$607,0)))*MAX($I$8:$I$67))</f>
        <v>924852.00284431886</v>
      </c>
      <c r="AO98" s="69">
        <f>求节点($O$8:$O$607,S$8:S$607,节奏总纲!S94)+IF((节奏总纲!S94-INDEX($O$8:$O$607,MATCH(MAX(S$8:S$607),S$8:S$607,0)))&lt;0,0,(节奏总纲!S94-INDEX($O$8:$O$607,MATCH(MAX(S$8:S$607),S$8:S$607,0)))*MAX($I$8:$I$67))</f>
        <v>658772.79269515234</v>
      </c>
      <c r="AP98" s="69">
        <f>求节点($O$8:$O$607,T$8:T$607,节奏总纲!T94)+IF((节奏总纲!T94-INDEX($O$8:$O$607,MATCH(MAX(T$8:T$607),T$8:T$607,0)))&lt;0,0,(节奏总纲!T94-INDEX($O$8:$O$607,MATCH(MAX(T$8:T$607),T$8:T$607,0)))*MAX($I$8:$I$67))</f>
        <v>373011.11710657476</v>
      </c>
      <c r="AQ98" s="69">
        <f>求节点($O$8:$O$607,U$8:U$607,节奏总纲!P94)+IF((节奏总纲!P94-INDEX($O$8:$O$607,MATCH(MAX(U$8:U$607),U$8:U$607,0)))&lt;0,0,(节奏总纲!P94-INDEX($O$8:$O$607,MATCH(MAX(U$8:U$607),U$8:U$607,0)))*MAX($J$8:$J$67))</f>
        <v>39394579.728531763</v>
      </c>
      <c r="AR98" s="69">
        <f>求节点($O$8:$O$607,V$8:V$607,节奏总纲!Q94)+IF((节奏总纲!Q94-INDEX($O$8:$O$607,MATCH(MAX(V$8:V$607),V$8:V$607,0)))&lt;0,0,(节奏总纲!Q94-INDEX($O$8:$O$607,MATCH(MAX(V$8:V$607),V$8:V$607,0)))*MAX($J$8:$J$67))</f>
        <v>33529874.386468403</v>
      </c>
      <c r="AS98" s="69">
        <f>求节点($O$8:$O$607,W$8:W$607,节奏总纲!R94)+IF((节奏总纲!R94-INDEX($O$8:$O$607,MATCH(MAX(W$8:W$607),W$8:W$607,0)))&lt;0,0,(节奏总纲!R94-INDEX($O$8:$O$607,MATCH(MAX(W$8:W$607),W$8:W$607,0)))*MAX($J$8:$J$67))</f>
        <v>26584409.774561025</v>
      </c>
      <c r="AT98" s="69">
        <f>求节点($O$8:$O$607,X$8:X$607,节奏总纲!S94)+IF((节奏总纲!S94-INDEX($O$8:$O$607,MATCH(MAX(X$8:X$607),X$8:X$607,0)))&lt;0,0,(节奏总纲!S94-INDEX($O$8:$O$607,MATCH(MAX(X$8:X$607),X$8:X$607,0)))*MAX($J$8:$J$67))</f>
        <v>18877619.085656192</v>
      </c>
      <c r="AU98" s="69">
        <f>求节点($O$8:$O$607,Y$8:Y$607,节奏总纲!T94)+IF((节奏总纲!T94-INDEX($O$8:$O$607,MATCH(MAX(Y$8:Y$607),Y$8:Y$607,0)))&lt;0,0,(节奏总纲!T94-INDEX($O$8:$O$607,MATCH(MAX(Y$8:Y$607),Y$8:Y$607,0)))*MAX($J$8:$J$67))</f>
        <v>10795028.428122822</v>
      </c>
      <c r="AV98" s="69">
        <f>求节点($O$8:$O$607,Z$8:Z$607,节奏总纲!P94)+IF((节奏总纲!P94-INDEX($O$8:$O$607,MATCH(MAX(Z$8:Z$607),Z$8:Z$607,0)))&lt;0,0,(节奏总纲!P94-INDEX($O$8:$O$607,MATCH(MAX(Z$8:Z$607),Z$8:Z$607,0)))*MAX($K$8:$K$67))</f>
        <v>0</v>
      </c>
      <c r="AW98" s="69">
        <f>求节点($O$8:$O$607,AA$8:AA$607,节奏总纲!Q94)+IF((节奏总纲!Q94-INDEX($O$8:$O$607,MATCH(MAX(AA$8:AA$607),AA$8:AA$607,0)))&lt;0,0,(节奏总纲!Q94-INDEX($O$8:$O$607,MATCH(MAX(AA$8:AA$607),AA$8:AA$607,0)))*MAX($K$8:$K$67))</f>
        <v>0</v>
      </c>
      <c r="AX98" s="69">
        <f>求节点($O$8:$O$607,AB$8:AB$607,节奏总纲!R94)+IF((节奏总纲!R94-INDEX($O$8:$O$607,MATCH(MAX(AB$8:AB$607),AB$8:AB$607,0)))&lt;0,0,(节奏总纲!R94-INDEX($O$8:$O$607,MATCH(MAX(AB$8:AB$607),AB$8:AB$607,0)))*MAX($K$8:$K$67))</f>
        <v>0</v>
      </c>
      <c r="AY98" s="69">
        <f>求节点($O$8:$O$607,AC$8:AC$607,节奏总纲!S94)+IF((节奏总纲!S94-INDEX($O$8:$O$607,MATCH(MAX(AC$8:AC$607),AC$8:AC$607,0)))&lt;0,0,(节奏总纲!S94-INDEX($O$8:$O$607,MATCH(MAX(AC$8:AC$607),AC$8:AC$607,0)))*MAX($K$8:$K$67))</f>
        <v>0</v>
      </c>
      <c r="AZ98" s="69">
        <f>求节点($O$8:$O$607,AD$8:AD$607,节奏总纲!T94)+IF((节奏总纲!T94-INDEX($O$8:$O$607,MATCH(MAX(AD$8:AD$607),AD$8:AD$607,0)))&lt;0,0,(节奏总纲!T94-INDEX($O$8:$O$607,MATCH(MAX(AD$8:AD$607),AD$8:AD$607,0)))*MAX($K$8:$K$67))</f>
        <v>0</v>
      </c>
      <c r="BA98" s="69">
        <f>求节点($O$8:$O$607,AE$8:AE$607,节奏总纲!P94)+IF((节奏总纲!P94-INDEX($O$8:$O$607,MATCH(MAX(AE$8:AE$607),AE$8:AE$607,0)))&lt;0,0,(节奏总纲!P94-INDEX($O$8:$O$607,MATCH(MAX(AE$8:AE$607),AE$8:AE$607,0)))*MAX($L$8:$L$67))</f>
        <v>1427930103.9875417</v>
      </c>
      <c r="BB98" s="69">
        <f>求节点($O$8:$O$607,AF$8:AF$607,节奏总纲!Q94)+IF((节奏总纲!Q94-INDEX($O$8:$O$607,MATCH(MAX(AF$8:AF$607),AF$8:AF$607,0)))&lt;0,0,(节奏总纲!Q94-INDEX($O$8:$O$607,MATCH(MAX(AF$8:AF$607),AF$8:AF$607,0)))*MAX($L$8:$L$67))</f>
        <v>1204248554.5965974</v>
      </c>
      <c r="BC98" s="69">
        <f>求节点($O$8:$O$607,AG$8:AG$607,节奏总纲!R94)+IF((节奏总纲!R94-INDEX($O$8:$O$607,MATCH(MAX(AG$8:AG$607),AG$8:AG$607,0)))&lt;0,0,(节奏总纲!R94-INDEX($O$8:$O$607,MATCH(MAX(AG$8:AG$607),AG$8:AG$607,0)))*MAX($L$8:$L$67))</f>
        <v>939491813.36176252</v>
      </c>
      <c r="BD98" s="69">
        <f>求节点($O$8:$O$607,AH$8:AH$607,节奏总纲!S94)+IF((节奏总纲!S94-INDEX($O$8:$O$607,MATCH(MAX(AH$8:AH$607),AH$8:AH$607,0)))&lt;0,0,(节奏总纲!S94-INDEX($O$8:$O$607,MATCH(MAX(AH$8:AH$607),AH$8:AH$607,0)))*MAX($L$8:$L$67))</f>
        <v>657841270.86562335</v>
      </c>
      <c r="BE98" s="69">
        <f>求节点($O$8:$O$607,AI$8:AI$607,节奏总纲!T94)+IF((节奏总纲!T94-INDEX($O$8:$O$607,MATCH(MAX(AI$8:AI$607),AI$8:AI$607,0)))&lt;0,0,(节奏总纲!T94-INDEX($O$8:$O$607,MATCH(MAX(AI$8:AI$607),AI$8:AI$607,0)))*MAX($L$8:$L$67))</f>
        <v>391521912.65813148</v>
      </c>
      <c r="BN98" s="4">
        <v>91</v>
      </c>
      <c r="BO98" s="63">
        <f>求节点($BJ$19:$BJ$23,$BK$19:$BK$23,基本信息!G95)</f>
        <v>500000</v>
      </c>
      <c r="BP98" s="63">
        <f>求节点($BJ$19:$BJ$23,$BK$19:$BK$23,基本信息!H95)</f>
        <v>531250</v>
      </c>
      <c r="BQ98" s="63">
        <f>求节点($BJ$19:$BJ$23,$BK$19:$BK$23,基本信息!I95)</f>
        <v>562500</v>
      </c>
      <c r="BR98" s="63">
        <f>求节点($BJ$19:$BJ$23,$BK$19:$BK$23,基本信息!J95)</f>
        <v>593750</v>
      </c>
      <c r="BS98" s="63">
        <f>求节点($BJ$19:$BJ$23,$BK$19:$BK$23,基本信息!K95)</f>
        <v>625000</v>
      </c>
      <c r="BT98" s="63">
        <f>求节点($BJ$19:$BJ$23,$BL$19:$BL$23,基本信息!G95)</f>
        <v>9000</v>
      </c>
      <c r="BU98" s="63">
        <f>求节点($BJ$19:$BJ$23,$BL$19:$BL$23,基本信息!H95)</f>
        <v>9437.5</v>
      </c>
      <c r="BV98" s="63">
        <f>求节点($BJ$19:$BJ$23,$BL$19:$BL$23,基本信息!I95)</f>
        <v>9875</v>
      </c>
      <c r="BW98" s="63">
        <f>求节点($BJ$19:$BJ$23,$BL$19:$BL$23,基本信息!J95)</f>
        <v>10312.5</v>
      </c>
      <c r="BX98" s="63">
        <f>求节点($BJ$19:$BJ$23,$BL$19:$BL$23,基本信息!K95)</f>
        <v>10750</v>
      </c>
      <c r="CC98" s="27"/>
      <c r="CD98" s="24">
        <v>91</v>
      </c>
      <c r="CE98" s="69">
        <f t="shared" si="55"/>
        <v>137227.9571386553</v>
      </c>
      <c r="CF98" s="69">
        <f t="shared" si="56"/>
        <v>117177.54378373554</v>
      </c>
      <c r="CG98" s="69">
        <f t="shared" si="57"/>
        <v>93472.700284431892</v>
      </c>
      <c r="CH98" s="69">
        <f t="shared" si="58"/>
        <v>66908.529269515231</v>
      </c>
      <c r="CI98" s="69">
        <f t="shared" si="59"/>
        <v>38376.111710657475</v>
      </c>
      <c r="CJ98" s="69">
        <f>(CE98-CE97)/节奏总纲!W94</f>
        <v>299.99999999999983</v>
      </c>
      <c r="CK98" s="6">
        <f t="shared" si="60"/>
        <v>6.5584303575301267E-3</v>
      </c>
      <c r="CL98" s="6">
        <f t="shared" si="61"/>
        <v>0.99344156964246988</v>
      </c>
      <c r="CM98" s="24"/>
      <c r="CN98" s="24">
        <v>91</v>
      </c>
      <c r="CO98" s="69">
        <f t="shared" si="62"/>
        <v>39894579.728531763</v>
      </c>
      <c r="CP98" s="69">
        <f t="shared" si="63"/>
        <v>34061124.386468403</v>
      </c>
      <c r="CQ98" s="69">
        <f t="shared" si="64"/>
        <v>27146909.774561025</v>
      </c>
      <c r="CR98" s="69">
        <f t="shared" si="65"/>
        <v>19471369.085656192</v>
      </c>
      <c r="CS98" s="69">
        <f t="shared" si="66"/>
        <v>11420028.428122822</v>
      </c>
      <c r="CT98" s="6">
        <f t="shared" si="67"/>
        <v>1.2533030887963223E-2</v>
      </c>
      <c r="CU98" s="6">
        <f t="shared" si="68"/>
        <v>0.9874669691120368</v>
      </c>
      <c r="CW98" s="24">
        <v>91</v>
      </c>
      <c r="CX98" s="69">
        <f t="shared" si="69"/>
        <v>0</v>
      </c>
      <c r="CY98" s="69">
        <f t="shared" si="70"/>
        <v>0</v>
      </c>
      <c r="CZ98" s="69">
        <f t="shared" si="71"/>
        <v>0</v>
      </c>
      <c r="DA98" s="69">
        <f t="shared" si="72"/>
        <v>0</v>
      </c>
      <c r="DB98" s="69">
        <f t="shared" si="73"/>
        <v>0</v>
      </c>
    </row>
    <row r="99" spans="14:106" x14ac:dyDescent="0.15">
      <c r="N99" s="69"/>
      <c r="O99" s="4">
        <v>92</v>
      </c>
      <c r="P99" s="69">
        <f>求节点($C$8:$C$67,$I$8:$I$67,基本信息!N96)+P98</f>
        <v>170757.33815393213</v>
      </c>
      <c r="Q99" s="69">
        <f>求节点($C$8:$C$67,$I$8:$I$67,基本信息!O96)+Q98</f>
        <v>182957.79688078084</v>
      </c>
      <c r="R99" s="69">
        <f>求节点($C$8:$C$67,$I$8:$I$67,基本信息!P96)+R98</f>
        <v>196574.69667524379</v>
      </c>
      <c r="S99" s="69">
        <f>求节点($C$8:$C$67,$I$8:$I$67,基本信息!Q96)+S98</f>
        <v>211752.68239512693</v>
      </c>
      <c r="T99" s="69">
        <f>求节点($C$8:$C$67,$I$8:$I$67,基本信息!R96)+T98</f>
        <v>228809.85137715045</v>
      </c>
      <c r="U99" s="69">
        <f>求节点($C$8:$C$67,$J$8:$J$67,基本信息!N96)+U98</f>
        <v>4617318.7489635609</v>
      </c>
      <c r="V99" s="69">
        <f>求节点($C$8:$C$67,$J$8:$J$67,基本信息!O96)+V98</f>
        <v>5022070.1577711701</v>
      </c>
      <c r="W99" s="69">
        <f>求节点($C$8:$C$67,$J$8:$J$67,基本信息!P96)+W98</f>
        <v>5484890.5894887727</v>
      </c>
      <c r="X99" s="69">
        <f>求节点($C$8:$C$67,$J$8:$J$67,基本信息!Q96)+X98</f>
        <v>6008858.3345948514</v>
      </c>
      <c r="Y99" s="69">
        <f>求节点($C$8:$C$67,$J$8:$J$67,基本信息!R96)+Y98</f>
        <v>6603131.1685465332</v>
      </c>
      <c r="Z99" s="69">
        <f>求节点($C$8:$C$67,$K$8:$K$67,基本信息!N96)+Z98</f>
        <v>0</v>
      </c>
      <c r="AA99" s="69">
        <f>求节点($C$8:$C$67,$K$8:$K$67,基本信息!O96)+AA98</f>
        <v>0</v>
      </c>
      <c r="AB99" s="69">
        <f>求节点($C$8:$C$67,$K$8:$K$67,基本信息!P96)+AB98</f>
        <v>0</v>
      </c>
      <c r="AC99" s="69">
        <f>求节点($C$8:$C$67,$K$8:$K$67,基本信息!Q96)+AC98</f>
        <v>0</v>
      </c>
      <c r="AD99" s="69">
        <f>求节点($C$8:$C$67,$K$8:$K$67,基本信息!R96)+AD98</f>
        <v>0</v>
      </c>
      <c r="AE99" s="69">
        <f>求节点($C$8:$C$67,$L$8:$L$67,基本信息!N96)+AE98</f>
        <v>131909903.26658385</v>
      </c>
      <c r="AF99" s="69">
        <f>求节点($C$8:$C$67,$L$8:$L$67,基本信息!O96)+AF98</f>
        <v>149685979.81044501</v>
      </c>
      <c r="AG99" s="69">
        <f>求节点($C$8:$C$67,$L$8:$L$67,基本信息!P96)+AG98</f>
        <v>173458353.7121093</v>
      </c>
      <c r="AH99" s="69">
        <f>求节点($C$8:$C$67,$L$8:$L$67,基本信息!Q96)+AH98</f>
        <v>202693522.19650656</v>
      </c>
      <c r="AI99" s="69">
        <f>求节点($C$8:$C$67,$L$8:$L$67,基本信息!R96)+AI98</f>
        <v>237260093.50572404</v>
      </c>
      <c r="AJ99" s="69"/>
      <c r="AK99" s="58">
        <v>92</v>
      </c>
      <c r="AL99" s="69">
        <f>求节点($O$8:$O$607,P$8:P$607,节奏总纲!P95)+IF((节奏总纲!P95-INDEX($O$8:$O$607,MATCH(MAX(P$8:P$607),P$8:P$607,0)))&lt;0,0,(节奏总纲!P95-INDEX($O$8:$O$607,MATCH(MAX(P$8:P$607),P$8:P$607,0)))*MAX($I$8:$I$67))</f>
        <v>1481436.2062062509</v>
      </c>
      <c r="AM99" s="69">
        <f>求节点($O$8:$O$607,Q$8:Q$607,节奏总纲!Q95)+IF((节奏总纲!Q95-INDEX($O$8:$O$607,MATCH(MAX(Q$8:Q$607),Q$8:Q$607,0)))&lt;0,0,(节奏总纲!Q95-INDEX($O$8:$O$607,MATCH(MAX(Q$8:Q$607),Q$8:Q$607,0)))*MAX($I$8:$I$67))</f>
        <v>1260956.0728679234</v>
      </c>
      <c r="AN99" s="69">
        <f>求节点($O$8:$O$607,R$8:R$607,节奏总纲!R95)+IF((节奏总纲!R95-INDEX($O$8:$O$607,MATCH(MAX(R$8:R$607),R$8:R$607,0)))&lt;0,0,(节奏总纲!R95-INDEX($O$8:$O$607,MATCH(MAX(R$8:R$607),R$8:R$607,0)))*MAX($I$8:$I$67))</f>
        <v>1004901.1612353001</v>
      </c>
      <c r="AO99" s="69">
        <f>求节点($O$8:$O$607,S$8:S$607,节奏总纲!S95)+IF((节奏总纲!S95-INDEX($O$8:$O$607,MATCH(MAX(S$8:S$607),S$8:S$607,0)))&lt;0,0,(节奏总纲!S95-INDEX($O$8:$O$607,MATCH(MAX(S$8:S$607),S$8:S$607,0)))*MAX($I$8:$I$67))</f>
        <v>705689.73123271007</v>
      </c>
      <c r="AP99" s="69">
        <f>求节点($O$8:$O$607,T$8:T$607,节奏总纲!T95)+IF((节奏总纲!T95-INDEX($O$8:$O$607,MATCH(MAX(T$8:T$607),T$8:T$607,0)))&lt;0,0,(节奏总纲!T95-INDEX($O$8:$O$607,MATCH(MAX(T$8:T$607),T$8:T$607,0)))*MAX($I$8:$I$67))</f>
        <v>399689.68542220019</v>
      </c>
      <c r="AQ99" s="69">
        <f>求节点($O$8:$O$607,U$8:U$607,节奏总纲!P95)+IF((节奏总纲!P95-INDEX($O$8:$O$607,MATCH(MAX(U$8:U$607),U$8:U$607,0)))&lt;0,0,(节奏总纲!P95-INDEX($O$8:$O$607,MATCH(MAX(U$8:U$607),U$8:U$607,0)))*MAX($J$8:$J$67))</f>
        <v>42939278.773122698</v>
      </c>
      <c r="AR99" s="69">
        <f>求节点($O$8:$O$607,V$8:V$607,节奏总纲!Q95)+IF((节奏总纲!Q95-INDEX($O$8:$O$607,MATCH(MAX(V$8:V$607),V$8:V$607,0)))&lt;0,0,(节奏总纲!Q95-INDEX($O$8:$O$607,MATCH(MAX(V$8:V$607),V$8:V$607,0)))*MAX($J$8:$J$67))</f>
        <v>36488418.43738544</v>
      </c>
      <c r="AS99" s="69">
        <f>求节点($O$8:$O$607,W$8:W$607,节奏总纲!R95)+IF((节奏总纲!R95-INDEX($O$8:$O$607,MATCH(MAX(W$8:W$607),W$8:W$607,0)))&lt;0,0,(节奏总纲!R95-INDEX($O$8:$O$607,MATCH(MAX(W$8:W$607),W$8:W$607,0)))*MAX($J$8:$J$67))</f>
        <v>28985884.526290469</v>
      </c>
      <c r="AT99" s="69">
        <f>求节点($O$8:$O$607,X$8:X$607,节奏总纲!S95)+IF((节奏总纲!S95-INDEX($O$8:$O$607,MATCH(MAX(X$8:X$607),X$8:X$607,0)))&lt;0,0,(节奏总纲!S95-INDEX($O$8:$O$607,MATCH(MAX(X$8:X$607),X$8:X$607,0)))*MAX($J$8:$J$67))</f>
        <v>20228258.22537376</v>
      </c>
      <c r="AU99" s="69">
        <f>求节点($O$8:$O$607,Y$8:Y$607,节奏总纲!T95)+IF((节奏总纲!T95-INDEX($O$8:$O$607,MATCH(MAX(Y$8:Y$607),Y$8:Y$607,0)))&lt;0,0,(节奏总纲!T95-INDEX($O$8:$O$607,MATCH(MAX(Y$8:Y$607),Y$8:Y$607,0)))*MAX($J$8:$J$67))</f>
        <v>11570568.204739839</v>
      </c>
      <c r="AV99" s="69">
        <f>求节点($O$8:$O$607,Z$8:Z$607,节奏总纲!P95)+IF((节奏总纲!P95-INDEX($O$8:$O$607,MATCH(MAX(Z$8:Z$607),Z$8:Z$607,0)))&lt;0,0,(节奏总纲!P95-INDEX($O$8:$O$607,MATCH(MAX(Z$8:Z$607),Z$8:Z$607,0)))*MAX($K$8:$K$67))</f>
        <v>0</v>
      </c>
      <c r="AW99" s="69">
        <f>求节点($O$8:$O$607,AA$8:AA$607,节奏总纲!Q95)+IF((节奏总纲!Q95-INDEX($O$8:$O$607,MATCH(MAX(AA$8:AA$607),AA$8:AA$607,0)))&lt;0,0,(节奏总纲!Q95-INDEX($O$8:$O$607,MATCH(MAX(AA$8:AA$607),AA$8:AA$607,0)))*MAX($K$8:$K$67))</f>
        <v>0</v>
      </c>
      <c r="AX99" s="69">
        <f>求节点($O$8:$O$607,AB$8:AB$607,节奏总纲!R95)+IF((节奏总纲!R95-INDEX($O$8:$O$607,MATCH(MAX(AB$8:AB$607),AB$8:AB$607,0)))&lt;0,0,(节奏总纲!R95-INDEX($O$8:$O$607,MATCH(MAX(AB$8:AB$607),AB$8:AB$607,0)))*MAX($K$8:$K$67))</f>
        <v>0</v>
      </c>
      <c r="AY99" s="69">
        <f>求节点($O$8:$O$607,AC$8:AC$607,节奏总纲!S95)+IF((节奏总纲!S95-INDEX($O$8:$O$607,MATCH(MAX(AC$8:AC$607),AC$8:AC$607,0)))&lt;0,0,(节奏总纲!S95-INDEX($O$8:$O$607,MATCH(MAX(AC$8:AC$607),AC$8:AC$607,0)))*MAX($K$8:$K$67))</f>
        <v>0</v>
      </c>
      <c r="AZ99" s="69">
        <f>求节点($O$8:$O$607,AD$8:AD$607,节奏总纲!T95)+IF((节奏总纲!T95-INDEX($O$8:$O$607,MATCH(MAX(AD$8:AD$607),AD$8:AD$607,0)))&lt;0,0,(节奏总纲!T95-INDEX($O$8:$O$607,MATCH(MAX(AD$8:AD$607),AD$8:AD$607,0)))*MAX($K$8:$K$67))</f>
        <v>0</v>
      </c>
      <c r="BA99" s="69">
        <f>求节点($O$8:$O$607,AE$8:AE$607,节奏总纲!P95)+IF((节奏总纲!P95-INDEX($O$8:$O$607,MATCH(MAX(AE$8:AE$607),AE$8:AE$607,0)))&lt;0,0,(节奏总纲!P95-INDEX($O$8:$O$607,MATCH(MAX(AE$8:AE$607),AE$8:AE$607,0)))*MAX($L$8:$L$67))</f>
        <v>1574444331.1639671</v>
      </c>
      <c r="BB99" s="69">
        <f>求节点($O$8:$O$607,AF$8:AF$607,节奏总纲!Q95)+IF((节奏总纲!Q95-INDEX($O$8:$O$607,MATCH(MAX(AF$8:AF$607),AF$8:AF$607,0)))&lt;0,0,(节奏总纲!Q95-INDEX($O$8:$O$607,MATCH(MAX(AF$8:AF$607),AF$8:AF$607,0)))*MAX($L$8:$L$67))</f>
        <v>1326535042.0345018</v>
      </c>
      <c r="BC99" s="69">
        <f>求节点($O$8:$O$607,AG$8:AG$607,节奏总纲!R95)+IF((节奏总纲!R95-INDEX($O$8:$O$607,MATCH(MAX(AG$8:AG$607),AG$8:AG$607,0)))&lt;0,0,(节奏总纲!R95-INDEX($O$8:$O$607,MATCH(MAX(AG$8:AG$607),AG$8:AG$607,0)))*MAX($L$8:$L$67))</f>
        <v>1038752769.7665793</v>
      </c>
      <c r="BD99" s="69">
        <f>求节点($O$8:$O$607,AH$8:AH$607,节奏总纲!S95)+IF((节奏总纲!S95-INDEX($O$8:$O$607,MATCH(MAX(AH$8:AH$607),AH$8:AH$607,0)))&lt;0,0,(节奏总纲!S95-INDEX($O$8:$O$607,MATCH(MAX(AH$8:AH$607),AH$8:AH$607,0)))*MAX($L$8:$L$67))</f>
        <v>705611244.64931846</v>
      </c>
      <c r="BE99" s="69">
        <f>求节点($O$8:$O$607,AI$8:AI$607,节奏总纲!T95)+IF((节奏总纲!T95-INDEX($O$8:$O$607,MATCH(MAX(AI$8:AI$607),AI$8:AI$607,0)))&lt;0,0,(节奏总纲!T95-INDEX($O$8:$O$607,MATCH(MAX(AI$8:AI$607),AI$8:AI$607,0)))*MAX($L$8:$L$67))</f>
        <v>420061776.43763775</v>
      </c>
      <c r="BN99" s="4">
        <v>92</v>
      </c>
      <c r="BO99" s="63">
        <f>求节点($BJ$19:$BJ$23,$BK$19:$BK$23,基本信息!G96)</f>
        <v>500000</v>
      </c>
      <c r="BP99" s="63">
        <f>求节点($BJ$19:$BJ$23,$BK$19:$BK$23,基本信息!H96)</f>
        <v>531250</v>
      </c>
      <c r="BQ99" s="63">
        <f>求节点($BJ$19:$BJ$23,$BK$19:$BK$23,基本信息!I96)</f>
        <v>562500</v>
      </c>
      <c r="BR99" s="63">
        <f>求节点($BJ$19:$BJ$23,$BK$19:$BK$23,基本信息!J96)</f>
        <v>593750</v>
      </c>
      <c r="BS99" s="63">
        <f>求节点($BJ$19:$BJ$23,$BK$19:$BK$23,基本信息!K96)</f>
        <v>625000</v>
      </c>
      <c r="BT99" s="63">
        <f>求节点($BJ$19:$BJ$23,$BL$19:$BL$23,基本信息!G96)</f>
        <v>9000</v>
      </c>
      <c r="BU99" s="63">
        <f>求节点($BJ$19:$BJ$23,$BL$19:$BL$23,基本信息!H96)</f>
        <v>9437.5</v>
      </c>
      <c r="BV99" s="63">
        <f>求节点($BJ$19:$BJ$23,$BL$19:$BL$23,基本信息!I96)</f>
        <v>9875</v>
      </c>
      <c r="BW99" s="63">
        <f>求节点($BJ$19:$BJ$23,$BL$19:$BL$23,基本信息!J96)</f>
        <v>10312.5</v>
      </c>
      <c r="BX99" s="63">
        <f>求节点($BJ$19:$BJ$23,$BL$19:$BL$23,基本信息!K96)</f>
        <v>10750</v>
      </c>
      <c r="CC99" s="27"/>
      <c r="CD99" s="24">
        <v>92</v>
      </c>
      <c r="CE99" s="69">
        <f t="shared" si="55"/>
        <v>149043.62062062509</v>
      </c>
      <c r="CF99" s="69">
        <f t="shared" si="56"/>
        <v>127039.35728679235</v>
      </c>
      <c r="CG99" s="69">
        <f t="shared" si="57"/>
        <v>101477.61612353002</v>
      </c>
      <c r="CH99" s="69">
        <f t="shared" si="58"/>
        <v>71600.223123271004</v>
      </c>
      <c r="CI99" s="69">
        <f t="shared" si="59"/>
        <v>41043.96854222002</v>
      </c>
      <c r="CJ99" s="69">
        <f>(CE99-CE98)/节奏总纲!W95</f>
        <v>299.99999999999994</v>
      </c>
      <c r="CK99" s="6">
        <f t="shared" si="60"/>
        <v>6.0385006500268514E-3</v>
      </c>
      <c r="CL99" s="6">
        <f t="shared" si="61"/>
        <v>0.99396149934997313</v>
      </c>
      <c r="CM99" s="24"/>
      <c r="CN99" s="24">
        <v>92</v>
      </c>
      <c r="CO99" s="69">
        <f t="shared" si="62"/>
        <v>43439278.773122698</v>
      </c>
      <c r="CP99" s="69">
        <f t="shared" si="63"/>
        <v>37019668.43738544</v>
      </c>
      <c r="CQ99" s="69">
        <f t="shared" si="64"/>
        <v>29548384.526290469</v>
      </c>
      <c r="CR99" s="69">
        <f t="shared" si="65"/>
        <v>20822008.22537376</v>
      </c>
      <c r="CS99" s="69">
        <f t="shared" si="66"/>
        <v>12195568.204739839</v>
      </c>
      <c r="CT99" s="6">
        <f t="shared" si="67"/>
        <v>1.1510320017314982E-2</v>
      </c>
      <c r="CU99" s="6">
        <f t="shared" si="68"/>
        <v>0.988489679982685</v>
      </c>
      <c r="CW99" s="24">
        <v>92</v>
      </c>
      <c r="CX99" s="69">
        <f t="shared" si="69"/>
        <v>0</v>
      </c>
      <c r="CY99" s="69">
        <f t="shared" si="70"/>
        <v>0</v>
      </c>
      <c r="CZ99" s="69">
        <f t="shared" si="71"/>
        <v>0</v>
      </c>
      <c r="DA99" s="69">
        <f t="shared" si="72"/>
        <v>0</v>
      </c>
      <c r="DB99" s="69">
        <f t="shared" si="73"/>
        <v>0</v>
      </c>
    </row>
    <row r="100" spans="14:106" x14ac:dyDescent="0.15">
      <c r="N100" s="69"/>
      <c r="O100" s="4">
        <v>93</v>
      </c>
      <c r="P100" s="69">
        <f>求节点($C$8:$C$67,$I$8:$I$67,基本信息!N97)+P99</f>
        <v>172916.43729868619</v>
      </c>
      <c r="Q100" s="69">
        <f>求节点($C$8:$C$67,$I$8:$I$67,基本信息!O97)+Q99</f>
        <v>185222.79688078084</v>
      </c>
      <c r="R100" s="69">
        <f>求节点($C$8:$C$67,$I$8:$I$67,基本信息!P97)+R99</f>
        <v>198944.69667524379</v>
      </c>
      <c r="S100" s="69">
        <f>求节点($C$8:$C$67,$I$8:$I$67,基本信息!Q97)+S99</f>
        <v>214227.68239512693</v>
      </c>
      <c r="T100" s="69">
        <f>求节点($C$8:$C$67,$I$8:$I$67,基本信息!R97)+T99</f>
        <v>231389.85137715045</v>
      </c>
      <c r="U100" s="69">
        <f>求节点($C$8:$C$67,$J$8:$J$67,基本信息!N97)+U99</f>
        <v>4677288.7204553634</v>
      </c>
      <c r="V100" s="69">
        <f>求节点($C$8:$C$67,$J$8:$J$67,基本信息!O97)+V99</f>
        <v>5085820.1577711701</v>
      </c>
      <c r="W100" s="69">
        <f>求节点($C$8:$C$67,$J$8:$J$67,基本信息!P97)+W99</f>
        <v>5552390.5894887727</v>
      </c>
      <c r="X100" s="69">
        <f>求节点($C$8:$C$67,$J$8:$J$67,基本信息!Q97)+X99</f>
        <v>6080108.3345948514</v>
      </c>
      <c r="Y100" s="69">
        <f>求节点($C$8:$C$67,$J$8:$J$67,基本信息!R97)+Y99</f>
        <v>6678131.1685465332</v>
      </c>
      <c r="Z100" s="69">
        <f>求节点($C$8:$C$67,$K$8:$K$67,基本信息!N97)+Z99</f>
        <v>0</v>
      </c>
      <c r="AA100" s="69">
        <f>求节点($C$8:$C$67,$K$8:$K$67,基本信息!O97)+AA99</f>
        <v>0</v>
      </c>
      <c r="AB100" s="69">
        <f>求节点($C$8:$C$67,$K$8:$K$67,基本信息!P97)+AB99</f>
        <v>0</v>
      </c>
      <c r="AC100" s="69">
        <f>求节点($C$8:$C$67,$K$8:$K$67,基本信息!Q97)+AC99</f>
        <v>0</v>
      </c>
      <c r="AD100" s="69">
        <f>求节点($C$8:$C$67,$K$8:$K$67,基本信息!R97)+AD99</f>
        <v>0</v>
      </c>
      <c r="AE100" s="69">
        <f>求节点($C$8:$C$67,$L$8:$L$67,基本信息!N97)+AE99</f>
        <v>133708702.12625593</v>
      </c>
      <c r="AF100" s="69">
        <f>求节点($C$8:$C$67,$L$8:$L$67,基本信息!O97)+AF99</f>
        <v>151725979.81044501</v>
      </c>
      <c r="AG100" s="69">
        <f>求节点($C$8:$C$67,$L$8:$L$67,基本信息!P97)+AG99</f>
        <v>175738353.7121093</v>
      </c>
      <c r="AH100" s="69">
        <f>求节点($C$8:$C$67,$L$8:$L$67,基本信息!Q97)+AH99</f>
        <v>205213522.19650656</v>
      </c>
      <c r="AI100" s="69">
        <f>求节点($C$8:$C$67,$L$8:$L$67,基本信息!R97)+AI99</f>
        <v>240020093.50572404</v>
      </c>
      <c r="AJ100" s="69"/>
      <c r="AK100" s="58">
        <v>93</v>
      </c>
      <c r="AL100" s="69">
        <f>求节点($O$8:$O$607,P$8:P$607,节奏总纲!P96)+IF((节奏总纲!P96-INDEX($O$8:$O$607,MATCH(MAX(P$8:P$607),P$8:P$607,0)))&lt;0,0,(节奏总纲!P96-INDEX($O$8:$O$607,MATCH(MAX(P$8:P$607),P$8:P$607,0)))*MAX($I$8:$I$67))</f>
        <v>1608073.3518285977</v>
      </c>
      <c r="AM100" s="69">
        <f>求节点($O$8:$O$607,Q$8:Q$607,节奏总纲!Q96)+IF((节奏总纲!Q96-INDEX($O$8:$O$607,MATCH(MAX(Q$8:Q$607),Q$8:Q$607,0)))&lt;0,0,(节奏总纲!Q96-INDEX($O$8:$O$607,MATCH(MAX(Q$8:Q$607),Q$8:Q$607,0)))*MAX($I$8:$I$67))</f>
        <v>1368538.935820282</v>
      </c>
      <c r="AN100" s="69">
        <f>求节点($O$8:$O$607,R$8:R$607,节奏总纲!R96)+IF((节奏总纲!R96-INDEX($O$8:$O$607,MATCH(MAX(R$8:R$607),R$8:R$607,0)))&lt;0,0,(节奏总纲!R96-INDEX($O$8:$O$607,MATCH(MAX(R$8:R$607),R$8:R$607,0)))*MAX($I$8:$I$67))</f>
        <v>1090581.5576777118</v>
      </c>
      <c r="AO100" s="69">
        <f>求节点($O$8:$O$607,S$8:S$607,节奏总纲!S96)+IF((节奏总纲!S96-INDEX($O$8:$O$607,MATCH(MAX(S$8:S$607),S$8:S$607,0)))&lt;0,0,(节奏总纲!S96-INDEX($O$8:$O$607,MATCH(MAX(S$8:S$607),S$8:S$607,0)))*MAX($I$8:$I$67))</f>
        <v>763585.8519141007</v>
      </c>
      <c r="AP100" s="69">
        <f>求节点($O$8:$O$607,T$8:T$607,节奏总纲!T96)+IF((节奏总纲!T96-INDEX($O$8:$O$607,MATCH(MAX(T$8:T$607),T$8:T$607,0)))&lt;0,0,(节奏总纲!T96-INDEX($O$8:$O$607,MATCH(MAX(T$8:T$607),T$8:T$607,0)))*MAX($I$8:$I$67))</f>
        <v>426604.80787671334</v>
      </c>
      <c r="AQ100" s="69">
        <f>求节点($O$8:$O$607,U$8:U$607,节奏总纲!P96)+IF((节奏总纲!P96-INDEX($O$8:$O$607,MATCH(MAX(U$8:U$607),U$8:U$607,0)))&lt;0,0,(节奏总纲!P96-INDEX($O$8:$O$607,MATCH(MAX(U$8:U$607),U$8:U$607,0)))*MAX($J$8:$J$67))</f>
        <v>46738393.141793109</v>
      </c>
      <c r="AR100" s="69">
        <f>求节点($O$8:$O$607,V$8:V$607,节奏总纲!Q96)+IF((节奏总纲!Q96-INDEX($O$8:$O$607,MATCH(MAX(V$8:V$607),V$8:V$607,0)))&lt;0,0,(节奏总纲!Q96-INDEX($O$8:$O$607,MATCH(MAX(V$8:V$607),V$8:V$607,0)))*MAX($J$8:$J$67))</f>
        <v>39715904.325956203</v>
      </c>
      <c r="AS100" s="69">
        <f>求节点($O$8:$O$607,W$8:W$607,节奏总纲!R96)+IF((节奏总纲!R96-INDEX($O$8:$O$607,MATCH(MAX(W$8:W$607),W$8:W$607,0)))&lt;0,0,(节奏总纲!R96-INDEX($O$8:$O$607,MATCH(MAX(W$8:W$607),W$8:W$607,0)))*MAX($J$8:$J$67))</f>
        <v>31556296.419562817</v>
      </c>
      <c r="AT100" s="69">
        <f>求节点($O$8:$O$607,X$8:X$607,节奏总纲!S96)+IF((节奏总纲!S96-INDEX($O$8:$O$607,MATCH(MAX(X$8:X$607),X$8:X$607,0)))&lt;0,0,(节奏总纲!S96-INDEX($O$8:$O$607,MATCH(MAX(X$8:X$607),X$8:X$607,0)))*MAX($J$8:$J$67))</f>
        <v>21939853.420164067</v>
      </c>
      <c r="AU100" s="69">
        <f>求节点($O$8:$O$607,Y$8:Y$607,节奏总纲!T96)+IF((节奏总纲!T96-INDEX($O$8:$O$607,MATCH(MAX(Y$8:Y$607),Y$8:Y$607,0)))&lt;0,0,(节奏总纲!T96-INDEX($O$8:$O$607,MATCH(MAX(Y$8:Y$607),Y$8:Y$607,0)))*MAX($J$8:$J$67))</f>
        <v>12352984.555161733</v>
      </c>
      <c r="AV100" s="69">
        <f>求节点($O$8:$O$607,Z$8:Z$607,节奏总纲!P96)+IF((节奏总纲!P96-INDEX($O$8:$O$607,MATCH(MAX(Z$8:Z$607),Z$8:Z$607,0)))&lt;0,0,(节奏总纲!P96-INDEX($O$8:$O$607,MATCH(MAX(Z$8:Z$607),Z$8:Z$607,0)))*MAX($K$8:$K$67))</f>
        <v>0</v>
      </c>
      <c r="AW100" s="69">
        <f>求节点($O$8:$O$607,AA$8:AA$607,节奏总纲!Q96)+IF((节奏总纲!Q96-INDEX($O$8:$O$607,MATCH(MAX(AA$8:AA$607),AA$8:AA$607,0)))&lt;0,0,(节奏总纲!Q96-INDEX($O$8:$O$607,MATCH(MAX(AA$8:AA$607),AA$8:AA$607,0)))*MAX($K$8:$K$67))</f>
        <v>0</v>
      </c>
      <c r="AX100" s="69">
        <f>求节点($O$8:$O$607,AB$8:AB$607,节奏总纲!R96)+IF((节奏总纲!R96-INDEX($O$8:$O$607,MATCH(MAX(AB$8:AB$607),AB$8:AB$607,0)))&lt;0,0,(节奏总纲!R96-INDEX($O$8:$O$607,MATCH(MAX(AB$8:AB$607),AB$8:AB$607,0)))*MAX($K$8:$K$67))</f>
        <v>0</v>
      </c>
      <c r="AY100" s="69">
        <f>求节点($O$8:$O$607,AC$8:AC$607,节奏总纲!S96)+IF((节奏总纲!S96-INDEX($O$8:$O$607,MATCH(MAX(AC$8:AC$607),AC$8:AC$607,0)))&lt;0,0,(节奏总纲!S96-INDEX($O$8:$O$607,MATCH(MAX(AC$8:AC$607),AC$8:AC$607,0)))*MAX($K$8:$K$67))</f>
        <v>0</v>
      </c>
      <c r="AZ100" s="69">
        <f>求节点($O$8:$O$607,AD$8:AD$607,节奏总纲!T96)+IF((节奏总纲!T96-INDEX($O$8:$O$607,MATCH(MAX(AD$8:AD$607),AD$8:AD$607,0)))&lt;0,0,(节奏总纲!T96-INDEX($O$8:$O$607,MATCH(MAX(AD$8:AD$607),AD$8:AD$607,0)))*MAX($K$8:$K$67))</f>
        <v>0</v>
      </c>
      <c r="BA100" s="69">
        <f>求节点($O$8:$O$607,AE$8:AE$607,节奏总纲!P96)+IF((节奏总纲!P96-INDEX($O$8:$O$607,MATCH(MAX(AE$8:AE$607),AE$8:AE$607,0)))&lt;0,0,(节奏总纲!P96-INDEX($O$8:$O$607,MATCH(MAX(AE$8:AE$607),AE$8:AE$607,0)))*MAX($L$8:$L$67))</f>
        <v>1731474391.7356772</v>
      </c>
      <c r="BB100" s="69">
        <f>求节点($O$8:$O$607,AF$8:AF$607,节奏总纲!Q96)+IF((节奏总纲!Q96-INDEX($O$8:$O$607,MATCH(MAX(AF$8:AF$607),AF$8:AF$607,0)))&lt;0,0,(节奏总纲!Q96-INDEX($O$8:$O$607,MATCH(MAX(AF$8:AF$607),AF$8:AF$607,0)))*MAX($L$8:$L$67))</f>
        <v>1459937792.0954266</v>
      </c>
      <c r="BC100" s="69">
        <f>求节点($O$8:$O$607,AG$8:AG$607,节奏总纲!R96)+IF((节奏总纲!R96-INDEX($O$8:$O$607,MATCH(MAX(AG$8:AG$607),AG$8:AG$607,0)))&lt;0,0,(节奏总纲!R96-INDEX($O$8:$O$607,MATCH(MAX(AG$8:AG$607),AG$8:AG$607,0)))*MAX($L$8:$L$67))</f>
        <v>1144996461.3551698</v>
      </c>
      <c r="BD100" s="69">
        <f>求节点($O$8:$O$607,AH$8:AH$607,节奏总纲!S96)+IF((节奏总纲!S96-INDEX($O$8:$O$607,MATCH(MAX(AH$8:AH$607),AH$8:AH$607,0)))&lt;0,0,(节奏总纲!S96-INDEX($O$8:$O$607,MATCH(MAX(AH$8:AH$607),AH$8:AH$607,0)))*MAX($L$8:$L$67))</f>
        <v>772774652.40003407</v>
      </c>
      <c r="BE100" s="69">
        <f>求节点($O$8:$O$607,AI$8:AI$607,节奏总纲!T96)+IF((节奏总纲!T96-INDEX($O$8:$O$607,MATCH(MAX(AI$8:AI$607),AI$8:AI$607,0)))&lt;0,0,(节奏总纲!T96-INDEX($O$8:$O$607,MATCH(MAX(AI$8:AI$607),AI$8:AI$607,0)))*MAX($L$8:$L$67))</f>
        <v>448854698.13316345</v>
      </c>
      <c r="BN100" s="4">
        <v>93</v>
      </c>
      <c r="BO100" s="63">
        <f>求节点($BJ$19:$BJ$23,$BK$19:$BK$23,基本信息!G97)</f>
        <v>500000</v>
      </c>
      <c r="BP100" s="63">
        <f>求节点($BJ$19:$BJ$23,$BK$19:$BK$23,基本信息!H97)</f>
        <v>531250</v>
      </c>
      <c r="BQ100" s="63">
        <f>求节点($BJ$19:$BJ$23,$BK$19:$BK$23,基本信息!I97)</f>
        <v>562500</v>
      </c>
      <c r="BR100" s="63">
        <f>求节点($BJ$19:$BJ$23,$BK$19:$BK$23,基本信息!J97)</f>
        <v>593750</v>
      </c>
      <c r="BS100" s="63">
        <f>求节点($BJ$19:$BJ$23,$BK$19:$BK$23,基本信息!K97)</f>
        <v>625000</v>
      </c>
      <c r="BT100" s="63">
        <f>求节点($BJ$19:$BJ$23,$BL$19:$BL$23,基本信息!G97)</f>
        <v>9000</v>
      </c>
      <c r="BU100" s="63">
        <f>求节点($BJ$19:$BJ$23,$BL$19:$BL$23,基本信息!H97)</f>
        <v>9437.5</v>
      </c>
      <c r="BV100" s="63">
        <f>求节点($BJ$19:$BJ$23,$BL$19:$BL$23,基本信息!I97)</f>
        <v>9875</v>
      </c>
      <c r="BW100" s="63">
        <f>求节点($BJ$19:$BJ$23,$BL$19:$BL$23,基本信息!J97)</f>
        <v>10312.5</v>
      </c>
      <c r="BX100" s="63">
        <f>求节点($BJ$19:$BJ$23,$BL$19:$BL$23,基本信息!K97)</f>
        <v>10750</v>
      </c>
      <c r="CC100" s="27"/>
      <c r="CD100" s="24">
        <v>93</v>
      </c>
      <c r="CE100" s="69">
        <f t="shared" si="55"/>
        <v>161707.3351828598</v>
      </c>
      <c r="CF100" s="69">
        <f t="shared" si="56"/>
        <v>137797.64358202819</v>
      </c>
      <c r="CG100" s="69">
        <f t="shared" si="57"/>
        <v>110045.65576777118</v>
      </c>
      <c r="CH100" s="69">
        <f t="shared" si="58"/>
        <v>77389.835191410079</v>
      </c>
      <c r="CI100" s="69">
        <f t="shared" si="59"/>
        <v>43735.480787671338</v>
      </c>
      <c r="CJ100" s="69">
        <f>(CE100-CE99)/节奏总纲!W96</f>
        <v>300.00000000000028</v>
      </c>
      <c r="CK100" s="6">
        <f t="shared" si="60"/>
        <v>5.5656102364328346E-3</v>
      </c>
      <c r="CL100" s="6">
        <f t="shared" si="61"/>
        <v>0.99443438976356713</v>
      </c>
      <c r="CM100" s="24"/>
      <c r="CN100" s="24">
        <v>93</v>
      </c>
      <c r="CO100" s="69">
        <f t="shared" si="62"/>
        <v>47238393.141793109</v>
      </c>
      <c r="CP100" s="69">
        <f t="shared" si="63"/>
        <v>40247154.325956203</v>
      </c>
      <c r="CQ100" s="69">
        <f t="shared" si="64"/>
        <v>32118796.419562817</v>
      </c>
      <c r="CR100" s="69">
        <f t="shared" si="65"/>
        <v>22533603.420164067</v>
      </c>
      <c r="CS100" s="69">
        <f t="shared" si="66"/>
        <v>12977984.555161733</v>
      </c>
      <c r="CT100" s="6">
        <f t="shared" si="67"/>
        <v>1.0584610668258235E-2</v>
      </c>
      <c r="CU100" s="6">
        <f t="shared" si="68"/>
        <v>0.98941538933174178</v>
      </c>
      <c r="CW100" s="24">
        <v>93</v>
      </c>
      <c r="CX100" s="69">
        <f t="shared" si="69"/>
        <v>0</v>
      </c>
      <c r="CY100" s="69">
        <f t="shared" si="70"/>
        <v>0</v>
      </c>
      <c r="CZ100" s="69">
        <f t="shared" si="71"/>
        <v>0</v>
      </c>
      <c r="DA100" s="69">
        <f t="shared" si="72"/>
        <v>0</v>
      </c>
      <c r="DB100" s="69">
        <f t="shared" si="73"/>
        <v>0</v>
      </c>
    </row>
    <row r="101" spans="14:106" x14ac:dyDescent="0.15">
      <c r="N101" s="69"/>
      <c r="O101" s="4">
        <v>94</v>
      </c>
      <c r="P101" s="69">
        <f>求节点($C$8:$C$67,$I$8:$I$67,基本信息!N98)+P100</f>
        <v>175075.83614308329</v>
      </c>
      <c r="Q101" s="69">
        <f>求节点($C$8:$C$67,$I$8:$I$67,基本信息!O98)+Q100</f>
        <v>187487.79688078084</v>
      </c>
      <c r="R101" s="69">
        <f>求节点($C$8:$C$67,$I$8:$I$67,基本信息!P98)+R100</f>
        <v>201314.69667524379</v>
      </c>
      <c r="S101" s="69">
        <f>求节点($C$8:$C$67,$I$8:$I$67,基本信息!Q98)+S100</f>
        <v>216702.68239512693</v>
      </c>
      <c r="T101" s="69">
        <f>求节点($C$8:$C$67,$I$8:$I$67,基本信息!R98)+T100</f>
        <v>233969.85137715045</v>
      </c>
      <c r="U101" s="69">
        <f>求节点($C$8:$C$67,$J$8:$J$67,基本信息!N98)+U100</f>
        <v>4737268.6819352666</v>
      </c>
      <c r="V101" s="69">
        <f>求节点($C$8:$C$67,$J$8:$J$67,基本信息!O98)+V100</f>
        <v>5149570.1577711701</v>
      </c>
      <c r="W101" s="69">
        <f>求节点($C$8:$C$67,$J$8:$J$67,基本信息!P98)+W100</f>
        <v>5619890.5894887727</v>
      </c>
      <c r="X101" s="69">
        <f>求节点($C$8:$C$67,$J$8:$J$67,基本信息!Q98)+X100</f>
        <v>6151358.3345948514</v>
      </c>
      <c r="Y101" s="69">
        <f>求节点($C$8:$C$67,$J$8:$J$67,基本信息!R98)+Y100</f>
        <v>6753131.1685465332</v>
      </c>
      <c r="Z101" s="69">
        <f>求节点($C$8:$C$67,$K$8:$K$67,基本信息!N98)+Z100</f>
        <v>0</v>
      </c>
      <c r="AA101" s="69">
        <f>求节点($C$8:$C$67,$K$8:$K$67,基本信息!O98)+AA100</f>
        <v>0</v>
      </c>
      <c r="AB101" s="69">
        <f>求节点($C$8:$C$67,$K$8:$K$67,基本信息!P98)+AB100</f>
        <v>0</v>
      </c>
      <c r="AC101" s="69">
        <f>求节点($C$8:$C$67,$K$8:$K$67,基本信息!Q98)+AC100</f>
        <v>0</v>
      </c>
      <c r="AD101" s="69">
        <f>求节点($C$8:$C$67,$K$8:$K$67,基本信息!R98)+AD100</f>
        <v>0</v>
      </c>
      <c r="AE101" s="69">
        <f>求节点($C$8:$C$67,$L$8:$L$67,基本信息!N98)+AE100</f>
        <v>135507900.58545205</v>
      </c>
      <c r="AF101" s="69">
        <f>求节点($C$8:$C$67,$L$8:$L$67,基本信息!O98)+AF100</f>
        <v>153765979.81044501</v>
      </c>
      <c r="AG101" s="69">
        <f>求节点($C$8:$C$67,$L$8:$L$67,基本信息!P98)+AG100</f>
        <v>178018353.7121093</v>
      </c>
      <c r="AH101" s="69">
        <f>求节点($C$8:$C$67,$L$8:$L$67,基本信息!Q98)+AH100</f>
        <v>207733522.19650656</v>
      </c>
      <c r="AI101" s="69">
        <f>求节点($C$8:$C$67,$L$8:$L$67,基本信息!R98)+AI100</f>
        <v>242780093.50572404</v>
      </c>
      <c r="AJ101" s="69"/>
      <c r="AK101" s="58">
        <v>94</v>
      </c>
      <c r="AL101" s="69">
        <f>求节点($O$8:$O$607,P$8:P$607,节奏总纲!P97)+IF((节奏总纲!P97-INDEX($O$8:$O$607,MATCH(MAX(P$8:P$607),P$8:P$607,0)))&lt;0,0,(节奏总纲!P97-INDEX($O$8:$O$607,MATCH(MAX(P$8:P$607),P$8:P$607,0)))*MAX($I$8:$I$67))</f>
        <v>1743799.683877972</v>
      </c>
      <c r="AM101" s="69">
        <f>求节点($O$8:$O$607,Q$8:Q$607,节奏总纲!Q97)+IF((节奏总纲!Q97-INDEX($O$8:$O$607,MATCH(MAX(Q$8:Q$607),Q$8:Q$607,0)))&lt;0,0,(节奏总纲!Q97-INDEX($O$8:$O$607,MATCH(MAX(Q$8:Q$607),Q$8:Q$607,0)))*MAX($I$8:$I$67))</f>
        <v>1483789.0166953232</v>
      </c>
      <c r="AN101" s="69">
        <f>求节点($O$8:$O$607,R$8:R$607,节奏总纲!R97)+IF((节奏总纲!R97-INDEX($O$8:$O$607,MATCH(MAX(R$8:R$607),R$8:R$607,0)))&lt;0,0,(节奏总纲!R97-INDEX($O$8:$O$607,MATCH(MAX(R$8:R$607),R$8:R$607,0)))*MAX($I$8:$I$67))</f>
        <v>1182491.5617721779</v>
      </c>
      <c r="AO101" s="69">
        <f>求节点($O$8:$O$607,S$8:S$607,节奏总纲!S97)+IF((节奏总纲!S97-INDEX($O$8:$O$607,MATCH(MAX(S$8:S$607),S$8:S$607,0)))&lt;0,0,(节奏总纲!S97-INDEX($O$8:$O$607,MATCH(MAX(S$8:S$607),S$8:S$607,0)))*MAX($I$8:$I$67))</f>
        <v>825482.66730264772</v>
      </c>
      <c r="AP101" s="69">
        <f>求节点($O$8:$O$607,T$8:T$607,节奏总纲!T97)+IF((节奏总纲!T97-INDEX($O$8:$O$607,MATCH(MAX(T$8:T$607),T$8:T$607,0)))&lt;0,0,(节奏总纲!T97-INDEX($O$8:$O$607,MATCH(MAX(T$8:T$607),T$8:T$607,0)))*MAX($I$8:$I$67))</f>
        <v>455276.35713273135</v>
      </c>
      <c r="AQ101" s="69">
        <f>求节点($O$8:$O$607,U$8:U$607,节奏总纲!P97)+IF((节奏总纲!P97-INDEX($O$8:$O$607,MATCH(MAX(U$8:U$607),U$8:U$607,0)))&lt;0,0,(节奏总纲!P97-INDEX($O$8:$O$607,MATCH(MAX(U$8:U$607),U$8:U$607,0)))*MAX($J$8:$J$67))</f>
        <v>50810183.103274345</v>
      </c>
      <c r="AR101" s="69">
        <f>求节点($O$8:$O$607,V$8:V$607,节奏总纲!Q97)+IF((节奏总纲!Q97-INDEX($O$8:$O$607,MATCH(MAX(V$8:V$607),V$8:V$607,0)))&lt;0,0,(节奏总纲!Q97-INDEX($O$8:$O$607,MATCH(MAX(V$8:V$607),V$8:V$607,0)))*MAX($J$8:$J$67))</f>
        <v>43173406.752207443</v>
      </c>
      <c r="AS101" s="69">
        <f>求节点($O$8:$O$607,W$8:W$607,节奏总纲!R97)+IF((节奏总纲!R97-INDEX($O$8:$O$607,MATCH(MAX(W$8:W$607),W$8:W$607,0)))&lt;0,0,(节奏总纲!R97-INDEX($O$8:$O$607,MATCH(MAX(W$8:W$607),W$8:W$607,0)))*MAX($J$8:$J$67))</f>
        <v>34313596.542396799</v>
      </c>
      <c r="AT101" s="69">
        <f>求节点($O$8:$O$607,X$8:X$607,节奏总纲!S97)+IF((节奏总纲!S97-INDEX($O$8:$O$607,MATCH(MAX(X$8:X$607),X$8:X$607,0)))&lt;0,0,(节奏总纲!S97-INDEX($O$8:$O$607,MATCH(MAX(X$8:X$607),X$8:X$607,0)))*MAX($J$8:$J$67))</f>
        <v>23796757.881820478</v>
      </c>
      <c r="AU101" s="69">
        <f>求节点($O$8:$O$607,Y$8:Y$607,节奏总纲!T97)+IF((节奏总纲!T97-INDEX($O$8:$O$607,MATCH(MAX(Y$8:Y$607),Y$8:Y$607,0)))&lt;0,0,(节奏总纲!T97-INDEX($O$8:$O$607,MATCH(MAX(Y$8:Y$607),Y$8:Y$607,0)))*MAX($J$8:$J$67))</f>
        <v>13186459.824232025</v>
      </c>
      <c r="AV101" s="69">
        <f>求节点($O$8:$O$607,Z$8:Z$607,节奏总纲!P97)+IF((节奏总纲!P97-INDEX($O$8:$O$607,MATCH(MAX(Z$8:Z$607),Z$8:Z$607,0)))&lt;0,0,(节奏总纲!P97-INDEX($O$8:$O$607,MATCH(MAX(Z$8:Z$607),Z$8:Z$607,0)))*MAX($K$8:$K$67))</f>
        <v>0</v>
      </c>
      <c r="AW101" s="69">
        <f>求节点($O$8:$O$607,AA$8:AA$607,节奏总纲!Q97)+IF((节奏总纲!Q97-INDEX($O$8:$O$607,MATCH(MAX(AA$8:AA$607),AA$8:AA$607,0)))&lt;0,0,(节奏总纲!Q97-INDEX($O$8:$O$607,MATCH(MAX(AA$8:AA$607),AA$8:AA$607,0)))*MAX($K$8:$K$67))</f>
        <v>0</v>
      </c>
      <c r="AX101" s="69">
        <f>求节点($O$8:$O$607,AB$8:AB$607,节奏总纲!R97)+IF((节奏总纲!R97-INDEX($O$8:$O$607,MATCH(MAX(AB$8:AB$607),AB$8:AB$607,0)))&lt;0,0,(节奏总纲!R97-INDEX($O$8:$O$607,MATCH(MAX(AB$8:AB$607),AB$8:AB$607,0)))*MAX($K$8:$K$67))</f>
        <v>0</v>
      </c>
      <c r="AY101" s="69">
        <f>求节点($O$8:$O$607,AC$8:AC$607,节奏总纲!S97)+IF((节奏总纲!S97-INDEX($O$8:$O$607,MATCH(MAX(AC$8:AC$607),AC$8:AC$607,0)))&lt;0,0,(节奏总纲!S97-INDEX($O$8:$O$607,MATCH(MAX(AC$8:AC$607),AC$8:AC$607,0)))*MAX($K$8:$K$67))</f>
        <v>0</v>
      </c>
      <c r="AZ101" s="69">
        <f>求节点($O$8:$O$607,AD$8:AD$607,节奏总纲!T97)+IF((节奏总纲!T97-INDEX($O$8:$O$607,MATCH(MAX(AD$8:AD$607),AD$8:AD$607,0)))&lt;0,0,(节奏总纲!T97-INDEX($O$8:$O$607,MATCH(MAX(AD$8:AD$607),AD$8:AD$607,0)))*MAX($K$8:$K$67))</f>
        <v>0</v>
      </c>
      <c r="BA101" s="69">
        <f>求节点($O$8:$O$607,AE$8:AE$607,节奏总纲!P97)+IF((节奏总纲!P97-INDEX($O$8:$O$607,MATCH(MAX(AE$8:AE$607),AE$8:AE$607,0)))&lt;0,0,(节奏总纲!P97-INDEX($O$8:$O$607,MATCH(MAX(AE$8:AE$607),AE$8:AE$607,0)))*MAX($L$8:$L$67))</f>
        <v>1899775043.4769015</v>
      </c>
      <c r="BB101" s="69">
        <f>求节点($O$8:$O$607,AF$8:AF$607,节奏总纲!Q97)+IF((节奏总纲!Q97-INDEX($O$8:$O$607,MATCH(MAX(AF$8:AF$607),AF$8:AF$607,0)))&lt;0,0,(节奏总纲!Q97-INDEX($O$8:$O$607,MATCH(MAX(AF$8:AF$607),AF$8:AF$607,0)))*MAX($L$8:$L$67))</f>
        <v>1602847892.3804774</v>
      </c>
      <c r="BC101" s="69">
        <f>求节点($O$8:$O$607,AG$8:AG$607,节奏总纲!R97)+IF((节奏总纲!R97-INDEX($O$8:$O$607,MATCH(MAX(AG$8:AG$607),AG$8:AG$607,0)))&lt;0,0,(节奏总纲!R97-INDEX($O$8:$O$607,MATCH(MAX(AG$8:AG$607),AG$8:AG$607,0)))*MAX($L$8:$L$67))</f>
        <v>1258964866.4323077</v>
      </c>
      <c r="BD101" s="69">
        <f>求节点($O$8:$O$607,AH$8:AH$607,节奏总纲!S97)+IF((节奏总纲!S97-INDEX($O$8:$O$607,MATCH(MAX(AH$8:AH$607),AH$8:AH$607,0)))&lt;0,0,(节奏总纲!S97-INDEX($O$8:$O$607,MATCH(MAX(AH$8:AH$607),AH$8:AH$607,0)))*MAX($L$8:$L$67))</f>
        <v>849526703.48183239</v>
      </c>
      <c r="BE101" s="69">
        <f>求节点($O$8:$O$607,AI$8:AI$607,节奏总纲!T97)+IF((节奏总纲!T97-INDEX($O$8:$O$607,MATCH(MAX(AI$8:AI$607),AI$8:AI$607,0)))&lt;0,0,(节奏总纲!T97-INDEX($O$8:$O$607,MATCH(MAX(AI$8:AI$607),AI$8:AI$607,0)))*MAX($L$8:$L$67))</f>
        <v>479526588.03495014</v>
      </c>
      <c r="BN101" s="4">
        <v>94</v>
      </c>
      <c r="BO101" s="63">
        <f>求节点($BJ$19:$BJ$23,$BK$19:$BK$23,基本信息!G98)</f>
        <v>500000</v>
      </c>
      <c r="BP101" s="63">
        <f>求节点($BJ$19:$BJ$23,$BK$19:$BK$23,基本信息!H98)</f>
        <v>531250</v>
      </c>
      <c r="BQ101" s="63">
        <f>求节点($BJ$19:$BJ$23,$BK$19:$BK$23,基本信息!I98)</f>
        <v>562500</v>
      </c>
      <c r="BR101" s="63">
        <f>求节点($BJ$19:$BJ$23,$BK$19:$BK$23,基本信息!J98)</f>
        <v>593750</v>
      </c>
      <c r="BS101" s="63">
        <f>求节点($BJ$19:$BJ$23,$BK$19:$BK$23,基本信息!K98)</f>
        <v>625000</v>
      </c>
      <c r="BT101" s="63">
        <f>求节点($BJ$19:$BJ$23,$BL$19:$BL$23,基本信息!G98)</f>
        <v>9000</v>
      </c>
      <c r="BU101" s="63">
        <f>求节点($BJ$19:$BJ$23,$BL$19:$BL$23,基本信息!H98)</f>
        <v>9437.5</v>
      </c>
      <c r="BV101" s="63">
        <f>求节点($BJ$19:$BJ$23,$BL$19:$BL$23,基本信息!I98)</f>
        <v>9875</v>
      </c>
      <c r="BW101" s="63">
        <f>求节点($BJ$19:$BJ$23,$BL$19:$BL$23,基本信息!J98)</f>
        <v>10312.5</v>
      </c>
      <c r="BX101" s="63">
        <f>求节点($BJ$19:$BJ$23,$BL$19:$BL$23,基本信息!K98)</f>
        <v>10750</v>
      </c>
      <c r="CC101" s="27"/>
      <c r="CD101" s="24">
        <v>94</v>
      </c>
      <c r="CE101" s="69">
        <f t="shared" si="55"/>
        <v>175279.96838779721</v>
      </c>
      <c r="CF101" s="69">
        <f t="shared" si="56"/>
        <v>149322.65166953232</v>
      </c>
      <c r="CG101" s="69">
        <f t="shared" si="57"/>
        <v>119236.6561772178</v>
      </c>
      <c r="CH101" s="69">
        <f t="shared" si="58"/>
        <v>83579.516730264775</v>
      </c>
      <c r="CI101" s="69">
        <f t="shared" si="59"/>
        <v>46602.635713273135</v>
      </c>
      <c r="CJ101" s="69">
        <f>(CE101-CE100)/节奏总纲!W97</f>
        <v>299.99999999999955</v>
      </c>
      <c r="CK101" s="6">
        <f t="shared" si="60"/>
        <v>5.1346426421574878E-3</v>
      </c>
      <c r="CL101" s="6">
        <f t="shared" si="61"/>
        <v>0.99486535735784254</v>
      </c>
      <c r="CM101" s="24"/>
      <c r="CN101" s="24">
        <v>94</v>
      </c>
      <c r="CO101" s="69">
        <f t="shared" si="62"/>
        <v>51310183.103274345</v>
      </c>
      <c r="CP101" s="69">
        <f t="shared" si="63"/>
        <v>43704656.752207443</v>
      </c>
      <c r="CQ101" s="69">
        <f t="shared" si="64"/>
        <v>34876096.542396799</v>
      </c>
      <c r="CR101" s="69">
        <f t="shared" si="65"/>
        <v>24390507.881820478</v>
      </c>
      <c r="CS101" s="69">
        <f t="shared" si="66"/>
        <v>13811459.824232025</v>
      </c>
      <c r="CT101" s="6">
        <f t="shared" si="67"/>
        <v>9.7446543699449915E-3</v>
      </c>
      <c r="CU101" s="6">
        <f t="shared" si="68"/>
        <v>0.99025534563005502</v>
      </c>
      <c r="CW101" s="24">
        <v>94</v>
      </c>
      <c r="CX101" s="69">
        <f t="shared" si="69"/>
        <v>0</v>
      </c>
      <c r="CY101" s="69">
        <f t="shared" si="70"/>
        <v>0</v>
      </c>
      <c r="CZ101" s="69">
        <f t="shared" si="71"/>
        <v>0</v>
      </c>
      <c r="DA101" s="69">
        <f t="shared" si="72"/>
        <v>0</v>
      </c>
      <c r="DB101" s="69">
        <f t="shared" si="73"/>
        <v>0</v>
      </c>
    </row>
    <row r="102" spans="14:106" x14ac:dyDescent="0.15">
      <c r="N102" s="69"/>
      <c r="O102" s="4">
        <v>95</v>
      </c>
      <c r="P102" s="69">
        <f>求节点($C$8:$C$67,$I$8:$I$67,基本信息!N99)+P101</f>
        <v>177235.53468712344</v>
      </c>
      <c r="Q102" s="69">
        <f>求节点($C$8:$C$67,$I$8:$I$67,基本信息!O99)+Q101</f>
        <v>189752.79688078084</v>
      </c>
      <c r="R102" s="69">
        <f>求节点($C$8:$C$67,$I$8:$I$67,基本信息!P99)+R101</f>
        <v>203684.69667524379</v>
      </c>
      <c r="S102" s="69">
        <f>求节点($C$8:$C$67,$I$8:$I$67,基本信息!Q99)+S101</f>
        <v>219177.68239512693</v>
      </c>
      <c r="T102" s="69">
        <f>求节点($C$8:$C$67,$I$8:$I$67,基本信息!R99)+T101</f>
        <v>236549.85137715045</v>
      </c>
      <c r="U102" s="69">
        <f>求节点($C$8:$C$67,$J$8:$J$67,基本信息!N99)+U101</f>
        <v>4797258.6334032714</v>
      </c>
      <c r="V102" s="69">
        <f>求节点($C$8:$C$67,$J$8:$J$67,基本信息!O99)+V101</f>
        <v>5213320.1577711701</v>
      </c>
      <c r="W102" s="69">
        <f>求节点($C$8:$C$67,$J$8:$J$67,基本信息!P99)+W101</f>
        <v>5687390.5894887727</v>
      </c>
      <c r="X102" s="69">
        <f>求节点($C$8:$C$67,$J$8:$J$67,基本信息!Q99)+X101</f>
        <v>6222608.3345948514</v>
      </c>
      <c r="Y102" s="69">
        <f>求节点($C$8:$C$67,$J$8:$J$67,基本信息!R99)+Y101</f>
        <v>6828131.1685465332</v>
      </c>
      <c r="Z102" s="69">
        <f>求节点($C$8:$C$67,$K$8:$K$67,基本信息!N99)+Z101</f>
        <v>0</v>
      </c>
      <c r="AA102" s="69">
        <f>求节点($C$8:$C$67,$K$8:$K$67,基本信息!O99)+AA101</f>
        <v>0</v>
      </c>
      <c r="AB102" s="69">
        <f>求节点($C$8:$C$67,$K$8:$K$67,基本信息!P99)+AB101</f>
        <v>0</v>
      </c>
      <c r="AC102" s="69">
        <f>求节点($C$8:$C$67,$K$8:$K$67,基本信息!Q99)+AC101</f>
        <v>0</v>
      </c>
      <c r="AD102" s="69">
        <f>求节点($C$8:$C$67,$K$8:$K$67,基本信息!R99)+AD101</f>
        <v>0</v>
      </c>
      <c r="AE102" s="69">
        <f>求节点($C$8:$C$67,$L$8:$L$67,基本信息!N99)+AE101</f>
        <v>137307498.64417222</v>
      </c>
      <c r="AF102" s="69">
        <f>求节点($C$8:$C$67,$L$8:$L$67,基本信息!O99)+AF101</f>
        <v>155805979.81044501</v>
      </c>
      <c r="AG102" s="69">
        <f>求节点($C$8:$C$67,$L$8:$L$67,基本信息!P99)+AG101</f>
        <v>180298353.7121093</v>
      </c>
      <c r="AH102" s="69">
        <f>求节点($C$8:$C$67,$L$8:$L$67,基本信息!Q99)+AH101</f>
        <v>210253522.19650656</v>
      </c>
      <c r="AI102" s="69">
        <f>求节点($C$8:$C$67,$L$8:$L$67,基本信息!R99)+AI101</f>
        <v>245540093.50572404</v>
      </c>
      <c r="AJ102" s="69"/>
      <c r="AK102" s="58">
        <v>95</v>
      </c>
      <c r="AL102" s="69">
        <f>求节点($O$8:$O$607,P$8:P$607,节奏总纲!P98)+IF((节奏总纲!P98-INDEX($O$8:$O$607,MATCH(MAX(P$8:P$607),P$8:P$607,0)))&lt;0,0,(节奏总纲!P98-INDEX($O$8:$O$607,MATCH(MAX(P$8:P$607),P$8:P$607,0)))*MAX($I$8:$I$67))</f>
        <v>1889267.5647358806</v>
      </c>
      <c r="AM102" s="69">
        <f>求节点($O$8:$O$607,Q$8:Q$607,节奏总纲!Q98)+IF((节奏总纲!Q98-INDEX($O$8:$O$607,MATCH(MAX(Q$8:Q$607),Q$8:Q$607,0)))&lt;0,0,(节奏总纲!Q98-INDEX($O$8:$O$607,MATCH(MAX(Q$8:Q$607),Q$8:Q$607,0)))*MAX($I$8:$I$67))</f>
        <v>1609421.9536836604</v>
      </c>
      <c r="AN102" s="69">
        <f>求节点($O$8:$O$607,R$8:R$607,节奏总纲!R98)+IF((节奏总纲!R98-INDEX($O$8:$O$607,MATCH(MAX(R$8:R$607),R$8:R$607,0)))&lt;0,0,(节奏总纲!R98-INDEX($O$8:$O$607,MATCH(MAX(R$8:R$607),R$8:R$607,0)))*MAX($I$8:$I$67))</f>
        <v>1278278.6401030659</v>
      </c>
      <c r="AO102" s="69">
        <f>求节点($O$8:$O$607,S$8:S$607,节奏总纲!S98)+IF((节奏总纲!S98-INDEX($O$8:$O$607,MATCH(MAX(S$8:S$607),S$8:S$607,0)))&lt;0,0,(节奏总纲!S98-INDEX($O$8:$O$607,MATCH(MAX(S$8:S$607),S$8:S$607,0)))*MAX($I$8:$I$67))</f>
        <v>893597.91884004266</v>
      </c>
      <c r="AP102" s="69">
        <f>求节点($O$8:$O$607,T$8:T$607,节奏总纲!T98)+IF((节奏总纲!T98-INDEX($O$8:$O$607,MATCH(MAX(T$8:T$607),T$8:T$607,0)))&lt;0,0,(节奏总纲!T98-INDEX($O$8:$O$607,MATCH(MAX(T$8:T$607),T$8:T$607,0)))*MAX($I$8:$I$67))</f>
        <v>488616.14074655535</v>
      </c>
      <c r="AQ102" s="69">
        <f>求节点($O$8:$O$607,U$8:U$607,节奏总纲!P98)+IF((节奏总纲!P98-INDEX($O$8:$O$607,MATCH(MAX(U$8:U$607),U$8:U$607,0)))&lt;0,0,(节奏总纲!P98-INDEX($O$8:$O$607,MATCH(MAX(U$8:U$607),U$8:U$607,0)))*MAX($J$8:$J$67))</f>
        <v>55174219.529011592</v>
      </c>
      <c r="AR102" s="69">
        <f>求节点($O$8:$O$607,V$8:V$607,节奏总纲!Q98)+IF((节奏总纲!Q98-INDEX($O$8:$O$607,MATCH(MAX(V$8:V$607),V$8:V$607,0)))&lt;0,0,(节奏总纲!Q98-INDEX($O$8:$O$607,MATCH(MAX(V$8:V$607),V$8:V$607,0)))*MAX($J$8:$J$67))</f>
        <v>46942394.861857556</v>
      </c>
      <c r="AS102" s="69">
        <f>求节点($O$8:$O$607,W$8:W$607,节奏总纲!R98)+IF((节奏总纲!R98-INDEX($O$8:$O$607,MATCH(MAX(W$8:W$607),W$8:W$607,0)))&lt;0,0,(节奏总纲!R98-INDEX($O$8:$O$607,MATCH(MAX(W$8:W$607),W$8:W$607,0)))*MAX($J$8:$J$67))</f>
        <v>37187208.892323434</v>
      </c>
      <c r="AT102" s="69">
        <f>求节点($O$8:$O$607,X$8:X$607,节奏总纲!S98)+IF((节奏总纲!S98-INDEX($O$8:$O$607,MATCH(MAX(X$8:X$607),X$8:X$607,0)))&lt;0,0,(节奏总纲!S98-INDEX($O$8:$O$607,MATCH(MAX(X$8:X$607),X$8:X$607,0)))*MAX($J$8:$J$67))</f>
        <v>25840215.427942328</v>
      </c>
      <c r="AU102" s="69">
        <f>求节点($O$8:$O$607,Y$8:Y$607,节奏总纲!T98)+IF((节奏总纲!T98-INDEX($O$8:$O$607,MATCH(MAX(Y$8:Y$607),Y$8:Y$607,0)))&lt;0,0,(节奏总纲!T98-INDEX($O$8:$O$607,MATCH(MAX(Y$8:Y$607),Y$8:Y$607,0)))*MAX($J$8:$J$67))</f>
        <v>14155639.58044784</v>
      </c>
      <c r="AV102" s="69">
        <f>求节点($O$8:$O$607,Z$8:Z$607,节奏总纲!P98)+IF((节奏总纲!P98-INDEX($O$8:$O$607,MATCH(MAX(Z$8:Z$607),Z$8:Z$607,0)))&lt;0,0,(节奏总纲!P98-INDEX($O$8:$O$607,MATCH(MAX(Z$8:Z$607),Z$8:Z$607,0)))*MAX($K$8:$K$67))</f>
        <v>0</v>
      </c>
      <c r="AW102" s="69">
        <f>求节点($O$8:$O$607,AA$8:AA$607,节奏总纲!Q98)+IF((节奏总纲!Q98-INDEX($O$8:$O$607,MATCH(MAX(AA$8:AA$607),AA$8:AA$607,0)))&lt;0,0,(节奏总纲!Q98-INDEX($O$8:$O$607,MATCH(MAX(AA$8:AA$607),AA$8:AA$607,0)))*MAX($K$8:$K$67))</f>
        <v>0</v>
      </c>
      <c r="AX102" s="69">
        <f>求节点($O$8:$O$607,AB$8:AB$607,节奏总纲!R98)+IF((节奏总纲!R98-INDEX($O$8:$O$607,MATCH(MAX(AB$8:AB$607),AB$8:AB$607,0)))&lt;0,0,(节奏总纲!R98-INDEX($O$8:$O$607,MATCH(MAX(AB$8:AB$607),AB$8:AB$607,0)))*MAX($K$8:$K$67))</f>
        <v>0</v>
      </c>
      <c r="AY102" s="69">
        <f>求节点($O$8:$O$607,AC$8:AC$607,节奏总纲!S98)+IF((节奏总纲!S98-INDEX($O$8:$O$607,MATCH(MAX(AC$8:AC$607),AC$8:AC$607,0)))&lt;0,0,(节奏总纲!S98-INDEX($O$8:$O$607,MATCH(MAX(AC$8:AC$607),AC$8:AC$607,0)))*MAX($K$8:$K$67))</f>
        <v>0</v>
      </c>
      <c r="AZ102" s="69">
        <f>求节点($O$8:$O$607,AD$8:AD$607,节奏总纲!T98)+IF((节奏总纲!T98-INDEX($O$8:$O$607,MATCH(MAX(AD$8:AD$607),AD$8:AD$607,0)))&lt;0,0,(节奏总纲!T98-INDEX($O$8:$O$607,MATCH(MAX(AD$8:AD$607),AD$8:AD$607,0)))*MAX($K$8:$K$67))</f>
        <v>0</v>
      </c>
      <c r="BA102" s="69">
        <f>求节点($O$8:$O$607,AE$8:AE$607,节奏总纲!P98)+IF((节奏总纲!P98-INDEX($O$8:$O$607,MATCH(MAX(AE$8:AE$607),AE$8:AE$607,0)))&lt;0,0,(节奏总纲!P98-INDEX($O$8:$O$607,MATCH(MAX(AE$8:AE$607),AE$8:AE$607,0)))*MAX($L$8:$L$67))</f>
        <v>2080155215.7407079</v>
      </c>
      <c r="BB102" s="69">
        <f>求节点($O$8:$O$607,AF$8:AF$607,节奏总纲!Q98)+IF((节奏总纲!Q98-INDEX($O$8:$O$607,MATCH(MAX(AF$8:AF$607),AF$8:AF$607,0)))&lt;0,0,(节奏总纲!Q98-INDEX($O$8:$O$607,MATCH(MAX(AF$8:AF$607),AF$8:AF$607,0)))*MAX($L$8:$L$67))</f>
        <v>1758632734.2460158</v>
      </c>
      <c r="BC102" s="69">
        <f>求节点($O$8:$O$607,AG$8:AG$607,节奏总纲!R98)+IF((节奏总纲!R98-INDEX($O$8:$O$607,MATCH(MAX(AG$8:AG$607),AG$8:AG$607,0)))&lt;0,0,(节奏总纲!R98-INDEX($O$8:$O$607,MATCH(MAX(AG$8:AG$607),AG$8:AG$607,0)))*MAX($L$8:$L$67))</f>
        <v>1377740843.5626087</v>
      </c>
      <c r="BD102" s="69">
        <f>求节点($O$8:$O$607,AH$8:AH$607,节奏总纲!S98)+IF((节奏总纲!S98-INDEX($O$8:$O$607,MATCH(MAX(AH$8:AH$607),AH$8:AH$607,0)))&lt;0,0,(节奏总纲!S98-INDEX($O$8:$O$607,MATCH(MAX(AH$8:AH$607),AH$8:AH$607,0)))*MAX($L$8:$L$67))</f>
        <v>933989615.38820207</v>
      </c>
      <c r="BE102" s="69">
        <f>求节点($O$8:$O$607,AI$8:AI$607,节奏总纲!T98)+IF((节奏总纲!T98-INDEX($O$8:$O$607,MATCH(MAX(AI$8:AI$607),AI$8:AI$607,0)))&lt;0,0,(节奏总纲!T98-INDEX($O$8:$O$607,MATCH(MAX(AI$8:AI$607),AI$8:AI$607,0)))*MAX($L$8:$L$67))</f>
        <v>515192403.06369215</v>
      </c>
      <c r="BN102" s="4">
        <v>95</v>
      </c>
      <c r="BO102" s="63">
        <f>求节点($BJ$19:$BJ$23,$BK$19:$BK$23,基本信息!G99)</f>
        <v>500000</v>
      </c>
      <c r="BP102" s="63">
        <f>求节点($BJ$19:$BJ$23,$BK$19:$BK$23,基本信息!H99)</f>
        <v>531250</v>
      </c>
      <c r="BQ102" s="63">
        <f>求节点($BJ$19:$BJ$23,$BK$19:$BK$23,基本信息!I99)</f>
        <v>562500</v>
      </c>
      <c r="BR102" s="63">
        <f>求节点($BJ$19:$BJ$23,$BK$19:$BK$23,基本信息!J99)</f>
        <v>593750</v>
      </c>
      <c r="BS102" s="63">
        <f>求节点($BJ$19:$BJ$23,$BK$19:$BK$23,基本信息!K99)</f>
        <v>625000</v>
      </c>
      <c r="BT102" s="63">
        <f>求节点($BJ$19:$BJ$23,$BL$19:$BL$23,基本信息!G99)</f>
        <v>9000</v>
      </c>
      <c r="BU102" s="63">
        <f>求节点($BJ$19:$BJ$23,$BL$19:$BL$23,基本信息!H99)</f>
        <v>9437.5</v>
      </c>
      <c r="BV102" s="63">
        <f>求节点($BJ$19:$BJ$23,$BL$19:$BL$23,基本信息!I99)</f>
        <v>9875</v>
      </c>
      <c r="BW102" s="63">
        <f>求节点($BJ$19:$BJ$23,$BL$19:$BL$23,基本信息!J99)</f>
        <v>10312.5</v>
      </c>
      <c r="BX102" s="63">
        <f>求节点($BJ$19:$BJ$23,$BL$19:$BL$23,基本信息!K99)</f>
        <v>10750</v>
      </c>
      <c r="CC102" s="27"/>
      <c r="CD102" s="24">
        <v>95</v>
      </c>
      <c r="CE102" s="69">
        <f t="shared" si="55"/>
        <v>189826.75647358806</v>
      </c>
      <c r="CF102" s="69">
        <f t="shared" si="56"/>
        <v>161885.94536836605</v>
      </c>
      <c r="CG102" s="69">
        <f t="shared" si="57"/>
        <v>128815.3640103066</v>
      </c>
      <c r="CH102" s="69">
        <f t="shared" si="58"/>
        <v>90391.041884004269</v>
      </c>
      <c r="CI102" s="69">
        <f t="shared" si="59"/>
        <v>49936.614074655539</v>
      </c>
      <c r="CJ102" s="69">
        <f>(CE102-CE101)/节奏总纲!W98</f>
        <v>300.00000000000028</v>
      </c>
      <c r="CK102" s="6">
        <f t="shared" si="60"/>
        <v>4.7411651377250574E-3</v>
      </c>
      <c r="CL102" s="6">
        <f t="shared" si="61"/>
        <v>0.99525883486227495</v>
      </c>
      <c r="CM102" s="24"/>
      <c r="CN102" s="24">
        <v>95</v>
      </c>
      <c r="CO102" s="69">
        <f t="shared" si="62"/>
        <v>55674219.529011592</v>
      </c>
      <c r="CP102" s="69">
        <f t="shared" si="63"/>
        <v>47473644.861857556</v>
      </c>
      <c r="CQ102" s="69">
        <f t="shared" si="64"/>
        <v>37749708.892323434</v>
      </c>
      <c r="CR102" s="69">
        <f t="shared" si="65"/>
        <v>26433965.427942328</v>
      </c>
      <c r="CS102" s="69">
        <f t="shared" si="66"/>
        <v>14780639.58044784</v>
      </c>
      <c r="CT102" s="6">
        <f t="shared" si="67"/>
        <v>8.9808174093837494E-3</v>
      </c>
      <c r="CU102" s="6">
        <f t="shared" si="68"/>
        <v>0.99101918259061628</v>
      </c>
      <c r="CW102" s="24">
        <v>95</v>
      </c>
      <c r="CX102" s="69">
        <f t="shared" si="69"/>
        <v>0</v>
      </c>
      <c r="CY102" s="69">
        <f t="shared" si="70"/>
        <v>0</v>
      </c>
      <c r="CZ102" s="69">
        <f t="shared" si="71"/>
        <v>0</v>
      </c>
      <c r="DA102" s="69">
        <f t="shared" si="72"/>
        <v>0</v>
      </c>
      <c r="DB102" s="69">
        <f t="shared" si="73"/>
        <v>0</v>
      </c>
    </row>
    <row r="103" spans="14:106" x14ac:dyDescent="0.15">
      <c r="N103" s="69"/>
      <c r="O103" s="4">
        <v>96</v>
      </c>
      <c r="P103" s="69">
        <f>求节点($C$8:$C$67,$I$8:$I$67,基本信息!N100)+P102</f>
        <v>179395.5329308066</v>
      </c>
      <c r="Q103" s="69">
        <f>求节点($C$8:$C$67,$I$8:$I$67,基本信息!O100)+Q102</f>
        <v>192017.79688078084</v>
      </c>
      <c r="R103" s="69">
        <f>求节点($C$8:$C$67,$I$8:$I$67,基本信息!P100)+R102</f>
        <v>206054.69667524379</v>
      </c>
      <c r="S103" s="69">
        <f>求节点($C$8:$C$67,$I$8:$I$67,基本信息!Q100)+S102</f>
        <v>221652.68239512693</v>
      </c>
      <c r="T103" s="69">
        <f>求节点($C$8:$C$67,$I$8:$I$67,基本信息!R100)+T102</f>
        <v>239129.85137715045</v>
      </c>
      <c r="U103" s="69">
        <f>求节点($C$8:$C$67,$J$8:$J$67,基本信息!N100)+U102</f>
        <v>4857258.574859377</v>
      </c>
      <c r="V103" s="69">
        <f>求节点($C$8:$C$67,$J$8:$J$67,基本信息!O100)+V102</f>
        <v>5277070.1577711701</v>
      </c>
      <c r="W103" s="69">
        <f>求节点($C$8:$C$67,$J$8:$J$67,基本信息!P100)+W102</f>
        <v>5754890.5894887727</v>
      </c>
      <c r="X103" s="69">
        <f>求节点($C$8:$C$67,$J$8:$J$67,基本信息!Q100)+X102</f>
        <v>6293858.3345948514</v>
      </c>
      <c r="Y103" s="69">
        <f>求节点($C$8:$C$67,$J$8:$J$67,基本信息!R100)+Y102</f>
        <v>6903131.1685465332</v>
      </c>
      <c r="Z103" s="69">
        <f>求节点($C$8:$C$67,$K$8:$K$67,基本信息!N100)+Z102</f>
        <v>0</v>
      </c>
      <c r="AA103" s="69">
        <f>求节点($C$8:$C$67,$K$8:$K$67,基本信息!O100)+AA102</f>
        <v>0</v>
      </c>
      <c r="AB103" s="69">
        <f>求节点($C$8:$C$67,$K$8:$K$67,基本信息!P100)+AB102</f>
        <v>0</v>
      </c>
      <c r="AC103" s="69">
        <f>求节点($C$8:$C$67,$K$8:$K$67,基本信息!Q100)+AC102</f>
        <v>0</v>
      </c>
      <c r="AD103" s="69">
        <f>求节点($C$8:$C$67,$K$8:$K$67,基本信息!R100)+AD102</f>
        <v>0</v>
      </c>
      <c r="AE103" s="69">
        <f>求节点($C$8:$C$67,$L$8:$L$67,基本信息!N100)+AE102</f>
        <v>139107496.30241644</v>
      </c>
      <c r="AF103" s="69">
        <f>求节点($C$8:$C$67,$L$8:$L$67,基本信息!O100)+AF102</f>
        <v>157845979.81044501</v>
      </c>
      <c r="AG103" s="69">
        <f>求节点($C$8:$C$67,$L$8:$L$67,基本信息!P100)+AG102</f>
        <v>182578353.7121093</v>
      </c>
      <c r="AH103" s="69">
        <f>求节点($C$8:$C$67,$L$8:$L$67,基本信息!Q100)+AH102</f>
        <v>212773522.19650656</v>
      </c>
      <c r="AI103" s="69">
        <f>求节点($C$8:$C$67,$L$8:$L$67,基本信息!R100)+AI102</f>
        <v>248300093.50572404</v>
      </c>
      <c r="AJ103" s="69"/>
      <c r="AK103" s="58">
        <v>96</v>
      </c>
      <c r="AL103" s="69">
        <f>求节点($O$8:$O$607,P$8:P$607,节奏总纲!P99)+IF((节奏总纲!P99-INDEX($O$8:$O$607,MATCH(MAX(P$8:P$607),P$8:P$607,0)))&lt;0,0,(节奏总纲!P99-INDEX($O$8:$O$607,MATCH(MAX(P$8:P$607),P$8:P$607,0)))*MAX($I$8:$I$67))</f>
        <v>2045176.1790907779</v>
      </c>
      <c r="AM103" s="69">
        <f>求节点($O$8:$O$607,Q$8:Q$607,节奏总纲!Q99)+IF((节奏总纲!Q99-INDEX($O$8:$O$607,MATCH(MAX(Q$8:Q$607),Q$8:Q$607,0)))&lt;0,0,(节奏总纲!Q99-INDEX($O$8:$O$607,MATCH(MAX(Q$8:Q$607),Q$8:Q$607,0)))*MAX($I$8:$I$67))</f>
        <v>1737190.2539906204</v>
      </c>
      <c r="AN103" s="69">
        <f>求节点($O$8:$O$607,R$8:R$607,节奏总纲!R99)+IF((节奏总纲!R99-INDEX($O$8:$O$607,MATCH(MAX(R$8:R$607),R$8:R$607,0)))&lt;0,0,(节奏总纲!R99-INDEX($O$8:$O$607,MATCH(MAX(R$8:R$607),R$8:R$607,0)))*MAX($I$8:$I$67))</f>
        <v>1378535.8142609682</v>
      </c>
      <c r="AO103" s="69">
        <f>求节点($O$8:$O$607,S$8:S$607,节奏总纲!S99)+IF((节奏总纲!S99-INDEX($O$8:$O$607,MATCH(MAX(S$8:S$607),S$8:S$607,0)))&lt;0,0,(节奏总纲!S99-INDEX($O$8:$O$607,MATCH(MAX(S$8:S$607),S$8:S$607,0)))*MAX($I$8:$I$67))</f>
        <v>967731.71153044084</v>
      </c>
      <c r="AP103" s="69">
        <f>求节点($O$8:$O$607,T$8:T$607,节奏总纲!T99)+IF((节奏总纲!T99-INDEX($O$8:$O$607,MATCH(MAX(T$8:T$607),T$8:T$607,0)))&lt;0,0,(节奏总纲!T99-INDEX($O$8:$O$607,MATCH(MAX(T$8:T$607),T$8:T$607,0)))*MAX($I$8:$I$67))</f>
        <v>524348.83607055433</v>
      </c>
      <c r="AQ103" s="69">
        <f>求节点($O$8:$O$607,U$8:U$607,节奏总纲!P99)+IF((节奏总纲!P99-INDEX($O$8:$O$607,MATCH(MAX(U$8:U$607),U$8:U$607,0)))&lt;0,0,(节奏总纲!P99-INDEX($O$8:$O$607,MATCH(MAX(U$8:U$607),U$8:U$607,0)))*MAX($J$8:$J$67))</f>
        <v>59851477.959658518</v>
      </c>
      <c r="AR103" s="69">
        <f>求节点($O$8:$O$607,V$8:V$607,节奏总纲!Q99)+IF((节奏总纲!Q99-INDEX($O$8:$O$607,MATCH(MAX(V$8:V$607),V$8:V$607,0)))&lt;0,0,(节奏总纲!Q99-INDEX($O$8:$O$607,MATCH(MAX(V$8:V$607),V$8:V$607,0)))*MAX($J$8:$J$67))</f>
        <v>50775443.871066347</v>
      </c>
      <c r="AS103" s="69">
        <f>求节点($O$8:$O$607,W$8:W$607,节奏总纲!R99)+IF((节奏总纲!R99-INDEX($O$8:$O$607,MATCH(MAX(W$8:W$607),W$8:W$607,0)))&lt;0,0,(节奏总纲!R99-INDEX($O$8:$O$607,MATCH(MAX(W$8:W$607),W$8:W$607,0)))*MAX($J$8:$J$67))</f>
        <v>40194924.117060512</v>
      </c>
      <c r="AT103" s="69">
        <f>求节点($O$8:$O$607,X$8:X$607,节奏总纲!S99)+IF((节奏总纲!S99-INDEX($O$8:$O$607,MATCH(MAX(X$8:X$607),X$8:X$607,0)))&lt;0,0,(节奏总纲!S99-INDEX($O$8:$O$607,MATCH(MAX(X$8:X$607),X$8:X$607,0)))*MAX($J$8:$J$67))</f>
        <v>28064229.20865427</v>
      </c>
      <c r="AU103" s="69">
        <f>求节点($O$8:$O$607,Y$8:Y$607,节奏总纲!T99)+IF((节奏总纲!T99-INDEX($O$8:$O$607,MATCH(MAX(Y$8:Y$607),Y$8:Y$607,0)))&lt;0,0,(节奏总纲!T99-INDEX($O$8:$O$607,MATCH(MAX(Y$8:Y$607),Y$8:Y$607,0)))*MAX($J$8:$J$67))</f>
        <v>15194380.723587343</v>
      </c>
      <c r="AV103" s="69">
        <f>求节点($O$8:$O$607,Z$8:Z$607,节奏总纲!P99)+IF((节奏总纲!P99-INDEX($O$8:$O$607,MATCH(MAX(Z$8:Z$607),Z$8:Z$607,0)))&lt;0,0,(节奏总纲!P99-INDEX($O$8:$O$607,MATCH(MAX(Z$8:Z$607),Z$8:Z$607,0)))*MAX($K$8:$K$67))</f>
        <v>0</v>
      </c>
      <c r="AW103" s="69">
        <f>求节点($O$8:$O$607,AA$8:AA$607,节奏总纲!Q99)+IF((节奏总纲!Q99-INDEX($O$8:$O$607,MATCH(MAX(AA$8:AA$607),AA$8:AA$607,0)))&lt;0,0,(节奏总纲!Q99-INDEX($O$8:$O$607,MATCH(MAX(AA$8:AA$607),AA$8:AA$607,0)))*MAX($K$8:$K$67))</f>
        <v>0</v>
      </c>
      <c r="AX103" s="69">
        <f>求节点($O$8:$O$607,AB$8:AB$607,节奏总纲!R99)+IF((节奏总纲!R99-INDEX($O$8:$O$607,MATCH(MAX(AB$8:AB$607),AB$8:AB$607,0)))&lt;0,0,(节奏总纲!R99-INDEX($O$8:$O$607,MATCH(MAX(AB$8:AB$607),AB$8:AB$607,0)))*MAX($K$8:$K$67))</f>
        <v>0</v>
      </c>
      <c r="AY103" s="69">
        <f>求节点($O$8:$O$607,AC$8:AC$607,节奏总纲!S99)+IF((节奏总纲!S99-INDEX($O$8:$O$607,MATCH(MAX(AC$8:AC$607),AC$8:AC$607,0)))&lt;0,0,(节奏总纲!S99-INDEX($O$8:$O$607,MATCH(MAX(AC$8:AC$607),AC$8:AC$607,0)))*MAX($K$8:$K$67))</f>
        <v>0</v>
      </c>
      <c r="AZ103" s="69">
        <f>求节点($O$8:$O$607,AD$8:AD$607,节奏总纲!T99)+IF((节奏总纲!T99-INDEX($O$8:$O$607,MATCH(MAX(AD$8:AD$607),AD$8:AD$607,0)))&lt;0,0,(节奏总纲!T99-INDEX($O$8:$O$607,MATCH(MAX(AD$8:AD$607),AD$8:AD$607,0)))*MAX($K$8:$K$67))</f>
        <v>0</v>
      </c>
      <c r="BA103" s="69">
        <f>求节点($O$8:$O$607,AE$8:AE$607,节奏总纲!P99)+IF((节奏总纲!P99-INDEX($O$8:$O$607,MATCH(MAX(AE$8:AE$607),AE$8:AE$607,0)))&lt;0,0,(节奏总纲!P99-INDEX($O$8:$O$607,MATCH(MAX(AE$8:AE$607),AE$8:AE$607,0)))*MAX($L$8:$L$67))</f>
        <v>2273481897.540781</v>
      </c>
      <c r="BB103" s="69">
        <f>求节点($O$8:$O$607,AF$8:AF$607,节奏总纲!Q99)+IF((节奏总纲!Q99-INDEX($O$8:$O$607,MATCH(MAX(AF$8:AF$607),AF$8:AF$607,0)))&lt;0,0,(节奏总纲!Q99-INDEX($O$8:$O$607,MATCH(MAX(AF$8:AF$607),AF$8:AF$607,0)))*MAX($L$8:$L$67))</f>
        <v>1917065426.626646</v>
      </c>
      <c r="BC103" s="69">
        <f>求节点($O$8:$O$607,AG$8:AG$607,节奏总纲!R99)+IF((节奏总纲!R99-INDEX($O$8:$O$607,MATCH(MAX(AG$8:AG$607),AG$8:AG$607,0)))&lt;0,0,(节奏总纲!R99-INDEX($O$8:$O$607,MATCH(MAX(AG$8:AG$607),AG$8:AG$607,0)))*MAX($L$8:$L$67))</f>
        <v>1502059739.5184078</v>
      </c>
      <c r="BD103" s="69">
        <f>求节点($O$8:$O$607,AH$8:AH$607,节奏总纲!S99)+IF((节奏总纲!S99-INDEX($O$8:$O$607,MATCH(MAX(AH$8:AH$607),AH$8:AH$607,0)))&lt;0,0,(节奏总纲!S99-INDEX($O$8:$O$607,MATCH(MAX(AH$8:AH$607),AH$8:AH$607,0)))*MAX($L$8:$L$67))</f>
        <v>1025915518.3242958</v>
      </c>
      <c r="BE103" s="69">
        <f>求节点($O$8:$O$607,AI$8:AI$607,节奏总纲!T99)+IF((节奏总纲!T99-INDEX($O$8:$O$607,MATCH(MAX(AI$8:AI$607),AI$8:AI$607,0)))&lt;0,0,(节奏总纲!T99-INDEX($O$8:$O$607,MATCH(MAX(AI$8:AI$607),AI$8:AI$607,0)))*MAX($L$8:$L$67))</f>
        <v>553418077.13122594</v>
      </c>
      <c r="BN103" s="4">
        <v>96</v>
      </c>
      <c r="BO103" s="63">
        <f>求节点($BJ$19:$BJ$23,$BK$19:$BK$23,基本信息!G100)</f>
        <v>500000</v>
      </c>
      <c r="BP103" s="63">
        <f>求节点($BJ$19:$BJ$23,$BK$19:$BK$23,基本信息!H100)</f>
        <v>531250</v>
      </c>
      <c r="BQ103" s="63">
        <f>求节点($BJ$19:$BJ$23,$BK$19:$BK$23,基本信息!I100)</f>
        <v>562500</v>
      </c>
      <c r="BR103" s="63">
        <f>求节点($BJ$19:$BJ$23,$BK$19:$BK$23,基本信息!J100)</f>
        <v>593750</v>
      </c>
      <c r="BS103" s="63">
        <f>求节点($BJ$19:$BJ$23,$BK$19:$BK$23,基本信息!K100)</f>
        <v>625000</v>
      </c>
      <c r="BT103" s="63">
        <f>求节点($BJ$19:$BJ$23,$BL$19:$BL$23,基本信息!G100)</f>
        <v>9000</v>
      </c>
      <c r="BU103" s="63">
        <f>求节点($BJ$19:$BJ$23,$BL$19:$BL$23,基本信息!H100)</f>
        <v>9437.5</v>
      </c>
      <c r="BV103" s="63">
        <f>求节点($BJ$19:$BJ$23,$BL$19:$BL$23,基本信息!I100)</f>
        <v>9875</v>
      </c>
      <c r="BW103" s="63">
        <f>求节点($BJ$19:$BJ$23,$BL$19:$BL$23,基本信息!J100)</f>
        <v>10312.5</v>
      </c>
      <c r="BX103" s="63">
        <f>求节点($BJ$19:$BJ$23,$BL$19:$BL$23,基本信息!K100)</f>
        <v>10750</v>
      </c>
      <c r="CC103" s="27"/>
      <c r="CD103" s="24">
        <v>96</v>
      </c>
      <c r="CE103" s="69">
        <f t="shared" si="55"/>
        <v>205417.61790907779</v>
      </c>
      <c r="CF103" s="69">
        <f t="shared" si="56"/>
        <v>174662.77539906205</v>
      </c>
      <c r="CG103" s="69">
        <f t="shared" si="57"/>
        <v>138841.08142609682</v>
      </c>
      <c r="CH103" s="69">
        <f t="shared" si="58"/>
        <v>97804.421153044095</v>
      </c>
      <c r="CI103" s="69">
        <f t="shared" si="59"/>
        <v>53509.883607055439</v>
      </c>
      <c r="CJ103" s="69">
        <f>(CE103-CE102)/节奏总纲!W99</f>
        <v>299.9999999999996</v>
      </c>
      <c r="CK103" s="6">
        <f t="shared" si="60"/>
        <v>4.3813184534072401E-3</v>
      </c>
      <c r="CL103" s="6">
        <f t="shared" si="61"/>
        <v>0.99561868154659272</v>
      </c>
      <c r="CM103" s="24"/>
      <c r="CN103" s="24">
        <v>96</v>
      </c>
      <c r="CO103" s="69">
        <f t="shared" si="62"/>
        <v>60351477.959658518</v>
      </c>
      <c r="CP103" s="69">
        <f t="shared" si="63"/>
        <v>51306693.871066347</v>
      </c>
      <c r="CQ103" s="69">
        <f t="shared" si="64"/>
        <v>40757424.117060512</v>
      </c>
      <c r="CR103" s="69">
        <f t="shared" si="65"/>
        <v>28657979.20865427</v>
      </c>
      <c r="CS103" s="69">
        <f t="shared" si="66"/>
        <v>15819380.723587343</v>
      </c>
      <c r="CT103" s="6">
        <f t="shared" si="67"/>
        <v>8.2848012493450651E-3</v>
      </c>
      <c r="CU103" s="6">
        <f t="shared" si="68"/>
        <v>0.99171519875065495</v>
      </c>
      <c r="CW103" s="24">
        <v>96</v>
      </c>
      <c r="CX103" s="69">
        <f t="shared" si="69"/>
        <v>0</v>
      </c>
      <c r="CY103" s="69">
        <f t="shared" si="70"/>
        <v>0</v>
      </c>
      <c r="CZ103" s="69">
        <f t="shared" si="71"/>
        <v>0</v>
      </c>
      <c r="DA103" s="69">
        <f t="shared" si="72"/>
        <v>0</v>
      </c>
      <c r="DB103" s="69">
        <f t="shared" si="73"/>
        <v>0</v>
      </c>
    </row>
    <row r="104" spans="14:106" x14ac:dyDescent="0.15">
      <c r="N104" s="69"/>
      <c r="O104" s="4">
        <v>97</v>
      </c>
      <c r="P104" s="69">
        <f>求节点($C$8:$C$67,$I$8:$I$67,基本信息!N101)+P103</f>
        <v>181555.5329308066</v>
      </c>
      <c r="Q104" s="69">
        <f>求节点($C$8:$C$67,$I$8:$I$67,基本信息!O101)+Q103</f>
        <v>194282.79688078084</v>
      </c>
      <c r="R104" s="69">
        <f>求节点($C$8:$C$67,$I$8:$I$67,基本信息!P101)+R103</f>
        <v>208424.69667524379</v>
      </c>
      <c r="S104" s="69">
        <f>求节点($C$8:$C$67,$I$8:$I$67,基本信息!Q101)+S103</f>
        <v>224127.68239512693</v>
      </c>
      <c r="T104" s="69">
        <f>求节点($C$8:$C$67,$I$8:$I$67,基本信息!R101)+T103</f>
        <v>241709.85137715045</v>
      </c>
      <c r="U104" s="69">
        <f>求节点($C$8:$C$67,$J$8:$J$67,基本信息!N101)+U103</f>
        <v>4917258.574859377</v>
      </c>
      <c r="V104" s="69">
        <f>求节点($C$8:$C$67,$J$8:$J$67,基本信息!O101)+V103</f>
        <v>5340820.1577711701</v>
      </c>
      <c r="W104" s="69">
        <f>求节点($C$8:$C$67,$J$8:$J$67,基本信息!P101)+W103</f>
        <v>5822390.5894887727</v>
      </c>
      <c r="X104" s="69">
        <f>求节点($C$8:$C$67,$J$8:$J$67,基本信息!Q101)+X103</f>
        <v>6365108.3345948514</v>
      </c>
      <c r="Y104" s="69">
        <f>求节点($C$8:$C$67,$J$8:$J$67,基本信息!R101)+Y103</f>
        <v>6978131.1685465332</v>
      </c>
      <c r="Z104" s="69">
        <f>求节点($C$8:$C$67,$K$8:$K$67,基本信息!N101)+Z103</f>
        <v>0</v>
      </c>
      <c r="AA104" s="69">
        <f>求节点($C$8:$C$67,$K$8:$K$67,基本信息!O101)+AA103</f>
        <v>0</v>
      </c>
      <c r="AB104" s="69">
        <f>求节点($C$8:$C$67,$K$8:$K$67,基本信息!P101)+AB103</f>
        <v>0</v>
      </c>
      <c r="AC104" s="69">
        <f>求节点($C$8:$C$67,$K$8:$K$67,基本信息!Q101)+AC103</f>
        <v>0</v>
      </c>
      <c r="AD104" s="69">
        <f>求节点($C$8:$C$67,$K$8:$K$67,基本信息!R101)+AD103</f>
        <v>0</v>
      </c>
      <c r="AE104" s="69">
        <f>求节点($C$8:$C$67,$L$8:$L$67,基本信息!N101)+AE103</f>
        <v>140907496.30241644</v>
      </c>
      <c r="AF104" s="69">
        <f>求节点($C$8:$C$67,$L$8:$L$67,基本信息!O101)+AF103</f>
        <v>159885979.81044501</v>
      </c>
      <c r="AG104" s="69">
        <f>求节点($C$8:$C$67,$L$8:$L$67,基本信息!P101)+AG103</f>
        <v>184858353.7121093</v>
      </c>
      <c r="AH104" s="69">
        <f>求节点($C$8:$C$67,$L$8:$L$67,基本信息!Q101)+AH103</f>
        <v>215293522.19650656</v>
      </c>
      <c r="AI104" s="69">
        <f>求节点($C$8:$C$67,$L$8:$L$67,基本信息!R101)+AI103</f>
        <v>251060093.50572404</v>
      </c>
      <c r="AJ104" s="69"/>
      <c r="AK104" s="58">
        <v>97</v>
      </c>
      <c r="AL104" s="69">
        <f>求节点($O$8:$O$607,P$8:P$607,节奏总纲!P100)+IF((节奏总纲!P100-INDEX($O$8:$O$607,MATCH(MAX(P$8:P$607),P$8:P$607,0)))&lt;0,0,(节奏总纲!P100-INDEX($O$8:$O$607,MATCH(MAX(P$8:P$607),P$8:P$607,0)))*MAX($I$8:$I$67))</f>
        <v>2212274.8945371602</v>
      </c>
      <c r="AM104" s="69">
        <f>求节点($O$8:$O$607,Q$8:Q$607,节奏总纲!Q100)+IF((节奏总纲!Q100-INDEX($O$8:$O$607,MATCH(MAX(Q$8:Q$607),Q$8:Q$607,0)))&lt;0,0,(节奏总纲!Q100-INDEX($O$8:$O$607,MATCH(MAX(Q$8:Q$607),Q$8:Q$607,0)))*MAX($I$8:$I$67))</f>
        <v>1876219.6132885907</v>
      </c>
      <c r="AN104" s="69">
        <f>求节点($O$8:$O$607,R$8:R$607,节奏总纲!R100)+IF((节奏总纲!R100-INDEX($O$8:$O$607,MATCH(MAX(R$8:R$607),R$8:R$607,0)))&lt;0,0,(节奏总纲!R100-INDEX($O$8:$O$607,MATCH(MAX(R$8:R$607),R$8:R$607,0)))*MAX($I$8:$I$67))</f>
        <v>1495472.5396947926</v>
      </c>
      <c r="AO104" s="69">
        <f>求节点($O$8:$O$607,S$8:S$607,节奏总纲!S100)+IF((节奏总纲!S100-INDEX($O$8:$O$607,MATCH(MAX(S$8:S$607),S$8:S$607,0)))&lt;0,0,(节奏总纲!S100-INDEX($O$8:$O$607,MATCH(MAX(S$8:S$607),S$8:S$607,0)))*MAX($I$8:$I$67))</f>
        <v>1053980.567986256</v>
      </c>
      <c r="AP104" s="69">
        <f>求节点($O$8:$O$607,T$8:T$607,节奏总纲!T100)+IF((节奏总纲!T100-INDEX($O$8:$O$607,MATCH(MAX(T$8:T$607),T$8:T$607,0)))&lt;0,0,(节奏总纲!T100-INDEX($O$8:$O$607,MATCH(MAX(T$8:T$607),T$8:T$607,0)))*MAX($I$8:$I$67))</f>
        <v>565861.17944018287</v>
      </c>
      <c r="AQ104" s="69">
        <f>求节点($O$8:$O$607,U$8:U$607,节奏总纲!P100)+IF((节奏总纲!P100-INDEX($O$8:$O$607,MATCH(MAX(U$8:U$607),U$8:U$607,0)))&lt;0,0,(节奏总纲!P100-INDEX($O$8:$O$607,MATCH(MAX(U$8:U$607),U$8:U$607,0)))*MAX($J$8:$J$67))</f>
        <v>64864439.423049971</v>
      </c>
      <c r="AR104" s="69">
        <f>求节点($O$8:$O$607,V$8:V$607,节奏总纲!Q100)+IF((节奏总纲!Q100-INDEX($O$8:$O$607,MATCH(MAX(V$8:V$607),V$8:V$607,0)))&lt;0,0,(节奏总纲!Q100-INDEX($O$8:$O$607,MATCH(MAX(V$8:V$607),V$8:V$607,0)))*MAX($J$8:$J$67))</f>
        <v>54946324.650005467</v>
      </c>
      <c r="AS104" s="69">
        <f>求节点($O$8:$O$607,W$8:W$607,节奏总纲!R100)+IF((节奏总纲!R100-INDEX($O$8:$O$607,MATCH(MAX(W$8:W$607),W$8:W$607,0)))&lt;0,0,(节奏总纲!R100-INDEX($O$8:$O$607,MATCH(MAX(W$8:W$607),W$8:W$607,0)))*MAX($J$8:$J$67))</f>
        <v>43703025.880075239</v>
      </c>
      <c r="AT104" s="69">
        <f>求节点($O$8:$O$607,X$8:X$607,节奏总纲!S100)+IF((节奏总纲!S100-INDEX($O$8:$O$607,MATCH(MAX(X$8:X$607),X$8:X$607,0)))&lt;0,0,(节奏总纲!S100-INDEX($O$8:$O$607,MATCH(MAX(X$8:X$607),X$8:X$607,0)))*MAX($J$8:$J$67))</f>
        <v>30651694.902328722</v>
      </c>
      <c r="AU104" s="69">
        <f>求节点($O$8:$O$607,Y$8:Y$607,节奏总纲!T100)+IF((节奏总纲!T100-INDEX($O$8:$O$607,MATCH(MAX(Y$8:Y$607),Y$8:Y$607,0)))&lt;0,0,(节奏总纲!T100-INDEX($O$8:$O$607,MATCH(MAX(Y$8:Y$607),Y$8:Y$607,0)))*MAX($J$8:$J$67))</f>
        <v>16401134.891309101</v>
      </c>
      <c r="AV104" s="69">
        <f>求节点($O$8:$O$607,Z$8:Z$607,节奏总纲!P100)+IF((节奏总纲!P100-INDEX($O$8:$O$607,MATCH(MAX(Z$8:Z$607),Z$8:Z$607,0)))&lt;0,0,(节奏总纲!P100-INDEX($O$8:$O$607,MATCH(MAX(Z$8:Z$607),Z$8:Z$607,0)))*MAX($K$8:$K$67))</f>
        <v>0</v>
      </c>
      <c r="AW104" s="69">
        <f>求节点($O$8:$O$607,AA$8:AA$607,节奏总纲!Q100)+IF((节奏总纲!Q100-INDEX($O$8:$O$607,MATCH(MAX(AA$8:AA$607),AA$8:AA$607,0)))&lt;0,0,(节奏总纲!Q100-INDEX($O$8:$O$607,MATCH(MAX(AA$8:AA$607),AA$8:AA$607,0)))*MAX($K$8:$K$67))</f>
        <v>0</v>
      </c>
      <c r="AX104" s="69">
        <f>求节点($O$8:$O$607,AB$8:AB$607,节奏总纲!R100)+IF((节奏总纲!R100-INDEX($O$8:$O$607,MATCH(MAX(AB$8:AB$607),AB$8:AB$607,0)))&lt;0,0,(节奏总纲!R100-INDEX($O$8:$O$607,MATCH(MAX(AB$8:AB$607),AB$8:AB$607,0)))*MAX($K$8:$K$67))</f>
        <v>0</v>
      </c>
      <c r="AY104" s="69">
        <f>求节点($O$8:$O$607,AC$8:AC$607,节奏总纲!S100)+IF((节奏总纲!S100-INDEX($O$8:$O$607,MATCH(MAX(AC$8:AC$607),AC$8:AC$607,0)))&lt;0,0,(节奏总纲!S100-INDEX($O$8:$O$607,MATCH(MAX(AC$8:AC$607),AC$8:AC$607,0)))*MAX($K$8:$K$67))</f>
        <v>0</v>
      </c>
      <c r="AZ104" s="69">
        <f>求节点($O$8:$O$607,AD$8:AD$607,节奏总纲!T100)+IF((节奏总纲!T100-INDEX($O$8:$O$607,MATCH(MAX(AD$8:AD$607),AD$8:AD$607,0)))&lt;0,0,(节奏总纲!T100-INDEX($O$8:$O$607,MATCH(MAX(AD$8:AD$607),AD$8:AD$607,0)))*MAX($K$8:$K$67))</f>
        <v>0</v>
      </c>
      <c r="BA104" s="69">
        <f>求节点($O$8:$O$607,AE$8:AE$607,节奏总纲!P100)+IF((节奏总纲!P100-INDEX($O$8:$O$607,MATCH(MAX(AE$8:AE$607),AE$8:AE$607,0)))&lt;0,0,(节奏总纲!P100-INDEX($O$8:$O$607,MATCH(MAX(AE$8:AE$607),AE$8:AE$607,0)))*MAX($L$8:$L$67))</f>
        <v>2480684304.6942945</v>
      </c>
      <c r="BB104" s="69">
        <f>求节点($O$8:$O$607,AF$8:AF$607,节奏总纲!Q100)+IF((节奏总纲!Q100-INDEX($O$8:$O$607,MATCH(MAX(AF$8:AF$607),AF$8:AF$607,0)))&lt;0,0,(节奏总纲!Q100-INDEX($O$8:$O$607,MATCH(MAX(AF$8:AF$607),AF$8:AF$607,0)))*MAX($L$8:$L$67))</f>
        <v>2089461832.1561294</v>
      </c>
      <c r="BC104" s="69">
        <f>求节点($O$8:$O$607,AG$8:AG$607,节奏总纲!R100)+IF((节奏总纲!R100-INDEX($O$8:$O$607,MATCH(MAX(AG$8:AG$607),AG$8:AG$607,0)))&lt;0,0,(节奏总纲!R100-INDEX($O$8:$O$607,MATCH(MAX(AG$8:AG$607),AG$8:AG$607,0)))*MAX($L$8:$L$67))</f>
        <v>1647061279.0563498</v>
      </c>
      <c r="BD104" s="69">
        <f>求节点($O$8:$O$607,AH$8:AH$607,节奏总纲!S100)+IF((节奏总纲!S100-INDEX($O$8:$O$607,MATCH(MAX(AH$8:AH$607),AH$8:AH$607,0)))&lt;0,0,(节奏总纲!S100-INDEX($O$8:$O$607,MATCH(MAX(AH$8:AH$607),AH$8:AH$607,0)))*MAX($L$8:$L$67))</f>
        <v>1132864100.3295064</v>
      </c>
      <c r="BE104" s="69">
        <f>求节点($O$8:$O$607,AI$8:AI$607,节奏总纲!T100)+IF((节奏总纲!T100-INDEX($O$8:$O$607,MATCH(MAX(AI$8:AI$607),AI$8:AI$607,0)))&lt;0,0,(节奏总纲!T100-INDEX($O$8:$O$607,MATCH(MAX(AI$8:AI$607),AI$8:AI$607,0)))*MAX($L$8:$L$67))</f>
        <v>597826630.50338662</v>
      </c>
      <c r="BN104" s="4">
        <v>97</v>
      </c>
      <c r="BO104" s="63">
        <f>求节点($BJ$19:$BJ$23,$BK$19:$BK$23,基本信息!G101)</f>
        <v>500000</v>
      </c>
      <c r="BP104" s="63">
        <f>求节点($BJ$19:$BJ$23,$BK$19:$BK$23,基本信息!H101)</f>
        <v>531250</v>
      </c>
      <c r="BQ104" s="63">
        <f>求节点($BJ$19:$BJ$23,$BK$19:$BK$23,基本信息!I101)</f>
        <v>562500</v>
      </c>
      <c r="BR104" s="63">
        <f>求节点($BJ$19:$BJ$23,$BK$19:$BK$23,基本信息!J101)</f>
        <v>593750</v>
      </c>
      <c r="BS104" s="63">
        <f>求节点($BJ$19:$BJ$23,$BK$19:$BK$23,基本信息!K101)</f>
        <v>625000</v>
      </c>
      <c r="BT104" s="63">
        <f>求节点($BJ$19:$BJ$23,$BL$19:$BL$23,基本信息!G101)</f>
        <v>9000</v>
      </c>
      <c r="BU104" s="63">
        <f>求节点($BJ$19:$BJ$23,$BL$19:$BL$23,基本信息!H101)</f>
        <v>9437.5</v>
      </c>
      <c r="BV104" s="63">
        <f>求节点($BJ$19:$BJ$23,$BL$19:$BL$23,基本信息!I101)</f>
        <v>9875</v>
      </c>
      <c r="BW104" s="63">
        <f>求节点($BJ$19:$BJ$23,$BL$19:$BL$23,基本信息!J101)</f>
        <v>10312.5</v>
      </c>
      <c r="BX104" s="63">
        <f>求节点($BJ$19:$BJ$23,$BL$19:$BL$23,基本信息!K101)</f>
        <v>10750</v>
      </c>
      <c r="CC104" s="27"/>
      <c r="CD104" s="24">
        <v>97</v>
      </c>
      <c r="CE104" s="69">
        <f t="shared" si="55"/>
        <v>222127.48945371603</v>
      </c>
      <c r="CF104" s="69">
        <f t="shared" si="56"/>
        <v>188565.71132885909</v>
      </c>
      <c r="CG104" s="69">
        <f t="shared" si="57"/>
        <v>150534.75396947926</v>
      </c>
      <c r="CH104" s="69">
        <f t="shared" si="58"/>
        <v>106429.30679862561</v>
      </c>
      <c r="CI104" s="69">
        <f t="shared" si="59"/>
        <v>57661.11794401829</v>
      </c>
      <c r="CJ104" s="69">
        <f>(CE104-CE103)/节奏总纲!W100</f>
        <v>300.00000000000068</v>
      </c>
      <c r="CK104" s="6">
        <f t="shared" si="60"/>
        <v>4.051727241024484E-3</v>
      </c>
      <c r="CL104" s="6">
        <f t="shared" si="61"/>
        <v>0.99594827275897546</v>
      </c>
      <c r="CM104" s="24"/>
      <c r="CN104" s="24">
        <v>97</v>
      </c>
      <c r="CO104" s="69">
        <f t="shared" si="62"/>
        <v>65364439.423049971</v>
      </c>
      <c r="CP104" s="69">
        <f t="shared" si="63"/>
        <v>55477574.650005467</v>
      </c>
      <c r="CQ104" s="69">
        <f t="shared" si="64"/>
        <v>44265525.880075239</v>
      </c>
      <c r="CR104" s="69">
        <f t="shared" si="65"/>
        <v>31245444.902328722</v>
      </c>
      <c r="CS104" s="69">
        <f t="shared" si="66"/>
        <v>17026134.891309101</v>
      </c>
      <c r="CT104" s="6">
        <f t="shared" si="67"/>
        <v>7.6494192318228788E-3</v>
      </c>
      <c r="CU104" s="6">
        <f t="shared" si="68"/>
        <v>0.99235058076817717</v>
      </c>
      <c r="CW104" s="24">
        <v>97</v>
      </c>
      <c r="CX104" s="69">
        <f t="shared" si="69"/>
        <v>0</v>
      </c>
      <c r="CY104" s="69">
        <f t="shared" si="70"/>
        <v>0</v>
      </c>
      <c r="CZ104" s="69">
        <f t="shared" si="71"/>
        <v>0</v>
      </c>
      <c r="DA104" s="69">
        <f t="shared" si="72"/>
        <v>0</v>
      </c>
      <c r="DB104" s="69">
        <f t="shared" si="73"/>
        <v>0</v>
      </c>
    </row>
    <row r="105" spans="14:106" x14ac:dyDescent="0.15">
      <c r="N105" s="69"/>
      <c r="O105" s="4">
        <v>98</v>
      </c>
      <c r="P105" s="69">
        <f>求节点($C$8:$C$67,$I$8:$I$67,基本信息!N102)+P104</f>
        <v>183715.5329308066</v>
      </c>
      <c r="Q105" s="69">
        <f>求节点($C$8:$C$67,$I$8:$I$67,基本信息!O102)+Q104</f>
        <v>196547.79688078084</v>
      </c>
      <c r="R105" s="69">
        <f>求节点($C$8:$C$67,$I$8:$I$67,基本信息!P102)+R104</f>
        <v>210794.69667524379</v>
      </c>
      <c r="S105" s="69">
        <f>求节点($C$8:$C$67,$I$8:$I$67,基本信息!Q102)+S104</f>
        <v>226602.68239512693</v>
      </c>
      <c r="T105" s="69">
        <f>求节点($C$8:$C$67,$I$8:$I$67,基本信息!R102)+T104</f>
        <v>244289.85137715045</v>
      </c>
      <c r="U105" s="69">
        <f>求节点($C$8:$C$67,$J$8:$J$67,基本信息!N102)+U104</f>
        <v>4977258.574859377</v>
      </c>
      <c r="V105" s="69">
        <f>求节点($C$8:$C$67,$J$8:$J$67,基本信息!O102)+V104</f>
        <v>5404570.1577711701</v>
      </c>
      <c r="W105" s="69">
        <f>求节点($C$8:$C$67,$J$8:$J$67,基本信息!P102)+W104</f>
        <v>5889890.5894887727</v>
      </c>
      <c r="X105" s="69">
        <f>求节点($C$8:$C$67,$J$8:$J$67,基本信息!Q102)+X104</f>
        <v>6436358.3345948514</v>
      </c>
      <c r="Y105" s="69">
        <f>求节点($C$8:$C$67,$J$8:$J$67,基本信息!R102)+Y104</f>
        <v>7053131.1685465332</v>
      </c>
      <c r="Z105" s="69">
        <f>求节点($C$8:$C$67,$K$8:$K$67,基本信息!N102)+Z104</f>
        <v>0</v>
      </c>
      <c r="AA105" s="69">
        <f>求节点($C$8:$C$67,$K$8:$K$67,基本信息!O102)+AA104</f>
        <v>0</v>
      </c>
      <c r="AB105" s="69">
        <f>求节点($C$8:$C$67,$K$8:$K$67,基本信息!P102)+AB104</f>
        <v>0</v>
      </c>
      <c r="AC105" s="69">
        <f>求节点($C$8:$C$67,$K$8:$K$67,基本信息!Q102)+AC104</f>
        <v>0</v>
      </c>
      <c r="AD105" s="69">
        <f>求节点($C$8:$C$67,$K$8:$K$67,基本信息!R102)+AD104</f>
        <v>0</v>
      </c>
      <c r="AE105" s="69">
        <f>求节点($C$8:$C$67,$L$8:$L$67,基本信息!N102)+AE104</f>
        <v>142707496.30241644</v>
      </c>
      <c r="AF105" s="69">
        <f>求节点($C$8:$C$67,$L$8:$L$67,基本信息!O102)+AF104</f>
        <v>161925979.81044501</v>
      </c>
      <c r="AG105" s="69">
        <f>求节点($C$8:$C$67,$L$8:$L$67,基本信息!P102)+AG104</f>
        <v>187138353.7121093</v>
      </c>
      <c r="AH105" s="69">
        <f>求节点($C$8:$C$67,$L$8:$L$67,基本信息!Q102)+AH104</f>
        <v>217813522.19650656</v>
      </c>
      <c r="AI105" s="69">
        <f>求节点($C$8:$C$67,$L$8:$L$67,基本信息!R102)+AI104</f>
        <v>253820093.50572404</v>
      </c>
      <c r="AJ105" s="69"/>
      <c r="AK105" s="58">
        <v>98</v>
      </c>
      <c r="AL105" s="69">
        <f>求节点($O$8:$O$607,P$8:P$607,节奏总纲!P101)+IF((节奏总纲!P101-INDEX($O$8:$O$607,MATCH(MAX(P$8:P$607),P$8:P$607,0)))&lt;0,0,(节奏总纲!P101-INDEX($O$8:$O$607,MATCH(MAX(P$8:P$607),P$8:P$607,0)))*MAX($I$8:$I$67))</f>
        <v>2391366.8633765001</v>
      </c>
      <c r="AM105" s="69">
        <f>求节点($O$8:$O$607,Q$8:Q$607,节奏总纲!Q101)+IF((节奏总纲!Q101-INDEX($O$8:$O$607,MATCH(MAX(Q$8:Q$607),Q$8:Q$607,0)))&lt;0,0,(节奏总纲!Q101-INDEX($O$8:$O$607,MATCH(MAX(Q$8:Q$607),Q$8:Q$607,0)))*MAX($I$8:$I$67))</f>
        <v>2032990.5548840016</v>
      </c>
      <c r="AN105" s="69">
        <f>求节点($O$8:$O$607,R$8:R$607,节奏总纲!R101)+IF((节奏总纲!R101-INDEX($O$8:$O$607,MATCH(MAX(R$8:R$607),R$8:R$607,0)))&lt;0,0,(节奏总纲!R101-INDEX($O$8:$O$607,MATCH(MAX(R$8:R$607),R$8:R$607,0)))*MAX($I$8:$I$67))</f>
        <v>1626342.1194897024</v>
      </c>
      <c r="AO105" s="69">
        <f>求节点($O$8:$O$607,S$8:S$607,节奏总纲!S101)+IF((节奏总纲!S101-INDEX($O$8:$O$607,MATCH(MAX(S$8:S$607),S$8:S$607,0)))&lt;0,0,(节奏总纲!S101-INDEX($O$8:$O$607,MATCH(MAX(S$8:S$607),S$8:S$607,0)))*MAX($I$8:$I$67))</f>
        <v>1150197.3566309679</v>
      </c>
      <c r="AP105" s="69">
        <f>求节点($O$8:$O$607,T$8:T$607,节奏总纲!T101)+IF((节奏总纲!T101-INDEX($O$8:$O$607,MATCH(MAX(T$8:T$607),T$8:T$607,0)))&lt;0,0,(节奏总纲!T101-INDEX($O$8:$O$607,MATCH(MAX(T$8:T$607),T$8:T$607,0)))*MAX($I$8:$I$67))</f>
        <v>611732.98630664055</v>
      </c>
      <c r="AQ105" s="69">
        <f>求节点($O$8:$O$607,U$8:U$607,节奏总纲!P101)+IF((节奏总纲!P101-INDEX($O$8:$O$607,MATCH(MAX(U$8:U$607),U$8:U$607,0)))&lt;0,0,(节奏总纲!P101-INDEX($O$8:$O$607,MATCH(MAX(U$8:U$607),U$8:U$607,0)))*MAX($J$8:$J$67))</f>
        <v>70237198.488230184</v>
      </c>
      <c r="AR105" s="69">
        <f>求节点($O$8:$O$607,V$8:V$607,节奏总纲!Q101)+IF((节奏总纲!Q101-INDEX($O$8:$O$607,MATCH(MAX(V$8:V$607),V$8:V$607,0)))&lt;0,0,(节奏总纲!Q101-INDEX($O$8:$O$607,MATCH(MAX(V$8:V$607),V$8:V$607,0)))*MAX($J$8:$J$67))</f>
        <v>59649452.897867791</v>
      </c>
      <c r="AS105" s="69">
        <f>求节点($O$8:$O$607,W$8:W$607,节奏总纲!R101)+IF((节奏总纲!R101-INDEX($O$8:$O$607,MATCH(MAX(W$8:W$607),W$8:W$607,0)))&lt;0,0,(节奏总纲!R101-INDEX($O$8:$O$607,MATCH(MAX(W$8:W$607),W$8:W$607,0)))*MAX($J$8:$J$67))</f>
        <v>47629113.273922533</v>
      </c>
      <c r="AT105" s="69">
        <f>求节点($O$8:$O$607,X$8:X$607,节奏总纲!S101)+IF((节奏总纲!S101-INDEX($O$8:$O$607,MATCH(MAX(X$8:X$607),X$8:X$607,0)))&lt;0,0,(节奏总纲!S101-INDEX($O$8:$O$607,MATCH(MAX(X$8:X$607),X$8:X$607,0)))*MAX($J$8:$J$67))</f>
        <v>33538198.561670084</v>
      </c>
      <c r="AU105" s="69">
        <f>求节点($O$8:$O$607,Y$8:Y$607,节奏总纲!T101)+IF((节奏总纲!T101-INDEX($O$8:$O$607,MATCH(MAX(Y$8:Y$607),Y$8:Y$607,0)))&lt;0,0,(节奏总纲!T101-INDEX($O$8:$O$607,MATCH(MAX(Y$8:Y$607),Y$8:Y$607,0)))*MAX($J$8:$J$67))</f>
        <v>17734617.649054967</v>
      </c>
      <c r="AV105" s="69">
        <f>求节点($O$8:$O$607,Z$8:Z$607,节奏总纲!P101)+IF((节奏总纲!P101-INDEX($O$8:$O$607,MATCH(MAX(Z$8:Z$607),Z$8:Z$607,0)))&lt;0,0,(节奏总纲!P101-INDEX($O$8:$O$607,MATCH(MAX(Z$8:Z$607),Z$8:Z$607,0)))*MAX($K$8:$K$67))</f>
        <v>0</v>
      </c>
      <c r="AW105" s="69">
        <f>求节点($O$8:$O$607,AA$8:AA$607,节奏总纲!Q101)+IF((节奏总纲!Q101-INDEX($O$8:$O$607,MATCH(MAX(AA$8:AA$607),AA$8:AA$607,0)))&lt;0,0,(节奏总纲!Q101-INDEX($O$8:$O$607,MATCH(MAX(AA$8:AA$607),AA$8:AA$607,0)))*MAX($K$8:$K$67))</f>
        <v>0</v>
      </c>
      <c r="AX105" s="69">
        <f>求节点($O$8:$O$607,AB$8:AB$607,节奏总纲!R101)+IF((节奏总纲!R101-INDEX($O$8:$O$607,MATCH(MAX(AB$8:AB$607),AB$8:AB$607,0)))&lt;0,0,(节奏总纲!R101-INDEX($O$8:$O$607,MATCH(MAX(AB$8:AB$607),AB$8:AB$607,0)))*MAX($K$8:$K$67))</f>
        <v>0</v>
      </c>
      <c r="AY105" s="69">
        <f>求节点($O$8:$O$607,AC$8:AC$607,节奏总纲!S101)+IF((节奏总纲!S101-INDEX($O$8:$O$607,MATCH(MAX(AC$8:AC$607),AC$8:AC$607,0)))&lt;0,0,(节奏总纲!S101-INDEX($O$8:$O$607,MATCH(MAX(AC$8:AC$607),AC$8:AC$607,0)))*MAX($K$8:$K$67))</f>
        <v>0</v>
      </c>
      <c r="AZ105" s="69">
        <f>求节点($O$8:$O$607,AD$8:AD$607,节奏总纲!T101)+IF((节奏总纲!T101-INDEX($O$8:$O$607,MATCH(MAX(AD$8:AD$607),AD$8:AD$607,0)))&lt;0,0,(节奏总纲!T101-INDEX($O$8:$O$607,MATCH(MAX(AD$8:AD$607),AD$8:AD$607,0)))*MAX($K$8:$K$67))</f>
        <v>0</v>
      </c>
      <c r="BA105" s="69">
        <f>求节点($O$8:$O$607,AE$8:AE$607,节奏总纲!P101)+IF((节奏总纲!P101-INDEX($O$8:$O$607,MATCH(MAX(AE$8:AE$607),AE$8:AE$607,0)))&lt;0,0,(节奏总纲!P101-INDEX($O$8:$O$607,MATCH(MAX(AE$8:AE$607),AE$8:AE$607,0)))*MAX($L$8:$L$67))</f>
        <v>2702758346.0550761</v>
      </c>
      <c r="BB105" s="69">
        <f>求节点($O$8:$O$607,AF$8:AF$607,节奏总纲!Q101)+IF((节奏总纲!Q101-INDEX($O$8:$O$607,MATCH(MAX(AF$8:AF$607),AF$8:AF$607,0)))&lt;0,0,(节奏总纲!Q101-INDEX($O$8:$O$607,MATCH(MAX(AF$8:AF$607),AF$8:AF$607,0)))*MAX($L$8:$L$67))</f>
        <v>2283857799.7344389</v>
      </c>
      <c r="BC105" s="69">
        <f>求节点($O$8:$O$607,AG$8:AG$607,节奏总纲!R101)+IF((节奏总纲!R101-INDEX($O$8:$O$607,MATCH(MAX(AG$8:AG$607),AG$8:AG$607,0)))&lt;0,0,(节奏总纲!R101-INDEX($O$8:$O$607,MATCH(MAX(AG$8:AG$607),AG$8:AG$607,0)))*MAX($L$8:$L$67))</f>
        <v>1809339558.002038</v>
      </c>
      <c r="BD105" s="69">
        <f>求节点($O$8:$O$607,AH$8:AH$607,节奏总纲!S101)+IF((节奏总纲!S101-INDEX($O$8:$O$607,MATCH(MAX(AH$8:AH$607),AH$8:AH$607,0)))&lt;0,0,(节奏总纲!S101-INDEX($O$8:$O$607,MATCH(MAX(AH$8:AH$607),AH$8:AH$607,0)))*MAX($L$8:$L$67))</f>
        <v>1252172918.2489493</v>
      </c>
      <c r="BE105" s="69">
        <f>求节点($O$8:$O$607,AI$8:AI$607,节奏总纲!T101)+IF((节奏总纲!T101-INDEX($O$8:$O$607,MATCH(MAX(AI$8:AI$607),AI$8:AI$607,0)))&lt;0,0,(节奏总纲!T101-INDEX($O$8:$O$607,MATCH(MAX(AI$8:AI$607),AI$8:AI$607,0)))*MAX($L$8:$L$67))</f>
        <v>646898795.98843431</v>
      </c>
      <c r="BN105" s="4">
        <v>98</v>
      </c>
      <c r="BO105" s="63">
        <f>求节点($BJ$19:$BJ$23,$BK$19:$BK$23,基本信息!G102)</f>
        <v>500000</v>
      </c>
      <c r="BP105" s="63">
        <f>求节点($BJ$19:$BJ$23,$BK$19:$BK$23,基本信息!H102)</f>
        <v>531250</v>
      </c>
      <c r="BQ105" s="63">
        <f>求节点($BJ$19:$BJ$23,$BK$19:$BK$23,基本信息!I102)</f>
        <v>562500</v>
      </c>
      <c r="BR105" s="63">
        <f>求节点($BJ$19:$BJ$23,$BK$19:$BK$23,基本信息!J102)</f>
        <v>593750</v>
      </c>
      <c r="BS105" s="63">
        <f>求节点($BJ$19:$BJ$23,$BK$19:$BK$23,基本信息!K102)</f>
        <v>625000</v>
      </c>
      <c r="BT105" s="63">
        <f>求节点($BJ$19:$BJ$23,$BL$19:$BL$23,基本信息!G102)</f>
        <v>9000</v>
      </c>
      <c r="BU105" s="63">
        <f>求节点($BJ$19:$BJ$23,$BL$19:$BL$23,基本信息!H102)</f>
        <v>9437.5</v>
      </c>
      <c r="BV105" s="63">
        <f>求节点($BJ$19:$BJ$23,$BL$19:$BL$23,基本信息!I102)</f>
        <v>9875</v>
      </c>
      <c r="BW105" s="63">
        <f>求节点($BJ$19:$BJ$23,$BL$19:$BL$23,基本信息!J102)</f>
        <v>10312.5</v>
      </c>
      <c r="BX105" s="63">
        <f>求节点($BJ$19:$BJ$23,$BL$19:$BL$23,基本信息!K102)</f>
        <v>10750</v>
      </c>
      <c r="CC105" s="27"/>
      <c r="CD105" s="24">
        <v>98</v>
      </c>
      <c r="CE105" s="69">
        <f t="shared" si="55"/>
        <v>240036.68633765003</v>
      </c>
      <c r="CF105" s="69">
        <f t="shared" si="56"/>
        <v>204242.80548840016</v>
      </c>
      <c r="CG105" s="69">
        <f t="shared" si="57"/>
        <v>163621.71194897025</v>
      </c>
      <c r="CH105" s="69">
        <f t="shared" si="58"/>
        <v>116050.9856630968</v>
      </c>
      <c r="CI105" s="69">
        <f t="shared" si="59"/>
        <v>62248.29863066406</v>
      </c>
      <c r="CJ105" s="69">
        <f>(CE105-CE104)/节奏总纲!W101</f>
        <v>300</v>
      </c>
      <c r="CK105" s="6">
        <f t="shared" si="60"/>
        <v>3.7494268635837021E-3</v>
      </c>
      <c r="CL105" s="6">
        <f t="shared" si="61"/>
        <v>0.9962505731364163</v>
      </c>
      <c r="CM105" s="24"/>
      <c r="CN105" s="24">
        <v>98</v>
      </c>
      <c r="CO105" s="69">
        <f t="shared" si="62"/>
        <v>70737198.488230184</v>
      </c>
      <c r="CP105" s="69">
        <f t="shared" si="63"/>
        <v>60180702.897867791</v>
      </c>
      <c r="CQ105" s="69">
        <f t="shared" si="64"/>
        <v>48191613.273922533</v>
      </c>
      <c r="CR105" s="69">
        <f t="shared" si="65"/>
        <v>34131948.56167008</v>
      </c>
      <c r="CS105" s="69">
        <f t="shared" si="66"/>
        <v>18359617.649054967</v>
      </c>
      <c r="CT105" s="6">
        <f t="shared" si="67"/>
        <v>7.0684167691938485E-3</v>
      </c>
      <c r="CU105" s="6">
        <f t="shared" si="68"/>
        <v>0.9929315832308061</v>
      </c>
      <c r="CW105" s="24">
        <v>98</v>
      </c>
      <c r="CX105" s="69">
        <f t="shared" si="69"/>
        <v>0</v>
      </c>
      <c r="CY105" s="69">
        <f t="shared" si="70"/>
        <v>0</v>
      </c>
      <c r="CZ105" s="69">
        <f t="shared" si="71"/>
        <v>0</v>
      </c>
      <c r="DA105" s="69">
        <f t="shared" si="72"/>
        <v>0</v>
      </c>
      <c r="DB105" s="69">
        <f t="shared" si="73"/>
        <v>0</v>
      </c>
    </row>
    <row r="106" spans="14:106" x14ac:dyDescent="0.15">
      <c r="N106" s="69"/>
      <c r="O106" s="4">
        <v>99</v>
      </c>
      <c r="P106" s="69">
        <f>求节点($C$8:$C$67,$I$8:$I$67,基本信息!N103)+P105</f>
        <v>185875.5329308066</v>
      </c>
      <c r="Q106" s="69">
        <f>求节点($C$8:$C$67,$I$8:$I$67,基本信息!O103)+Q105</f>
        <v>198812.79688078084</v>
      </c>
      <c r="R106" s="69">
        <f>求节点($C$8:$C$67,$I$8:$I$67,基本信息!P103)+R105</f>
        <v>213164.69667524379</v>
      </c>
      <c r="S106" s="69">
        <f>求节点($C$8:$C$67,$I$8:$I$67,基本信息!Q103)+S105</f>
        <v>229077.68239512693</v>
      </c>
      <c r="T106" s="69">
        <f>求节点($C$8:$C$67,$I$8:$I$67,基本信息!R103)+T105</f>
        <v>246869.85137715045</v>
      </c>
      <c r="U106" s="69">
        <f>求节点($C$8:$C$67,$J$8:$J$67,基本信息!N103)+U105</f>
        <v>5037258.574859377</v>
      </c>
      <c r="V106" s="69">
        <f>求节点($C$8:$C$67,$J$8:$J$67,基本信息!O103)+V105</f>
        <v>5468320.1577711701</v>
      </c>
      <c r="W106" s="69">
        <f>求节点($C$8:$C$67,$J$8:$J$67,基本信息!P103)+W105</f>
        <v>5957390.5894887727</v>
      </c>
      <c r="X106" s="69">
        <f>求节点($C$8:$C$67,$J$8:$J$67,基本信息!Q103)+X105</f>
        <v>6507608.3345948514</v>
      </c>
      <c r="Y106" s="69">
        <f>求节点($C$8:$C$67,$J$8:$J$67,基本信息!R103)+Y105</f>
        <v>7128131.1685465332</v>
      </c>
      <c r="Z106" s="69">
        <f>求节点($C$8:$C$67,$K$8:$K$67,基本信息!N103)+Z105</f>
        <v>0</v>
      </c>
      <c r="AA106" s="69">
        <f>求节点($C$8:$C$67,$K$8:$K$67,基本信息!O103)+AA105</f>
        <v>0</v>
      </c>
      <c r="AB106" s="69">
        <f>求节点($C$8:$C$67,$K$8:$K$67,基本信息!P103)+AB105</f>
        <v>0</v>
      </c>
      <c r="AC106" s="69">
        <f>求节点($C$8:$C$67,$K$8:$K$67,基本信息!Q103)+AC105</f>
        <v>0</v>
      </c>
      <c r="AD106" s="69">
        <f>求节点($C$8:$C$67,$K$8:$K$67,基本信息!R103)+AD105</f>
        <v>0</v>
      </c>
      <c r="AE106" s="69">
        <f>求节点($C$8:$C$67,$L$8:$L$67,基本信息!N103)+AE105</f>
        <v>144507496.30241644</v>
      </c>
      <c r="AF106" s="69">
        <f>求节点($C$8:$C$67,$L$8:$L$67,基本信息!O103)+AF105</f>
        <v>163965979.81044501</v>
      </c>
      <c r="AG106" s="69">
        <f>求节点($C$8:$C$67,$L$8:$L$67,基本信息!P103)+AG105</f>
        <v>189418353.7121093</v>
      </c>
      <c r="AH106" s="69">
        <f>求节点($C$8:$C$67,$L$8:$L$67,基本信息!Q103)+AH105</f>
        <v>220333522.19650656</v>
      </c>
      <c r="AI106" s="69">
        <f>求节点($C$8:$C$67,$L$8:$L$67,基本信息!R103)+AI105</f>
        <v>256580093.50572404</v>
      </c>
      <c r="AJ106" s="69"/>
      <c r="AK106" s="58">
        <v>99</v>
      </c>
      <c r="AL106" s="69">
        <f>求节点($O$8:$O$607,P$8:P$607,节奏总纲!P102)+IF((节奏总纲!P102-INDEX($O$8:$O$607,MATCH(MAX(P$8:P$607),P$8:P$607,0)))&lt;0,0,(节奏总纲!P102-INDEX($O$8:$O$607,MATCH(MAX(P$8:P$607),P$8:P$607,0)))*MAX($I$8:$I$67))</f>
        <v>2583312.8829318788</v>
      </c>
      <c r="AM106" s="69">
        <f>求节点($O$8:$O$607,Q$8:Q$607,节奏总纲!Q102)+IF((节奏总纲!Q102-INDEX($O$8:$O$607,MATCH(MAX(Q$8:Q$607),Q$8:Q$607,0)))&lt;0,0,(节奏总纲!Q102-INDEX($O$8:$O$607,MATCH(MAX(Q$8:Q$607),Q$8:Q$607,0)))*MAX($I$8:$I$67))</f>
        <v>2201320.9479266973</v>
      </c>
      <c r="AN106" s="69">
        <f>求节点($O$8:$O$607,R$8:R$607,节奏总纲!R102)+IF((节奏总纲!R102-INDEX($O$8:$O$607,MATCH(MAX(R$8:R$607),R$8:R$607,0)))&lt;0,0,(节奏总纲!R102-INDEX($O$8:$O$607,MATCH(MAX(R$8:R$607),R$8:R$607,0)))*MAX($I$8:$I$67))</f>
        <v>1764337.0849709832</v>
      </c>
      <c r="AO106" s="69">
        <f>求节点($O$8:$O$607,S$8:S$607,节奏总纲!S102)+IF((节奏总纲!S102-INDEX($O$8:$O$607,MATCH(MAX(S$8:S$607),S$8:S$607,0)))&lt;0,0,(节奏总纲!S102-INDEX($O$8:$O$607,MATCH(MAX(S$8:S$607),S$8:S$607,0)))*MAX($I$8:$I$67))</f>
        <v>1252751.1304306611</v>
      </c>
      <c r="AP106" s="69">
        <f>求节点($O$8:$O$607,T$8:T$607,节奏总纲!T102)+IF((节奏总纲!T102-INDEX($O$8:$O$607,MATCH(MAX(T$8:T$607),T$8:T$607,0)))&lt;0,0,(节奏总纲!T102-INDEX($O$8:$O$607,MATCH(MAX(T$8:T$607),T$8:T$607,0)))*MAX($I$8:$I$67))</f>
        <v>655071.64278689912</v>
      </c>
      <c r="AQ106" s="69">
        <f>求节点($O$8:$O$607,U$8:U$607,节奏总纲!P102)+IF((节奏总纲!P102-INDEX($O$8:$O$607,MATCH(MAX(U$8:U$607),U$8:U$607,0)))&lt;0,0,(节奏总纲!P102-INDEX($O$8:$O$607,MATCH(MAX(U$8:U$607),U$8:U$607,0)))*MAX($J$8:$J$67))</f>
        <v>75995579.074891552</v>
      </c>
      <c r="AR106" s="69">
        <f>求节点($O$8:$O$607,V$8:V$607,节奏总纲!Q102)+IF((节奏总纲!Q102-INDEX($O$8:$O$607,MATCH(MAX(V$8:V$607),V$8:V$607,0)))&lt;0,0,(节奏总纲!Q102-INDEX($O$8:$O$607,MATCH(MAX(V$8:V$607),V$8:V$607,0)))*MAX($J$8:$J$67))</f>
        <v>64699364.689148664</v>
      </c>
      <c r="AS106" s="69">
        <f>求节点($O$8:$O$607,W$8:W$607,节奏总纲!R102)+IF((节奏总纲!R102-INDEX($O$8:$O$607,MATCH(MAX(W$8:W$607),W$8:W$607,0)))&lt;0,0,(节奏总纲!R102-INDEX($O$8:$O$607,MATCH(MAX(W$8:W$607),W$8:W$607,0)))*MAX($J$8:$J$67))</f>
        <v>51768962.238360956</v>
      </c>
      <c r="AT106" s="69">
        <f>求节点($O$8:$O$607,X$8:X$607,节奏总纲!S102)+IF((节奏总纲!S102-INDEX($O$8:$O$607,MATCH(MAX(X$8:X$607),X$8:X$607,0)))&lt;0,0,(节奏总纲!S102-INDEX($O$8:$O$607,MATCH(MAX(X$8:X$607),X$8:X$607,0)))*MAX($J$8:$J$67))</f>
        <v>36614811.77566088</v>
      </c>
      <c r="AU106" s="69">
        <f>求节点($O$8:$O$607,Y$8:Y$607,节奏总纲!T102)+IF((节奏总纲!T102-INDEX($O$8:$O$607,MATCH(MAX(Y$8:Y$607),Y$8:Y$607,0)))&lt;0,0,(节奏总纲!T102-INDEX($O$8:$O$607,MATCH(MAX(Y$8:Y$607),Y$8:Y$607,0)))*MAX($J$8:$J$67))</f>
        <v>18994462.314178761</v>
      </c>
      <c r="AV106" s="69">
        <f>求节点($O$8:$O$607,Z$8:Z$607,节奏总纲!P102)+IF((节奏总纲!P102-INDEX($O$8:$O$607,MATCH(MAX(Z$8:Z$607),Z$8:Z$607,0)))&lt;0,0,(节奏总纲!P102-INDEX($O$8:$O$607,MATCH(MAX(Z$8:Z$607),Z$8:Z$607,0)))*MAX($K$8:$K$67))</f>
        <v>0</v>
      </c>
      <c r="AW106" s="69">
        <f>求节点($O$8:$O$607,AA$8:AA$607,节奏总纲!Q102)+IF((节奏总纲!Q102-INDEX($O$8:$O$607,MATCH(MAX(AA$8:AA$607),AA$8:AA$607,0)))&lt;0,0,(节奏总纲!Q102-INDEX($O$8:$O$607,MATCH(MAX(AA$8:AA$607),AA$8:AA$607,0)))*MAX($K$8:$K$67))</f>
        <v>0</v>
      </c>
      <c r="AX106" s="69">
        <f>求节点($O$8:$O$607,AB$8:AB$607,节奏总纲!R102)+IF((节奏总纲!R102-INDEX($O$8:$O$607,MATCH(MAX(AB$8:AB$607),AB$8:AB$607,0)))&lt;0,0,(节奏总纲!R102-INDEX($O$8:$O$607,MATCH(MAX(AB$8:AB$607),AB$8:AB$607,0)))*MAX($K$8:$K$67))</f>
        <v>0</v>
      </c>
      <c r="AY106" s="69">
        <f>求节点($O$8:$O$607,AC$8:AC$607,节奏总纲!S102)+IF((节奏总纲!S102-INDEX($O$8:$O$607,MATCH(MAX(AC$8:AC$607),AC$8:AC$607,0)))&lt;0,0,(节奏总纲!S102-INDEX($O$8:$O$607,MATCH(MAX(AC$8:AC$607),AC$8:AC$607,0)))*MAX($K$8:$K$67))</f>
        <v>0</v>
      </c>
      <c r="AZ106" s="69">
        <f>求节点($O$8:$O$607,AD$8:AD$607,节奏总纲!T102)+IF((节奏总纲!T102-INDEX($O$8:$O$607,MATCH(MAX(AD$8:AD$607),AD$8:AD$607,0)))&lt;0,0,(节奏总纲!T102-INDEX($O$8:$O$607,MATCH(MAX(AD$8:AD$607),AD$8:AD$607,0)))*MAX($K$8:$K$67))</f>
        <v>0</v>
      </c>
      <c r="BA106" s="69">
        <f>求节点($O$8:$O$607,AE$8:AE$607,节奏总纲!P102)+IF((节奏总纲!P102-INDEX($O$8:$O$607,MATCH(MAX(AE$8:AE$607),AE$8:AE$607,0)))&lt;0,0,(节奏总纲!P102-INDEX($O$8:$O$607,MATCH(MAX(AE$8:AE$607),AE$8:AE$607,0)))*MAX($L$8:$L$67))</f>
        <v>2940771410.3037462</v>
      </c>
      <c r="BB106" s="69">
        <f>求节点($O$8:$O$607,AF$8:AF$607,节奏总纲!Q102)+IF((节奏总纲!Q102-INDEX($O$8:$O$607,MATCH(MAX(AF$8:AF$607),AF$8:AF$607,0)))&lt;0,0,(节奏总纲!Q102-INDEX($O$8:$O$607,MATCH(MAX(AF$8:AF$607),AF$8:AF$607,0)))*MAX($L$8:$L$67))</f>
        <v>2492587487.1073818</v>
      </c>
      <c r="BC106" s="69">
        <f>求节点($O$8:$O$607,AG$8:AG$607,节奏总纲!R102)+IF((节奏总纲!R102-INDEX($O$8:$O$607,MATCH(MAX(AG$8:AG$607),AG$8:AG$607,0)))&lt;0,0,(节奏总纲!R102-INDEX($O$8:$O$607,MATCH(MAX(AG$8:AG$607),AG$8:AG$607,0)))*MAX($L$8:$L$67))</f>
        <v>1980453315.1988263</v>
      </c>
      <c r="BD106" s="69">
        <f>求节点($O$8:$O$607,AH$8:AH$607,节奏总纲!S102)+IF((节奏总纲!S102-INDEX($O$8:$O$607,MATCH(MAX(AH$8:AH$607),AH$8:AH$607,0)))&lt;0,0,(节奏总纲!S102-INDEX($O$8:$O$607,MATCH(MAX(AH$8:AH$607),AH$8:AH$607,0)))*MAX($L$8:$L$67))</f>
        <v>1379339597.7605689</v>
      </c>
      <c r="BE106" s="69">
        <f>求节点($O$8:$O$607,AI$8:AI$607,节奏总纲!T102)+IF((节奏总纲!T102-INDEX($O$8:$O$607,MATCH(MAX(AI$8:AI$607),AI$8:AI$607,0)))&lt;0,0,(节奏总纲!T102-INDEX($O$8:$O$607,MATCH(MAX(AI$8:AI$607),AI$8:AI$607,0)))*MAX($L$8:$L$67))</f>
        <v>693261079.66499007</v>
      </c>
      <c r="BN106" s="4">
        <v>99</v>
      </c>
      <c r="BO106" s="63">
        <f>求节点($BJ$19:$BJ$23,$BK$19:$BK$23,基本信息!G103)</f>
        <v>500000</v>
      </c>
      <c r="BP106" s="63">
        <f>求节点($BJ$19:$BJ$23,$BK$19:$BK$23,基本信息!H103)</f>
        <v>531250</v>
      </c>
      <c r="BQ106" s="63">
        <f>求节点($BJ$19:$BJ$23,$BK$19:$BK$23,基本信息!I103)</f>
        <v>562500</v>
      </c>
      <c r="BR106" s="63">
        <f>求节点($BJ$19:$BJ$23,$BK$19:$BK$23,基本信息!J103)</f>
        <v>593750</v>
      </c>
      <c r="BS106" s="63">
        <f>求节点($BJ$19:$BJ$23,$BK$19:$BK$23,基本信息!K103)</f>
        <v>625000</v>
      </c>
      <c r="BT106" s="63">
        <f>求节点($BJ$19:$BJ$23,$BL$19:$BL$23,基本信息!G103)</f>
        <v>9000</v>
      </c>
      <c r="BU106" s="63">
        <f>求节点($BJ$19:$BJ$23,$BL$19:$BL$23,基本信息!H103)</f>
        <v>9437.5</v>
      </c>
      <c r="BV106" s="63">
        <f>求节点($BJ$19:$BJ$23,$BL$19:$BL$23,基本信息!I103)</f>
        <v>9875</v>
      </c>
      <c r="BW106" s="63">
        <f>求节点($BJ$19:$BJ$23,$BL$19:$BL$23,基本信息!J103)</f>
        <v>10312.5</v>
      </c>
      <c r="BX106" s="63">
        <f>求节点($BJ$19:$BJ$23,$BL$19:$BL$23,基本信息!K103)</f>
        <v>10750</v>
      </c>
      <c r="CC106" s="27"/>
      <c r="CD106" s="24">
        <v>99</v>
      </c>
      <c r="CE106" s="69">
        <f t="shared" si="55"/>
        <v>259231.28829318788</v>
      </c>
      <c r="CF106" s="69">
        <f t="shared" si="56"/>
        <v>221075.84479266976</v>
      </c>
      <c r="CG106" s="69">
        <f t="shared" si="57"/>
        <v>177421.20849709833</v>
      </c>
      <c r="CH106" s="69">
        <f t="shared" si="58"/>
        <v>126306.36304306611</v>
      </c>
      <c r="CI106" s="69">
        <f t="shared" si="59"/>
        <v>66582.164278689917</v>
      </c>
      <c r="CJ106" s="69">
        <f>(CE106-CE105)/节奏总纲!W102</f>
        <v>299.99999999999926</v>
      </c>
      <c r="CK106" s="6">
        <f t="shared" si="60"/>
        <v>3.4718031373670811E-3</v>
      </c>
      <c r="CL106" s="6">
        <f t="shared" si="61"/>
        <v>0.99652819686263294</v>
      </c>
      <c r="CM106" s="24"/>
      <c r="CN106" s="24">
        <v>99</v>
      </c>
      <c r="CO106" s="69">
        <f t="shared" si="62"/>
        <v>76495579.074891552</v>
      </c>
      <c r="CP106" s="69">
        <f t="shared" si="63"/>
        <v>65230614.689148664</v>
      </c>
      <c r="CQ106" s="69">
        <f t="shared" si="64"/>
        <v>52331462.238360956</v>
      </c>
      <c r="CR106" s="69">
        <f t="shared" si="65"/>
        <v>37208561.77566088</v>
      </c>
      <c r="CS106" s="69">
        <f t="shared" si="66"/>
        <v>19619462.314178761</v>
      </c>
      <c r="CT106" s="6">
        <f t="shared" si="67"/>
        <v>6.536325445820659E-3</v>
      </c>
      <c r="CU106" s="6">
        <f t="shared" si="68"/>
        <v>0.99346367455417939</v>
      </c>
      <c r="CW106" s="24">
        <v>99</v>
      </c>
      <c r="CX106" s="69">
        <f t="shared" si="69"/>
        <v>0</v>
      </c>
      <c r="CY106" s="69">
        <f t="shared" si="70"/>
        <v>0</v>
      </c>
      <c r="CZ106" s="69">
        <f t="shared" si="71"/>
        <v>0</v>
      </c>
      <c r="DA106" s="69">
        <f t="shared" si="72"/>
        <v>0</v>
      </c>
      <c r="DB106" s="69">
        <f t="shared" si="73"/>
        <v>0</v>
      </c>
    </row>
    <row r="107" spans="14:106" x14ac:dyDescent="0.15">
      <c r="N107" s="69"/>
      <c r="O107" s="4">
        <v>100</v>
      </c>
      <c r="P107" s="69">
        <f>求节点($C$8:$C$67,$I$8:$I$67,基本信息!N104)+P106</f>
        <v>188035.5329308066</v>
      </c>
      <c r="Q107" s="69">
        <f>求节点($C$8:$C$67,$I$8:$I$67,基本信息!O104)+Q106</f>
        <v>201077.79688078084</v>
      </c>
      <c r="R107" s="69">
        <f>求节点($C$8:$C$67,$I$8:$I$67,基本信息!P104)+R106</f>
        <v>215534.69667524379</v>
      </c>
      <c r="S107" s="69">
        <f>求节点($C$8:$C$67,$I$8:$I$67,基本信息!Q104)+S106</f>
        <v>231552.68239512693</v>
      </c>
      <c r="T107" s="69">
        <f>求节点($C$8:$C$67,$I$8:$I$67,基本信息!R104)+T106</f>
        <v>249449.85137715045</v>
      </c>
      <c r="U107" s="69">
        <f>求节点($C$8:$C$67,$J$8:$J$67,基本信息!N104)+U106</f>
        <v>5097258.574859377</v>
      </c>
      <c r="V107" s="69">
        <f>求节点($C$8:$C$67,$J$8:$J$67,基本信息!O104)+V106</f>
        <v>5532070.1577711701</v>
      </c>
      <c r="W107" s="69">
        <f>求节点($C$8:$C$67,$J$8:$J$67,基本信息!P104)+W106</f>
        <v>6024890.5894887727</v>
      </c>
      <c r="X107" s="69">
        <f>求节点($C$8:$C$67,$J$8:$J$67,基本信息!Q104)+X106</f>
        <v>6578858.3345948514</v>
      </c>
      <c r="Y107" s="69">
        <f>求节点($C$8:$C$67,$J$8:$J$67,基本信息!R104)+Y106</f>
        <v>7203131.1685465332</v>
      </c>
      <c r="Z107" s="69">
        <f>求节点($C$8:$C$67,$K$8:$K$67,基本信息!N104)+Z106</f>
        <v>0</v>
      </c>
      <c r="AA107" s="69">
        <f>求节点($C$8:$C$67,$K$8:$K$67,基本信息!O104)+AA106</f>
        <v>0</v>
      </c>
      <c r="AB107" s="69">
        <f>求节点($C$8:$C$67,$K$8:$K$67,基本信息!P104)+AB106</f>
        <v>0</v>
      </c>
      <c r="AC107" s="69">
        <f>求节点($C$8:$C$67,$K$8:$K$67,基本信息!Q104)+AC106</f>
        <v>0</v>
      </c>
      <c r="AD107" s="69">
        <f>求节点($C$8:$C$67,$K$8:$K$67,基本信息!R104)+AD106</f>
        <v>0</v>
      </c>
      <c r="AE107" s="69">
        <f>求节点($C$8:$C$67,$L$8:$L$67,基本信息!N104)+AE106</f>
        <v>146307496.30241644</v>
      </c>
      <c r="AF107" s="69">
        <f>求节点($C$8:$C$67,$L$8:$L$67,基本信息!O104)+AF106</f>
        <v>166005979.81044501</v>
      </c>
      <c r="AG107" s="69">
        <f>求节点($C$8:$C$67,$L$8:$L$67,基本信息!P104)+AG106</f>
        <v>191698353.7121093</v>
      </c>
      <c r="AH107" s="69">
        <f>求节点($C$8:$C$67,$L$8:$L$67,基本信息!Q104)+AH106</f>
        <v>222853522.19650656</v>
      </c>
      <c r="AI107" s="69">
        <f>求节点($C$8:$C$67,$L$8:$L$67,基本信息!R104)+AI106</f>
        <v>259340093.50572404</v>
      </c>
      <c r="AJ107" s="69"/>
      <c r="AK107" s="58">
        <v>100</v>
      </c>
      <c r="AL107" s="69">
        <f>求节点($O$8:$O$607,P$8:P$607,节奏总纲!P103)+IF((节奏总纲!P103-INDEX($O$8:$O$607,MATCH(MAX(P$8:P$607),P$8:P$607,0)))&lt;0,0,(节奏总纲!P103-INDEX($O$8:$O$607,MATCH(MAX(P$8:P$607),P$8:P$607,0)))*MAX($I$8:$I$67))</f>
        <v>2789035.5329308067</v>
      </c>
      <c r="AM107" s="69">
        <f>求节点($O$8:$O$607,Q$8:Q$607,节奏总纲!Q103)+IF((节奏总纲!Q103-INDEX($O$8:$O$607,MATCH(MAX(Q$8:Q$607),Q$8:Q$607,0)))&lt;0,0,(节奏总纲!Q103-INDEX($O$8:$O$607,MATCH(MAX(Q$8:Q$607),Q$8:Q$607,0)))*MAX($I$8:$I$67))</f>
        <v>2378993.4968807804</v>
      </c>
      <c r="AN107" s="69">
        <f>求节点($O$8:$O$607,R$8:R$607,节奏总纲!R103)+IF((节奏总纲!R103-INDEX($O$8:$O$607,MATCH(MAX(R$8:R$607),R$8:R$607,0)))&lt;0,0,(节奏总纲!R103-INDEX($O$8:$O$607,MATCH(MAX(R$8:R$607),R$8:R$607,0)))*MAX($I$8:$I$67))</f>
        <v>1909599.8966752437</v>
      </c>
      <c r="AO107" s="69">
        <f>求节点($O$8:$O$607,S$8:S$607,节奏总纲!S103)+IF((节奏总纲!S103-INDEX($O$8:$O$607,MATCH(MAX(S$8:S$607),S$8:S$607,0)))&lt;0,0,(节奏总纲!S103-INDEX($O$8:$O$607,MATCH(MAX(S$8:S$607),S$8:S$607,0)))*MAX($I$8:$I$67))</f>
        <v>1351231.8823951269</v>
      </c>
      <c r="AP107" s="69">
        <f>求节点($O$8:$O$607,T$8:T$607,节奏总纲!T103)+IF((节奏总纲!T103-INDEX($O$8:$O$607,MATCH(MAX(T$8:T$607),T$8:T$607,0)))&lt;0,0,(节奏总纲!T103-INDEX($O$8:$O$607,MATCH(MAX(T$8:T$607),T$8:T$607,0)))*MAX($I$8:$I$67))</f>
        <v>698792.97137715062</v>
      </c>
      <c r="AQ107" s="69">
        <f>求节点($O$8:$O$607,U$8:U$607,节奏总纲!P103)+IF((节奏总纲!P103-INDEX($O$8:$O$607,MATCH(MAX(U$8:U$607),U$8:U$607,0)))&lt;0,0,(节奏总纲!P103-INDEX($O$8:$O$607,MATCH(MAX(U$8:U$607),U$8:U$607,0)))*MAX($J$8:$J$67))</f>
        <v>82167258.574859381</v>
      </c>
      <c r="AR107" s="69">
        <f>求节点($O$8:$O$607,V$8:V$607,节奏总纲!Q103)+IF((节奏总纲!Q103-INDEX($O$8:$O$607,MATCH(MAX(V$8:V$607),V$8:V$607,0)))&lt;0,0,(节奏总纲!Q103-INDEX($O$8:$O$607,MATCH(MAX(V$8:V$607),V$8:V$607,0)))*MAX($J$8:$J$67))</f>
        <v>70029541.15777117</v>
      </c>
      <c r="AS107" s="69">
        <f>求节点($O$8:$O$607,W$8:W$607,节奏总纲!R103)+IF((节奏总纲!R103-INDEX($O$8:$O$607,MATCH(MAX(W$8:W$607),W$8:W$607,0)))&lt;0,0,(节奏总纲!R103-INDEX($O$8:$O$607,MATCH(MAX(W$8:W$607),W$8:W$607,0)))*MAX($J$8:$J$67))</f>
        <v>56126846.589488775</v>
      </c>
      <c r="AT107" s="69">
        <f>求节点($O$8:$O$607,X$8:X$607,节奏总纲!S103)+IF((节奏总纲!S103-INDEX($O$8:$O$607,MATCH(MAX(X$8:X$607),X$8:X$607,0)))&lt;0,0,(节奏总纲!S103-INDEX($O$8:$O$607,MATCH(MAX(X$8:X$607),X$8:X$607,0)))*MAX($J$8:$J$67))</f>
        <v>39569234.334594853</v>
      </c>
      <c r="AU107" s="69">
        <f>求节点($O$8:$O$607,Y$8:Y$607,节奏总纲!T103)+IF((节奏总纲!T103-INDEX($O$8:$O$607,MATCH(MAX(Y$8:Y$607),Y$8:Y$607,0)))&lt;0,0,(节奏总纲!T103-INDEX($O$8:$O$607,MATCH(MAX(Y$8:Y$607),Y$8:Y$607,0)))*MAX($J$8:$J$67))</f>
        <v>20265431.168546539</v>
      </c>
      <c r="AV107" s="69">
        <f>求节点($O$8:$O$607,Z$8:Z$607,节奏总纲!P103)+IF((节奏总纲!P103-INDEX($O$8:$O$607,MATCH(MAX(Z$8:Z$607),Z$8:Z$607,0)))&lt;0,0,(节奏总纲!P103-INDEX($O$8:$O$607,MATCH(MAX(Z$8:Z$607),Z$8:Z$607,0)))*MAX($K$8:$K$67))</f>
        <v>0</v>
      </c>
      <c r="AW107" s="69">
        <f>求节点($O$8:$O$607,AA$8:AA$607,节奏总纲!Q103)+IF((节奏总纲!Q103-INDEX($O$8:$O$607,MATCH(MAX(AA$8:AA$607),AA$8:AA$607,0)))&lt;0,0,(节奏总纲!Q103-INDEX($O$8:$O$607,MATCH(MAX(AA$8:AA$607),AA$8:AA$607,0)))*MAX($K$8:$K$67))</f>
        <v>0</v>
      </c>
      <c r="AX107" s="69">
        <f>求节点($O$8:$O$607,AB$8:AB$607,节奏总纲!R103)+IF((节奏总纲!R103-INDEX($O$8:$O$607,MATCH(MAX(AB$8:AB$607),AB$8:AB$607,0)))&lt;0,0,(节奏总纲!R103-INDEX($O$8:$O$607,MATCH(MAX(AB$8:AB$607),AB$8:AB$607,0)))*MAX($K$8:$K$67))</f>
        <v>0</v>
      </c>
      <c r="AY107" s="69">
        <f>求节点($O$8:$O$607,AC$8:AC$607,节奏总纲!S103)+IF((节奏总纲!S103-INDEX($O$8:$O$607,MATCH(MAX(AC$8:AC$607),AC$8:AC$607,0)))&lt;0,0,(节奏总纲!S103-INDEX($O$8:$O$607,MATCH(MAX(AC$8:AC$607),AC$8:AC$607,0)))*MAX($K$8:$K$67))</f>
        <v>0</v>
      </c>
      <c r="AZ107" s="69">
        <f>求节点($O$8:$O$607,AD$8:AD$607,节奏总纲!T103)+IF((节奏总纲!T103-INDEX($O$8:$O$607,MATCH(MAX(AD$8:AD$607),AD$8:AD$607,0)))&lt;0,0,(节奏总纲!T103-INDEX($O$8:$O$607,MATCH(MAX(AD$8:AD$607),AD$8:AD$607,0)))*MAX($K$8:$K$67))</f>
        <v>0</v>
      </c>
      <c r="BA107" s="69">
        <f>求节点($O$8:$O$607,AE$8:AE$607,节奏总纲!P103)+IF((节奏总纲!P103-INDEX($O$8:$O$607,MATCH(MAX(AE$8:AE$607),AE$8:AE$607,0)))&lt;0,0,(节奏总纲!P103-INDEX($O$8:$O$607,MATCH(MAX(AE$8:AE$607),AE$8:AE$607,0)))*MAX($L$8:$L$67))</f>
        <v>3195867496.3024163</v>
      </c>
      <c r="BB107" s="69">
        <f>求节点($O$8:$O$607,AF$8:AF$607,节奏总纲!Q103)+IF((节奏总纲!Q103-INDEX($O$8:$O$607,MATCH(MAX(AF$8:AF$607),AF$8:AF$607,0)))&lt;0,0,(节奏总纲!Q103-INDEX($O$8:$O$607,MATCH(MAX(AF$8:AF$607),AF$8:AF$607,0)))*MAX($L$8:$L$67))</f>
        <v>2712901447.8104448</v>
      </c>
      <c r="BC107" s="69">
        <f>求节点($O$8:$O$607,AG$8:AG$607,节奏总纲!R103)+IF((节奏总纲!R103-INDEX($O$8:$O$607,MATCH(MAX(AG$8:AG$607),AG$8:AG$607,0)))&lt;0,0,(节奏总纲!R103-INDEX($O$8:$O$607,MATCH(MAX(AG$8:AG$607),AG$8:AG$607,0)))*MAX($L$8:$L$67))</f>
        <v>2160579201.7121096</v>
      </c>
      <c r="BD107" s="69">
        <f>求节点($O$8:$O$607,AH$8:AH$607,节奏总纲!S103)+IF((节奏总纲!S103-INDEX($O$8:$O$607,MATCH(MAX(AH$8:AH$607),AH$8:AH$607,0)))&lt;0,0,(节奏总纲!S103-INDEX($O$8:$O$607,MATCH(MAX(AH$8:AH$607),AH$8:AH$607,0)))*MAX($L$8:$L$67))</f>
        <v>1501455730.1965065</v>
      </c>
      <c r="BE107" s="69">
        <f>求节点($O$8:$O$607,AI$8:AI$607,节奏总纲!T103)+IF((节奏总纲!T103-INDEX($O$8:$O$607,MATCH(MAX(AI$8:AI$607),AI$8:AI$607,0)))&lt;0,0,(节奏总纲!T103-INDEX($O$8:$O$607,MATCH(MAX(AI$8:AI$607),AI$8:AI$607,0)))*MAX($L$8:$L$67))</f>
        <v>740032733.50572419</v>
      </c>
      <c r="BN107" s="4">
        <v>100</v>
      </c>
      <c r="BO107" s="63">
        <f>求节点($BJ$19:$BJ$23,$BK$19:$BK$23,基本信息!G104)</f>
        <v>500000</v>
      </c>
      <c r="BP107" s="63">
        <f>求节点($BJ$19:$BJ$23,$BK$19:$BK$23,基本信息!H104)</f>
        <v>531250</v>
      </c>
      <c r="BQ107" s="63">
        <f>求节点($BJ$19:$BJ$23,$BK$19:$BK$23,基本信息!I104)</f>
        <v>562500</v>
      </c>
      <c r="BR107" s="63">
        <f>求节点($BJ$19:$BJ$23,$BK$19:$BK$23,基本信息!J104)</f>
        <v>593750</v>
      </c>
      <c r="BS107" s="63">
        <f>求节点($BJ$19:$BJ$23,$BK$19:$BK$23,基本信息!K104)</f>
        <v>625000</v>
      </c>
      <c r="BT107" s="63">
        <f>求节点($BJ$19:$BJ$23,$BL$19:$BL$23,基本信息!G104)</f>
        <v>9000</v>
      </c>
      <c r="BU107" s="63">
        <f>求节点($BJ$19:$BJ$23,$BL$19:$BL$23,基本信息!H104)</f>
        <v>9437.5</v>
      </c>
      <c r="BV107" s="63">
        <f>求节点($BJ$19:$BJ$23,$BL$19:$BL$23,基本信息!I104)</f>
        <v>9875</v>
      </c>
      <c r="BW107" s="63">
        <f>求节点($BJ$19:$BJ$23,$BL$19:$BL$23,基本信息!J104)</f>
        <v>10312.5</v>
      </c>
      <c r="BX107" s="63">
        <f>求节点($BJ$19:$BJ$23,$BL$19:$BL$23,基本信息!K104)</f>
        <v>10750</v>
      </c>
      <c r="CC107" s="27"/>
      <c r="CD107" s="24">
        <v>100</v>
      </c>
      <c r="CE107" s="69">
        <f t="shared" si="55"/>
        <v>279803.55329308071</v>
      </c>
      <c r="CF107" s="69">
        <f t="shared" si="56"/>
        <v>238843.09968807804</v>
      </c>
      <c r="CG107" s="69">
        <f t="shared" si="57"/>
        <v>191947.48966752438</v>
      </c>
      <c r="CH107" s="69">
        <f t="shared" si="58"/>
        <v>136154.4382395127</v>
      </c>
      <c r="CI107" s="69">
        <f t="shared" si="59"/>
        <v>70954.297137715068</v>
      </c>
      <c r="CJ107" s="69">
        <f>(CE107-CE106)/节奏总纲!W103</f>
        <v>300.00000000000091</v>
      </c>
      <c r="CK107" s="6">
        <f t="shared" si="60"/>
        <v>3.2165424255970526E-3</v>
      </c>
      <c r="CL107" s="6">
        <f t="shared" si="61"/>
        <v>0.9967834575744029</v>
      </c>
      <c r="CM107" s="24"/>
      <c r="CN107" s="24">
        <v>100</v>
      </c>
      <c r="CO107" s="69">
        <f t="shared" si="62"/>
        <v>82667258.574859381</v>
      </c>
      <c r="CP107" s="69">
        <f t="shared" si="63"/>
        <v>70560791.15777117</v>
      </c>
      <c r="CQ107" s="69">
        <f t="shared" si="64"/>
        <v>56689346.589488775</v>
      </c>
      <c r="CR107" s="69">
        <f t="shared" si="65"/>
        <v>40162984.334594853</v>
      </c>
      <c r="CS107" s="69">
        <f t="shared" si="66"/>
        <v>20890431.168546539</v>
      </c>
      <c r="CT107" s="6">
        <f t="shared" si="67"/>
        <v>6.0483437895454675E-3</v>
      </c>
      <c r="CU107" s="6">
        <f t="shared" si="68"/>
        <v>0.99395165621045456</v>
      </c>
      <c r="CW107" s="24">
        <v>100</v>
      </c>
      <c r="CX107" s="69">
        <f t="shared" si="69"/>
        <v>0</v>
      </c>
      <c r="CY107" s="69">
        <f t="shared" si="70"/>
        <v>0</v>
      </c>
      <c r="CZ107" s="69">
        <f t="shared" si="71"/>
        <v>0</v>
      </c>
      <c r="DA107" s="69">
        <f t="shared" si="72"/>
        <v>0</v>
      </c>
      <c r="DB107" s="69">
        <f t="shared" si="73"/>
        <v>0</v>
      </c>
    </row>
    <row r="108" spans="14:106" x14ac:dyDescent="0.15">
      <c r="N108" s="69"/>
      <c r="O108" s="58">
        <v>101</v>
      </c>
      <c r="P108" s="69">
        <f>求节点($C$8:$C$67,$I$8:$I$67,基本信息!N105)+P107</f>
        <v>190195.5329308066</v>
      </c>
      <c r="Q108" s="69">
        <f>求节点($C$8:$C$67,$I$8:$I$67,基本信息!O105)+Q107</f>
        <v>203342.79688078084</v>
      </c>
      <c r="R108" s="69">
        <f>求节点($C$8:$C$67,$I$8:$I$67,基本信息!P105)+R107</f>
        <v>217904.69667524379</v>
      </c>
      <c r="S108" s="69">
        <f>求节点($C$8:$C$67,$I$8:$I$67,基本信息!Q105)+S107</f>
        <v>234027.68239512693</v>
      </c>
      <c r="T108" s="69">
        <f>求节点($C$8:$C$67,$I$8:$I$67,基本信息!R105)+T107</f>
        <v>252029.85137715045</v>
      </c>
      <c r="U108" s="69">
        <f>求节点($C$8:$C$67,$J$8:$J$67,基本信息!N105)+U107</f>
        <v>5157258.574859377</v>
      </c>
      <c r="V108" s="69">
        <f>求节点($C$8:$C$67,$J$8:$J$67,基本信息!O105)+V107</f>
        <v>5595820.1577711701</v>
      </c>
      <c r="W108" s="69">
        <f>求节点($C$8:$C$67,$J$8:$J$67,基本信息!P105)+W107</f>
        <v>6092390.5894887727</v>
      </c>
      <c r="X108" s="69">
        <f>求节点($C$8:$C$67,$J$8:$J$67,基本信息!Q105)+X107</f>
        <v>6650108.3345948514</v>
      </c>
      <c r="Y108" s="69">
        <f>求节点($C$8:$C$67,$J$8:$J$67,基本信息!R105)+Y107</f>
        <v>7278131.1685465332</v>
      </c>
      <c r="Z108" s="69">
        <f>求节点($C$8:$C$67,$K$8:$K$67,基本信息!N105)+Z107</f>
        <v>0</v>
      </c>
      <c r="AA108" s="69">
        <f>求节点($C$8:$C$67,$K$8:$K$67,基本信息!O105)+AA107</f>
        <v>0</v>
      </c>
      <c r="AB108" s="69">
        <f>求节点($C$8:$C$67,$K$8:$K$67,基本信息!P105)+AB107</f>
        <v>0</v>
      </c>
      <c r="AC108" s="69">
        <f>求节点($C$8:$C$67,$K$8:$K$67,基本信息!Q105)+AC107</f>
        <v>0</v>
      </c>
      <c r="AD108" s="69">
        <f>求节点($C$8:$C$67,$K$8:$K$67,基本信息!R105)+AD107</f>
        <v>0</v>
      </c>
      <c r="AE108" s="69">
        <f>求节点($C$8:$C$67,$L$8:$L$67,基本信息!N105)+AE107</f>
        <v>148107496.30241644</v>
      </c>
      <c r="AF108" s="69">
        <f>求节点($C$8:$C$67,$L$8:$L$67,基本信息!O105)+AF107</f>
        <v>168045979.81044501</v>
      </c>
      <c r="AG108" s="69">
        <f>求节点($C$8:$C$67,$L$8:$L$67,基本信息!P105)+AG107</f>
        <v>193978353.7121093</v>
      </c>
      <c r="AH108" s="69">
        <f>求节点($C$8:$C$67,$L$8:$L$67,基本信息!Q105)+AH107</f>
        <v>225373522.19650656</v>
      </c>
      <c r="AI108" s="69">
        <f>求节点($C$8:$C$67,$L$8:$L$67,基本信息!R105)+AI107</f>
        <v>262100093.50572404</v>
      </c>
      <c r="AJ108" s="69"/>
      <c r="AK108" s="69">
        <v>101</v>
      </c>
      <c r="AL108" s="69">
        <f>求节点($O$8:$O$607,P$8:P$607,节奏总纲!P104)+IF((节奏总纲!P104-INDEX($O$8:$O$607,MATCH(MAX(P$8:P$607),P$8:P$607,0)))&lt;0,0,(节奏总纲!P104-INDEX($O$8:$O$607,MATCH(MAX(P$8:P$607),P$8:P$607,0)))*MAX($I$8:$I$67))</f>
        <v>3009523.6098422967</v>
      </c>
      <c r="AM108" s="69">
        <f>求节点($O$8:$O$607,Q$8:Q$607,节奏总纲!Q104)+IF((节奏总纲!Q104-INDEX($O$8:$O$607,MATCH(MAX(Q$8:Q$607),Q$8:Q$607,0)))&lt;0,0,(节奏总纲!Q104-INDEX($O$8:$O$607,MATCH(MAX(Q$8:Q$607),Q$8:Q$607,0)))*MAX($I$8:$I$67))</f>
        <v>2572840.1299862363</v>
      </c>
      <c r="AN108" s="69">
        <f>求节点($O$8:$O$607,R$8:R$607,节奏总纲!R104)+IF((节奏总纲!R104-INDEX($O$8:$O$607,MATCH(MAX(R$8:R$607),R$8:R$607,0)))&lt;0,0,(节奏总纲!R104-INDEX($O$8:$O$607,MATCH(MAX(R$8:R$607),R$8:R$607,0)))*MAX($I$8:$I$67))</f>
        <v>2058952.5209364805</v>
      </c>
      <c r="AO108" s="69">
        <f>求节点($O$8:$O$607,S$8:S$607,节奏总纲!S104)+IF((节奏总纲!S104-INDEX($O$8:$O$607,MATCH(MAX(S$8:S$607),S$8:S$607,0)))&lt;0,0,(节奏总纲!S104-INDEX($O$8:$O$607,MATCH(MAX(S$8:S$607),S$8:S$607,0)))*MAX($I$8:$I$67))</f>
        <v>1450572.9459663294</v>
      </c>
      <c r="AP108" s="69">
        <f>求节点($O$8:$O$607,T$8:T$607,节奏总纲!T104)+IF((节奏总纲!T104-INDEX($O$8:$O$607,MATCH(MAX(T$8:T$607),T$8:T$607,0)))&lt;0,0,(节奏总纲!T104-INDEX($O$8:$O$607,MATCH(MAX(T$8:T$607),T$8:T$607,0)))*MAX($I$8:$I$67))</f>
        <v>746782.10359756672</v>
      </c>
      <c r="AQ108" s="69">
        <f>求节点($O$8:$O$607,U$8:U$607,节奏总纲!P104)+IF((节奏总纲!P104-INDEX($O$8:$O$607,MATCH(MAX(U$8:U$607),U$8:U$607,0)))&lt;0,0,(节奏总纲!P104-INDEX($O$8:$O$607,MATCH(MAX(U$8:U$607),U$8:U$607,0)))*MAX($J$8:$J$67))</f>
        <v>88781900.882204071</v>
      </c>
      <c r="AR108" s="69">
        <f>求节点($O$8:$O$607,V$8:V$607,节奏总纲!Q104)+IF((节奏总纲!Q104-INDEX($O$8:$O$607,MATCH(MAX(V$8:V$607),V$8:V$607,0)))&lt;0,0,(节奏总纲!Q104-INDEX($O$8:$O$607,MATCH(MAX(V$8:V$607),V$8:V$607,0)))*MAX($J$8:$J$67))</f>
        <v>75844940.150934845</v>
      </c>
      <c r="AS108" s="69">
        <f>求节点($O$8:$O$607,W$8:W$607,节奏总纲!R104)+IF((节奏总纲!R104-INDEX($O$8:$O$607,MATCH(MAX(W$8:W$607),W$8:W$607,0)))&lt;0,0,(节奏总纲!R104-INDEX($O$8:$O$607,MATCH(MAX(W$8:W$607),W$8:W$607,0)))*MAX($J$8:$J$67))</f>
        <v>60607425.317325875</v>
      </c>
      <c r="AT108" s="69">
        <f>求节点($O$8:$O$607,X$8:X$607,节奏总纲!S104)+IF((节奏总纲!S104-INDEX($O$8:$O$607,MATCH(MAX(X$8:X$607),X$8:X$607,0)))&lt;0,0,(节奏总纲!S104-INDEX($O$8:$O$607,MATCH(MAX(X$8:X$607),X$8:X$607,0)))*MAX($J$8:$J$67))</f>
        <v>42549466.241730928</v>
      </c>
      <c r="AU108" s="69">
        <f>求节点($O$8:$O$607,Y$8:Y$607,节奏总纲!T104)+IF((节奏总纲!T104-INDEX($O$8:$O$607,MATCH(MAX(Y$8:Y$607),Y$8:Y$607,0)))&lt;0,0,(节奏总纲!T104-INDEX($O$8:$O$607,MATCH(MAX(Y$8:Y$607),Y$8:Y$607,0)))*MAX($J$8:$J$67))</f>
        <v>21660464.08193073</v>
      </c>
      <c r="AV108" s="69">
        <f>求节点($O$8:$O$607,Z$8:Z$607,节奏总纲!P104)+IF((节奏总纲!P104-INDEX($O$8:$O$607,MATCH(MAX(Z$8:Z$607),Z$8:Z$607,0)))&lt;0,0,(节奏总纲!P104-INDEX($O$8:$O$607,MATCH(MAX(Z$8:Z$607),Z$8:Z$607,0)))*MAX($K$8:$K$67))</f>
        <v>0</v>
      </c>
      <c r="AW108" s="69">
        <f>求节点($O$8:$O$607,AA$8:AA$607,节奏总纲!Q104)+IF((节奏总纲!Q104-INDEX($O$8:$O$607,MATCH(MAX(AA$8:AA$607),AA$8:AA$607,0)))&lt;0,0,(节奏总纲!Q104-INDEX($O$8:$O$607,MATCH(MAX(AA$8:AA$607),AA$8:AA$607,0)))*MAX($K$8:$K$67))</f>
        <v>0</v>
      </c>
      <c r="AX108" s="69">
        <f>求节点($O$8:$O$607,AB$8:AB$607,节奏总纲!R104)+IF((节奏总纲!R104-INDEX($O$8:$O$607,MATCH(MAX(AB$8:AB$607),AB$8:AB$607,0)))&lt;0,0,(节奏总纲!R104-INDEX($O$8:$O$607,MATCH(MAX(AB$8:AB$607),AB$8:AB$607,0)))*MAX($K$8:$K$67))</f>
        <v>0</v>
      </c>
      <c r="AY108" s="69">
        <f>求节点($O$8:$O$607,AC$8:AC$607,节奏总纲!S104)+IF((节奏总纲!S104-INDEX($O$8:$O$607,MATCH(MAX(AC$8:AC$607),AC$8:AC$607,0)))&lt;0,0,(节奏总纲!S104-INDEX($O$8:$O$607,MATCH(MAX(AC$8:AC$607),AC$8:AC$607,0)))*MAX($K$8:$K$67))</f>
        <v>0</v>
      </c>
      <c r="AZ108" s="69">
        <f>求节点($O$8:$O$607,AD$8:AD$607,节奏总纲!T104)+IF((节奏总纲!T104-INDEX($O$8:$O$607,MATCH(MAX(AD$8:AD$607),AD$8:AD$607,0)))&lt;0,0,(节奏总纲!T104-INDEX($O$8:$O$607,MATCH(MAX(AD$8:AD$607),AD$8:AD$607,0)))*MAX($K$8:$K$67))</f>
        <v>0</v>
      </c>
      <c r="BA108" s="69">
        <f>求节点($O$8:$O$607,AE$8:AE$607,节奏总纲!P104)+IF((节奏总纲!P104-INDEX($O$8:$O$607,MATCH(MAX(AE$8:AE$607),AE$8:AE$607,0)))&lt;0,0,(节奏总纲!P104-INDEX($O$8:$O$607,MATCH(MAX(AE$8:AE$607),AE$8:AE$607,0)))*MAX($L$8:$L$67))</f>
        <v>3469272711.6726637</v>
      </c>
      <c r="BB108" s="69">
        <f>求节点($O$8:$O$607,AF$8:AF$607,节奏总纲!Q104)+IF((节奏总纲!Q104-INDEX($O$8:$O$607,MATCH(MAX(AF$8:AF$607),AF$8:AF$607,0)))&lt;0,0,(节奏总纲!Q104-INDEX($O$8:$O$607,MATCH(MAX(AF$8:AF$607),AF$8:AF$607,0)))*MAX($L$8:$L$67))</f>
        <v>2953271272.8612099</v>
      </c>
      <c r="BC108" s="69">
        <f>求节点($O$8:$O$607,AG$8:AG$607,节奏总纲!R104)+IF((节奏总纲!R104-INDEX($O$8:$O$607,MATCH(MAX(AG$8:AG$607),AG$8:AG$607,0)))&lt;0,0,(节奏总纲!R104-INDEX($O$8:$O$607,MATCH(MAX(AG$8:AG$607),AG$8:AG$607,0)))*MAX($L$8:$L$67))</f>
        <v>2345776455.7960429</v>
      </c>
      <c r="BD108" s="69">
        <f>求节点($O$8:$O$607,AH$8:AH$607,节奏总纲!S104)+IF((节奏总纲!S104-INDEX($O$8:$O$607,MATCH(MAX(AH$8:AH$607),AH$8:AH$607,0)))&lt;0,0,(节奏总纲!S104-INDEX($O$8:$O$607,MATCH(MAX(AH$8:AH$607),AH$8:AH$607,0)))*MAX($L$8:$L$67))</f>
        <v>1624638649.0247974</v>
      </c>
      <c r="BE108" s="69">
        <f>求节点($O$8:$O$607,AI$8:AI$607,节奏总纲!T104)+IF((节奏总纲!T104-INDEX($O$8:$O$607,MATCH(MAX(AI$8:AI$607),AI$8:AI$607,0)))&lt;0,0,(节奏总纲!T104-INDEX($O$8:$O$607,MATCH(MAX(AI$8:AI$607),AI$8:AI$607,0)))*MAX($L$8:$L$67))</f>
        <v>791369944.71826243</v>
      </c>
      <c r="BN108" s="69">
        <v>101</v>
      </c>
      <c r="BO108" s="69">
        <f>求节点($BJ$19:$BJ$23,$BK$19:$BK$23,基本信息!G105)</f>
        <v>750000</v>
      </c>
      <c r="BP108" s="69">
        <f>求节点($BJ$19:$BJ$23,$BK$19:$BK$23,基本信息!H105)</f>
        <v>750000</v>
      </c>
      <c r="BQ108" s="69">
        <f>求节点($BJ$19:$BJ$23,$BK$19:$BK$23,基本信息!I105)</f>
        <v>750000</v>
      </c>
      <c r="BR108" s="69">
        <f>求节点($BJ$19:$BJ$23,$BK$19:$BK$23,基本信息!J105)</f>
        <v>750000</v>
      </c>
      <c r="BS108" s="69">
        <f>求节点($BJ$19:$BJ$23,$BK$19:$BK$23,基本信息!K105)</f>
        <v>750000</v>
      </c>
      <c r="BT108" s="69">
        <f>求节点($BJ$19:$BJ$23,$BL$19:$BL$23,基本信息!G105)</f>
        <v>12500</v>
      </c>
      <c r="BU108" s="69">
        <f>求节点($BJ$19:$BJ$23,$BL$19:$BL$23,基本信息!H105)</f>
        <v>12500</v>
      </c>
      <c r="BV108" s="69">
        <f>求节点($BJ$19:$BJ$23,$BL$19:$BL$23,基本信息!I105)</f>
        <v>12500</v>
      </c>
      <c r="BW108" s="69">
        <f>求节点($BJ$19:$BJ$23,$BL$19:$BL$23,基本信息!J105)</f>
        <v>12500</v>
      </c>
      <c r="BX108" s="69">
        <f>求节点($BJ$19:$BJ$23,$BL$19:$BL$23,基本信息!K105)</f>
        <v>12500</v>
      </c>
      <c r="BY108" s="69"/>
      <c r="BZ108" s="69"/>
      <c r="CA108" s="69"/>
      <c r="CC108" s="69"/>
      <c r="CD108" s="69">
        <v>101</v>
      </c>
      <c r="CE108" s="69">
        <f t="shared" si="55"/>
        <v>302202.36098422966</v>
      </c>
      <c r="CF108" s="69">
        <f t="shared" si="56"/>
        <v>258534.01299862366</v>
      </c>
      <c r="CG108" s="69">
        <f t="shared" si="57"/>
        <v>207145.25209364807</v>
      </c>
      <c r="CH108" s="69">
        <f t="shared" si="58"/>
        <v>146307.29459663294</v>
      </c>
      <c r="CI108" s="69">
        <f t="shared" si="59"/>
        <v>75928.210359756675</v>
      </c>
      <c r="CJ108" s="69">
        <f>(CE108-CE107)/节奏总纲!W104</f>
        <v>304.76216226613201</v>
      </c>
      <c r="CK108" s="6">
        <f t="shared" si="60"/>
        <v>4.1363012384447615E-3</v>
      </c>
      <c r="CL108" s="6">
        <f t="shared" si="61"/>
        <v>0.99586369876155523</v>
      </c>
      <c r="CM108" s="69"/>
      <c r="CN108" s="69">
        <v>101</v>
      </c>
      <c r="CO108" s="69">
        <f t="shared" si="62"/>
        <v>89531900.882204071</v>
      </c>
      <c r="CP108" s="69">
        <f t="shared" si="63"/>
        <v>76594940.150934845</v>
      </c>
      <c r="CQ108" s="69">
        <f t="shared" si="64"/>
        <v>61357425.317325875</v>
      </c>
      <c r="CR108" s="69">
        <f t="shared" si="65"/>
        <v>43299466.241730928</v>
      </c>
      <c r="CS108" s="69">
        <f t="shared" si="66"/>
        <v>22410464.08193073</v>
      </c>
      <c r="CT108" s="6">
        <f t="shared" si="67"/>
        <v>8.376902451638607E-3</v>
      </c>
      <c r="CU108" s="6">
        <f t="shared" si="68"/>
        <v>0.99162309754836142</v>
      </c>
      <c r="CV108" s="69"/>
      <c r="CW108" s="69">
        <v>101</v>
      </c>
      <c r="CX108" s="69">
        <f t="shared" si="69"/>
        <v>0</v>
      </c>
      <c r="CY108" s="69">
        <f t="shared" si="70"/>
        <v>0</v>
      </c>
      <c r="CZ108" s="69">
        <f t="shared" si="71"/>
        <v>0</v>
      </c>
      <c r="DA108" s="69">
        <f t="shared" si="72"/>
        <v>0</v>
      </c>
      <c r="DB108" s="69">
        <f t="shared" si="73"/>
        <v>0</v>
      </c>
    </row>
    <row r="109" spans="14:106" x14ac:dyDescent="0.15">
      <c r="N109" s="69"/>
      <c r="O109" s="58">
        <v>102</v>
      </c>
      <c r="P109" s="69">
        <f>求节点($C$8:$C$67,$I$8:$I$67,基本信息!N106)+P108</f>
        <v>192355.5329308066</v>
      </c>
      <c r="Q109" s="69">
        <f>求节点($C$8:$C$67,$I$8:$I$67,基本信息!O106)+Q108</f>
        <v>205607.79688078084</v>
      </c>
      <c r="R109" s="69">
        <f>求节点($C$8:$C$67,$I$8:$I$67,基本信息!P106)+R108</f>
        <v>220274.69667524379</v>
      </c>
      <c r="S109" s="69">
        <f>求节点($C$8:$C$67,$I$8:$I$67,基本信息!Q106)+S108</f>
        <v>236502.68239512693</v>
      </c>
      <c r="T109" s="69">
        <f>求节点($C$8:$C$67,$I$8:$I$67,基本信息!R106)+T108</f>
        <v>254609.85137715045</v>
      </c>
      <c r="U109" s="69">
        <f>求节点($C$8:$C$67,$J$8:$J$67,基本信息!N106)+U108</f>
        <v>5217258.574859377</v>
      </c>
      <c r="V109" s="69">
        <f>求节点($C$8:$C$67,$J$8:$J$67,基本信息!O106)+V108</f>
        <v>5659570.1577711701</v>
      </c>
      <c r="W109" s="69">
        <f>求节点($C$8:$C$67,$J$8:$J$67,基本信息!P106)+W108</f>
        <v>6159890.5894887727</v>
      </c>
      <c r="X109" s="69">
        <f>求节点($C$8:$C$67,$J$8:$J$67,基本信息!Q106)+X108</f>
        <v>6721358.3345948514</v>
      </c>
      <c r="Y109" s="69">
        <f>求节点($C$8:$C$67,$J$8:$J$67,基本信息!R106)+Y108</f>
        <v>7353131.1685465332</v>
      </c>
      <c r="Z109" s="69">
        <f>求节点($C$8:$C$67,$K$8:$K$67,基本信息!N106)+Z108</f>
        <v>0</v>
      </c>
      <c r="AA109" s="69">
        <f>求节点($C$8:$C$67,$K$8:$K$67,基本信息!O106)+AA108</f>
        <v>0</v>
      </c>
      <c r="AB109" s="69">
        <f>求节点($C$8:$C$67,$K$8:$K$67,基本信息!P106)+AB108</f>
        <v>0</v>
      </c>
      <c r="AC109" s="69">
        <f>求节点($C$8:$C$67,$K$8:$K$67,基本信息!Q106)+AC108</f>
        <v>0</v>
      </c>
      <c r="AD109" s="69">
        <f>求节点($C$8:$C$67,$K$8:$K$67,基本信息!R106)+AD108</f>
        <v>0</v>
      </c>
      <c r="AE109" s="69">
        <f>求节点($C$8:$C$67,$L$8:$L$67,基本信息!N106)+AE108</f>
        <v>149907496.30241644</v>
      </c>
      <c r="AF109" s="69">
        <f>求节点($C$8:$C$67,$L$8:$L$67,基本信息!O106)+AF108</f>
        <v>170085979.81044501</v>
      </c>
      <c r="AG109" s="69">
        <f>求节点($C$8:$C$67,$L$8:$L$67,基本信息!P106)+AG108</f>
        <v>196258353.7121093</v>
      </c>
      <c r="AH109" s="69">
        <f>求节点($C$8:$C$67,$L$8:$L$67,基本信息!Q106)+AH108</f>
        <v>227893522.19650656</v>
      </c>
      <c r="AI109" s="69">
        <f>求节点($C$8:$C$67,$L$8:$L$67,基本信息!R106)+AI108</f>
        <v>264860093.50572404</v>
      </c>
      <c r="AJ109" s="69"/>
      <c r="AK109" s="69">
        <v>102</v>
      </c>
      <c r="AL109" s="69">
        <f>求节点($O$8:$O$607,P$8:P$607,节奏总纲!P105)+IF((节奏总纲!P105-INDEX($O$8:$O$607,MATCH(MAX(P$8:P$607),P$8:P$607,0)))&lt;0,0,(节奏总纲!P105-INDEX($O$8:$O$607,MATCH(MAX(P$8:P$607),P$8:P$607,0)))*MAX($I$8:$I$67))</f>
        <v>3245836.8794816951</v>
      </c>
      <c r="AM109" s="69">
        <f>求节点($O$8:$O$607,Q$8:Q$607,节奏总纲!Q105)+IF((节奏总纲!Q105-INDEX($O$8:$O$607,MATCH(MAX(Q$8:Q$607),Q$8:Q$607,0)))&lt;0,0,(节奏总纲!Q105-INDEX($O$8:$O$607,MATCH(MAX(Q$8:Q$607),Q$8:Q$607,0)))*MAX($I$8:$I$67))</f>
        <v>2766875.047508515</v>
      </c>
      <c r="AN109" s="69">
        <f>求节点($O$8:$O$607,R$8:R$607,节奏总纲!R105)+IF((节奏总纲!R105-INDEX($O$8:$O$607,MATCH(MAX(R$8:R$607),R$8:R$607,0)))&lt;0,0,(节奏总纲!R105-INDEX($O$8:$O$607,MATCH(MAX(R$8:R$607),R$8:R$607,0)))*MAX($I$8:$I$67))</f>
        <v>2208234.4204091532</v>
      </c>
      <c r="AO109" s="69">
        <f>求节点($O$8:$O$607,S$8:S$607,节奏总纲!S105)+IF((节奏总纲!S105-INDEX($O$8:$O$607,MATCH(MAX(S$8:S$607),S$8:S$607,0)))&lt;0,0,(节奏总纲!S105-INDEX($O$8:$O$607,MATCH(MAX(S$8:S$607),S$8:S$607,0)))*MAX($I$8:$I$67))</f>
        <v>1557721.143551613</v>
      </c>
      <c r="AP109" s="69">
        <f>求节点($O$8:$O$607,T$8:T$607,节奏总纲!T105)+IF((节奏总纲!T105-INDEX($O$8:$O$607,MATCH(MAX(T$8:T$607),T$8:T$607,0)))&lt;0,0,(节奏总纲!T105-INDEX($O$8:$O$607,MATCH(MAX(T$8:T$607),T$8:T$607,0)))*MAX($I$8:$I$67))</f>
        <v>803313.00955968688</v>
      </c>
      <c r="AQ109" s="69">
        <f>求节点($O$8:$O$607,U$8:U$607,节奏总纲!P105)+IF((节奏总纲!P105-INDEX($O$8:$O$607,MATCH(MAX(U$8:U$607),U$8:U$607,0)))&lt;0,0,(节奏总纲!P105-INDEX($O$8:$O$607,MATCH(MAX(U$8:U$607),U$8:U$607,0)))*MAX($J$8:$J$67))</f>
        <v>95871298.97138603</v>
      </c>
      <c r="AR109" s="69">
        <f>求节点($O$8:$O$607,V$8:V$607,节奏总纲!Q105)+IF((节奏总纲!Q105-INDEX($O$8:$O$607,MATCH(MAX(V$8:V$607),V$8:V$607,0)))&lt;0,0,(节奏总纲!Q105-INDEX($O$8:$O$607,MATCH(MAX(V$8:V$607),V$8:V$607,0)))*MAX($J$8:$J$67))</f>
        <v>81665987.676603198</v>
      </c>
      <c r="AS109" s="69">
        <f>求节点($O$8:$O$607,W$8:W$607,节奏总纲!R105)+IF((节奏总纲!R105-INDEX($O$8:$O$607,MATCH(MAX(W$8:W$607),W$8:W$607,0)))&lt;0,0,(节奏总纲!R105-INDEX($O$8:$O$607,MATCH(MAX(W$8:W$607),W$8:W$607,0)))*MAX($J$8:$J$67))</f>
        <v>65085882.301506065</v>
      </c>
      <c r="AT109" s="69">
        <f>求节点($O$8:$O$607,X$8:X$607,节奏总纲!S105)+IF((节奏总纲!S105-INDEX($O$8:$O$607,MATCH(MAX(X$8:X$607),X$8:X$607,0)))&lt;0,0,(节奏总纲!S105-INDEX($O$8:$O$607,MATCH(MAX(X$8:X$607),X$8:X$607,0)))*MAX($J$8:$J$67))</f>
        <v>45763912.16928944</v>
      </c>
      <c r="AU109" s="69">
        <f>求节点($O$8:$O$607,Y$8:Y$607,节奏总纲!T105)+IF((节奏总纲!T105-INDEX($O$8:$O$607,MATCH(MAX(Y$8:Y$607),Y$8:Y$607,0)))&lt;0,0,(节奏总纲!T105-INDEX($O$8:$O$607,MATCH(MAX(Y$8:Y$607),Y$8:Y$607,0)))*MAX($J$8:$J$67))</f>
        <v>23339025.914022624</v>
      </c>
      <c r="AV109" s="69">
        <f>求节点($O$8:$O$607,Z$8:Z$607,节奏总纲!P105)+IF((节奏总纲!P105-INDEX($O$8:$O$607,MATCH(MAX(Z$8:Z$607),Z$8:Z$607,0)))&lt;0,0,(节奏总纲!P105-INDEX($O$8:$O$607,MATCH(MAX(Z$8:Z$607),Z$8:Z$607,0)))*MAX($K$8:$K$67))</f>
        <v>0</v>
      </c>
      <c r="AW109" s="69">
        <f>求节点($O$8:$O$607,AA$8:AA$607,节奏总纲!Q105)+IF((节奏总纲!Q105-INDEX($O$8:$O$607,MATCH(MAX(AA$8:AA$607),AA$8:AA$607,0)))&lt;0,0,(节奏总纲!Q105-INDEX($O$8:$O$607,MATCH(MAX(AA$8:AA$607),AA$8:AA$607,0)))*MAX($K$8:$K$67))</f>
        <v>0</v>
      </c>
      <c r="AX109" s="69">
        <f>求节点($O$8:$O$607,AB$8:AB$607,节奏总纲!R105)+IF((节奏总纲!R105-INDEX($O$8:$O$607,MATCH(MAX(AB$8:AB$607),AB$8:AB$607,0)))&lt;0,0,(节奏总纲!R105-INDEX($O$8:$O$607,MATCH(MAX(AB$8:AB$607),AB$8:AB$607,0)))*MAX($K$8:$K$67))</f>
        <v>0</v>
      </c>
      <c r="AY109" s="69">
        <f>求节点($O$8:$O$607,AC$8:AC$607,节奏总纲!S105)+IF((节奏总纲!S105-INDEX($O$8:$O$607,MATCH(MAX(AC$8:AC$607),AC$8:AC$607,0)))&lt;0,0,(节奏总纲!S105-INDEX($O$8:$O$607,MATCH(MAX(AC$8:AC$607),AC$8:AC$607,0)))*MAX($K$8:$K$67))</f>
        <v>0</v>
      </c>
      <c r="AZ109" s="69">
        <f>求节点($O$8:$O$607,AD$8:AD$607,节奏总纲!T105)+IF((节奏总纲!T105-INDEX($O$8:$O$607,MATCH(MAX(AD$8:AD$607),AD$8:AD$607,0)))&lt;0,0,(节奏总纲!T105-INDEX($O$8:$O$607,MATCH(MAX(AD$8:AD$607),AD$8:AD$607,0)))*MAX($K$8:$K$67))</f>
        <v>0</v>
      </c>
      <c r="BA109" s="69">
        <f>求节点($O$8:$O$607,AE$8:AE$607,节奏总纲!P105)+IF((节奏总纲!P105-INDEX($O$8:$O$607,MATCH(MAX(AE$8:AE$607),AE$8:AE$607,0)))&lt;0,0,(节奏总纲!P105-INDEX($O$8:$O$607,MATCH(MAX(AE$8:AE$607),AE$8:AE$607,0)))*MAX($L$8:$L$67))</f>
        <v>3762301166.0255179</v>
      </c>
      <c r="BB109" s="69">
        <f>求节点($O$8:$O$607,AF$8:AF$607,节奏总纲!Q105)+IF((节奏总纲!Q105-INDEX($O$8:$O$607,MATCH(MAX(AF$8:AF$607),AF$8:AF$607,0)))&lt;0,0,(节奏总纲!Q105-INDEX($O$8:$O$607,MATCH(MAX(AF$8:AF$607),AF$8:AF$607,0)))*MAX($L$8:$L$67))</f>
        <v>3193874570.5888357</v>
      </c>
      <c r="BC109" s="69">
        <f>求节点($O$8:$O$607,AG$8:AG$607,节奏总纲!R105)+IF((节奏总纲!R105-INDEX($O$8:$O$607,MATCH(MAX(AG$8:AG$607),AG$8:AG$607,0)))&lt;0,0,(节奏总纲!R105-INDEX($O$8:$O$607,MATCH(MAX(AG$8:AG$607),AG$8:AG$607,0)))*MAX($L$8:$L$67))</f>
        <v>2530886011.1421576</v>
      </c>
      <c r="BD109" s="69">
        <f>求节点($O$8:$O$607,AH$8:AH$607,节奏总纲!S105)+IF((节奏总纲!S105-INDEX($O$8:$O$607,MATCH(MAX(AH$8:AH$607),AH$8:AH$607,0)))&lt;0,0,(节奏总纲!S105-INDEX($O$8:$O$607,MATCH(MAX(AH$8:AH$607),AH$8:AH$607,0)))*MAX($L$8:$L$67))</f>
        <v>1757502414.030549</v>
      </c>
      <c r="BE109" s="69">
        <f>求节点($O$8:$O$607,AI$8:AI$607,节奏总纲!T105)+IF((节奏总纲!T105-INDEX($O$8:$O$607,MATCH(MAX(AI$8:AI$607),AI$8:AI$607,0)))&lt;0,0,(节奏总纲!T105-INDEX($O$8:$O$607,MATCH(MAX(AI$8:AI$607),AI$8:AI$607,0)))*MAX($L$8:$L$67))</f>
        <v>858290409.65206909</v>
      </c>
      <c r="BN109" s="69">
        <v>102</v>
      </c>
      <c r="BO109" s="69">
        <f>求节点($BJ$19:$BJ$23,$BK$19:$BK$23,基本信息!G106)</f>
        <v>750000</v>
      </c>
      <c r="BP109" s="69">
        <f>求节点($BJ$19:$BJ$23,$BK$19:$BK$23,基本信息!H106)</f>
        <v>750000</v>
      </c>
      <c r="BQ109" s="69">
        <f>求节点($BJ$19:$BJ$23,$BK$19:$BK$23,基本信息!I106)</f>
        <v>750000</v>
      </c>
      <c r="BR109" s="69">
        <f>求节点($BJ$19:$BJ$23,$BK$19:$BK$23,基本信息!J106)</f>
        <v>750000</v>
      </c>
      <c r="BS109" s="69">
        <f>求节点($BJ$19:$BJ$23,$BK$19:$BK$23,基本信息!K106)</f>
        <v>750000</v>
      </c>
      <c r="BT109" s="69">
        <f>求节点($BJ$19:$BJ$23,$BL$19:$BL$23,基本信息!G106)</f>
        <v>12500</v>
      </c>
      <c r="BU109" s="69">
        <f>求节点($BJ$19:$BJ$23,$BL$19:$BL$23,基本信息!H106)</f>
        <v>12500</v>
      </c>
      <c r="BV109" s="69">
        <f>求节点($BJ$19:$BJ$23,$BL$19:$BL$23,基本信息!I106)</f>
        <v>12500</v>
      </c>
      <c r="BW109" s="69">
        <f>求节点($BJ$19:$BJ$23,$BL$19:$BL$23,基本信息!J106)</f>
        <v>12500</v>
      </c>
      <c r="BX109" s="69">
        <f>求节点($BJ$19:$BJ$23,$BL$19:$BL$23,基本信息!K106)</f>
        <v>12500</v>
      </c>
      <c r="BY109" s="69"/>
      <c r="BZ109" s="69"/>
      <c r="CA109" s="69"/>
      <c r="CC109" s="69"/>
      <c r="CD109" s="69">
        <v>102</v>
      </c>
      <c r="CE109" s="69">
        <f t="shared" si="55"/>
        <v>325833.68794816954</v>
      </c>
      <c r="CF109" s="69">
        <f t="shared" si="56"/>
        <v>277937.50475085148</v>
      </c>
      <c r="CG109" s="69">
        <f t="shared" si="57"/>
        <v>222073.44204091534</v>
      </c>
      <c r="CH109" s="69">
        <f t="shared" si="58"/>
        <v>157022.11435516129</v>
      </c>
      <c r="CI109" s="69">
        <f t="shared" si="59"/>
        <v>81581.300955968691</v>
      </c>
      <c r="CJ109" s="69">
        <f>(CE109-CE108)/节奏总纲!W105</f>
        <v>300.00000000000017</v>
      </c>
      <c r="CK109" s="6">
        <f t="shared" si="60"/>
        <v>3.8363129603677993E-3</v>
      </c>
      <c r="CL109" s="6">
        <f t="shared" si="61"/>
        <v>0.99616368703963221</v>
      </c>
      <c r="CM109" s="69"/>
      <c r="CN109" s="69">
        <v>102</v>
      </c>
      <c r="CO109" s="69">
        <f t="shared" si="62"/>
        <v>96621298.97138603</v>
      </c>
      <c r="CP109" s="69">
        <f t="shared" si="63"/>
        <v>82415987.676603198</v>
      </c>
      <c r="CQ109" s="69">
        <f t="shared" si="64"/>
        <v>65835882.301506065</v>
      </c>
      <c r="CR109" s="69">
        <f t="shared" si="65"/>
        <v>46513912.16928944</v>
      </c>
      <c r="CS109" s="69">
        <f t="shared" si="66"/>
        <v>24089025.914022624</v>
      </c>
      <c r="CT109" s="6">
        <f t="shared" si="67"/>
        <v>7.7622636828977966E-3</v>
      </c>
      <c r="CU109" s="6">
        <f t="shared" si="68"/>
        <v>0.99223773631710221</v>
      </c>
      <c r="CV109" s="69"/>
      <c r="CW109" s="69">
        <v>102</v>
      </c>
      <c r="CX109" s="69">
        <f t="shared" si="69"/>
        <v>0</v>
      </c>
      <c r="CY109" s="69">
        <f t="shared" si="70"/>
        <v>0</v>
      </c>
      <c r="CZ109" s="69">
        <f t="shared" si="71"/>
        <v>0</v>
      </c>
      <c r="DA109" s="69">
        <f t="shared" si="72"/>
        <v>0</v>
      </c>
      <c r="DB109" s="69">
        <f t="shared" si="73"/>
        <v>0</v>
      </c>
    </row>
    <row r="110" spans="14:106" x14ac:dyDescent="0.15">
      <c r="N110" s="69"/>
      <c r="O110" s="58">
        <v>103</v>
      </c>
      <c r="P110" s="69">
        <f>求节点($C$8:$C$67,$I$8:$I$67,基本信息!N107)+P109</f>
        <v>194515.5329308066</v>
      </c>
      <c r="Q110" s="69">
        <f>求节点($C$8:$C$67,$I$8:$I$67,基本信息!O107)+Q109</f>
        <v>207872.79688078084</v>
      </c>
      <c r="R110" s="69">
        <f>求节点($C$8:$C$67,$I$8:$I$67,基本信息!P107)+R109</f>
        <v>222644.69667524379</v>
      </c>
      <c r="S110" s="69">
        <f>求节点($C$8:$C$67,$I$8:$I$67,基本信息!Q107)+S109</f>
        <v>238977.68239512693</v>
      </c>
      <c r="T110" s="69">
        <f>求节点($C$8:$C$67,$I$8:$I$67,基本信息!R107)+T109</f>
        <v>257189.85137715045</v>
      </c>
      <c r="U110" s="69">
        <f>求节点($C$8:$C$67,$J$8:$J$67,基本信息!N107)+U109</f>
        <v>5277258.574859377</v>
      </c>
      <c r="V110" s="69">
        <f>求节点($C$8:$C$67,$J$8:$J$67,基本信息!O107)+V109</f>
        <v>5723320.1577711701</v>
      </c>
      <c r="W110" s="69">
        <f>求节点($C$8:$C$67,$J$8:$J$67,基本信息!P107)+W109</f>
        <v>6227390.5894887727</v>
      </c>
      <c r="X110" s="69">
        <f>求节点($C$8:$C$67,$J$8:$J$67,基本信息!Q107)+X109</f>
        <v>6792608.3345948514</v>
      </c>
      <c r="Y110" s="69">
        <f>求节点($C$8:$C$67,$J$8:$J$67,基本信息!R107)+Y109</f>
        <v>7428131.1685465332</v>
      </c>
      <c r="Z110" s="69">
        <f>求节点($C$8:$C$67,$K$8:$K$67,基本信息!N107)+Z109</f>
        <v>0</v>
      </c>
      <c r="AA110" s="69">
        <f>求节点($C$8:$C$67,$K$8:$K$67,基本信息!O107)+AA109</f>
        <v>0</v>
      </c>
      <c r="AB110" s="69">
        <f>求节点($C$8:$C$67,$K$8:$K$67,基本信息!P107)+AB109</f>
        <v>0</v>
      </c>
      <c r="AC110" s="69">
        <f>求节点($C$8:$C$67,$K$8:$K$67,基本信息!Q107)+AC109</f>
        <v>0</v>
      </c>
      <c r="AD110" s="69">
        <f>求节点($C$8:$C$67,$K$8:$K$67,基本信息!R107)+AD109</f>
        <v>0</v>
      </c>
      <c r="AE110" s="69">
        <f>求节点($C$8:$C$67,$L$8:$L$67,基本信息!N107)+AE109</f>
        <v>151707496.30241644</v>
      </c>
      <c r="AF110" s="69">
        <f>求节点($C$8:$C$67,$L$8:$L$67,基本信息!O107)+AF109</f>
        <v>172125979.81044501</v>
      </c>
      <c r="AG110" s="69">
        <f>求节点($C$8:$C$67,$L$8:$L$67,基本信息!P107)+AG109</f>
        <v>198538353.7121093</v>
      </c>
      <c r="AH110" s="69">
        <f>求节点($C$8:$C$67,$L$8:$L$67,基本信息!Q107)+AH109</f>
        <v>230413522.19650656</v>
      </c>
      <c r="AI110" s="69">
        <f>求节点($C$8:$C$67,$L$8:$L$67,基本信息!R107)+AI109</f>
        <v>267620093.50572404</v>
      </c>
      <c r="AJ110" s="69"/>
      <c r="AK110" s="69">
        <v>103</v>
      </c>
      <c r="AL110" s="69">
        <f>求节点($O$8:$O$607,P$8:P$607,节奏总纲!P106)+IF((节奏总纲!P106-INDEX($O$8:$O$607,MATCH(MAX(P$8:P$607),P$8:P$607,0)))&lt;0,0,(节奏总纲!P106-INDEX($O$8:$O$607,MATCH(MAX(P$8:P$607),P$8:P$607,0)))*MAX($I$8:$I$67))</f>
        <v>3499111.1707263896</v>
      </c>
      <c r="AM110" s="69">
        <f>求节点($O$8:$O$607,Q$8:Q$607,节奏总纲!Q106)+IF((节奏总纲!Q106-INDEX($O$8:$O$607,MATCH(MAX(Q$8:Q$607),Q$8:Q$607,0)))&lt;0,0,(节奏总纲!Q106-INDEX($O$8:$O$607,MATCH(MAX(Q$8:Q$607),Q$8:Q$607,0)))*MAX($I$8:$I$67))</f>
        <v>2974228.147846397</v>
      </c>
      <c r="AN110" s="69">
        <f>求节点($O$8:$O$607,R$8:R$607,节奏总纲!R106)+IF((节奏总纲!R106-INDEX($O$8:$O$607,MATCH(MAX(R$8:R$607),R$8:R$607,0)))&lt;0,0,(节奏总纲!R106-INDEX($O$8:$O$607,MATCH(MAX(R$8:R$607),R$8:R$607,0)))*MAX($I$8:$I$67))</f>
        <v>2371021.2648534067</v>
      </c>
      <c r="AO110" s="69">
        <f>求节点($O$8:$O$607,S$8:S$607,节奏总纲!S106)+IF((节奏总纲!S106-INDEX($O$8:$O$607,MATCH(MAX(S$8:S$607),S$8:S$607,0)))&lt;0,0,(节奏总纲!S106-INDEX($O$8:$O$607,MATCH(MAX(S$8:S$607),S$8:S$607,0)))*MAX($I$8:$I$67))</f>
        <v>1680567.1902976397</v>
      </c>
      <c r="AP110" s="69">
        <f>求节点($O$8:$O$607,T$8:T$607,节奏总纲!T106)+IF((节奏总纲!T106-INDEX($O$8:$O$607,MATCH(MAX(T$8:T$607),T$8:T$607,0)))&lt;0,0,(节奏总纲!T106-INDEX($O$8:$O$607,MATCH(MAX(T$8:T$607),T$8:T$607,0)))*MAX($I$8:$I$67))</f>
        <v>870683.97103077557</v>
      </c>
      <c r="AQ110" s="69">
        <f>求节点($O$8:$O$607,U$8:U$607,节奏总纲!P106)+IF((节奏总纲!P106-INDEX($O$8:$O$607,MATCH(MAX(U$8:U$607),U$8:U$607,0)))&lt;0,0,(节奏总纲!P106-INDEX($O$8:$O$607,MATCH(MAX(U$8:U$607),U$8:U$607,0)))*MAX($J$8:$J$67))</f>
        <v>103469527.70872687</v>
      </c>
      <c r="AR110" s="69">
        <f>求节点($O$8:$O$607,V$8:V$607,节奏总纲!Q106)+IF((节奏总纲!Q106-INDEX($O$8:$O$607,MATCH(MAX(V$8:V$607),V$8:V$607,0)))&lt;0,0,(节奏总纲!Q106-INDEX($O$8:$O$607,MATCH(MAX(V$8:V$607),V$8:V$607,0)))*MAX($J$8:$J$67))</f>
        <v>87886580.686739653</v>
      </c>
      <c r="AS110" s="69">
        <f>求节点($O$8:$O$607,W$8:W$607,节奏总纲!R106)+IF((节奏总纲!R106-INDEX($O$8:$O$607,MATCH(MAX(W$8:W$607),W$8:W$607,0)))&lt;0,0,(节奏总纲!R106-INDEX($O$8:$O$607,MATCH(MAX(W$8:W$607),W$8:W$607,0)))*MAX($J$8:$J$67))</f>
        <v>69969487.634833664</v>
      </c>
      <c r="AT110" s="69">
        <f>求节点($O$8:$O$607,X$8:X$607,节奏总纲!S106)+IF((节奏总纲!S106-INDEX($O$8:$O$607,MATCH(MAX(X$8:X$607),X$8:X$607,0)))&lt;0,0,(节奏总纲!S106-INDEX($O$8:$O$607,MATCH(MAX(X$8:X$607),X$8:X$607,0)))*MAX($J$8:$J$67))</f>
        <v>49449293.571670234</v>
      </c>
      <c r="AU110" s="69">
        <f>求节点($O$8:$O$607,Y$8:Y$607,节奏总纲!T106)+IF((节奏总纲!T106-INDEX($O$8:$O$607,MATCH(MAX(Y$8:Y$607),Y$8:Y$607,0)))&lt;0,0,(节奏总纲!T106-INDEX($O$8:$O$607,MATCH(MAX(Y$8:Y$607),Y$8:Y$607,0)))*MAX($J$8:$J$67))</f>
        <v>25360154.758155286</v>
      </c>
      <c r="AV110" s="69">
        <f>求节点($O$8:$O$607,Z$8:Z$607,节奏总纲!P106)+IF((节奏总纲!P106-INDEX($O$8:$O$607,MATCH(MAX(Z$8:Z$607),Z$8:Z$607,0)))&lt;0,0,(节奏总纲!P106-INDEX($O$8:$O$607,MATCH(MAX(Z$8:Z$607),Z$8:Z$607,0)))*MAX($K$8:$K$67))</f>
        <v>0</v>
      </c>
      <c r="AW110" s="69">
        <f>求节点($O$8:$O$607,AA$8:AA$607,节奏总纲!Q106)+IF((节奏总纲!Q106-INDEX($O$8:$O$607,MATCH(MAX(AA$8:AA$607),AA$8:AA$607,0)))&lt;0,0,(节奏总纲!Q106-INDEX($O$8:$O$607,MATCH(MAX(AA$8:AA$607),AA$8:AA$607,0)))*MAX($K$8:$K$67))</f>
        <v>0</v>
      </c>
      <c r="AX110" s="69">
        <f>求节点($O$8:$O$607,AB$8:AB$607,节奏总纲!R106)+IF((节奏总纲!R106-INDEX($O$8:$O$607,MATCH(MAX(AB$8:AB$607),AB$8:AB$607,0)))&lt;0,0,(节奏总纲!R106-INDEX($O$8:$O$607,MATCH(MAX(AB$8:AB$607),AB$8:AB$607,0)))*MAX($K$8:$K$67))</f>
        <v>0</v>
      </c>
      <c r="AY110" s="69">
        <f>求节点($O$8:$O$607,AC$8:AC$607,节奏总纲!S106)+IF((节奏总纲!S106-INDEX($O$8:$O$607,MATCH(MAX(AC$8:AC$607),AC$8:AC$607,0)))&lt;0,0,(节奏总纲!S106-INDEX($O$8:$O$607,MATCH(MAX(AC$8:AC$607),AC$8:AC$607,0)))*MAX($K$8:$K$67))</f>
        <v>0</v>
      </c>
      <c r="AZ110" s="69">
        <f>求节点($O$8:$O$607,AD$8:AD$607,节奏总纲!T106)+IF((节奏总纲!T106-INDEX($O$8:$O$607,MATCH(MAX(AD$8:AD$607),AD$8:AD$607,0)))&lt;0,0,(节奏总纲!T106-INDEX($O$8:$O$607,MATCH(MAX(AD$8:AD$607),AD$8:AD$607,0)))*MAX($K$8:$K$67))</f>
        <v>0</v>
      </c>
      <c r="BA110" s="69">
        <f>求节点($O$8:$O$607,AE$8:AE$607,节奏总纲!P106)+IF((节奏总纲!P106-INDEX($O$8:$O$607,MATCH(MAX(AE$8:AE$607),AE$8:AE$607,0)))&lt;0,0,(节奏总纲!P106-INDEX($O$8:$O$607,MATCH(MAX(AE$8:AE$607),AE$8:AE$607,0)))*MAX($L$8:$L$67))</f>
        <v>4076361287.1689391</v>
      </c>
      <c r="BB110" s="69">
        <f>求节点($O$8:$O$607,AF$8:AF$607,节奏总纲!Q106)+IF((节奏总纲!Q106-INDEX($O$8:$O$607,MATCH(MAX(AF$8:AF$607),AF$8:AF$607,0)))&lt;0,0,(节奏总纲!Q106-INDEX($O$8:$O$607,MATCH(MAX(AF$8:AF$607),AF$8:AF$607,0)))*MAX($L$8:$L$67))</f>
        <v>3450992415.0078087</v>
      </c>
      <c r="BC110" s="69">
        <f>求节点($O$8:$O$607,AG$8:AG$607,节奏总纲!R106)+IF((节奏总纲!R106-INDEX($O$8:$O$607,MATCH(MAX(AG$8:AG$607),AG$8:AG$607,0)))&lt;0,0,(节奏总纲!R106-INDEX($O$8:$O$607,MATCH(MAX(AG$8:AG$607),AG$8:AG$607,0)))*MAX($L$8:$L$67))</f>
        <v>2732741698.2530317</v>
      </c>
      <c r="BD110" s="69">
        <f>求节点($O$8:$O$607,AH$8:AH$607,节奏总纲!S106)+IF((节奏总纲!S106-INDEX($O$8:$O$607,MATCH(MAX(AH$8:AH$607),AH$8:AH$607,0)))&lt;0,0,(节奏总纲!S106-INDEX($O$8:$O$607,MATCH(MAX(AH$8:AH$607),AH$8:AH$607,0)))*MAX($L$8:$L$67))</f>
        <v>1909831511.9956224</v>
      </c>
      <c r="BE110" s="69">
        <f>求节点($O$8:$O$607,AI$8:AI$607,节奏总纲!T106)+IF((节奏总纲!T106-INDEX($O$8:$O$607,MATCH(MAX(AI$8:AI$607),AI$8:AI$607,0)))&lt;0,0,(节奏总纲!T106-INDEX($O$8:$O$607,MATCH(MAX(AI$8:AI$607),AI$8:AI$607,0)))*MAX($L$8:$L$67))</f>
        <v>941830401.87621915</v>
      </c>
      <c r="BN110" s="69">
        <v>103</v>
      </c>
      <c r="BO110" s="69">
        <f>求节点($BJ$19:$BJ$23,$BK$19:$BK$23,基本信息!G107)</f>
        <v>750000</v>
      </c>
      <c r="BP110" s="69">
        <f>求节点($BJ$19:$BJ$23,$BK$19:$BK$23,基本信息!H107)</f>
        <v>750000</v>
      </c>
      <c r="BQ110" s="69">
        <f>求节点($BJ$19:$BJ$23,$BK$19:$BK$23,基本信息!I107)</f>
        <v>750000</v>
      </c>
      <c r="BR110" s="69">
        <f>求节点($BJ$19:$BJ$23,$BK$19:$BK$23,基本信息!J107)</f>
        <v>750000</v>
      </c>
      <c r="BS110" s="69">
        <f>求节点($BJ$19:$BJ$23,$BK$19:$BK$23,基本信息!K107)</f>
        <v>750000</v>
      </c>
      <c r="BT110" s="69">
        <f>求节点($BJ$19:$BJ$23,$BL$19:$BL$23,基本信息!G107)</f>
        <v>12500</v>
      </c>
      <c r="BU110" s="69">
        <f>求节点($BJ$19:$BJ$23,$BL$19:$BL$23,基本信息!H107)</f>
        <v>12500</v>
      </c>
      <c r="BV110" s="69">
        <f>求节点($BJ$19:$BJ$23,$BL$19:$BL$23,基本信息!I107)</f>
        <v>12500</v>
      </c>
      <c r="BW110" s="69">
        <f>求节点($BJ$19:$BJ$23,$BL$19:$BL$23,基本信息!J107)</f>
        <v>12500</v>
      </c>
      <c r="BX110" s="69">
        <f>求节点($BJ$19:$BJ$23,$BL$19:$BL$23,基本信息!K107)</f>
        <v>12500</v>
      </c>
      <c r="BY110" s="69"/>
      <c r="BZ110" s="69"/>
      <c r="CA110" s="69"/>
      <c r="CC110" s="69"/>
      <c r="CD110" s="69">
        <v>103</v>
      </c>
      <c r="CE110" s="69">
        <f t="shared" si="55"/>
        <v>351161.117072639</v>
      </c>
      <c r="CF110" s="69">
        <f t="shared" si="56"/>
        <v>298672.81478463969</v>
      </c>
      <c r="CG110" s="69">
        <f t="shared" si="57"/>
        <v>238352.12648534068</v>
      </c>
      <c r="CH110" s="69">
        <f t="shared" si="58"/>
        <v>169306.71902976398</v>
      </c>
      <c r="CI110" s="69">
        <f t="shared" si="59"/>
        <v>88318.397103077557</v>
      </c>
      <c r="CJ110" s="69">
        <f>(CE110-CE109)/节奏总纲!W106</f>
        <v>300.00000000000011</v>
      </c>
      <c r="CK110" s="6">
        <f t="shared" si="60"/>
        <v>3.5596196139831529E-3</v>
      </c>
      <c r="CL110" s="6">
        <f t="shared" si="61"/>
        <v>0.9964403803860169</v>
      </c>
      <c r="CM110" s="69"/>
      <c r="CN110" s="69">
        <v>103</v>
      </c>
      <c r="CO110" s="69">
        <f t="shared" si="62"/>
        <v>104219527.70872687</v>
      </c>
      <c r="CP110" s="69">
        <f t="shared" si="63"/>
        <v>88636580.686739653</v>
      </c>
      <c r="CQ110" s="69">
        <f t="shared" si="64"/>
        <v>70719487.634833664</v>
      </c>
      <c r="CR110" s="69">
        <f t="shared" si="65"/>
        <v>50199293.571670234</v>
      </c>
      <c r="CS110" s="69">
        <f t="shared" si="66"/>
        <v>26110154.758155286</v>
      </c>
      <c r="CT110" s="6">
        <f t="shared" si="67"/>
        <v>7.196348097988919E-3</v>
      </c>
      <c r="CU110" s="6">
        <f t="shared" si="68"/>
        <v>0.99280365190201103</v>
      </c>
      <c r="CV110" s="69"/>
      <c r="CW110" s="69">
        <v>103</v>
      </c>
      <c r="CX110" s="69">
        <f t="shared" si="69"/>
        <v>0</v>
      </c>
      <c r="CY110" s="69">
        <f t="shared" si="70"/>
        <v>0</v>
      </c>
      <c r="CZ110" s="69">
        <f t="shared" si="71"/>
        <v>0</v>
      </c>
      <c r="DA110" s="69">
        <f t="shared" si="72"/>
        <v>0</v>
      </c>
      <c r="DB110" s="69">
        <f t="shared" si="73"/>
        <v>0</v>
      </c>
    </row>
    <row r="111" spans="14:106" x14ac:dyDescent="0.15">
      <c r="N111" s="69"/>
      <c r="O111" s="58">
        <v>104</v>
      </c>
      <c r="P111" s="69">
        <f>求节点($C$8:$C$67,$I$8:$I$67,基本信息!N108)+P110</f>
        <v>196675.5329308066</v>
      </c>
      <c r="Q111" s="69">
        <f>求节点($C$8:$C$67,$I$8:$I$67,基本信息!O108)+Q110</f>
        <v>210137.79688078084</v>
      </c>
      <c r="R111" s="69">
        <f>求节点($C$8:$C$67,$I$8:$I$67,基本信息!P108)+R110</f>
        <v>225014.69667524379</v>
      </c>
      <c r="S111" s="69">
        <f>求节点($C$8:$C$67,$I$8:$I$67,基本信息!Q108)+S110</f>
        <v>241452.68239512693</v>
      </c>
      <c r="T111" s="69">
        <f>求节点($C$8:$C$67,$I$8:$I$67,基本信息!R108)+T110</f>
        <v>259769.85137715045</v>
      </c>
      <c r="U111" s="69">
        <f>求节点($C$8:$C$67,$J$8:$J$67,基本信息!N108)+U110</f>
        <v>5337258.574859377</v>
      </c>
      <c r="V111" s="69">
        <f>求节点($C$8:$C$67,$J$8:$J$67,基本信息!O108)+V110</f>
        <v>5787070.1577711701</v>
      </c>
      <c r="W111" s="69">
        <f>求节点($C$8:$C$67,$J$8:$J$67,基本信息!P108)+W110</f>
        <v>6294890.5894887727</v>
      </c>
      <c r="X111" s="69">
        <f>求节点($C$8:$C$67,$J$8:$J$67,基本信息!Q108)+X110</f>
        <v>6863858.3345948514</v>
      </c>
      <c r="Y111" s="69">
        <f>求节点($C$8:$C$67,$J$8:$J$67,基本信息!R108)+Y110</f>
        <v>7503131.1685465332</v>
      </c>
      <c r="Z111" s="69">
        <f>求节点($C$8:$C$67,$K$8:$K$67,基本信息!N108)+Z110</f>
        <v>0</v>
      </c>
      <c r="AA111" s="69">
        <f>求节点($C$8:$C$67,$K$8:$K$67,基本信息!O108)+AA110</f>
        <v>0</v>
      </c>
      <c r="AB111" s="69">
        <f>求节点($C$8:$C$67,$K$8:$K$67,基本信息!P108)+AB110</f>
        <v>0</v>
      </c>
      <c r="AC111" s="69">
        <f>求节点($C$8:$C$67,$K$8:$K$67,基本信息!Q108)+AC110</f>
        <v>0</v>
      </c>
      <c r="AD111" s="69">
        <f>求节点($C$8:$C$67,$K$8:$K$67,基本信息!R108)+AD110</f>
        <v>0</v>
      </c>
      <c r="AE111" s="69">
        <f>求节点($C$8:$C$67,$L$8:$L$67,基本信息!N108)+AE110</f>
        <v>153507496.30241644</v>
      </c>
      <c r="AF111" s="69">
        <f>求节点($C$8:$C$67,$L$8:$L$67,基本信息!O108)+AF110</f>
        <v>174165979.81044501</v>
      </c>
      <c r="AG111" s="69">
        <f>求节点($C$8:$C$67,$L$8:$L$67,基本信息!P108)+AG110</f>
        <v>200818353.7121093</v>
      </c>
      <c r="AH111" s="69">
        <f>求节点($C$8:$C$67,$L$8:$L$67,基本信息!Q108)+AH110</f>
        <v>232933522.19650656</v>
      </c>
      <c r="AI111" s="69">
        <f>求节点($C$8:$C$67,$L$8:$L$67,基本信息!R108)+AI110</f>
        <v>270380093.50572407</v>
      </c>
      <c r="AJ111" s="69"/>
      <c r="AK111" s="69">
        <v>104</v>
      </c>
      <c r="AL111" s="69">
        <f>求节点($O$8:$O$607,P$8:P$607,节奏总纲!P107)+IF((节奏总纲!P107-INDEX($O$8:$O$607,MATCH(MAX(P$8:P$607),P$8:P$607,0)))&lt;0,0,(节奏总纲!P107-INDEX($O$8:$O$607,MATCH(MAX(P$8:P$607),P$8:P$607,0)))*MAX($I$8:$I$67))</f>
        <v>3770563.8348251376</v>
      </c>
      <c r="AM111" s="69">
        <f>求节点($O$8:$O$607,Q$8:Q$607,节奏总纲!Q107)+IF((节奏总纲!Q107-INDEX($O$8:$O$607,MATCH(MAX(Q$8:Q$607),Q$8:Q$607,0)))&lt;0,0,(节奏总纲!Q107-INDEX($O$8:$O$607,MATCH(MAX(Q$8:Q$607),Q$8:Q$607,0)))*MAX($I$8:$I$67))</f>
        <v>3203912.7516041822</v>
      </c>
      <c r="AN111" s="69">
        <f>求节点($O$8:$O$607,R$8:R$607,节奏总纲!R107)+IF((节奏总纲!R107-INDEX($O$8:$O$607,MATCH(MAX(R$8:R$607),R$8:R$607,0)))&lt;0,0,(节奏总纲!R107-INDEX($O$8:$O$607,MATCH(MAX(R$8:R$607),R$8:R$607,0)))*MAX($I$8:$I$67))</f>
        <v>2564956.6891332399</v>
      </c>
      <c r="AO111" s="69">
        <f>求节点($O$8:$O$607,S$8:S$607,节奏总纲!S107)+IF((节奏总纲!S107-INDEX($O$8:$O$607,MATCH(MAX(S$8:S$607),S$8:S$607,0)))&lt;0,0,(节奏总纲!S107-INDEX($O$8:$O$607,MATCH(MAX(S$8:S$607),S$8:S$607,0)))*MAX($I$8:$I$67))</f>
        <v>1820222.7125875168</v>
      </c>
      <c r="AP111" s="69">
        <f>求节点($O$8:$O$607,T$8:T$607,节奏总纲!T107)+IF((节奏总纲!T107-INDEX($O$8:$O$607,MATCH(MAX(T$8:T$607),T$8:T$607,0)))&lt;0,0,(节奏总纲!T107-INDEX($O$8:$O$607,MATCH(MAX(T$8:T$607),T$8:T$607,0)))*MAX($I$8:$I$67))</f>
        <v>946940.90798293694</v>
      </c>
      <c r="AQ111" s="69">
        <f>求节点($O$8:$O$607,U$8:U$607,节奏总纲!P107)+IF((节奏总纲!P107-INDEX($O$8:$O$607,MATCH(MAX(U$8:U$607),U$8:U$607,0)))&lt;0,0,(节奏总纲!P107-INDEX($O$8:$O$607,MATCH(MAX(U$8:U$607),U$8:U$607,0)))*MAX($J$8:$J$67))</f>
        <v>111613107.63168931</v>
      </c>
      <c r="AR111" s="69">
        <f>求节点($O$8:$O$607,V$8:V$607,节奏总纲!Q107)+IF((节奏总纲!Q107-INDEX($O$8:$O$607,MATCH(MAX(V$8:V$607),V$8:V$607,0)))&lt;0,0,(节奏总纲!Q107-INDEX($O$8:$O$607,MATCH(MAX(V$8:V$607),V$8:V$607,0)))*MAX($J$8:$J$67))</f>
        <v>94777118.799473211</v>
      </c>
      <c r="AS111" s="69">
        <f>求节点($O$8:$O$607,W$8:W$607,节奏总纲!R107)+IF((节奏总纲!R107-INDEX($O$8:$O$607,MATCH(MAX(W$8:W$607),W$8:W$607,0)))&lt;0,0,(节奏总纲!R107-INDEX($O$8:$O$607,MATCH(MAX(W$8:W$607),W$8:W$607,0)))*MAX($J$8:$J$67))</f>
        <v>75787550.363228649</v>
      </c>
      <c r="AT111" s="69">
        <f>求节点($O$8:$O$607,X$8:X$607,节奏总纲!S107)+IF((节奏总纲!S107-INDEX($O$8:$O$607,MATCH(MAX(X$8:X$607),X$8:X$607,0)))&lt;0,0,(节奏总纲!S107-INDEX($O$8:$O$607,MATCH(MAX(X$8:X$607),X$8:X$607,0)))*MAX($J$8:$J$67))</f>
        <v>53638959.240366548</v>
      </c>
      <c r="AU111" s="69">
        <f>求节点($O$8:$O$607,Y$8:Y$607,节奏总纲!T107)+IF((节奏总纲!T107-INDEX($O$8:$O$607,MATCH(MAX(Y$8:Y$607),Y$8:Y$607,0)))&lt;0,0,(节奏总纲!T107-INDEX($O$8:$O$607,MATCH(MAX(Y$8:Y$607),Y$8:Y$607,0)))*MAX($J$8:$J$67))</f>
        <v>27647862.866720129</v>
      </c>
      <c r="AV111" s="69">
        <f>求节点($O$8:$O$607,Z$8:Z$607,节奏总纲!P107)+IF((节奏总纲!P107-INDEX($O$8:$O$607,MATCH(MAX(Z$8:Z$607),Z$8:Z$607,0)))&lt;0,0,(节奏总纲!P107-INDEX($O$8:$O$607,MATCH(MAX(Z$8:Z$607),Z$8:Z$607,0)))*MAX($K$8:$K$67))</f>
        <v>0</v>
      </c>
      <c r="AW111" s="69">
        <f>求节点($O$8:$O$607,AA$8:AA$607,节奏总纲!Q107)+IF((节奏总纲!Q107-INDEX($O$8:$O$607,MATCH(MAX(AA$8:AA$607),AA$8:AA$607,0)))&lt;0,0,(节奏总纲!Q107-INDEX($O$8:$O$607,MATCH(MAX(AA$8:AA$607),AA$8:AA$607,0)))*MAX($K$8:$K$67))</f>
        <v>0</v>
      </c>
      <c r="AX111" s="69">
        <f>求节点($O$8:$O$607,AB$8:AB$607,节奏总纲!R107)+IF((节奏总纲!R107-INDEX($O$8:$O$607,MATCH(MAX(AB$8:AB$607),AB$8:AB$607,0)))&lt;0,0,(节奏总纲!R107-INDEX($O$8:$O$607,MATCH(MAX(AB$8:AB$607),AB$8:AB$607,0)))*MAX($K$8:$K$67))</f>
        <v>0</v>
      </c>
      <c r="AY111" s="69">
        <f>求节点($O$8:$O$607,AC$8:AC$607,节奏总纲!S107)+IF((节奏总纲!S107-INDEX($O$8:$O$607,MATCH(MAX(AC$8:AC$607),AC$8:AC$607,0)))&lt;0,0,(节奏总纲!S107-INDEX($O$8:$O$607,MATCH(MAX(AC$8:AC$607),AC$8:AC$607,0)))*MAX($K$8:$K$67))</f>
        <v>0</v>
      </c>
      <c r="AZ111" s="69">
        <f>求节点($O$8:$O$607,AD$8:AD$607,节奏总纲!T107)+IF((节奏总纲!T107-INDEX($O$8:$O$607,MATCH(MAX(AD$8:AD$607),AD$8:AD$607,0)))&lt;0,0,(节奏总纲!T107-INDEX($O$8:$O$607,MATCH(MAX(AD$8:AD$607),AD$8:AD$607,0)))*MAX($K$8:$K$67))</f>
        <v>0</v>
      </c>
      <c r="BA111" s="69">
        <f>求节点($O$8:$O$607,AE$8:AE$607,节奏总纲!P107)+IF((节奏总纲!P107-INDEX($O$8:$O$607,MATCH(MAX(AE$8:AE$607),AE$8:AE$607,0)))&lt;0,0,(节奏总纲!P107-INDEX($O$8:$O$607,MATCH(MAX(AE$8:AE$607),AE$8:AE$607,0)))*MAX($L$8:$L$67))</f>
        <v>4412962590.6513872</v>
      </c>
      <c r="BB111" s="69">
        <f>求节点($O$8:$O$607,AF$8:AF$607,节奏总纲!Q107)+IF((节奏总纲!Q107-INDEX($O$8:$O$607,MATCH(MAX(AF$8:AF$607),AF$8:AF$607,0)))&lt;0,0,(节奏总纲!Q107-INDEX($O$8:$O$607,MATCH(MAX(AF$8:AF$607),AF$8:AF$607,0)))*MAX($L$8:$L$67))</f>
        <v>3735801323.6674633</v>
      </c>
      <c r="BC111" s="69">
        <f>求节点($O$8:$O$607,AG$8:AG$607,节奏总纲!R107)+IF((节奏总纲!R107-INDEX($O$8:$O$607,MATCH(MAX(AG$8:AG$607),AG$8:AG$607,0)))&lt;0,0,(节奏总纲!R107-INDEX($O$8:$O$607,MATCH(MAX(AG$8:AG$607),AG$8:AG$607,0)))*MAX($L$8:$L$67))</f>
        <v>2973221624.3600245</v>
      </c>
      <c r="BD111" s="69">
        <f>求节点($O$8:$O$607,AH$8:AH$607,节奏总纲!S107)+IF((节奏总纲!S107-INDEX($O$8:$O$607,MATCH(MAX(AH$8:AH$607),AH$8:AH$607,0)))&lt;0,0,(节奏总纲!S107-INDEX($O$8:$O$607,MATCH(MAX(AH$8:AH$607),AH$8:AH$607,0)))*MAX($L$8:$L$67))</f>
        <v>2083004359.6350701</v>
      </c>
      <c r="BE111" s="69">
        <f>求节点($O$8:$O$607,AI$8:AI$607,节奏总纲!T107)+IF((节奏总纲!T107-INDEX($O$8:$O$607,MATCH(MAX(AI$8:AI$607),AI$8:AI$607,0)))&lt;0,0,(节奏总纲!T107-INDEX($O$8:$O$607,MATCH(MAX(AI$8:AI$607),AI$8:AI$607,0)))*MAX($L$8:$L$67))</f>
        <v>1036389003.6968993</v>
      </c>
      <c r="BN111" s="69">
        <v>104</v>
      </c>
      <c r="BO111" s="69">
        <f>求节点($BJ$19:$BJ$23,$BK$19:$BK$23,基本信息!G108)</f>
        <v>750000</v>
      </c>
      <c r="BP111" s="69">
        <f>求节点($BJ$19:$BJ$23,$BK$19:$BK$23,基本信息!H108)</f>
        <v>750000</v>
      </c>
      <c r="BQ111" s="69">
        <f>求节点($BJ$19:$BJ$23,$BK$19:$BK$23,基本信息!I108)</f>
        <v>750000</v>
      </c>
      <c r="BR111" s="69">
        <f>求节点($BJ$19:$BJ$23,$BK$19:$BK$23,基本信息!J108)</f>
        <v>750000</v>
      </c>
      <c r="BS111" s="69">
        <f>求节点($BJ$19:$BJ$23,$BK$19:$BK$23,基本信息!K108)</f>
        <v>750000</v>
      </c>
      <c r="BT111" s="69">
        <f>求节点($BJ$19:$BJ$23,$BL$19:$BL$23,基本信息!G108)</f>
        <v>12500</v>
      </c>
      <c r="BU111" s="69">
        <f>求节点($BJ$19:$BJ$23,$BL$19:$BL$23,基本信息!H108)</f>
        <v>12500</v>
      </c>
      <c r="BV111" s="69">
        <f>求节点($BJ$19:$BJ$23,$BL$19:$BL$23,基本信息!I108)</f>
        <v>12500</v>
      </c>
      <c r="BW111" s="69">
        <f>求节点($BJ$19:$BJ$23,$BL$19:$BL$23,基本信息!J108)</f>
        <v>12500</v>
      </c>
      <c r="BX111" s="69">
        <f>求节点($BJ$19:$BJ$23,$BL$19:$BL$23,基本信息!K108)</f>
        <v>12500</v>
      </c>
      <c r="BY111" s="69"/>
      <c r="BZ111" s="69"/>
      <c r="CA111" s="69"/>
      <c r="CC111" s="69"/>
      <c r="CD111" s="69">
        <v>104</v>
      </c>
      <c r="CE111" s="69">
        <f t="shared" si="55"/>
        <v>378306.38348251377</v>
      </c>
      <c r="CF111" s="69">
        <f t="shared" si="56"/>
        <v>321641.27516041824</v>
      </c>
      <c r="CG111" s="69">
        <f t="shared" si="57"/>
        <v>257745.66891332401</v>
      </c>
      <c r="CH111" s="69">
        <f t="shared" si="58"/>
        <v>183272.27125875169</v>
      </c>
      <c r="CI111" s="69">
        <f t="shared" si="59"/>
        <v>95944.090798293706</v>
      </c>
      <c r="CJ111" s="69">
        <f>(CE111-CE110)/节奏总纲!W107</f>
        <v>299.99999999999966</v>
      </c>
      <c r="CK111" s="6">
        <f t="shared" si="60"/>
        <v>3.3042001260805529E-3</v>
      </c>
      <c r="CL111" s="6">
        <f t="shared" si="61"/>
        <v>0.99669579987391943</v>
      </c>
      <c r="CM111" s="69"/>
      <c r="CN111" s="69">
        <v>104</v>
      </c>
      <c r="CO111" s="69">
        <f t="shared" si="62"/>
        <v>112363107.63168931</v>
      </c>
      <c r="CP111" s="69">
        <f t="shared" si="63"/>
        <v>95527118.799473211</v>
      </c>
      <c r="CQ111" s="69">
        <f t="shared" si="64"/>
        <v>76537550.363228649</v>
      </c>
      <c r="CR111" s="69">
        <f t="shared" si="65"/>
        <v>54388959.240366548</v>
      </c>
      <c r="CS111" s="69">
        <f t="shared" si="66"/>
        <v>28397862.866720129</v>
      </c>
      <c r="CT111" s="6">
        <f t="shared" si="67"/>
        <v>6.6747886900600508E-3</v>
      </c>
      <c r="CU111" s="6">
        <f t="shared" si="68"/>
        <v>0.99332521130994</v>
      </c>
      <c r="CV111" s="69"/>
      <c r="CW111" s="69">
        <v>104</v>
      </c>
      <c r="CX111" s="69">
        <f t="shared" si="69"/>
        <v>0</v>
      </c>
      <c r="CY111" s="69">
        <f t="shared" si="70"/>
        <v>0</v>
      </c>
      <c r="CZ111" s="69">
        <f t="shared" si="71"/>
        <v>0</v>
      </c>
      <c r="DA111" s="69">
        <f t="shared" si="72"/>
        <v>0</v>
      </c>
      <c r="DB111" s="69">
        <f t="shared" si="73"/>
        <v>0</v>
      </c>
    </row>
    <row r="112" spans="14:106" x14ac:dyDescent="0.15">
      <c r="N112" s="69"/>
      <c r="O112" s="58">
        <v>105</v>
      </c>
      <c r="P112" s="69">
        <f>求节点($C$8:$C$67,$I$8:$I$67,基本信息!N109)+P111</f>
        <v>198835.5329308066</v>
      </c>
      <c r="Q112" s="69">
        <f>求节点($C$8:$C$67,$I$8:$I$67,基本信息!O109)+Q111</f>
        <v>212402.79688078084</v>
      </c>
      <c r="R112" s="69">
        <f>求节点($C$8:$C$67,$I$8:$I$67,基本信息!P109)+R111</f>
        <v>227384.69667524379</v>
      </c>
      <c r="S112" s="69">
        <f>求节点($C$8:$C$67,$I$8:$I$67,基本信息!Q109)+S111</f>
        <v>243927.68239512693</v>
      </c>
      <c r="T112" s="69">
        <f>求节点($C$8:$C$67,$I$8:$I$67,基本信息!R109)+T111</f>
        <v>262349.85137715045</v>
      </c>
      <c r="U112" s="69">
        <f>求节点($C$8:$C$67,$J$8:$J$67,基本信息!N109)+U111</f>
        <v>5397258.574859377</v>
      </c>
      <c r="V112" s="69">
        <f>求节点($C$8:$C$67,$J$8:$J$67,基本信息!O109)+V111</f>
        <v>5850820.1577711701</v>
      </c>
      <c r="W112" s="69">
        <f>求节点($C$8:$C$67,$J$8:$J$67,基本信息!P109)+W111</f>
        <v>6362390.5894887727</v>
      </c>
      <c r="X112" s="69">
        <f>求节点($C$8:$C$67,$J$8:$J$67,基本信息!Q109)+X111</f>
        <v>6935108.3345948514</v>
      </c>
      <c r="Y112" s="69">
        <f>求节点($C$8:$C$67,$J$8:$J$67,基本信息!R109)+Y111</f>
        <v>7578131.1685465332</v>
      </c>
      <c r="Z112" s="69">
        <f>求节点($C$8:$C$67,$K$8:$K$67,基本信息!N109)+Z111</f>
        <v>0</v>
      </c>
      <c r="AA112" s="69">
        <f>求节点($C$8:$C$67,$K$8:$K$67,基本信息!O109)+AA111</f>
        <v>0</v>
      </c>
      <c r="AB112" s="69">
        <f>求节点($C$8:$C$67,$K$8:$K$67,基本信息!P109)+AB111</f>
        <v>0</v>
      </c>
      <c r="AC112" s="69">
        <f>求节点($C$8:$C$67,$K$8:$K$67,基本信息!Q109)+AC111</f>
        <v>0</v>
      </c>
      <c r="AD112" s="69">
        <f>求节点($C$8:$C$67,$K$8:$K$67,基本信息!R109)+AD111</f>
        <v>0</v>
      </c>
      <c r="AE112" s="69">
        <f>求节点($C$8:$C$67,$L$8:$L$67,基本信息!N109)+AE111</f>
        <v>155307496.30241644</v>
      </c>
      <c r="AF112" s="69">
        <f>求节点($C$8:$C$67,$L$8:$L$67,基本信息!O109)+AF111</f>
        <v>176205979.81044501</v>
      </c>
      <c r="AG112" s="69">
        <f>求节点($C$8:$C$67,$L$8:$L$67,基本信息!P109)+AG111</f>
        <v>203098353.7121093</v>
      </c>
      <c r="AH112" s="69">
        <f>求节点($C$8:$C$67,$L$8:$L$67,基本信息!Q109)+AH111</f>
        <v>235453522.19650656</v>
      </c>
      <c r="AI112" s="69">
        <f>求节点($C$8:$C$67,$L$8:$L$67,基本信息!R109)+AI111</f>
        <v>273140093.50572407</v>
      </c>
      <c r="AJ112" s="69"/>
      <c r="AK112" s="69">
        <v>105</v>
      </c>
      <c r="AL112" s="69">
        <f>求节点($O$8:$O$607,P$8:P$607,节奏总纲!P108)+IF((节奏总纲!P108-INDEX($O$8:$O$607,MATCH(MAX(P$8:P$607),P$8:P$607,0)))&lt;0,0,(节奏总纲!P108-INDEX($O$8:$O$607,MATCH(MAX(P$8:P$607),P$8:P$607,0)))*MAX($I$8:$I$67))</f>
        <v>4061499.5965409549</v>
      </c>
      <c r="AM112" s="69">
        <f>求节点($O$8:$O$607,Q$8:Q$607,节奏总纲!Q108)+IF((节奏总纲!Q108-INDEX($O$8:$O$607,MATCH(MAX(Q$8:Q$607),Q$8:Q$607,0)))&lt;0,0,(节奏总纲!Q108-INDEX($O$8:$O$607,MATCH(MAX(Q$8:Q$607),Q$8:Q$607,0)))*MAX($I$8:$I$67))</f>
        <v>3458649.08235932</v>
      </c>
      <c r="AN112" s="69">
        <f>求节点($O$8:$O$607,R$8:R$607,节奏总纲!R108)+IF((节奏总纲!R108-INDEX($O$8:$O$607,MATCH(MAX(R$8:R$607),R$8:R$607,0)))&lt;0,0,(节奏总纲!R108-INDEX($O$8:$O$607,MATCH(MAX(R$8:R$607),R$8:R$607,0)))*MAX($I$8:$I$67))</f>
        <v>2769081.4835308883</v>
      </c>
      <c r="AO112" s="69">
        <f>求节点($O$8:$O$607,S$8:S$607,节奏总纲!S108)+IF((节奏总纲!S108-INDEX($O$8:$O$607,MATCH(MAX(S$8:S$607),S$8:S$607,0)))&lt;0,0,(节奏总纲!S108-INDEX($O$8:$O$607,MATCH(MAX(S$8:S$607),S$8:S$607,0)))*MAX($I$8:$I$67))</f>
        <v>1970801.7834121792</v>
      </c>
      <c r="AP112" s="69">
        <f>求节点($O$8:$O$607,T$8:T$607,节奏总纲!T108)+IF((节奏总纲!T108-INDEX($O$8:$O$607,MATCH(MAX(T$8:T$607),T$8:T$607,0)))&lt;0,0,(节奏总纲!T108-INDEX($O$8:$O$607,MATCH(MAX(T$8:T$607),T$8:T$607,0)))*MAX($I$8:$I$67))</f>
        <v>1024620.7563610602</v>
      </c>
      <c r="AQ112" s="69">
        <f>求节点($O$8:$O$607,U$8:U$607,节奏总纲!P108)+IF((节奏总纲!P108-INDEX($O$8:$O$607,MATCH(MAX(U$8:U$607),U$8:U$607,0)))&lt;0,0,(节奏总纲!P108-INDEX($O$8:$O$607,MATCH(MAX(U$8:U$607),U$8:U$607,0)))*MAX($J$8:$J$67))</f>
        <v>120341180.48316383</v>
      </c>
      <c r="AR112" s="69">
        <f>求节点($O$8:$O$607,V$8:V$607,节奏总纲!Q108)+IF((节奏总纲!Q108-INDEX($O$8:$O$607,MATCH(MAX(V$8:V$607),V$8:V$607,0)))&lt;0,0,(节奏总纲!Q108-INDEX($O$8:$O$607,MATCH(MAX(V$8:V$607),V$8:V$607,0)))*MAX($J$8:$J$67))</f>
        <v>102419208.72212735</v>
      </c>
      <c r="AS112" s="69">
        <f>求节点($O$8:$O$607,W$8:W$607,节奏总纲!R108)+IF((节奏总纲!R108-INDEX($O$8:$O$607,MATCH(MAX(W$8:W$607),W$8:W$607,0)))&lt;0,0,(节奏总纲!R108-INDEX($O$8:$O$607,MATCH(MAX(W$8:W$607),W$8:W$607,0)))*MAX($J$8:$J$67))</f>
        <v>81911294.195158124</v>
      </c>
      <c r="AT112" s="69">
        <f>求节点($O$8:$O$607,X$8:X$607,节奏总纲!S108)+IF((节奏总纲!S108-INDEX($O$8:$O$607,MATCH(MAX(X$8:X$607),X$8:X$607,0)))&lt;0,0,(节奏总纲!S108-INDEX($O$8:$O$607,MATCH(MAX(X$8:X$607),X$8:X$607,0)))*MAX($J$8:$J$67))</f>
        <v>58156331.365106419</v>
      </c>
      <c r="AU112" s="69">
        <f>求节点($O$8:$O$607,Y$8:Y$607,节奏总纲!T108)+IF((节奏总纲!T108-INDEX($O$8:$O$607,MATCH(MAX(Y$8:Y$607),Y$8:Y$607,0)))&lt;0,0,(节奏总纲!T108-INDEX($O$8:$O$607,MATCH(MAX(Y$8:Y$607),Y$8:Y$607,0)))*MAX($J$8:$J$67))</f>
        <v>29978258.318063825</v>
      </c>
      <c r="AV112" s="69">
        <f>求节点($O$8:$O$607,Z$8:Z$607,节奏总纲!P108)+IF((节奏总纲!P108-INDEX($O$8:$O$607,MATCH(MAX(Z$8:Z$607),Z$8:Z$607,0)))&lt;0,0,(节奏总纲!P108-INDEX($O$8:$O$607,MATCH(MAX(Z$8:Z$607),Z$8:Z$607,0)))*MAX($K$8:$K$67))</f>
        <v>0</v>
      </c>
      <c r="AW112" s="69">
        <f>求节点($O$8:$O$607,AA$8:AA$607,节奏总纲!Q108)+IF((节奏总纲!Q108-INDEX($O$8:$O$607,MATCH(MAX(AA$8:AA$607),AA$8:AA$607,0)))&lt;0,0,(节奏总纲!Q108-INDEX($O$8:$O$607,MATCH(MAX(AA$8:AA$607),AA$8:AA$607,0)))*MAX($K$8:$K$67))</f>
        <v>0</v>
      </c>
      <c r="AX112" s="69">
        <f>求节点($O$8:$O$607,AB$8:AB$607,节奏总纲!R108)+IF((节奏总纲!R108-INDEX($O$8:$O$607,MATCH(MAX(AB$8:AB$607),AB$8:AB$607,0)))&lt;0,0,(节奏总纲!R108-INDEX($O$8:$O$607,MATCH(MAX(AB$8:AB$607),AB$8:AB$607,0)))*MAX($K$8:$K$67))</f>
        <v>0</v>
      </c>
      <c r="AY112" s="69">
        <f>求节点($O$8:$O$607,AC$8:AC$607,节奏总纲!S108)+IF((节奏总纲!S108-INDEX($O$8:$O$607,MATCH(MAX(AC$8:AC$607),AC$8:AC$607,0)))&lt;0,0,(节奏总纲!S108-INDEX($O$8:$O$607,MATCH(MAX(AC$8:AC$607),AC$8:AC$607,0)))*MAX($K$8:$K$67))</f>
        <v>0</v>
      </c>
      <c r="AZ112" s="69">
        <f>求节点($O$8:$O$607,AD$8:AD$607,节奏总纲!T108)+IF((节奏总纲!T108-INDEX($O$8:$O$607,MATCH(MAX(AD$8:AD$607),AD$8:AD$607,0)))&lt;0,0,(节奏总纲!T108-INDEX($O$8:$O$607,MATCH(MAX(AD$8:AD$607),AD$8:AD$607,0)))*MAX($K$8:$K$67))</f>
        <v>0</v>
      </c>
      <c r="BA112" s="69">
        <f>求节点($O$8:$O$607,AE$8:AE$607,节奏总纲!P108)+IF((节奏总纲!P108-INDEX($O$8:$O$607,MATCH(MAX(AE$8:AE$607),AE$8:AE$607,0)))&lt;0,0,(节奏总纲!P108-INDEX($O$8:$O$607,MATCH(MAX(AE$8:AE$607),AE$8:AE$607,0)))*MAX($L$8:$L$67))</f>
        <v>4773722935.1790009</v>
      </c>
      <c r="BB112" s="69">
        <f>求节点($O$8:$O$607,AF$8:AF$607,节奏总纲!Q108)+IF((节奏总纲!Q108-INDEX($O$8:$O$607,MATCH(MAX(AF$8:AF$607),AF$8:AF$607,0)))&lt;0,0,(节奏总纲!Q108-INDEX($O$8:$O$607,MATCH(MAX(AF$8:AF$607),AF$8:AF$607,0)))*MAX($L$8:$L$67))</f>
        <v>4051674373.803834</v>
      </c>
      <c r="BC112" s="69">
        <f>求节点($O$8:$O$607,AG$8:AG$607,节奏总纲!R108)+IF((节奏总纲!R108-INDEX($O$8:$O$607,MATCH(MAX(AG$8:AG$607),AG$8:AG$607,0)))&lt;0,0,(节奏总纲!R108-INDEX($O$8:$O$607,MATCH(MAX(AG$8:AG$607),AG$8:AG$607,0)))*MAX($L$8:$L$67))</f>
        <v>3226336369.4131088</v>
      </c>
      <c r="BD112" s="69">
        <f>求节点($O$8:$O$607,AH$8:AH$607,节奏总纲!S108)+IF((节奏总纲!S108-INDEX($O$8:$O$607,MATCH(MAX(AH$8:AH$607),AH$8:AH$607,0)))&lt;0,0,(节奏总纲!S108-INDEX($O$8:$O$607,MATCH(MAX(AH$8:AH$607),AH$8:AH$607,0)))*MAX($L$8:$L$67))</f>
        <v>2269722407.4576511</v>
      </c>
      <c r="BE112" s="69">
        <f>求节点($O$8:$O$607,AI$8:AI$607,节奏总纲!T108)+IF((节奏总纲!T108-INDEX($O$8:$O$607,MATCH(MAX(AI$8:AI$607),AI$8:AI$607,0)))&lt;0,0,(节奏总纲!T108-INDEX($O$8:$O$607,MATCH(MAX(AI$8:AI$607),AI$8:AI$607,0)))*MAX($L$8:$L$67))</f>
        <v>1132712015.6857719</v>
      </c>
      <c r="BN112" s="69">
        <v>105</v>
      </c>
      <c r="BO112" s="69">
        <f>求节点($BJ$19:$BJ$23,$BK$19:$BK$23,基本信息!G109)</f>
        <v>750000</v>
      </c>
      <c r="BP112" s="69">
        <f>求节点($BJ$19:$BJ$23,$BK$19:$BK$23,基本信息!H109)</f>
        <v>750000</v>
      </c>
      <c r="BQ112" s="69">
        <f>求节点($BJ$19:$BJ$23,$BK$19:$BK$23,基本信息!I109)</f>
        <v>750000</v>
      </c>
      <c r="BR112" s="69">
        <f>求节点($BJ$19:$BJ$23,$BK$19:$BK$23,基本信息!J109)</f>
        <v>750000</v>
      </c>
      <c r="BS112" s="69">
        <f>求节点($BJ$19:$BJ$23,$BK$19:$BK$23,基本信息!K109)</f>
        <v>750000</v>
      </c>
      <c r="BT112" s="69">
        <f>求节点($BJ$19:$BJ$23,$BL$19:$BL$23,基本信息!G109)</f>
        <v>12500</v>
      </c>
      <c r="BU112" s="69">
        <f>求节点($BJ$19:$BJ$23,$BL$19:$BL$23,基本信息!H109)</f>
        <v>12500</v>
      </c>
      <c r="BV112" s="69">
        <f>求节点($BJ$19:$BJ$23,$BL$19:$BL$23,基本信息!I109)</f>
        <v>12500</v>
      </c>
      <c r="BW112" s="69">
        <f>求节点($BJ$19:$BJ$23,$BL$19:$BL$23,基本信息!J109)</f>
        <v>12500</v>
      </c>
      <c r="BX112" s="69">
        <f>求节点($BJ$19:$BJ$23,$BL$19:$BL$23,基本信息!K109)</f>
        <v>12500</v>
      </c>
      <c r="BY112" s="69"/>
      <c r="BZ112" s="69"/>
      <c r="CA112" s="69"/>
      <c r="CC112" s="69"/>
      <c r="CD112" s="69">
        <v>105</v>
      </c>
      <c r="CE112" s="69">
        <f t="shared" si="55"/>
        <v>407399.95965409552</v>
      </c>
      <c r="CF112" s="69">
        <f t="shared" si="56"/>
        <v>347114.908235932</v>
      </c>
      <c r="CG112" s="69">
        <f t="shared" si="57"/>
        <v>278158.14835308882</v>
      </c>
      <c r="CH112" s="69">
        <f t="shared" si="58"/>
        <v>198330.17834121792</v>
      </c>
      <c r="CI112" s="69">
        <f t="shared" si="59"/>
        <v>103712.07563610602</v>
      </c>
      <c r="CJ112" s="69">
        <f>(CE112-CE111)/节奏总纲!W108</f>
        <v>300.00000000000017</v>
      </c>
      <c r="CK112" s="6">
        <f t="shared" si="60"/>
        <v>3.0682379081758311E-3</v>
      </c>
      <c r="CL112" s="6">
        <f t="shared" si="61"/>
        <v>0.99693176209182421</v>
      </c>
      <c r="CM112" s="69"/>
      <c r="CN112" s="69">
        <v>105</v>
      </c>
      <c r="CO112" s="69">
        <f t="shared" si="62"/>
        <v>121091180.48316383</v>
      </c>
      <c r="CP112" s="69">
        <f t="shared" si="63"/>
        <v>103169208.72212735</v>
      </c>
      <c r="CQ112" s="69">
        <f t="shared" si="64"/>
        <v>82661294.195158124</v>
      </c>
      <c r="CR112" s="69">
        <f t="shared" si="65"/>
        <v>58906331.365106419</v>
      </c>
      <c r="CS112" s="69">
        <f t="shared" si="66"/>
        <v>30728258.318063825</v>
      </c>
      <c r="CT112" s="6">
        <f t="shared" si="67"/>
        <v>6.193679812249232E-3</v>
      </c>
      <c r="CU112" s="6">
        <f t="shared" si="68"/>
        <v>0.99380632018775072</v>
      </c>
      <c r="CV112" s="69"/>
      <c r="CW112" s="69">
        <v>105</v>
      </c>
      <c r="CX112" s="69">
        <f t="shared" si="69"/>
        <v>0</v>
      </c>
      <c r="CY112" s="69">
        <f t="shared" si="70"/>
        <v>0</v>
      </c>
      <c r="CZ112" s="69">
        <f t="shared" si="71"/>
        <v>0</v>
      </c>
      <c r="DA112" s="69">
        <f t="shared" si="72"/>
        <v>0</v>
      </c>
      <c r="DB112" s="69">
        <f t="shared" si="73"/>
        <v>0</v>
      </c>
    </row>
    <row r="113" spans="14:106" x14ac:dyDescent="0.15">
      <c r="N113" s="69"/>
      <c r="O113" s="58">
        <v>106</v>
      </c>
      <c r="P113" s="69">
        <f>求节点($C$8:$C$67,$I$8:$I$67,基本信息!N110)+P112</f>
        <v>200995.5329308066</v>
      </c>
      <c r="Q113" s="69">
        <f>求节点($C$8:$C$67,$I$8:$I$67,基本信息!O110)+Q112</f>
        <v>214667.79688078084</v>
      </c>
      <c r="R113" s="69">
        <f>求节点($C$8:$C$67,$I$8:$I$67,基本信息!P110)+R112</f>
        <v>229754.69667524379</v>
      </c>
      <c r="S113" s="69">
        <f>求节点($C$8:$C$67,$I$8:$I$67,基本信息!Q110)+S112</f>
        <v>246402.68239512693</v>
      </c>
      <c r="T113" s="69">
        <f>求节点($C$8:$C$67,$I$8:$I$67,基本信息!R110)+T112</f>
        <v>264929.85137715045</v>
      </c>
      <c r="U113" s="69">
        <f>求节点($C$8:$C$67,$J$8:$J$67,基本信息!N110)+U112</f>
        <v>5457258.574859377</v>
      </c>
      <c r="V113" s="69">
        <f>求节点($C$8:$C$67,$J$8:$J$67,基本信息!O110)+V112</f>
        <v>5914570.1577711701</v>
      </c>
      <c r="W113" s="69">
        <f>求节点($C$8:$C$67,$J$8:$J$67,基本信息!P110)+W112</f>
        <v>6429890.5894887727</v>
      </c>
      <c r="X113" s="69">
        <f>求节点($C$8:$C$67,$J$8:$J$67,基本信息!Q110)+X112</f>
        <v>7006358.3345948514</v>
      </c>
      <c r="Y113" s="69">
        <f>求节点($C$8:$C$67,$J$8:$J$67,基本信息!R110)+Y112</f>
        <v>7653131.1685465332</v>
      </c>
      <c r="Z113" s="69">
        <f>求节点($C$8:$C$67,$K$8:$K$67,基本信息!N110)+Z112</f>
        <v>0</v>
      </c>
      <c r="AA113" s="69">
        <f>求节点($C$8:$C$67,$K$8:$K$67,基本信息!O110)+AA112</f>
        <v>0</v>
      </c>
      <c r="AB113" s="69">
        <f>求节点($C$8:$C$67,$K$8:$K$67,基本信息!P110)+AB112</f>
        <v>0</v>
      </c>
      <c r="AC113" s="69">
        <f>求节点($C$8:$C$67,$K$8:$K$67,基本信息!Q110)+AC112</f>
        <v>0</v>
      </c>
      <c r="AD113" s="69">
        <f>求节点($C$8:$C$67,$K$8:$K$67,基本信息!R110)+AD112</f>
        <v>0</v>
      </c>
      <c r="AE113" s="69">
        <f>求节点($C$8:$C$67,$L$8:$L$67,基本信息!N110)+AE112</f>
        <v>157107496.30241644</v>
      </c>
      <c r="AF113" s="69">
        <f>求节点($C$8:$C$67,$L$8:$L$67,基本信息!O110)+AF112</f>
        <v>178245979.81044501</v>
      </c>
      <c r="AG113" s="69">
        <f>求节点($C$8:$C$67,$L$8:$L$67,基本信息!P110)+AG112</f>
        <v>205378353.7121093</v>
      </c>
      <c r="AH113" s="69">
        <f>求节点($C$8:$C$67,$L$8:$L$67,基本信息!Q110)+AH112</f>
        <v>237973522.19650656</v>
      </c>
      <c r="AI113" s="69">
        <f>求节点($C$8:$C$67,$L$8:$L$67,基本信息!R110)+AI112</f>
        <v>275900093.50572407</v>
      </c>
      <c r="AJ113" s="69"/>
      <c r="AK113" s="69">
        <v>106</v>
      </c>
      <c r="AL113" s="69">
        <f>求节点($O$8:$O$607,P$8:P$607,节奏总纲!P109)+IF((节奏总纲!P109-INDEX($O$8:$O$607,MATCH(MAX(P$8:P$607),P$8:P$607,0)))&lt;0,0,(节奏总纲!P109-INDEX($O$8:$O$607,MATCH(MAX(P$8:P$607),P$8:P$607,0)))*MAX($I$8:$I$67))</f>
        <v>4373316.8252507458</v>
      </c>
      <c r="AM113" s="69">
        <f>求节点($O$8:$O$607,Q$8:Q$607,节奏总纲!Q109)+IF((节奏总纲!Q109-INDEX($O$8:$O$607,MATCH(MAX(Q$8:Q$607),Q$8:Q$607,0)))&lt;0,0,(节奏总纲!Q109-INDEX($O$8:$O$607,MATCH(MAX(Q$8:Q$607),Q$8:Q$607,0)))*MAX($I$8:$I$67))</f>
        <v>3727514.6923927767</v>
      </c>
      <c r="AN113" s="69">
        <f>求节点($O$8:$O$607,R$8:R$607,节奏总纲!R109)+IF((节奏总纲!R109-INDEX($O$8:$O$607,MATCH(MAX(R$8:R$607),R$8:R$607,0)))&lt;0,0,(节奏总纲!R109-INDEX($O$8:$O$607,MATCH(MAX(R$8:R$607),R$8:R$607,0)))*MAX($I$8:$I$67))</f>
        <v>2983546.9757236503</v>
      </c>
      <c r="AO113" s="69">
        <f>求节点($O$8:$O$607,S$8:S$607,节奏总纲!S109)+IF((节奏总纲!S109-INDEX($O$8:$O$607,MATCH(MAX(S$8:S$607),S$8:S$607,0)))&lt;0,0,(节奏总纲!S109-INDEX($O$8:$O$607,MATCH(MAX(S$8:S$607),S$8:S$607,0)))*MAX($I$8:$I$67))</f>
        <v>2121551.015767321</v>
      </c>
      <c r="AP113" s="69">
        <f>求节点($O$8:$O$607,T$8:T$607,节奏总纲!T109)+IF((节奏总纲!T109-INDEX($O$8:$O$607,MATCH(MAX(T$8:T$607),T$8:T$607,0)))&lt;0,0,(节奏总纲!T109-INDEX($O$8:$O$607,MATCH(MAX(T$8:T$607),T$8:T$607,0)))*MAX($I$8:$I$67))</f>
        <v>1103222.6751342544</v>
      </c>
      <c r="AQ113" s="69">
        <f>求节点($O$8:$O$607,U$8:U$607,节奏总纲!P109)+IF((节奏总纲!P109-INDEX($O$8:$O$607,MATCH(MAX(U$8:U$607),U$8:U$607,0)))&lt;0,0,(节奏总纲!P109-INDEX($O$8:$O$607,MATCH(MAX(U$8:U$607),U$8:U$607,0)))*MAX($J$8:$J$67))</f>
        <v>129695697.34445755</v>
      </c>
      <c r="AR113" s="69">
        <f>求节点($O$8:$O$607,V$8:V$607,节奏总纲!Q109)+IF((节奏总纲!Q109-INDEX($O$8:$O$607,MATCH(MAX(V$8:V$607),V$8:V$607,0)))&lt;0,0,(节奏总纲!Q109-INDEX($O$8:$O$607,MATCH(MAX(V$8:V$607),V$8:V$607,0)))*MAX($J$8:$J$67))</f>
        <v>110485177.02313104</v>
      </c>
      <c r="AS113" s="69">
        <f>求节点($O$8:$O$607,W$8:W$607,节奏总纲!R109)+IF((节奏总纲!R109-INDEX($O$8:$O$607,MATCH(MAX(W$8:W$607),W$8:W$607,0)))&lt;0,0,(节奏总纲!R109-INDEX($O$8:$O$607,MATCH(MAX(W$8:W$607),W$8:W$607,0)))*MAX($J$8:$J$67))</f>
        <v>88345258.960940957</v>
      </c>
      <c r="AT113" s="69">
        <f>求节点($O$8:$O$607,X$8:X$607,节奏总纲!S109)+IF((节奏总纲!S109-INDEX($O$8:$O$607,MATCH(MAX(X$8:X$607),X$8:X$607,0)))&lt;0,0,(节奏总纲!S109-INDEX($O$8:$O$607,MATCH(MAX(X$8:X$607),X$8:X$607,0)))*MAX($J$8:$J$67))</f>
        <v>62678808.335760675</v>
      </c>
      <c r="AU113" s="69">
        <f>求节点($O$8:$O$607,Y$8:Y$607,节奏总纲!T109)+IF((节奏总纲!T109-INDEX($O$8:$O$607,MATCH(MAX(Y$8:Y$607),Y$8:Y$607,0)))&lt;0,0,(节奏总纲!T109-INDEX($O$8:$O$607,MATCH(MAX(Y$8:Y$607),Y$8:Y$607,0)))*MAX($J$8:$J$67))</f>
        <v>32336315.88125965</v>
      </c>
      <c r="AV113" s="69">
        <f>求节点($O$8:$O$607,Z$8:Z$607,节奏总纲!P109)+IF((节奏总纲!P109-INDEX($O$8:$O$607,MATCH(MAX(Z$8:Z$607),Z$8:Z$607,0)))&lt;0,0,(节奏总纲!P109-INDEX($O$8:$O$607,MATCH(MAX(Z$8:Z$607),Z$8:Z$607,0)))*MAX($K$8:$K$67))</f>
        <v>0</v>
      </c>
      <c r="AW113" s="69">
        <f>求节点($O$8:$O$607,AA$8:AA$607,节奏总纲!Q109)+IF((节奏总纲!Q109-INDEX($O$8:$O$607,MATCH(MAX(AA$8:AA$607),AA$8:AA$607,0)))&lt;0,0,(节奏总纲!Q109-INDEX($O$8:$O$607,MATCH(MAX(AA$8:AA$607),AA$8:AA$607,0)))*MAX($K$8:$K$67))</f>
        <v>0</v>
      </c>
      <c r="AX113" s="69">
        <f>求节点($O$8:$O$607,AB$8:AB$607,节奏总纲!R109)+IF((节奏总纲!R109-INDEX($O$8:$O$607,MATCH(MAX(AB$8:AB$607),AB$8:AB$607,0)))&lt;0,0,(节奏总纲!R109-INDEX($O$8:$O$607,MATCH(MAX(AB$8:AB$607),AB$8:AB$607,0)))*MAX($K$8:$K$67))</f>
        <v>0</v>
      </c>
      <c r="AY113" s="69">
        <f>求节点($O$8:$O$607,AC$8:AC$607,节奏总纲!S109)+IF((节奏总纲!S109-INDEX($O$8:$O$607,MATCH(MAX(AC$8:AC$607),AC$8:AC$607,0)))&lt;0,0,(节奏总纲!S109-INDEX($O$8:$O$607,MATCH(MAX(AC$8:AC$607),AC$8:AC$607,0)))*MAX($K$8:$K$67))</f>
        <v>0</v>
      </c>
      <c r="AZ113" s="69">
        <f>求节点($O$8:$O$607,AD$8:AD$607,节奏总纲!T109)+IF((节奏总纲!T109-INDEX($O$8:$O$607,MATCH(MAX(AD$8:AD$607),AD$8:AD$607,0)))&lt;0,0,(节奏总纲!T109-INDEX($O$8:$O$607,MATCH(MAX(AD$8:AD$607),AD$8:AD$607,0)))*MAX($K$8:$K$67))</f>
        <v>0</v>
      </c>
      <c r="BA113" s="69">
        <f>求节点($O$8:$O$607,AE$8:AE$607,节奏总纲!P109)+IF((节奏总纲!P109-INDEX($O$8:$O$607,MATCH(MAX(AE$8:AE$607),AE$8:AE$607,0)))&lt;0,0,(节奏总纲!P109-INDEX($O$8:$O$607,MATCH(MAX(AE$8:AE$607),AE$8:AE$607,0)))*MAX($L$8:$L$67))</f>
        <v>5160376298.7791414</v>
      </c>
      <c r="BB113" s="69">
        <f>求节点($O$8:$O$607,AF$8:AF$607,节奏总纲!Q109)+IF((节奏总纲!Q109-INDEX($O$8:$O$607,MATCH(MAX(AF$8:AF$607),AF$8:AF$607,0)))&lt;0,0,(节奏总纲!Q109-INDEX($O$8:$O$607,MATCH(MAX(AF$8:AF$607),AF$8:AF$607,0)))*MAX($L$8:$L$67))</f>
        <v>4385067730.2453203</v>
      </c>
      <c r="BC113" s="69">
        <f>求节点($O$8:$O$607,AG$8:AG$607,节奏总纲!R109)+IF((节奏总纲!R109-INDEX($O$8:$O$607,MATCH(MAX(AG$8:AG$607),AG$8:AG$607,0)))&lt;0,0,(节奏总纲!R109-INDEX($O$8:$O$607,MATCH(MAX(AG$8:AG$607),AG$8:AG$607,0)))*MAX($L$8:$L$67))</f>
        <v>3492273579.7321329</v>
      </c>
      <c r="BD113" s="69">
        <f>求节点($O$8:$O$607,AH$8:AH$607,节奏总纲!S109)+IF((节奏总纲!S109-INDEX($O$8:$O$607,MATCH(MAX(AH$8:AH$607),AH$8:AH$607,0)))&lt;0,0,(节奏总纲!S109-INDEX($O$8:$O$607,MATCH(MAX(AH$8:AH$607),AH$8:AH$607,0)))*MAX($L$8:$L$67))</f>
        <v>2456651455.5780268</v>
      </c>
      <c r="BE113" s="69">
        <f>求节点($O$8:$O$607,AI$8:AI$607,节奏总纲!T109)+IF((节奏总纲!T109-INDEX($O$8:$O$607,MATCH(MAX(AI$8:AI$607),AI$8:AI$607,0)))&lt;0,0,(节奏总纲!T109-INDEX($O$8:$O$607,MATCH(MAX(AI$8:AI$607),AI$8:AI$607,0)))*MAX($L$8:$L$67))</f>
        <v>1230178394.9645329</v>
      </c>
      <c r="BN113" s="69">
        <v>106</v>
      </c>
      <c r="BO113" s="69">
        <f>求节点($BJ$19:$BJ$23,$BK$19:$BK$23,基本信息!G110)</f>
        <v>750000</v>
      </c>
      <c r="BP113" s="69">
        <f>求节点($BJ$19:$BJ$23,$BK$19:$BK$23,基本信息!H110)</f>
        <v>750000</v>
      </c>
      <c r="BQ113" s="69">
        <f>求节点($BJ$19:$BJ$23,$BK$19:$BK$23,基本信息!I110)</f>
        <v>750000</v>
      </c>
      <c r="BR113" s="69">
        <f>求节点($BJ$19:$BJ$23,$BK$19:$BK$23,基本信息!J110)</f>
        <v>750000</v>
      </c>
      <c r="BS113" s="69">
        <f>求节点($BJ$19:$BJ$23,$BK$19:$BK$23,基本信息!K110)</f>
        <v>750000</v>
      </c>
      <c r="BT113" s="69">
        <f>求节点($BJ$19:$BJ$23,$BL$19:$BL$23,基本信息!G110)</f>
        <v>12500</v>
      </c>
      <c r="BU113" s="69">
        <f>求节点($BJ$19:$BJ$23,$BL$19:$BL$23,基本信息!H110)</f>
        <v>12500</v>
      </c>
      <c r="BV113" s="69">
        <f>求节点($BJ$19:$BJ$23,$BL$19:$BL$23,基本信息!I110)</f>
        <v>12500</v>
      </c>
      <c r="BW113" s="69">
        <f>求节点($BJ$19:$BJ$23,$BL$19:$BL$23,基本信息!J110)</f>
        <v>12500</v>
      </c>
      <c r="BX113" s="69">
        <f>求节点($BJ$19:$BJ$23,$BL$19:$BL$23,基本信息!K110)</f>
        <v>12500</v>
      </c>
      <c r="BY113" s="69"/>
      <c r="BZ113" s="69"/>
      <c r="CA113" s="69"/>
      <c r="CC113" s="69"/>
      <c r="CD113" s="69">
        <v>106</v>
      </c>
      <c r="CE113" s="69">
        <f t="shared" si="55"/>
        <v>438581.68252507458</v>
      </c>
      <c r="CF113" s="69">
        <f t="shared" si="56"/>
        <v>374001.46923927771</v>
      </c>
      <c r="CG113" s="69">
        <f t="shared" si="57"/>
        <v>299604.69757236505</v>
      </c>
      <c r="CH113" s="69">
        <f t="shared" si="58"/>
        <v>213405.10157673212</v>
      </c>
      <c r="CI113" s="69">
        <f t="shared" si="59"/>
        <v>111572.26751342544</v>
      </c>
      <c r="CJ113" s="69">
        <f>(CE113-CE112)/节奏总纲!W109</f>
        <v>299.9999999999996</v>
      </c>
      <c r="CK113" s="6">
        <f t="shared" si="60"/>
        <v>2.8500962302011666E-3</v>
      </c>
      <c r="CL113" s="6">
        <f t="shared" si="61"/>
        <v>0.99714990376979884</v>
      </c>
      <c r="CM113" s="69"/>
      <c r="CN113" s="69">
        <v>106</v>
      </c>
      <c r="CO113" s="69">
        <f t="shared" si="62"/>
        <v>130445697.34445755</v>
      </c>
      <c r="CP113" s="69">
        <f t="shared" si="63"/>
        <v>111235177.02313104</v>
      </c>
      <c r="CQ113" s="69">
        <f t="shared" si="64"/>
        <v>89095258.960940957</v>
      </c>
      <c r="CR113" s="69">
        <f t="shared" si="65"/>
        <v>63428808.335760675</v>
      </c>
      <c r="CS113" s="69">
        <f t="shared" si="66"/>
        <v>33086315.88125965</v>
      </c>
      <c r="CT113" s="6">
        <f t="shared" si="67"/>
        <v>5.7495188823249175E-3</v>
      </c>
      <c r="CU113" s="6">
        <f t="shared" si="68"/>
        <v>0.99425048111767511</v>
      </c>
      <c r="CV113" s="69"/>
      <c r="CW113" s="69">
        <v>106</v>
      </c>
      <c r="CX113" s="69">
        <f t="shared" si="69"/>
        <v>0</v>
      </c>
      <c r="CY113" s="69">
        <f t="shared" si="70"/>
        <v>0</v>
      </c>
      <c r="CZ113" s="69">
        <f t="shared" si="71"/>
        <v>0</v>
      </c>
      <c r="DA113" s="69">
        <f t="shared" si="72"/>
        <v>0</v>
      </c>
      <c r="DB113" s="69">
        <f t="shared" si="73"/>
        <v>0</v>
      </c>
    </row>
    <row r="114" spans="14:106" x14ac:dyDescent="0.15">
      <c r="N114" s="69"/>
      <c r="O114" s="58">
        <v>107</v>
      </c>
      <c r="P114" s="69">
        <f>求节点($C$8:$C$67,$I$8:$I$67,基本信息!N111)+P113</f>
        <v>203155.5329308066</v>
      </c>
      <c r="Q114" s="69">
        <f>求节点($C$8:$C$67,$I$8:$I$67,基本信息!O111)+Q113</f>
        <v>216932.79688078084</v>
      </c>
      <c r="R114" s="69">
        <f>求节点($C$8:$C$67,$I$8:$I$67,基本信息!P111)+R113</f>
        <v>232124.69667524379</v>
      </c>
      <c r="S114" s="69">
        <f>求节点($C$8:$C$67,$I$8:$I$67,基本信息!Q111)+S113</f>
        <v>248877.68239512693</v>
      </c>
      <c r="T114" s="69">
        <f>求节点($C$8:$C$67,$I$8:$I$67,基本信息!R111)+T113</f>
        <v>267509.85137715045</v>
      </c>
      <c r="U114" s="69">
        <f>求节点($C$8:$C$67,$J$8:$J$67,基本信息!N111)+U113</f>
        <v>5517258.574859377</v>
      </c>
      <c r="V114" s="69">
        <f>求节点($C$8:$C$67,$J$8:$J$67,基本信息!O111)+V113</f>
        <v>5978320.1577711701</v>
      </c>
      <c r="W114" s="69">
        <f>求节点($C$8:$C$67,$J$8:$J$67,基本信息!P111)+W113</f>
        <v>6497390.5894887727</v>
      </c>
      <c r="X114" s="69">
        <f>求节点($C$8:$C$67,$J$8:$J$67,基本信息!Q111)+X113</f>
        <v>7077608.3345948514</v>
      </c>
      <c r="Y114" s="69">
        <f>求节点($C$8:$C$67,$J$8:$J$67,基本信息!R111)+Y113</f>
        <v>7728131.1685465332</v>
      </c>
      <c r="Z114" s="69">
        <f>求节点($C$8:$C$67,$K$8:$K$67,基本信息!N111)+Z113</f>
        <v>0</v>
      </c>
      <c r="AA114" s="69">
        <f>求节点($C$8:$C$67,$K$8:$K$67,基本信息!O111)+AA113</f>
        <v>0</v>
      </c>
      <c r="AB114" s="69">
        <f>求节点($C$8:$C$67,$K$8:$K$67,基本信息!P111)+AB113</f>
        <v>0</v>
      </c>
      <c r="AC114" s="69">
        <f>求节点($C$8:$C$67,$K$8:$K$67,基本信息!Q111)+AC113</f>
        <v>0</v>
      </c>
      <c r="AD114" s="69">
        <f>求节点($C$8:$C$67,$K$8:$K$67,基本信息!R111)+AD113</f>
        <v>0</v>
      </c>
      <c r="AE114" s="69">
        <f>求节点($C$8:$C$67,$L$8:$L$67,基本信息!N111)+AE113</f>
        <v>158907496.30241644</v>
      </c>
      <c r="AF114" s="69">
        <f>求节点($C$8:$C$67,$L$8:$L$67,基本信息!O111)+AF113</f>
        <v>180285979.81044501</v>
      </c>
      <c r="AG114" s="69">
        <f>求节点($C$8:$C$67,$L$8:$L$67,基本信息!P111)+AG113</f>
        <v>207658353.7121093</v>
      </c>
      <c r="AH114" s="69">
        <f>求节点($C$8:$C$67,$L$8:$L$67,基本信息!Q111)+AH113</f>
        <v>240493522.19650656</v>
      </c>
      <c r="AI114" s="69">
        <f>求节点($C$8:$C$67,$L$8:$L$67,基本信息!R111)+AI113</f>
        <v>278660093.50572407</v>
      </c>
      <c r="AJ114" s="69"/>
      <c r="AK114" s="69">
        <v>107</v>
      </c>
      <c r="AL114" s="69">
        <f>求节点($O$8:$O$607,P$8:P$607,节奏总纲!P110)+IF((节奏总纲!P110-INDEX($O$8:$O$607,MATCH(MAX(P$8:P$607),P$8:P$607,0)))&lt;0,0,(节奏总纲!P110-INDEX($O$8:$O$607,MATCH(MAX(P$8:P$607),P$8:P$607,0)))*MAX($I$8:$I$67))</f>
        <v>4707514.2561435131</v>
      </c>
      <c r="AM114" s="69">
        <f>求节点($O$8:$O$607,Q$8:Q$607,节奏总纲!Q110)+IF((节奏总纲!Q110-INDEX($O$8:$O$607,MATCH(MAX(Q$8:Q$607),Q$8:Q$607,0)))&lt;0,0,(节奏总纲!Q110-INDEX($O$8:$O$607,MATCH(MAX(Q$8:Q$607),Q$8:Q$607,0)))*MAX($I$8:$I$67))</f>
        <v>4010890.8871428263</v>
      </c>
      <c r="AN114" s="69">
        <f>求节点($O$8:$O$607,R$8:R$607,节奏总纲!R110)+IF((节奏总纲!R110-INDEX($O$8:$O$607,MATCH(MAX(R$8:R$607),R$8:R$607,0)))&lt;0,0,(节奏总纲!R110-INDEX($O$8:$O$607,MATCH(MAX(R$8:R$607),R$8:R$607,0)))*MAX($I$8:$I$67))</f>
        <v>3218426.3188839797</v>
      </c>
      <c r="AO114" s="69">
        <f>求节点($O$8:$O$607,S$8:S$607,节奏总纲!S110)+IF((节奏总纲!S110-INDEX($O$8:$O$607,MATCH(MAX(S$8:S$607),S$8:S$607,0)))&lt;0,0,(节奏总纲!S110-INDEX($O$8:$O$607,MATCH(MAX(S$8:S$607),S$8:S$607,0)))*MAX($I$8:$I$67))</f>
        <v>2277898.4748541722</v>
      </c>
      <c r="AP114" s="69">
        <f>求节点($O$8:$O$607,T$8:T$607,节奏总纲!T110)+IF((节奏总纲!T110-INDEX($O$8:$O$607,MATCH(MAX(T$8:T$607),T$8:T$607,0)))&lt;0,0,(节奏总纲!T110-INDEX($O$8:$O$607,MATCH(MAX(T$8:T$607),T$8:T$607,0)))*MAX($I$8:$I$67))</f>
        <v>1185136.7215392326</v>
      </c>
      <c r="AQ114" s="69">
        <f>求节点($O$8:$O$607,U$8:U$607,节奏总纲!P110)+IF((节奏总纲!P110-INDEX($O$8:$O$607,MATCH(MAX(U$8:U$607),U$8:U$607,0)))&lt;0,0,(节奏总纲!P110-INDEX($O$8:$O$607,MATCH(MAX(U$8:U$607),U$8:U$607,0)))*MAX($J$8:$J$67))</f>
        <v>139721620.27124056</v>
      </c>
      <c r="AR114" s="69">
        <f>求节点($O$8:$O$607,V$8:V$607,节奏总纲!Q110)+IF((节奏总纲!Q110-INDEX($O$8:$O$607,MATCH(MAX(V$8:V$607),V$8:V$607,0)))&lt;0,0,(节奏总纲!Q110-INDEX($O$8:$O$607,MATCH(MAX(V$8:V$607),V$8:V$607,0)))*MAX($J$8:$J$67))</f>
        <v>118986462.86563253</v>
      </c>
      <c r="AS114" s="69">
        <f>求节点($O$8:$O$607,W$8:W$607,节奏总纲!R110)+IF((节奏总纲!R110-INDEX($O$8:$O$607,MATCH(MAX(W$8:W$607),W$8:W$607,0)))&lt;0,0,(节奏总纲!R110-INDEX($O$8:$O$607,MATCH(MAX(W$8:W$607),W$8:W$607,0)))*MAX($J$8:$J$67))</f>
        <v>95391639.25575085</v>
      </c>
      <c r="AT114" s="69">
        <f>求节点($O$8:$O$607,X$8:X$607,节奏总纲!S110)+IF((节奏总纲!S110-INDEX($O$8:$O$607,MATCH(MAX(X$8:X$607),X$8:X$607,0)))&lt;0,0,(节奏总纲!S110-INDEX($O$8:$O$607,MATCH(MAX(X$8:X$607),X$8:X$607,0)))*MAX($J$8:$J$67))</f>
        <v>67369232.108366221</v>
      </c>
      <c r="AU114" s="69">
        <f>求节点($O$8:$O$607,Y$8:Y$607,节奏总纲!T110)+IF((节奏总纲!T110-INDEX($O$8:$O$607,MATCH(MAX(Y$8:Y$607),Y$8:Y$607,0)))&lt;0,0,(节奏总纲!T110-INDEX($O$8:$O$607,MATCH(MAX(Y$8:Y$607),Y$8:Y$607,0)))*MAX($J$8:$J$67))</f>
        <v>34793737.273409002</v>
      </c>
      <c r="AV114" s="69">
        <f>求节点($O$8:$O$607,Z$8:Z$607,节奏总纲!P110)+IF((节奏总纲!P110-INDEX($O$8:$O$607,MATCH(MAX(Z$8:Z$607),Z$8:Z$607,0)))&lt;0,0,(节奏总纲!P110-INDEX($O$8:$O$607,MATCH(MAX(Z$8:Z$607),Z$8:Z$607,0)))*MAX($K$8:$K$67))</f>
        <v>0</v>
      </c>
      <c r="AW114" s="69">
        <f>求节点($O$8:$O$607,AA$8:AA$607,节奏总纲!Q110)+IF((节奏总纲!Q110-INDEX($O$8:$O$607,MATCH(MAX(AA$8:AA$607),AA$8:AA$607,0)))&lt;0,0,(节奏总纲!Q110-INDEX($O$8:$O$607,MATCH(MAX(AA$8:AA$607),AA$8:AA$607,0)))*MAX($K$8:$K$67))</f>
        <v>0</v>
      </c>
      <c r="AX114" s="69">
        <f>求节点($O$8:$O$607,AB$8:AB$607,节奏总纲!R110)+IF((节奏总纲!R110-INDEX($O$8:$O$607,MATCH(MAX(AB$8:AB$607),AB$8:AB$607,0)))&lt;0,0,(节奏总纲!R110-INDEX($O$8:$O$607,MATCH(MAX(AB$8:AB$607),AB$8:AB$607,0)))*MAX($K$8:$K$67))</f>
        <v>0</v>
      </c>
      <c r="AY114" s="69">
        <f>求节点($O$8:$O$607,AC$8:AC$607,节奏总纲!S110)+IF((节奏总纲!S110-INDEX($O$8:$O$607,MATCH(MAX(AC$8:AC$607),AC$8:AC$607,0)))&lt;0,0,(节奏总纲!S110-INDEX($O$8:$O$607,MATCH(MAX(AC$8:AC$607),AC$8:AC$607,0)))*MAX($K$8:$K$67))</f>
        <v>0</v>
      </c>
      <c r="AZ114" s="69">
        <f>求节点($O$8:$O$607,AD$8:AD$607,节奏总纲!T110)+IF((节奏总纲!T110-INDEX($O$8:$O$607,MATCH(MAX(AD$8:AD$607),AD$8:AD$607,0)))&lt;0,0,(节奏总纲!T110-INDEX($O$8:$O$607,MATCH(MAX(AD$8:AD$607),AD$8:AD$607,0)))*MAX($K$8:$K$67))</f>
        <v>0</v>
      </c>
      <c r="BA114" s="69">
        <f>求节点($O$8:$O$607,AE$8:AE$607,节奏总纲!P110)+IF((节奏总纲!P110-INDEX($O$8:$O$607,MATCH(MAX(AE$8:AE$607),AE$8:AE$607,0)))&lt;0,0,(节奏总纲!P110-INDEX($O$8:$O$607,MATCH(MAX(AE$8:AE$607),AE$8:AE$607,0)))*MAX($L$8:$L$67))</f>
        <v>5574781113.0861731</v>
      </c>
      <c r="BB114" s="69">
        <f>求节点($O$8:$O$607,AF$8:AF$607,节奏总纲!Q110)+IF((节奏总纲!Q110-INDEX($O$8:$O$607,MATCH(MAX(AF$8:AF$607),AF$8:AF$607,0)))&lt;0,0,(节奏总纲!Q110-INDEX($O$8:$O$607,MATCH(MAX(AF$8:AF$607),AF$8:AF$607,0)))*MAX($L$8:$L$67))</f>
        <v>4736454211.7353811</v>
      </c>
      <c r="BC114" s="69">
        <f>求节点($O$8:$O$607,AG$8:AG$607,节奏总纲!R110)+IF((节奏总纲!R110-INDEX($O$8:$O$607,MATCH(MAX(AG$8:AG$607),AG$8:AG$607,0)))&lt;0,0,(节奏总纲!R110-INDEX($O$8:$O$607,MATCH(MAX(AG$8:AG$607),AG$8:AG$607,0)))*MAX($L$8:$L$67))</f>
        <v>3783523965.2509422</v>
      </c>
      <c r="BD114" s="69">
        <f>求节点($O$8:$O$607,AH$8:AH$607,节奏总纲!S110)+IF((节奏总纲!S110-INDEX($O$8:$O$607,MATCH(MAX(AH$8:AH$607),AH$8:AH$607,0)))&lt;0,0,(节奏总纲!S110-INDEX($O$8:$O$607,MATCH(MAX(AH$8:AH$607),AH$8:AH$607,0)))*MAX($L$8:$L$67))</f>
        <v>2650522304.8457227</v>
      </c>
      <c r="BE114" s="69">
        <f>求节点($O$8:$O$607,AI$8:AI$607,节奏总纲!T110)+IF((节奏总纲!T110-INDEX($O$8:$O$607,MATCH(MAX(AI$8:AI$607),AI$8:AI$607,0)))&lt;0,0,(节奏总纲!T110-INDEX($O$8:$O$607,MATCH(MAX(AI$8:AI$607),AI$8:AI$607,0)))*MAX($L$8:$L$67))</f>
        <v>1331751812.506706</v>
      </c>
      <c r="BN114" s="69">
        <v>107</v>
      </c>
      <c r="BO114" s="69">
        <f>求节点($BJ$19:$BJ$23,$BK$19:$BK$23,基本信息!G111)</f>
        <v>750000</v>
      </c>
      <c r="BP114" s="69">
        <f>求节点($BJ$19:$BJ$23,$BK$19:$BK$23,基本信息!H111)</f>
        <v>750000</v>
      </c>
      <c r="BQ114" s="69">
        <f>求节点($BJ$19:$BJ$23,$BK$19:$BK$23,基本信息!I111)</f>
        <v>750000</v>
      </c>
      <c r="BR114" s="69">
        <f>求节点($BJ$19:$BJ$23,$BK$19:$BK$23,基本信息!J111)</f>
        <v>750000</v>
      </c>
      <c r="BS114" s="69">
        <f>求节点($BJ$19:$BJ$23,$BK$19:$BK$23,基本信息!K111)</f>
        <v>750000</v>
      </c>
      <c r="BT114" s="69">
        <f>求节点($BJ$19:$BJ$23,$BL$19:$BL$23,基本信息!G111)</f>
        <v>12500</v>
      </c>
      <c r="BU114" s="69">
        <f>求节点($BJ$19:$BJ$23,$BL$19:$BL$23,基本信息!H111)</f>
        <v>12500</v>
      </c>
      <c r="BV114" s="69">
        <f>求节点($BJ$19:$BJ$23,$BL$19:$BL$23,基本信息!I111)</f>
        <v>12500</v>
      </c>
      <c r="BW114" s="69">
        <f>求节点($BJ$19:$BJ$23,$BL$19:$BL$23,基本信息!J111)</f>
        <v>12500</v>
      </c>
      <c r="BX114" s="69">
        <f>求节点($BJ$19:$BJ$23,$BL$19:$BL$23,基本信息!K111)</f>
        <v>12500</v>
      </c>
      <c r="BY114" s="69"/>
      <c r="BZ114" s="69"/>
      <c r="CA114" s="69"/>
      <c r="CC114" s="69"/>
      <c r="CD114" s="69">
        <v>107</v>
      </c>
      <c r="CE114" s="69">
        <f t="shared" si="55"/>
        <v>472001.42561435135</v>
      </c>
      <c r="CF114" s="69">
        <f t="shared" si="56"/>
        <v>402339.08871428267</v>
      </c>
      <c r="CG114" s="69">
        <f t="shared" si="57"/>
        <v>323092.63188839797</v>
      </c>
      <c r="CH114" s="69">
        <f t="shared" si="58"/>
        <v>229039.84748541724</v>
      </c>
      <c r="CI114" s="69">
        <f t="shared" si="59"/>
        <v>119763.67215392327</v>
      </c>
      <c r="CJ114" s="69">
        <f>(CE114-CE113)/节奏总纲!W110</f>
        <v>300.00000000000028</v>
      </c>
      <c r="CK114" s="6">
        <f t="shared" si="60"/>
        <v>2.6482970859103127E-3</v>
      </c>
      <c r="CL114" s="6">
        <f t="shared" si="61"/>
        <v>0.9973517029140897</v>
      </c>
      <c r="CM114" s="69"/>
      <c r="CN114" s="69">
        <v>107</v>
      </c>
      <c r="CO114" s="69">
        <f t="shared" si="62"/>
        <v>140471620.27124056</v>
      </c>
      <c r="CP114" s="69">
        <f t="shared" si="63"/>
        <v>119736462.86563253</v>
      </c>
      <c r="CQ114" s="69">
        <f t="shared" si="64"/>
        <v>96141639.25575085</v>
      </c>
      <c r="CR114" s="69">
        <f t="shared" si="65"/>
        <v>68119232.108366221</v>
      </c>
      <c r="CS114" s="69">
        <f t="shared" si="66"/>
        <v>35543737.273409002</v>
      </c>
      <c r="CT114" s="6">
        <f t="shared" si="67"/>
        <v>5.3391567531705271E-3</v>
      </c>
      <c r="CU114" s="6">
        <f t="shared" si="68"/>
        <v>0.99466084324682946</v>
      </c>
      <c r="CV114" s="69"/>
      <c r="CW114" s="69">
        <v>107</v>
      </c>
      <c r="CX114" s="69">
        <f t="shared" si="69"/>
        <v>0</v>
      </c>
      <c r="CY114" s="69">
        <f t="shared" si="70"/>
        <v>0</v>
      </c>
      <c r="CZ114" s="69">
        <f t="shared" si="71"/>
        <v>0</v>
      </c>
      <c r="DA114" s="69">
        <f t="shared" si="72"/>
        <v>0</v>
      </c>
      <c r="DB114" s="69">
        <f t="shared" si="73"/>
        <v>0</v>
      </c>
    </row>
    <row r="115" spans="14:106" x14ac:dyDescent="0.15">
      <c r="N115" s="69"/>
      <c r="O115" s="58">
        <v>108</v>
      </c>
      <c r="P115" s="69">
        <f>求节点($C$8:$C$67,$I$8:$I$67,基本信息!N112)+P114</f>
        <v>205315.5329308066</v>
      </c>
      <c r="Q115" s="69">
        <f>求节点($C$8:$C$67,$I$8:$I$67,基本信息!O112)+Q114</f>
        <v>219197.79688078084</v>
      </c>
      <c r="R115" s="69">
        <f>求节点($C$8:$C$67,$I$8:$I$67,基本信息!P112)+R114</f>
        <v>234494.69667524379</v>
      </c>
      <c r="S115" s="69">
        <f>求节点($C$8:$C$67,$I$8:$I$67,基本信息!Q112)+S114</f>
        <v>251352.68239512693</v>
      </c>
      <c r="T115" s="69">
        <f>求节点($C$8:$C$67,$I$8:$I$67,基本信息!R112)+T114</f>
        <v>270089.85137715045</v>
      </c>
      <c r="U115" s="69">
        <f>求节点($C$8:$C$67,$J$8:$J$67,基本信息!N112)+U114</f>
        <v>5577258.574859377</v>
      </c>
      <c r="V115" s="69">
        <f>求节点($C$8:$C$67,$J$8:$J$67,基本信息!O112)+V114</f>
        <v>6042070.1577711701</v>
      </c>
      <c r="W115" s="69">
        <f>求节点($C$8:$C$67,$J$8:$J$67,基本信息!P112)+W114</f>
        <v>6564890.5894887727</v>
      </c>
      <c r="X115" s="69">
        <f>求节点($C$8:$C$67,$J$8:$J$67,基本信息!Q112)+X114</f>
        <v>7148858.3345948514</v>
      </c>
      <c r="Y115" s="69">
        <f>求节点($C$8:$C$67,$J$8:$J$67,基本信息!R112)+Y114</f>
        <v>7803131.1685465332</v>
      </c>
      <c r="Z115" s="69">
        <f>求节点($C$8:$C$67,$K$8:$K$67,基本信息!N112)+Z114</f>
        <v>0</v>
      </c>
      <c r="AA115" s="69">
        <f>求节点($C$8:$C$67,$K$8:$K$67,基本信息!O112)+AA114</f>
        <v>0</v>
      </c>
      <c r="AB115" s="69">
        <f>求节点($C$8:$C$67,$K$8:$K$67,基本信息!P112)+AB114</f>
        <v>0</v>
      </c>
      <c r="AC115" s="69">
        <f>求节点($C$8:$C$67,$K$8:$K$67,基本信息!Q112)+AC114</f>
        <v>0</v>
      </c>
      <c r="AD115" s="69">
        <f>求节点($C$8:$C$67,$K$8:$K$67,基本信息!R112)+AD114</f>
        <v>0</v>
      </c>
      <c r="AE115" s="69">
        <f>求节点($C$8:$C$67,$L$8:$L$67,基本信息!N112)+AE114</f>
        <v>160707496.30241644</v>
      </c>
      <c r="AF115" s="69">
        <f>求节点($C$8:$C$67,$L$8:$L$67,基本信息!O112)+AF114</f>
        <v>182325979.81044501</v>
      </c>
      <c r="AG115" s="69">
        <f>求节点($C$8:$C$67,$L$8:$L$67,基本信息!P112)+AG114</f>
        <v>209938353.7121093</v>
      </c>
      <c r="AH115" s="69">
        <f>求节点($C$8:$C$67,$L$8:$L$67,基本信息!Q112)+AH114</f>
        <v>243013522.19650656</v>
      </c>
      <c r="AI115" s="69">
        <f>求节点($C$8:$C$67,$L$8:$L$67,基本信息!R112)+AI114</f>
        <v>281420093.50572407</v>
      </c>
      <c r="AJ115" s="69"/>
      <c r="AK115" s="69">
        <v>108</v>
      </c>
      <c r="AL115" s="69">
        <f>求节点($O$8:$O$607,P$8:P$607,节奏总纲!P111)+IF((节奏总纲!P111-INDEX($O$8:$O$607,MATCH(MAX(P$8:P$607),P$8:P$607,0)))&lt;0,0,(节奏总纲!P111-INDEX($O$8:$O$607,MATCH(MAX(P$8:P$607),P$8:P$607,0)))*MAX($I$8:$I$67))</f>
        <v>5065698.1938221939</v>
      </c>
      <c r="AM115" s="69">
        <f>求节点($O$8:$O$607,Q$8:Q$607,节奏总纲!Q111)+IF((节奏总纲!Q111-INDEX($O$8:$O$607,MATCH(MAX(Q$8:Q$607),Q$8:Q$607,0)))&lt;0,0,(节奏总纲!Q111-INDEX($O$8:$O$607,MATCH(MAX(Q$8:Q$607),Q$8:Q$607,0)))*MAX($I$8:$I$67))</f>
        <v>4319808.2755481144</v>
      </c>
      <c r="AN115" s="69">
        <f>求节点($O$8:$O$607,R$8:R$607,节奏总纲!R111)+IF((节奏总纲!R111-INDEX($O$8:$O$607,MATCH(MAX(R$8:R$607),R$8:R$607,0)))&lt;0,0,(节奏总纲!R111-INDEX($O$8:$O$607,MATCH(MAX(R$8:R$607),R$8:R$607,0)))*MAX($I$8:$I$67))</f>
        <v>3443829.6916605965</v>
      </c>
      <c r="AO115" s="69">
        <f>求节点($O$8:$O$607,S$8:S$607,节奏总纲!S111)+IF((节奏总纲!S111-INDEX($O$8:$O$607,MATCH(MAX(S$8:S$607),S$8:S$607,0)))&lt;0,0,(节奏总纲!S111-INDEX($O$8:$O$607,MATCH(MAX(S$8:S$607),S$8:S$607,0)))*MAX($I$8:$I$67))</f>
        <v>2439512.5910388371</v>
      </c>
      <c r="AP115" s="69">
        <f>求节点($O$8:$O$607,T$8:T$607,节奏总纲!T111)+IF((节奏总纲!T111-INDEX($O$8:$O$607,MATCH(MAX(T$8:T$607),T$8:T$607,0)))&lt;0,0,(节奏总纲!T111-INDEX($O$8:$O$607,MATCH(MAX(T$8:T$607),T$8:T$607,0)))*MAX($I$8:$I$67))</f>
        <v>1276704.7938524769</v>
      </c>
      <c r="AQ115" s="69">
        <f>求节点($O$8:$O$607,U$8:U$607,节奏总纲!P111)+IF((节奏总纲!P111-INDEX($O$8:$O$607,MATCH(MAX(U$8:U$607),U$8:U$607,0)))&lt;0,0,(节奏总纲!P111-INDEX($O$8:$O$607,MATCH(MAX(U$8:U$607),U$8:U$607,0)))*MAX($J$8:$J$67))</f>
        <v>150467138.40160099</v>
      </c>
      <c r="AR115" s="69">
        <f>求节点($O$8:$O$607,V$8:V$607,节奏总纲!Q111)+IF((节奏总纲!Q111-INDEX($O$8:$O$607,MATCH(MAX(V$8:V$607),V$8:V$607,0)))&lt;0,0,(节奏总纲!Q111-INDEX($O$8:$O$607,MATCH(MAX(V$8:V$607),V$8:V$607,0)))*MAX($J$8:$J$67))</f>
        <v>128253984.51779118</v>
      </c>
      <c r="AS115" s="69">
        <f>求节点($O$8:$O$607,W$8:W$607,节奏总纲!R111)+IF((节奏总纲!R111-INDEX($O$8:$O$607,MATCH(MAX(W$8:W$607),W$8:W$607,0)))&lt;0,0,(节奏总纲!R111-INDEX($O$8:$O$607,MATCH(MAX(W$8:W$607),W$8:W$607,0)))*MAX($J$8:$J$67))</f>
        <v>102153740.43904935</v>
      </c>
      <c r="AT115" s="69">
        <f>求节点($O$8:$O$607,X$8:X$607,节奏总纲!S111)+IF((节奏总纲!S111-INDEX($O$8:$O$607,MATCH(MAX(X$8:X$607),X$8:X$607,0)))&lt;0,0,(节奏总纲!S111-INDEX($O$8:$O$607,MATCH(MAX(X$8:X$607),X$8:X$607,0)))*MAX($J$8:$J$67))</f>
        <v>72217655.593906164</v>
      </c>
      <c r="AU115" s="69">
        <f>求节点($O$8:$O$607,Y$8:Y$607,节奏总纲!T111)+IF((节奏总纲!T111-INDEX($O$8:$O$607,MATCH(MAX(Y$8:Y$607),Y$8:Y$607,0)))&lt;0,0,(节奏总纲!T111-INDEX($O$8:$O$607,MATCH(MAX(Y$8:Y$607),Y$8:Y$607,0)))*MAX($J$8:$J$67))</f>
        <v>37540779.442806326</v>
      </c>
      <c r="AV115" s="69">
        <f>求节点($O$8:$O$607,Z$8:Z$607,节奏总纲!P111)+IF((节奏总纲!P111-INDEX($O$8:$O$607,MATCH(MAX(Z$8:Z$607),Z$8:Z$607,0)))&lt;0,0,(节奏总纲!P111-INDEX($O$8:$O$607,MATCH(MAX(Z$8:Z$607),Z$8:Z$607,0)))*MAX($K$8:$K$67))</f>
        <v>0</v>
      </c>
      <c r="AW115" s="69">
        <f>求节点($O$8:$O$607,AA$8:AA$607,节奏总纲!Q111)+IF((节奏总纲!Q111-INDEX($O$8:$O$607,MATCH(MAX(AA$8:AA$607),AA$8:AA$607,0)))&lt;0,0,(节奏总纲!Q111-INDEX($O$8:$O$607,MATCH(MAX(AA$8:AA$607),AA$8:AA$607,0)))*MAX($K$8:$K$67))</f>
        <v>0</v>
      </c>
      <c r="AX115" s="69">
        <f>求节点($O$8:$O$607,AB$8:AB$607,节奏总纲!R111)+IF((节奏总纲!R111-INDEX($O$8:$O$607,MATCH(MAX(AB$8:AB$607),AB$8:AB$607,0)))&lt;0,0,(节奏总纲!R111-INDEX($O$8:$O$607,MATCH(MAX(AB$8:AB$607),AB$8:AB$607,0)))*MAX($K$8:$K$67))</f>
        <v>0</v>
      </c>
      <c r="AY115" s="69">
        <f>求节点($O$8:$O$607,AC$8:AC$607,节奏总纲!S111)+IF((节奏总纲!S111-INDEX($O$8:$O$607,MATCH(MAX(AC$8:AC$607),AC$8:AC$607,0)))&lt;0,0,(节奏总纲!S111-INDEX($O$8:$O$607,MATCH(MAX(AC$8:AC$607),AC$8:AC$607,0)))*MAX($K$8:$K$67))</f>
        <v>0</v>
      </c>
      <c r="AZ115" s="69">
        <f>求节点($O$8:$O$607,AD$8:AD$607,节奏总纲!T111)+IF((节奏总纲!T111-INDEX($O$8:$O$607,MATCH(MAX(AD$8:AD$607),AD$8:AD$607,0)))&lt;0,0,(节奏总纲!T111-INDEX($O$8:$O$607,MATCH(MAX(AD$8:AD$607),AD$8:AD$607,0)))*MAX($K$8:$K$67))</f>
        <v>0</v>
      </c>
      <c r="BA115" s="69">
        <f>求节点($O$8:$O$607,AE$8:AE$607,节奏总纲!P111)+IF((节奏总纲!P111-INDEX($O$8:$O$607,MATCH(MAX(AE$8:AE$607),AE$8:AE$607,0)))&lt;0,0,(节奏总纲!P111-INDEX($O$8:$O$607,MATCH(MAX(AE$8:AE$607),AE$8:AE$607,0)))*MAX($L$8:$L$67))</f>
        <v>6018929195.8077374</v>
      </c>
      <c r="BB115" s="69">
        <f>求节点($O$8:$O$607,AF$8:AF$607,节奏总纲!Q111)+IF((节奏总纲!Q111-INDEX($O$8:$O$607,MATCH(MAX(AF$8:AF$607),AF$8:AF$607,0)))&lt;0,0,(节奏总纲!Q111-INDEX($O$8:$O$607,MATCH(MAX(AF$8:AF$607),AF$8:AF$607,0)))*MAX($L$8:$L$67))</f>
        <v>5119511773.3579388</v>
      </c>
      <c r="BC115" s="69">
        <f>求节点($O$8:$O$607,AG$8:AG$607,节奏总纲!R111)+IF((节奏总纲!R111-INDEX($O$8:$O$607,MATCH(MAX(AG$8:AG$607),AG$8:AG$607,0)))&lt;0,0,(节奏总纲!R111-INDEX($O$8:$O$607,MATCH(MAX(AG$8:AG$607),AG$8:AG$607,0)))*MAX($L$8:$L$67))</f>
        <v>4063024147.4939461</v>
      </c>
      <c r="BD115" s="69">
        <f>求节点($O$8:$O$607,AH$8:AH$607,节奏总纲!S111)+IF((节奏总纲!S111-INDEX($O$8:$O$607,MATCH(MAX(AH$8:AH$607),AH$8:AH$607,0)))&lt;0,0,(节奏总纲!S111-INDEX($O$8:$O$607,MATCH(MAX(AH$8:AH$607),AH$8:AH$607,0)))*MAX($L$8:$L$67))</f>
        <v>2850923808.9147072</v>
      </c>
      <c r="BE115" s="69">
        <f>求节点($O$8:$O$607,AI$8:AI$607,节奏总纲!T111)+IF((节奏总纲!T111-INDEX($O$8:$O$607,MATCH(MAX(AI$8:AI$607),AI$8:AI$607,0)))&lt;0,0,(节奏总纲!T111-INDEX($O$8:$O$607,MATCH(MAX(AI$8:AI$607),AI$8:AI$607,0)))*MAX($L$8:$L$67))</f>
        <v>1445296222.1751287</v>
      </c>
      <c r="BN115" s="69">
        <v>108</v>
      </c>
      <c r="BO115" s="69">
        <f>求节点($BJ$19:$BJ$23,$BK$19:$BK$23,基本信息!G112)</f>
        <v>750000</v>
      </c>
      <c r="BP115" s="69">
        <f>求节点($BJ$19:$BJ$23,$BK$19:$BK$23,基本信息!H112)</f>
        <v>750000</v>
      </c>
      <c r="BQ115" s="69">
        <f>求节点($BJ$19:$BJ$23,$BK$19:$BK$23,基本信息!I112)</f>
        <v>750000</v>
      </c>
      <c r="BR115" s="69">
        <f>求节点($BJ$19:$BJ$23,$BK$19:$BK$23,基本信息!J112)</f>
        <v>750000</v>
      </c>
      <c r="BS115" s="69">
        <f>求节点($BJ$19:$BJ$23,$BK$19:$BK$23,基本信息!K112)</f>
        <v>750000</v>
      </c>
      <c r="BT115" s="69">
        <f>求节点($BJ$19:$BJ$23,$BL$19:$BL$23,基本信息!G112)</f>
        <v>12500</v>
      </c>
      <c r="BU115" s="69">
        <f>求节点($BJ$19:$BJ$23,$BL$19:$BL$23,基本信息!H112)</f>
        <v>12500</v>
      </c>
      <c r="BV115" s="69">
        <f>求节点($BJ$19:$BJ$23,$BL$19:$BL$23,基本信息!I112)</f>
        <v>12500</v>
      </c>
      <c r="BW115" s="69">
        <f>求节点($BJ$19:$BJ$23,$BL$19:$BL$23,基本信息!J112)</f>
        <v>12500</v>
      </c>
      <c r="BX115" s="69">
        <f>求节点($BJ$19:$BJ$23,$BL$19:$BL$23,基本信息!K112)</f>
        <v>12500</v>
      </c>
      <c r="BY115" s="69"/>
      <c r="BZ115" s="69"/>
      <c r="CA115" s="69"/>
      <c r="CC115" s="69"/>
      <c r="CD115" s="69">
        <v>108</v>
      </c>
      <c r="CE115" s="69">
        <f t="shared" si="55"/>
        <v>507819.8193822194</v>
      </c>
      <c r="CF115" s="69">
        <f t="shared" si="56"/>
        <v>433230.82755481149</v>
      </c>
      <c r="CG115" s="69">
        <f t="shared" si="57"/>
        <v>345632.96916605969</v>
      </c>
      <c r="CH115" s="69">
        <f t="shared" si="58"/>
        <v>245201.25910388373</v>
      </c>
      <c r="CI115" s="69">
        <f t="shared" si="59"/>
        <v>128920.47938524769</v>
      </c>
      <c r="CJ115" s="69">
        <f>(CE115-CE114)/节奏总纲!W111</f>
        <v>299.99999999999989</v>
      </c>
      <c r="CK115" s="6">
        <f t="shared" si="60"/>
        <v>2.461502982535555E-3</v>
      </c>
      <c r="CL115" s="6">
        <f t="shared" si="61"/>
        <v>0.99753849701746444</v>
      </c>
      <c r="CM115" s="69"/>
      <c r="CN115" s="69">
        <v>108</v>
      </c>
      <c r="CO115" s="69">
        <f t="shared" si="62"/>
        <v>151217138.40160099</v>
      </c>
      <c r="CP115" s="69">
        <f t="shared" si="63"/>
        <v>129003984.51779118</v>
      </c>
      <c r="CQ115" s="69">
        <f t="shared" si="64"/>
        <v>102903740.43904935</v>
      </c>
      <c r="CR115" s="69">
        <f t="shared" si="65"/>
        <v>72967655.593906164</v>
      </c>
      <c r="CS115" s="69">
        <f t="shared" si="66"/>
        <v>38290779.442806326</v>
      </c>
      <c r="CT115" s="6">
        <f t="shared" si="67"/>
        <v>4.9597552759407292E-3</v>
      </c>
      <c r="CU115" s="6">
        <f t="shared" si="68"/>
        <v>0.99504024472405928</v>
      </c>
      <c r="CV115" s="69"/>
      <c r="CW115" s="69">
        <v>108</v>
      </c>
      <c r="CX115" s="69">
        <f t="shared" si="69"/>
        <v>0</v>
      </c>
      <c r="CY115" s="69">
        <f t="shared" si="70"/>
        <v>0</v>
      </c>
      <c r="CZ115" s="69">
        <f t="shared" si="71"/>
        <v>0</v>
      </c>
      <c r="DA115" s="69">
        <f t="shared" si="72"/>
        <v>0</v>
      </c>
      <c r="DB115" s="69">
        <f t="shared" si="73"/>
        <v>0</v>
      </c>
    </row>
    <row r="116" spans="14:106" x14ac:dyDescent="0.15">
      <c r="N116" s="69"/>
      <c r="O116" s="58">
        <v>109</v>
      </c>
      <c r="P116" s="69">
        <f>求节点($C$8:$C$67,$I$8:$I$67,基本信息!N113)+P115</f>
        <v>207475.5329308066</v>
      </c>
      <c r="Q116" s="69">
        <f>求节点($C$8:$C$67,$I$8:$I$67,基本信息!O113)+Q115</f>
        <v>221462.79688078084</v>
      </c>
      <c r="R116" s="69">
        <f>求节点($C$8:$C$67,$I$8:$I$67,基本信息!P113)+R115</f>
        <v>236864.69667524379</v>
      </c>
      <c r="S116" s="69">
        <f>求节点($C$8:$C$67,$I$8:$I$67,基本信息!Q113)+S115</f>
        <v>253827.68239512693</v>
      </c>
      <c r="T116" s="69">
        <f>求节点($C$8:$C$67,$I$8:$I$67,基本信息!R113)+T115</f>
        <v>272669.85137715045</v>
      </c>
      <c r="U116" s="69">
        <f>求节点($C$8:$C$67,$J$8:$J$67,基本信息!N113)+U115</f>
        <v>5637258.574859377</v>
      </c>
      <c r="V116" s="69">
        <f>求节点($C$8:$C$67,$J$8:$J$67,基本信息!O113)+V115</f>
        <v>6105820.1577711701</v>
      </c>
      <c r="W116" s="69">
        <f>求节点($C$8:$C$67,$J$8:$J$67,基本信息!P113)+W115</f>
        <v>6632390.5894887727</v>
      </c>
      <c r="X116" s="69">
        <f>求节点($C$8:$C$67,$J$8:$J$67,基本信息!Q113)+X115</f>
        <v>7220108.3345948514</v>
      </c>
      <c r="Y116" s="69">
        <f>求节点($C$8:$C$67,$J$8:$J$67,基本信息!R113)+Y115</f>
        <v>7878131.1685465332</v>
      </c>
      <c r="Z116" s="69">
        <f>求节点($C$8:$C$67,$K$8:$K$67,基本信息!N113)+Z115</f>
        <v>0</v>
      </c>
      <c r="AA116" s="69">
        <f>求节点($C$8:$C$67,$K$8:$K$67,基本信息!O113)+AA115</f>
        <v>0</v>
      </c>
      <c r="AB116" s="69">
        <f>求节点($C$8:$C$67,$K$8:$K$67,基本信息!P113)+AB115</f>
        <v>0</v>
      </c>
      <c r="AC116" s="69">
        <f>求节点($C$8:$C$67,$K$8:$K$67,基本信息!Q113)+AC115</f>
        <v>0</v>
      </c>
      <c r="AD116" s="69">
        <f>求节点($C$8:$C$67,$K$8:$K$67,基本信息!R113)+AD115</f>
        <v>0</v>
      </c>
      <c r="AE116" s="69">
        <f>求节点($C$8:$C$67,$L$8:$L$67,基本信息!N113)+AE115</f>
        <v>162507496.30241644</v>
      </c>
      <c r="AF116" s="69">
        <f>求节点($C$8:$C$67,$L$8:$L$67,基本信息!O113)+AF115</f>
        <v>184365979.81044501</v>
      </c>
      <c r="AG116" s="69">
        <f>求节点($C$8:$C$67,$L$8:$L$67,基本信息!P113)+AG115</f>
        <v>212218353.7121093</v>
      </c>
      <c r="AH116" s="69">
        <f>求节点($C$8:$C$67,$L$8:$L$67,基本信息!Q113)+AH115</f>
        <v>245533522.19650656</v>
      </c>
      <c r="AI116" s="69">
        <f>求节点($C$8:$C$67,$L$8:$L$67,基本信息!R113)+AI115</f>
        <v>284180093.50572407</v>
      </c>
      <c r="AJ116" s="69"/>
      <c r="AK116" s="69">
        <v>109</v>
      </c>
      <c r="AL116" s="69">
        <f>求节点($O$8:$O$607,P$8:P$607,节奏总纲!P112)+IF((节奏总纲!P112-INDEX($O$8:$O$607,MATCH(MAX(P$8:P$607),P$8:P$607,0)))&lt;0,0,(节奏总纲!P112-INDEX($O$8:$O$607,MATCH(MAX(P$8:P$607),P$8:P$607,0)))*MAX($I$8:$I$67))</f>
        <v>5449590.2329329513</v>
      </c>
      <c r="AM116" s="69">
        <f>求节点($O$8:$O$607,Q$8:Q$607,节奏总纲!Q112)+IF((节奏总纲!Q112-INDEX($O$8:$O$607,MATCH(MAX(Q$8:Q$607),Q$8:Q$607,0)))&lt;0,0,(节奏总纲!Q112-INDEX($O$8:$O$607,MATCH(MAX(Q$8:Q$607),Q$8:Q$607,0)))*MAX($I$8:$I$67))</f>
        <v>4628209.9801726062</v>
      </c>
      <c r="AN116" s="69">
        <f>求节点($O$8:$O$607,R$8:R$607,节奏总纲!R112)+IF((节奏总纲!R112-INDEX($O$8:$O$607,MATCH(MAX(R$8:R$607),R$8:R$607,0)))&lt;0,0,(节奏总纲!R112-INDEX($O$8:$O$607,MATCH(MAX(R$8:R$607),R$8:R$607,0)))*MAX($I$8:$I$67))</f>
        <v>3689642.5809667045</v>
      </c>
      <c r="AO116" s="69">
        <f>求节点($O$8:$O$607,S$8:S$607,节奏总纲!S112)+IF((节奏总纲!S112-INDEX($O$8:$O$607,MATCH(MAX(S$8:S$607),S$8:S$607,0)))&lt;0,0,(节奏总纲!S112-INDEX($O$8:$O$607,MATCH(MAX(S$8:S$607),S$8:S$607,0)))*MAX($I$8:$I$67))</f>
        <v>2617418.7767661717</v>
      </c>
      <c r="AP116" s="69">
        <f>求节点($O$8:$O$607,T$8:T$607,节奏总纲!T112)+IF((节奏总纲!T112-INDEX($O$8:$O$607,MATCH(MAX(T$8:T$607),T$8:T$607,0)))&lt;0,0,(节奏总纲!T112-INDEX($O$8:$O$607,MATCH(MAX(T$8:T$607),T$8:T$607,0)))*MAX($I$8:$I$67))</f>
        <v>1374614.5593577158</v>
      </c>
      <c r="AQ116" s="69">
        <f>求节点($O$8:$O$607,U$8:U$607,节奏总纲!P112)+IF((节奏总纲!P112-INDEX($O$8:$O$607,MATCH(MAX(U$8:U$607),U$8:U$607,0)))&lt;0,0,(节奏总纲!P112-INDEX($O$8:$O$607,MATCH(MAX(U$8:U$607),U$8:U$607,0)))*MAX($J$8:$J$67))</f>
        <v>161983899.57492375</v>
      </c>
      <c r="AR116" s="69">
        <f>求节点($O$8:$O$607,V$8:V$607,节奏总纲!Q112)+IF((节奏总纲!Q112-INDEX($O$8:$O$607,MATCH(MAX(V$8:V$607),V$8:V$607,0)))&lt;0,0,(节奏总纲!Q112-INDEX($O$8:$O$607,MATCH(MAX(V$8:V$607),V$8:V$607,0)))*MAX($J$8:$J$67))</f>
        <v>137506035.65652594</v>
      </c>
      <c r="AS116" s="69">
        <f>求节点($O$8:$O$607,W$8:W$607,节奏总纲!R112)+IF((节奏总纲!R112-INDEX($O$8:$O$607,MATCH(MAX(W$8:W$607),W$8:W$607,0)))&lt;0,0,(节奏总纲!R112-INDEX($O$8:$O$607,MATCH(MAX(W$8:W$607),W$8:W$607,0)))*MAX($J$8:$J$67))</f>
        <v>109528127.11823259</v>
      </c>
      <c r="AT116" s="69">
        <f>求节点($O$8:$O$607,X$8:X$607,节奏总纲!S112)+IF((节奏总纲!S112-INDEX($O$8:$O$607,MATCH(MAX(X$8:X$607),X$8:X$607,0)))&lt;0,0,(节奏总纲!S112-INDEX($O$8:$O$607,MATCH(MAX(X$8:X$607),X$8:X$607,0)))*MAX($J$8:$J$67))</f>
        <v>77554841.165726215</v>
      </c>
      <c r="AU116" s="69">
        <f>求节点($O$8:$O$607,Y$8:Y$607,节奏总纲!T112)+IF((节奏总纲!T112-INDEX($O$8:$O$607,MATCH(MAX(Y$8:Y$607),Y$8:Y$607,0)))&lt;0,0,(节奏总纲!T112-INDEX($O$8:$O$607,MATCH(MAX(Y$8:Y$607),Y$8:Y$607,0)))*MAX($J$8:$J$67))</f>
        <v>40478072.407963492</v>
      </c>
      <c r="AV116" s="69">
        <f>求节点($O$8:$O$607,Z$8:Z$607,节奏总纲!P112)+IF((节奏总纲!P112-INDEX($O$8:$O$607,MATCH(MAX(Z$8:Z$607),Z$8:Z$607,0)))&lt;0,0,(节奏总纲!P112-INDEX($O$8:$O$607,MATCH(MAX(Z$8:Z$607),Z$8:Z$607,0)))*MAX($K$8:$K$67))</f>
        <v>0</v>
      </c>
      <c r="AW116" s="69">
        <f>求节点($O$8:$O$607,AA$8:AA$607,节奏总纲!Q112)+IF((节奏总纲!Q112-INDEX($O$8:$O$607,MATCH(MAX(AA$8:AA$607),AA$8:AA$607,0)))&lt;0,0,(节奏总纲!Q112-INDEX($O$8:$O$607,MATCH(MAX(AA$8:AA$607),AA$8:AA$607,0)))*MAX($K$8:$K$67))</f>
        <v>0</v>
      </c>
      <c r="AX116" s="69">
        <f>求节点($O$8:$O$607,AB$8:AB$607,节奏总纲!R112)+IF((节奏总纲!R112-INDEX($O$8:$O$607,MATCH(MAX(AB$8:AB$607),AB$8:AB$607,0)))&lt;0,0,(节奏总纲!R112-INDEX($O$8:$O$607,MATCH(MAX(AB$8:AB$607),AB$8:AB$607,0)))*MAX($K$8:$K$67))</f>
        <v>0</v>
      </c>
      <c r="AY116" s="69">
        <f>求节点($O$8:$O$607,AC$8:AC$607,节奏总纲!S112)+IF((节奏总纲!S112-INDEX($O$8:$O$607,MATCH(MAX(AC$8:AC$607),AC$8:AC$607,0)))&lt;0,0,(节奏总纲!S112-INDEX($O$8:$O$607,MATCH(MAX(AC$8:AC$607),AC$8:AC$607,0)))*MAX($K$8:$K$67))</f>
        <v>0</v>
      </c>
      <c r="AZ116" s="69">
        <f>求节点($O$8:$O$607,AD$8:AD$607,节奏总纲!T112)+IF((节奏总纲!T112-INDEX($O$8:$O$607,MATCH(MAX(AD$8:AD$607),AD$8:AD$607,0)))&lt;0,0,(节奏总纲!T112-INDEX($O$8:$O$607,MATCH(MAX(AD$8:AD$607),AD$8:AD$607,0)))*MAX($K$8:$K$67))</f>
        <v>0</v>
      </c>
      <c r="BA116" s="69">
        <f>求节点($O$8:$O$607,AE$8:AE$607,节奏总纲!P112)+IF((节奏总纲!P112-INDEX($O$8:$O$607,MATCH(MAX(AE$8:AE$607),AE$8:AE$607,0)))&lt;0,0,(节奏总纲!P112-INDEX($O$8:$O$607,MATCH(MAX(AE$8:AE$607),AE$8:AE$607,0)))*MAX($L$8:$L$67))</f>
        <v>6494955324.3050776</v>
      </c>
      <c r="BB116" s="69">
        <f>求节点($O$8:$O$607,AF$8:AF$607,节奏总纲!Q112)+IF((节奏总纲!Q112-INDEX($O$8:$O$607,MATCH(MAX(AF$8:AF$607),AF$8:AF$607,0)))&lt;0,0,(节奏总纲!Q112-INDEX($O$8:$O$607,MATCH(MAX(AF$8:AF$607),AF$8:AF$607,0)))*MAX($L$8:$L$67))</f>
        <v>5501929887.092308</v>
      </c>
      <c r="BC116" s="69">
        <f>求节点($O$8:$O$607,AG$8:AG$607,节奏总纲!R112)+IF((节奏总纲!R112-INDEX($O$8:$O$607,MATCH(MAX(AG$8:AG$607),AG$8:AG$607,0)))&lt;0,0,(节奏总纲!R112-INDEX($O$8:$O$607,MATCH(MAX(AG$8:AG$607),AG$8:AG$607,0)))*MAX($L$8:$L$67))</f>
        <v>4367832130.2335205</v>
      </c>
      <c r="BD116" s="69">
        <f>求节点($O$8:$O$607,AH$8:AH$607,节奏总纲!S112)+IF((节奏总纲!S112-INDEX($O$8:$O$607,MATCH(MAX(AH$8:AH$607),AH$8:AH$607,0)))&lt;0,0,(节奏总纲!S112-INDEX($O$8:$O$607,MATCH(MAX(AH$8:AH$607),AH$8:AH$607,0)))*MAX($L$8:$L$67))</f>
        <v>3071527479.2166023</v>
      </c>
      <c r="BE116" s="69">
        <f>求节点($O$8:$O$607,AI$8:AI$607,节奏总纲!T112)+IF((节奏总纲!T112-INDEX($O$8:$O$607,MATCH(MAX(AI$8:AI$607),AI$8:AI$607,0)))&lt;0,0,(节奏总纲!T112-INDEX($O$8:$O$607,MATCH(MAX(AI$8:AI$607),AI$8:AI$607,0)))*MAX($L$8:$L$67))</f>
        <v>1566704331.4016252</v>
      </c>
      <c r="BN116" s="69">
        <v>109</v>
      </c>
      <c r="BO116" s="69">
        <f>求节点($BJ$19:$BJ$23,$BK$19:$BK$23,基本信息!G113)</f>
        <v>750000</v>
      </c>
      <c r="BP116" s="69">
        <f>求节点($BJ$19:$BJ$23,$BK$19:$BK$23,基本信息!H113)</f>
        <v>750000</v>
      </c>
      <c r="BQ116" s="69">
        <f>求节点($BJ$19:$BJ$23,$BK$19:$BK$23,基本信息!I113)</f>
        <v>750000</v>
      </c>
      <c r="BR116" s="69">
        <f>求节点($BJ$19:$BJ$23,$BK$19:$BK$23,基本信息!J113)</f>
        <v>750000</v>
      </c>
      <c r="BS116" s="69">
        <f>求节点($BJ$19:$BJ$23,$BK$19:$BK$23,基本信息!K113)</f>
        <v>750000</v>
      </c>
      <c r="BT116" s="69">
        <f>求节点($BJ$19:$BJ$23,$BL$19:$BL$23,基本信息!G113)</f>
        <v>12500</v>
      </c>
      <c r="BU116" s="69">
        <f>求节点($BJ$19:$BJ$23,$BL$19:$BL$23,基本信息!H113)</f>
        <v>12500</v>
      </c>
      <c r="BV116" s="69">
        <f>求节点($BJ$19:$BJ$23,$BL$19:$BL$23,基本信息!I113)</f>
        <v>12500</v>
      </c>
      <c r="BW116" s="69">
        <f>求节点($BJ$19:$BJ$23,$BL$19:$BL$23,基本信息!J113)</f>
        <v>12500</v>
      </c>
      <c r="BX116" s="69">
        <f>求节点($BJ$19:$BJ$23,$BL$19:$BL$23,基本信息!K113)</f>
        <v>12500</v>
      </c>
      <c r="BY116" s="69"/>
      <c r="BZ116" s="69"/>
      <c r="CA116" s="69"/>
      <c r="CC116" s="69"/>
      <c r="CD116" s="69">
        <v>109</v>
      </c>
      <c r="CE116" s="69">
        <f t="shared" si="55"/>
        <v>546209.02329329518</v>
      </c>
      <c r="CF116" s="69">
        <f t="shared" si="56"/>
        <v>464070.99801726063</v>
      </c>
      <c r="CG116" s="69">
        <f t="shared" si="57"/>
        <v>370214.2580966705</v>
      </c>
      <c r="CH116" s="69">
        <f t="shared" si="58"/>
        <v>262991.87767661718</v>
      </c>
      <c r="CI116" s="69">
        <f t="shared" si="59"/>
        <v>138711.45593577158</v>
      </c>
      <c r="CJ116" s="69">
        <f>(CE116-CE115)/节奏总纲!W112</f>
        <v>299.99999999999972</v>
      </c>
      <c r="CK116" s="6">
        <f t="shared" si="60"/>
        <v>2.2885011903745018E-3</v>
      </c>
      <c r="CL116" s="6">
        <f t="shared" si="61"/>
        <v>0.99771149880962551</v>
      </c>
      <c r="CM116" s="69"/>
      <c r="CN116" s="69">
        <v>109</v>
      </c>
      <c r="CO116" s="69">
        <f t="shared" si="62"/>
        <v>162733899.57492375</v>
      </c>
      <c r="CP116" s="69">
        <f t="shared" si="63"/>
        <v>138256035.65652594</v>
      </c>
      <c r="CQ116" s="69">
        <f t="shared" si="64"/>
        <v>110278127.11823259</v>
      </c>
      <c r="CR116" s="69">
        <f t="shared" si="65"/>
        <v>78304841.165726215</v>
      </c>
      <c r="CS116" s="69">
        <f t="shared" si="66"/>
        <v>41228072.407963492</v>
      </c>
      <c r="CT116" s="6">
        <f t="shared" si="67"/>
        <v>4.6087508623530223E-3</v>
      </c>
      <c r="CU116" s="6">
        <f t="shared" si="68"/>
        <v>0.99539124913764698</v>
      </c>
      <c r="CV116" s="69"/>
      <c r="CW116" s="69">
        <v>109</v>
      </c>
      <c r="CX116" s="69">
        <f t="shared" si="69"/>
        <v>0</v>
      </c>
      <c r="CY116" s="69">
        <f t="shared" si="70"/>
        <v>0</v>
      </c>
      <c r="CZ116" s="69">
        <f t="shared" si="71"/>
        <v>0</v>
      </c>
      <c r="DA116" s="69">
        <f t="shared" si="72"/>
        <v>0</v>
      </c>
      <c r="DB116" s="69">
        <f t="shared" si="73"/>
        <v>0</v>
      </c>
    </row>
    <row r="117" spans="14:106" x14ac:dyDescent="0.15">
      <c r="N117" s="69"/>
      <c r="O117" s="58">
        <v>110</v>
      </c>
      <c r="P117" s="69">
        <f>求节点($C$8:$C$67,$I$8:$I$67,基本信息!N114)+P116</f>
        <v>209635.5329308066</v>
      </c>
      <c r="Q117" s="69">
        <f>求节点($C$8:$C$67,$I$8:$I$67,基本信息!O114)+Q116</f>
        <v>223727.79688078084</v>
      </c>
      <c r="R117" s="69">
        <f>求节点($C$8:$C$67,$I$8:$I$67,基本信息!P114)+R116</f>
        <v>239234.69667524379</v>
      </c>
      <c r="S117" s="69">
        <f>求节点($C$8:$C$67,$I$8:$I$67,基本信息!Q114)+S116</f>
        <v>256302.68239512693</v>
      </c>
      <c r="T117" s="69">
        <f>求节点($C$8:$C$67,$I$8:$I$67,基本信息!R114)+T116</f>
        <v>275249.85137715045</v>
      </c>
      <c r="U117" s="69">
        <f>求节点($C$8:$C$67,$J$8:$J$67,基本信息!N114)+U116</f>
        <v>5697258.574859377</v>
      </c>
      <c r="V117" s="69">
        <f>求节点($C$8:$C$67,$J$8:$J$67,基本信息!O114)+V116</f>
        <v>6169570.1577711701</v>
      </c>
      <c r="W117" s="69">
        <f>求节点($C$8:$C$67,$J$8:$J$67,基本信息!P114)+W116</f>
        <v>6699890.5894887727</v>
      </c>
      <c r="X117" s="69">
        <f>求节点($C$8:$C$67,$J$8:$J$67,基本信息!Q114)+X116</f>
        <v>7291358.3345948514</v>
      </c>
      <c r="Y117" s="69">
        <f>求节点($C$8:$C$67,$J$8:$J$67,基本信息!R114)+Y116</f>
        <v>7953131.1685465332</v>
      </c>
      <c r="Z117" s="69">
        <f>求节点($C$8:$C$67,$K$8:$K$67,基本信息!N114)+Z116</f>
        <v>0</v>
      </c>
      <c r="AA117" s="69">
        <f>求节点($C$8:$C$67,$K$8:$K$67,基本信息!O114)+AA116</f>
        <v>0</v>
      </c>
      <c r="AB117" s="69">
        <f>求节点($C$8:$C$67,$K$8:$K$67,基本信息!P114)+AB116</f>
        <v>0</v>
      </c>
      <c r="AC117" s="69">
        <f>求节点($C$8:$C$67,$K$8:$K$67,基本信息!Q114)+AC116</f>
        <v>0</v>
      </c>
      <c r="AD117" s="69">
        <f>求节点($C$8:$C$67,$K$8:$K$67,基本信息!R114)+AD116</f>
        <v>0</v>
      </c>
      <c r="AE117" s="69">
        <f>求节点($C$8:$C$67,$L$8:$L$67,基本信息!N114)+AE116</f>
        <v>164307496.30241644</v>
      </c>
      <c r="AF117" s="69">
        <f>求节点($C$8:$C$67,$L$8:$L$67,基本信息!O114)+AF116</f>
        <v>186405979.81044501</v>
      </c>
      <c r="AG117" s="69">
        <f>求节点($C$8:$C$67,$L$8:$L$67,基本信息!P114)+AG116</f>
        <v>214498353.7121093</v>
      </c>
      <c r="AH117" s="69">
        <f>求节点($C$8:$C$67,$L$8:$L$67,基本信息!Q114)+AH116</f>
        <v>248053522.19650656</v>
      </c>
      <c r="AI117" s="69">
        <f>求节点($C$8:$C$67,$L$8:$L$67,基本信息!R114)+AI116</f>
        <v>286940093.50572407</v>
      </c>
      <c r="AJ117" s="69"/>
      <c r="AK117" s="69">
        <v>110</v>
      </c>
      <c r="AL117" s="69">
        <f>求节点($O$8:$O$607,P$8:P$607,节奏总纲!P113)+IF((节奏总纲!P113-INDEX($O$8:$O$607,MATCH(MAX(P$8:P$607),P$8:P$607,0)))&lt;0,0,(节奏总纲!P113-INDEX($O$8:$O$607,MATCH(MAX(P$8:P$607),P$8:P$607,0)))*MAX($I$8:$I$67))</f>
        <v>5861035.5329308063</v>
      </c>
      <c r="AM117" s="69">
        <f>求节点($O$8:$O$607,Q$8:Q$607,节奏总纲!Q113)+IF((节奏总纲!Q113-INDEX($O$8:$O$607,MATCH(MAX(Q$8:Q$607),Q$8:Q$607,0)))&lt;0,0,(节奏总纲!Q113-INDEX($O$8:$O$607,MATCH(MAX(Q$8:Q$607),Q$8:Q$607,0)))*MAX($I$8:$I$67))</f>
        <v>4975770.0968807805</v>
      </c>
      <c r="AN117" s="69">
        <f>求节点($O$8:$O$607,R$8:R$607,节奏总纲!R113)+IF((节奏总纲!R113-INDEX($O$8:$O$607,MATCH(MAX(R$8:R$607),R$8:R$607,0)))&lt;0,0,(节奏总纲!R113-INDEX($O$8:$O$607,MATCH(MAX(R$8:R$607),R$8:R$607,0)))*MAX($I$8:$I$67))</f>
        <v>3976468.4966752431</v>
      </c>
      <c r="AO117" s="69">
        <f>求节点($O$8:$O$607,S$8:S$607,节奏总纲!S113)+IF((节奏总纲!S113-INDEX($O$8:$O$607,MATCH(MAX(S$8:S$607),S$8:S$607,0)))&lt;0,0,(节奏总纲!S113-INDEX($O$8:$O$607,MATCH(MAX(S$8:S$607),S$8:S$607,0)))*MAX($I$8:$I$67))</f>
        <v>2825817.082395127</v>
      </c>
      <c r="AP117" s="69">
        <f>求节点($O$8:$O$607,T$8:T$607,节奏总纲!T113)+IF((节奏总纲!T113-INDEX($O$8:$O$607,MATCH(MAX(T$8:T$607),T$8:T$607,0)))&lt;0,0,(节奏总纲!T113-INDEX($O$8:$O$607,MATCH(MAX(T$8:T$607),T$8:T$607,0)))*MAX($I$8:$I$67))</f>
        <v>1489130.2513771504</v>
      </c>
      <c r="AQ117" s="69">
        <f>求节点($O$8:$O$607,U$8:U$607,节奏总纲!P113)+IF((节奏总纲!P113-INDEX($O$8:$O$607,MATCH(MAX(U$8:U$607),U$8:U$607,0)))&lt;0,0,(节奏总纲!P113-INDEX($O$8:$O$607,MATCH(MAX(U$8:U$607),U$8:U$607,0)))*MAX($J$8:$J$67))</f>
        <v>174327258.57485938</v>
      </c>
      <c r="AR117" s="69">
        <f>求节点($O$8:$O$607,V$8:V$607,节奏总纲!Q113)+IF((节奏总纲!Q113-INDEX($O$8:$O$607,MATCH(MAX(V$8:V$607),V$8:V$607,0)))&lt;0,0,(节奏总纲!Q113-INDEX($O$8:$O$607,MATCH(MAX(V$8:V$607),V$8:V$607,0)))*MAX($J$8:$J$67))</f>
        <v>147932839.15777117</v>
      </c>
      <c r="AS117" s="69">
        <f>求节点($O$8:$O$607,W$8:W$607,节奏总纲!R113)+IF((节奏总纲!R113-INDEX($O$8:$O$607,MATCH(MAX(W$8:W$607),W$8:W$607,0)))&lt;0,0,(节奏总纲!R113-INDEX($O$8:$O$607,MATCH(MAX(W$8:W$607),W$8:W$607,0)))*MAX($J$8:$J$67))</f>
        <v>118132904.58948876</v>
      </c>
      <c r="AT117" s="69">
        <f>求节点($O$8:$O$607,X$8:X$607,节奏总纲!S113)+IF((节奏总纲!S113-INDEX($O$8:$O$607,MATCH(MAX(X$8:X$607),X$8:X$607,0)))&lt;0,0,(节奏总纲!S113-INDEX($O$8:$O$607,MATCH(MAX(X$8:X$607),X$8:X$607,0)))*MAX($J$8:$J$67))</f>
        <v>83806790.334594861</v>
      </c>
      <c r="AU117" s="69">
        <f>求节点($O$8:$O$607,Y$8:Y$607,节奏总纲!T113)+IF((节奏总纲!T113-INDEX($O$8:$O$607,MATCH(MAX(Y$8:Y$607),Y$8:Y$607,0)))&lt;0,0,(节奏总纲!T113-INDEX($O$8:$O$607,MATCH(MAX(Y$8:Y$607),Y$8:Y$607,0)))*MAX($J$8:$J$67))</f>
        <v>43913543.168546543</v>
      </c>
      <c r="AV117" s="69">
        <f>求节点($O$8:$O$607,Z$8:Z$607,节奏总纲!P113)+IF((节奏总纲!P113-INDEX($O$8:$O$607,MATCH(MAX(Z$8:Z$607),Z$8:Z$607,0)))&lt;0,0,(节奏总纲!P113-INDEX($O$8:$O$607,MATCH(MAX(Z$8:Z$607),Z$8:Z$607,0)))*MAX($K$8:$K$67))</f>
        <v>0</v>
      </c>
      <c r="AW117" s="69">
        <f>求节点($O$8:$O$607,AA$8:AA$607,节奏总纲!Q113)+IF((节奏总纲!Q113-INDEX($O$8:$O$607,MATCH(MAX(AA$8:AA$607),AA$8:AA$607,0)))&lt;0,0,(节奏总纲!Q113-INDEX($O$8:$O$607,MATCH(MAX(AA$8:AA$607),AA$8:AA$607,0)))*MAX($K$8:$K$67))</f>
        <v>0</v>
      </c>
      <c r="AX117" s="69">
        <f>求节点($O$8:$O$607,AB$8:AB$607,节奏总纲!R113)+IF((节奏总纲!R113-INDEX($O$8:$O$607,MATCH(MAX(AB$8:AB$607),AB$8:AB$607,0)))&lt;0,0,(节奏总纲!R113-INDEX($O$8:$O$607,MATCH(MAX(AB$8:AB$607),AB$8:AB$607,0)))*MAX($K$8:$K$67))</f>
        <v>0</v>
      </c>
      <c r="AY117" s="69">
        <f>求节点($O$8:$O$607,AC$8:AC$607,节奏总纲!S113)+IF((节奏总纲!S113-INDEX($O$8:$O$607,MATCH(MAX(AC$8:AC$607),AC$8:AC$607,0)))&lt;0,0,(节奏总纲!S113-INDEX($O$8:$O$607,MATCH(MAX(AC$8:AC$607),AC$8:AC$607,0)))*MAX($K$8:$K$67))</f>
        <v>0</v>
      </c>
      <c r="AZ117" s="69">
        <f>求节点($O$8:$O$607,AD$8:AD$607,节奏总纲!T113)+IF((节奏总纲!T113-INDEX($O$8:$O$607,MATCH(MAX(AD$8:AD$607),AD$8:AD$607,0)))&lt;0,0,(节奏总纲!T113-INDEX($O$8:$O$607,MATCH(MAX(AD$8:AD$607),AD$8:AD$607,0)))*MAX($K$8:$K$67))</f>
        <v>0</v>
      </c>
      <c r="BA117" s="69">
        <f>求节点($O$8:$O$607,AE$8:AE$607,节奏总纲!P113)+IF((节奏总纲!P113-INDEX($O$8:$O$607,MATCH(MAX(AE$8:AE$607),AE$8:AE$607,0)))&lt;0,0,(节奏总纲!P113-INDEX($O$8:$O$607,MATCH(MAX(AE$8:AE$607),AE$8:AE$607,0)))*MAX($L$8:$L$67))</f>
        <v>7005147496.3024168</v>
      </c>
      <c r="BB117" s="69">
        <f>求节点($O$8:$O$607,AF$8:AF$607,节奏总纲!Q113)+IF((节奏总纲!Q113-INDEX($O$8:$O$607,MATCH(MAX(AF$8:AF$607),AF$8:AF$607,0)))&lt;0,0,(节奏总纲!Q113-INDEX($O$8:$O$607,MATCH(MAX(AF$8:AF$607),AF$8:AF$607,0)))*MAX($L$8:$L$67))</f>
        <v>5932904431.8104439</v>
      </c>
      <c r="BC117" s="69">
        <f>求节点($O$8:$O$607,AG$8:AG$607,节奏总纲!R113)+IF((节奏总纲!R113-INDEX($O$8:$O$607,MATCH(MAX(AG$8:AG$607),AG$8:AG$607,0)))&lt;0,0,(节奏总纲!R113-INDEX($O$8:$O$607,MATCH(MAX(AG$8:AG$607),AG$8:AG$607,0)))*MAX($L$8:$L$67))</f>
        <v>4723496265.7121086</v>
      </c>
      <c r="BD117" s="69">
        <f>求节点($O$8:$O$607,AH$8:AH$607,节奏总纲!S113)+IF((节奏总纲!S113-INDEX($O$8:$O$607,MATCH(MAX(AH$8:AH$607),AH$8:AH$607,0)))&lt;0,0,(节奏总纲!S113-INDEX($O$8:$O$607,MATCH(MAX(AH$8:AH$607),AH$8:AH$607,0)))*MAX($L$8:$L$67))</f>
        <v>3329941378.1965065</v>
      </c>
      <c r="BE117" s="69">
        <f>求节点($O$8:$O$607,AI$8:AI$607,节奏总纲!T113)+IF((节奏总纲!T113-INDEX($O$8:$O$607,MATCH(MAX(AI$8:AI$607),AI$8:AI$607,0)))&lt;0,0,(节奏总纲!T113-INDEX($O$8:$O$607,MATCH(MAX(AI$8:AI$607),AI$8:AI$607,0)))*MAX($L$8:$L$67))</f>
        <v>1708703789.5057242</v>
      </c>
      <c r="BN117" s="69">
        <v>110</v>
      </c>
      <c r="BO117" s="69">
        <f>求节点($BJ$19:$BJ$23,$BK$19:$BK$23,基本信息!G114)</f>
        <v>750000</v>
      </c>
      <c r="BP117" s="69">
        <f>求节点($BJ$19:$BJ$23,$BK$19:$BK$23,基本信息!H114)</f>
        <v>750000</v>
      </c>
      <c r="BQ117" s="69">
        <f>求节点($BJ$19:$BJ$23,$BK$19:$BK$23,基本信息!I114)</f>
        <v>750000</v>
      </c>
      <c r="BR117" s="69">
        <f>求节点($BJ$19:$BJ$23,$BK$19:$BK$23,基本信息!J114)</f>
        <v>750000</v>
      </c>
      <c r="BS117" s="69">
        <f>求节点($BJ$19:$BJ$23,$BK$19:$BK$23,基本信息!K114)</f>
        <v>750000</v>
      </c>
      <c r="BT117" s="69">
        <f>求节点($BJ$19:$BJ$23,$BL$19:$BL$23,基本信息!G114)</f>
        <v>12500</v>
      </c>
      <c r="BU117" s="69">
        <f>求节点($BJ$19:$BJ$23,$BL$19:$BL$23,基本信息!H114)</f>
        <v>12500</v>
      </c>
      <c r="BV117" s="69">
        <f>求节点($BJ$19:$BJ$23,$BL$19:$BL$23,基本信息!I114)</f>
        <v>12500</v>
      </c>
      <c r="BW117" s="69">
        <f>求节点($BJ$19:$BJ$23,$BL$19:$BL$23,基本信息!J114)</f>
        <v>12500</v>
      </c>
      <c r="BX117" s="69">
        <f>求节点($BJ$19:$BJ$23,$BL$19:$BL$23,基本信息!K114)</f>
        <v>12500</v>
      </c>
      <c r="BY117" s="69"/>
      <c r="BZ117" s="69"/>
      <c r="CA117" s="69"/>
      <c r="CC117" s="69"/>
      <c r="CD117" s="69">
        <v>110</v>
      </c>
      <c r="CE117" s="69">
        <f t="shared" si="55"/>
        <v>587353.55329308065</v>
      </c>
      <c r="CF117" s="69">
        <f t="shared" si="56"/>
        <v>498827.00968807808</v>
      </c>
      <c r="CG117" s="69">
        <f t="shared" si="57"/>
        <v>398896.84966752434</v>
      </c>
      <c r="CH117" s="69">
        <f t="shared" si="58"/>
        <v>283831.70823951269</v>
      </c>
      <c r="CI117" s="69">
        <f t="shared" si="59"/>
        <v>150163.02513771504</v>
      </c>
      <c r="CJ117" s="69">
        <f>(CE117-CE116)/节奏总纲!W113</f>
        <v>300.00000000000011</v>
      </c>
      <c r="CK117" s="6">
        <f t="shared" si="60"/>
        <v>2.1281900705149366E-3</v>
      </c>
      <c r="CL117" s="6">
        <f t="shared" si="61"/>
        <v>0.9978718099294851</v>
      </c>
      <c r="CM117" s="69"/>
      <c r="CN117" s="69">
        <v>110</v>
      </c>
      <c r="CO117" s="69">
        <f t="shared" si="62"/>
        <v>175077258.57485938</v>
      </c>
      <c r="CP117" s="69">
        <f t="shared" si="63"/>
        <v>148682839.15777117</v>
      </c>
      <c r="CQ117" s="69">
        <f t="shared" si="64"/>
        <v>118882904.58948876</v>
      </c>
      <c r="CR117" s="69">
        <f t="shared" si="65"/>
        <v>84556790.334594861</v>
      </c>
      <c r="CS117" s="69">
        <f t="shared" si="66"/>
        <v>44663543.168546543</v>
      </c>
      <c r="CT117" s="6">
        <f t="shared" si="67"/>
        <v>4.2838230739106285E-3</v>
      </c>
      <c r="CU117" s="6">
        <f t="shared" si="68"/>
        <v>0.99571617692608938</v>
      </c>
      <c r="CV117" s="69"/>
      <c r="CW117" s="69">
        <v>110</v>
      </c>
      <c r="CX117" s="69">
        <f t="shared" si="69"/>
        <v>0</v>
      </c>
      <c r="CY117" s="69">
        <f t="shared" si="70"/>
        <v>0</v>
      </c>
      <c r="CZ117" s="69">
        <f t="shared" si="71"/>
        <v>0</v>
      </c>
      <c r="DA117" s="69">
        <f t="shared" si="72"/>
        <v>0</v>
      </c>
      <c r="DB117" s="69">
        <f t="shared" si="73"/>
        <v>0</v>
      </c>
    </row>
    <row r="118" spans="14:106" x14ac:dyDescent="0.15">
      <c r="N118" s="69"/>
      <c r="O118" s="58">
        <v>111</v>
      </c>
      <c r="P118" s="69">
        <f>求节点($C$8:$C$67,$I$8:$I$67,基本信息!N115)+P117</f>
        <v>211795.5329308066</v>
      </c>
      <c r="Q118" s="69">
        <f>求节点($C$8:$C$67,$I$8:$I$67,基本信息!O115)+Q117</f>
        <v>225992.79688078084</v>
      </c>
      <c r="R118" s="69">
        <f>求节点($C$8:$C$67,$I$8:$I$67,基本信息!P115)+R117</f>
        <v>241604.69667524379</v>
      </c>
      <c r="S118" s="69">
        <f>求节点($C$8:$C$67,$I$8:$I$67,基本信息!Q115)+S117</f>
        <v>258777.68239512693</v>
      </c>
      <c r="T118" s="69">
        <f>求节点($C$8:$C$67,$I$8:$I$67,基本信息!R115)+T117</f>
        <v>277829.85137715045</v>
      </c>
      <c r="U118" s="69">
        <f>求节点($C$8:$C$67,$J$8:$J$67,基本信息!N115)+U117</f>
        <v>5757258.574859377</v>
      </c>
      <c r="V118" s="69">
        <f>求节点($C$8:$C$67,$J$8:$J$67,基本信息!O115)+V117</f>
        <v>6233320.1577711701</v>
      </c>
      <c r="W118" s="69">
        <f>求节点($C$8:$C$67,$J$8:$J$67,基本信息!P115)+W117</f>
        <v>6767390.5894887727</v>
      </c>
      <c r="X118" s="69">
        <f>求节点($C$8:$C$67,$J$8:$J$67,基本信息!Q115)+X117</f>
        <v>7362608.3345948514</v>
      </c>
      <c r="Y118" s="69">
        <f>求节点($C$8:$C$67,$J$8:$J$67,基本信息!R115)+Y117</f>
        <v>8028131.1685465332</v>
      </c>
      <c r="Z118" s="69">
        <f>求节点($C$8:$C$67,$K$8:$K$67,基本信息!N115)+Z117</f>
        <v>0</v>
      </c>
      <c r="AA118" s="69">
        <f>求节点($C$8:$C$67,$K$8:$K$67,基本信息!O115)+AA117</f>
        <v>0</v>
      </c>
      <c r="AB118" s="69">
        <f>求节点($C$8:$C$67,$K$8:$K$67,基本信息!P115)+AB117</f>
        <v>0</v>
      </c>
      <c r="AC118" s="69">
        <f>求节点($C$8:$C$67,$K$8:$K$67,基本信息!Q115)+AC117</f>
        <v>0</v>
      </c>
      <c r="AD118" s="69">
        <f>求节点($C$8:$C$67,$K$8:$K$67,基本信息!R115)+AD117</f>
        <v>0</v>
      </c>
      <c r="AE118" s="69">
        <f>求节点($C$8:$C$67,$L$8:$L$67,基本信息!N115)+AE117</f>
        <v>166107496.30241644</v>
      </c>
      <c r="AF118" s="69">
        <f>求节点($C$8:$C$67,$L$8:$L$67,基本信息!O115)+AF117</f>
        <v>188445979.81044501</v>
      </c>
      <c r="AG118" s="69">
        <f>求节点($C$8:$C$67,$L$8:$L$67,基本信息!P115)+AG117</f>
        <v>216778353.7121093</v>
      </c>
      <c r="AH118" s="69">
        <f>求节点($C$8:$C$67,$L$8:$L$67,基本信息!Q115)+AH117</f>
        <v>250573522.19650656</v>
      </c>
      <c r="AI118" s="69">
        <f>求节点($C$8:$C$67,$L$8:$L$67,基本信息!R115)+AI117</f>
        <v>289700093.50572407</v>
      </c>
      <c r="AJ118" s="69"/>
      <c r="AK118" s="69">
        <v>111</v>
      </c>
      <c r="AL118" s="69">
        <f>求节点($O$8:$O$607,P$8:P$607,节奏总纲!P114)+IF((节奏总纲!P114-INDEX($O$8:$O$607,MATCH(MAX(P$8:P$607),P$8:P$607,0)))&lt;0,0,(节奏总纲!P114-INDEX($O$8:$O$607,MATCH(MAX(P$8:P$607),P$8:P$607,0)))*MAX($I$8:$I$67))</f>
        <v>6302011.6867537862</v>
      </c>
      <c r="AM118" s="69">
        <f>求节点($O$8:$O$607,Q$8:Q$607,节奏总纲!Q114)+IF((节奏总纲!Q114-INDEX($O$8:$O$607,MATCH(MAX(Q$8:Q$607),Q$8:Q$607,0)))&lt;0,0,(节奏总纲!Q114-INDEX($O$8:$O$607,MATCH(MAX(Q$8:Q$607),Q$8:Q$607,0)))*MAX($I$8:$I$67))</f>
        <v>5361263.2823225772</v>
      </c>
      <c r="AN118" s="69">
        <f>求节点($O$8:$O$607,R$8:R$607,节奏总纲!R114)+IF((节奏总纲!R114-INDEX($O$8:$O$607,MATCH(MAX(R$8:R$607),R$8:R$607,0)))&lt;0,0,(节奏总纲!R114-INDEX($O$8:$O$607,MATCH(MAX(R$8:R$607),R$8:R$607,0)))*MAX($I$8:$I$67))</f>
        <v>4290948.1882747784</v>
      </c>
      <c r="AO118" s="69">
        <f>求节点($O$8:$O$607,S$8:S$607,节奏总纲!S114)+IF((节奏总纲!S114-INDEX($O$8:$O$607,MATCH(MAX(S$8:S$607),S$8:S$607,0)))&lt;0,0,(节奏总纲!S114-INDEX($O$8:$O$607,MATCH(MAX(S$8:S$607),S$8:S$607,0)))*MAX($I$8:$I$67))</f>
        <v>3056328.381076063</v>
      </c>
      <c r="AP118" s="69">
        <f>求节点($O$8:$O$607,T$8:T$607,节奏总纲!T114)+IF((节奏总纲!T114-INDEX($O$8:$O$607,MATCH(MAX(T$8:T$607),T$8:T$607,0)))&lt;0,0,(节奏总纲!T114-INDEX($O$8:$O$607,MATCH(MAX(T$8:T$607),T$8:T$607,0)))*MAX($I$8:$I$67))</f>
        <v>1616255.5082940632</v>
      </c>
      <c r="AQ118" s="69">
        <f>求节点($O$8:$O$607,U$8:U$607,节奏总纲!P114)+IF((节奏总纲!P114-INDEX($O$8:$O$607,MATCH(MAX(U$8:U$607),U$8:U$607,0)))&lt;0,0,(节奏总纲!P114-INDEX($O$8:$O$607,MATCH(MAX(U$8:U$607),U$8:U$607,0)))*MAX($J$8:$J$67))</f>
        <v>187556543.18954876</v>
      </c>
      <c r="AR118" s="69">
        <f>求节点($O$8:$O$607,V$8:V$607,节奏总纲!Q114)+IF((节奏总纲!Q114-INDEX($O$8:$O$607,MATCH(MAX(V$8:V$607),V$8:V$607,0)))&lt;0,0,(节奏总纲!Q114-INDEX($O$8:$O$607,MATCH(MAX(V$8:V$607),V$8:V$607,0)))*MAX($J$8:$J$67))</f>
        <v>159497634.72102505</v>
      </c>
      <c r="AS118" s="69">
        <f>求节点($O$8:$O$607,W$8:W$607,节奏总纲!R114)+IF((节奏总纲!R114-INDEX($O$8:$O$607,MATCH(MAX(W$8:W$607),W$8:W$607,0)))&lt;0,0,(节奏总纲!R114-INDEX($O$8:$O$607,MATCH(MAX(W$8:W$607),W$8:W$607,0)))*MAX($J$8:$J$67))</f>
        <v>127567295.33747482</v>
      </c>
      <c r="AT118" s="69">
        <f>求节点($O$8:$O$607,X$8:X$607,节奏总纲!S114)+IF((节奏总纲!S114-INDEX($O$8:$O$607,MATCH(MAX(X$8:X$607),X$8:X$607,0)))&lt;0,0,(节奏总纲!S114-INDEX($O$8:$O$607,MATCH(MAX(X$8:X$607),X$8:X$607,0)))*MAX($J$8:$J$67))</f>
        <v>90722129.295022964</v>
      </c>
      <c r="AU118" s="69">
        <f>求节点($O$8:$O$607,Y$8:Y$607,节奏总纲!T114)+IF((节奏总纲!T114-INDEX($O$8:$O$607,MATCH(MAX(Y$8:Y$607),Y$8:Y$607,0)))&lt;0,0,(节奏总纲!T114-INDEX($O$8:$O$607,MATCH(MAX(Y$8:Y$607),Y$8:Y$607,0)))*MAX($J$8:$J$67))</f>
        <v>47727300.876053914</v>
      </c>
      <c r="AV118" s="69">
        <f>求节点($O$8:$O$607,Z$8:Z$607,节奏总纲!P114)+IF((节奏总纲!P114-INDEX($O$8:$O$607,MATCH(MAX(Z$8:Z$607),Z$8:Z$607,0)))&lt;0,0,(节奏总纲!P114-INDEX($O$8:$O$607,MATCH(MAX(Z$8:Z$607),Z$8:Z$607,0)))*MAX($K$8:$K$67))</f>
        <v>0</v>
      </c>
      <c r="AW118" s="69">
        <f>求节点($O$8:$O$607,AA$8:AA$607,节奏总纲!Q114)+IF((节奏总纲!Q114-INDEX($O$8:$O$607,MATCH(MAX(AA$8:AA$607),AA$8:AA$607,0)))&lt;0,0,(节奏总纲!Q114-INDEX($O$8:$O$607,MATCH(MAX(AA$8:AA$607),AA$8:AA$607,0)))*MAX($K$8:$K$67))</f>
        <v>0</v>
      </c>
      <c r="AX118" s="69">
        <f>求节点($O$8:$O$607,AB$8:AB$607,节奏总纲!R114)+IF((节奏总纲!R114-INDEX($O$8:$O$607,MATCH(MAX(AB$8:AB$607),AB$8:AB$607,0)))&lt;0,0,(节奏总纲!R114-INDEX($O$8:$O$607,MATCH(MAX(AB$8:AB$607),AB$8:AB$607,0)))*MAX($K$8:$K$67))</f>
        <v>0</v>
      </c>
      <c r="AY118" s="69">
        <f>求节点($O$8:$O$607,AC$8:AC$607,节奏总纲!S114)+IF((节奏总纲!S114-INDEX($O$8:$O$607,MATCH(MAX(AC$8:AC$607),AC$8:AC$607,0)))&lt;0,0,(节奏总纲!S114-INDEX($O$8:$O$607,MATCH(MAX(AC$8:AC$607),AC$8:AC$607,0)))*MAX($K$8:$K$67))</f>
        <v>0</v>
      </c>
      <c r="AZ118" s="69">
        <f>求节点($O$8:$O$607,AD$8:AD$607,节奏总纲!T114)+IF((节奏总纲!T114-INDEX($O$8:$O$607,MATCH(MAX(AD$8:AD$607),AD$8:AD$607,0)))&lt;0,0,(节奏总纲!T114-INDEX($O$8:$O$607,MATCH(MAX(AD$8:AD$607),AD$8:AD$607,0)))*MAX($K$8:$K$67))</f>
        <v>0</v>
      </c>
      <c r="BA118" s="69">
        <f>求节点($O$8:$O$607,AE$8:AE$607,节奏总纲!P114)+IF((节奏总纲!P114-INDEX($O$8:$O$607,MATCH(MAX(AE$8:AE$607),AE$8:AE$607,0)))&lt;0,0,(节奏总纲!P114-INDEX($O$8:$O$607,MATCH(MAX(AE$8:AE$607),AE$8:AE$607,0)))*MAX($L$8:$L$67))</f>
        <v>7551957927.0429115</v>
      </c>
      <c r="BB118" s="69">
        <f>求节点($O$8:$O$607,AF$8:AF$607,节奏总纲!Q114)+IF((节奏总纲!Q114-INDEX($O$8:$O$607,MATCH(MAX(AF$8:AF$607),AF$8:AF$607,0)))&lt;0,0,(节奏总纲!Q114-INDEX($O$8:$O$607,MATCH(MAX(AF$8:AF$607),AF$8:AF$607,0)))*MAX($L$8:$L$67))</f>
        <v>6410915981.7582722</v>
      </c>
      <c r="BC118" s="69">
        <f>求节点($O$8:$O$607,AG$8:AG$607,节奏总纲!R114)+IF((节奏总纲!R114-INDEX($O$8:$O$607,MATCH(MAX(AG$8:AG$607),AG$8:AG$607,0)))&lt;0,0,(节奏总纲!R114-INDEX($O$8:$O$607,MATCH(MAX(AG$8:AG$607),AG$8:AG$607,0)))*MAX($L$8:$L$67))</f>
        <v>5113451083.2955332</v>
      </c>
      <c r="BD118" s="69">
        <f>求节点($O$8:$O$607,AH$8:AH$607,节奏总纲!S114)+IF((节奏总纲!S114-INDEX($O$8:$O$607,MATCH(MAX(AH$8:AH$607),AH$8:AH$607,0)))&lt;0,0,(节奏总纲!S114-INDEX($O$8:$O$607,MATCH(MAX(AH$8:AH$607),AH$8:AH$607,0)))*MAX($L$8:$L$67))</f>
        <v>3615775388.5608678</v>
      </c>
      <c r="BE118" s="69">
        <f>求节点($O$8:$O$607,AI$8:AI$607,节奏总纲!T114)+IF((节奏总纲!T114-INDEX($O$8:$O$607,MATCH(MAX(AI$8:AI$607),AI$8:AI$607,0)))&lt;0,0,(节奏总纲!T114-INDEX($O$8:$O$607,MATCH(MAX(AI$8:AI$607),AI$8:AI$607,0)))*MAX($L$8:$L$67))</f>
        <v>1866339108.0826957</v>
      </c>
      <c r="BN118" s="69">
        <v>111</v>
      </c>
      <c r="BO118" s="69">
        <f>求节点($BJ$19:$BJ$23,$BK$19:$BK$23,基本信息!G115)</f>
        <v>750000</v>
      </c>
      <c r="BP118" s="69">
        <f>求节点($BJ$19:$BJ$23,$BK$19:$BK$23,基本信息!H115)</f>
        <v>750000</v>
      </c>
      <c r="BQ118" s="69">
        <f>求节点($BJ$19:$BJ$23,$BK$19:$BK$23,基本信息!I115)</f>
        <v>750000</v>
      </c>
      <c r="BR118" s="69">
        <f>求节点($BJ$19:$BJ$23,$BK$19:$BK$23,基本信息!J115)</f>
        <v>750000</v>
      </c>
      <c r="BS118" s="69">
        <f>求节点($BJ$19:$BJ$23,$BK$19:$BK$23,基本信息!K115)</f>
        <v>750000</v>
      </c>
      <c r="BT118" s="69">
        <f>求节点($BJ$19:$BJ$23,$BL$19:$BL$23,基本信息!G115)</f>
        <v>12500</v>
      </c>
      <c r="BU118" s="69">
        <f>求节点($BJ$19:$BJ$23,$BL$19:$BL$23,基本信息!H115)</f>
        <v>12500</v>
      </c>
      <c r="BV118" s="69">
        <f>求节点($BJ$19:$BJ$23,$BL$19:$BL$23,基本信息!I115)</f>
        <v>12500</v>
      </c>
      <c r="BW118" s="69">
        <f>求节点($BJ$19:$BJ$23,$BL$19:$BL$23,基本信息!J115)</f>
        <v>12500</v>
      </c>
      <c r="BX118" s="69">
        <f>求节点($BJ$19:$BJ$23,$BL$19:$BL$23,基本信息!K115)</f>
        <v>12500</v>
      </c>
      <c r="BY118" s="69"/>
      <c r="BZ118" s="69"/>
      <c r="CA118" s="69"/>
      <c r="CC118" s="69"/>
      <c r="CD118" s="69">
        <v>111</v>
      </c>
      <c r="CE118" s="69">
        <f t="shared" si="55"/>
        <v>631451.16867537866</v>
      </c>
      <c r="CF118" s="69">
        <f t="shared" si="56"/>
        <v>537376.32823225774</v>
      </c>
      <c r="CG118" s="69">
        <f t="shared" si="57"/>
        <v>430344.81882747787</v>
      </c>
      <c r="CH118" s="69">
        <f t="shared" si="58"/>
        <v>306882.83810760634</v>
      </c>
      <c r="CI118" s="69">
        <f t="shared" si="59"/>
        <v>162875.55082940633</v>
      </c>
      <c r="CJ118" s="69">
        <f>(CE118-CE117)/节奏总纲!W114</f>
        <v>300.0000000000004</v>
      </c>
      <c r="CK118" s="6">
        <f t="shared" si="60"/>
        <v>1.9795671652998552E-3</v>
      </c>
      <c r="CL118" s="6">
        <f t="shared" si="61"/>
        <v>0.9980204328347001</v>
      </c>
      <c r="CM118" s="69"/>
      <c r="CN118" s="69">
        <v>111</v>
      </c>
      <c r="CO118" s="69">
        <f t="shared" si="62"/>
        <v>188306543.18954876</v>
      </c>
      <c r="CP118" s="69">
        <f t="shared" si="63"/>
        <v>160247634.72102505</v>
      </c>
      <c r="CQ118" s="69">
        <f t="shared" si="64"/>
        <v>128317295.33747482</v>
      </c>
      <c r="CR118" s="69">
        <f t="shared" si="65"/>
        <v>91472129.295022964</v>
      </c>
      <c r="CS118" s="69">
        <f t="shared" si="66"/>
        <v>48477300.876053914</v>
      </c>
      <c r="CT118" s="6">
        <f t="shared" si="67"/>
        <v>3.982867442078486E-3</v>
      </c>
      <c r="CU118" s="6">
        <f t="shared" si="68"/>
        <v>0.99601713255792157</v>
      </c>
      <c r="CV118" s="69"/>
      <c r="CW118" s="69">
        <v>111</v>
      </c>
      <c r="CX118" s="69">
        <f t="shared" si="69"/>
        <v>0</v>
      </c>
      <c r="CY118" s="69">
        <f t="shared" si="70"/>
        <v>0</v>
      </c>
      <c r="CZ118" s="69">
        <f t="shared" si="71"/>
        <v>0</v>
      </c>
      <c r="DA118" s="69">
        <f t="shared" si="72"/>
        <v>0</v>
      </c>
      <c r="DB118" s="69">
        <f t="shared" si="73"/>
        <v>0</v>
      </c>
    </row>
    <row r="119" spans="14:106" x14ac:dyDescent="0.15">
      <c r="N119" s="69"/>
      <c r="O119" s="58">
        <v>112</v>
      </c>
      <c r="P119" s="69">
        <f>求节点($C$8:$C$67,$I$8:$I$67,基本信息!N116)+P118</f>
        <v>213955.5329308066</v>
      </c>
      <c r="Q119" s="69">
        <f>求节点($C$8:$C$67,$I$8:$I$67,基本信息!O116)+Q118</f>
        <v>228257.79688078084</v>
      </c>
      <c r="R119" s="69">
        <f>求节点($C$8:$C$67,$I$8:$I$67,基本信息!P116)+R118</f>
        <v>243974.69667524379</v>
      </c>
      <c r="S119" s="69">
        <f>求节点($C$8:$C$67,$I$8:$I$67,基本信息!Q116)+S118</f>
        <v>261252.68239512693</v>
      </c>
      <c r="T119" s="69">
        <f>求节点($C$8:$C$67,$I$8:$I$67,基本信息!R116)+T118</f>
        <v>280409.85137715045</v>
      </c>
      <c r="U119" s="69">
        <f>求节点($C$8:$C$67,$J$8:$J$67,基本信息!N116)+U118</f>
        <v>5817258.574859377</v>
      </c>
      <c r="V119" s="69">
        <f>求节点($C$8:$C$67,$J$8:$J$67,基本信息!O116)+V118</f>
        <v>6297070.1577711701</v>
      </c>
      <c r="W119" s="69">
        <f>求节点($C$8:$C$67,$J$8:$J$67,基本信息!P116)+W118</f>
        <v>6834890.5894887727</v>
      </c>
      <c r="X119" s="69">
        <f>求节点($C$8:$C$67,$J$8:$J$67,基本信息!Q116)+X118</f>
        <v>7433858.3345948514</v>
      </c>
      <c r="Y119" s="69">
        <f>求节点($C$8:$C$67,$J$8:$J$67,基本信息!R116)+Y118</f>
        <v>8103131.1685465332</v>
      </c>
      <c r="Z119" s="69">
        <f>求节点($C$8:$C$67,$K$8:$K$67,基本信息!N116)+Z118</f>
        <v>0</v>
      </c>
      <c r="AA119" s="69">
        <f>求节点($C$8:$C$67,$K$8:$K$67,基本信息!O116)+AA118</f>
        <v>0</v>
      </c>
      <c r="AB119" s="69">
        <f>求节点($C$8:$C$67,$K$8:$K$67,基本信息!P116)+AB118</f>
        <v>0</v>
      </c>
      <c r="AC119" s="69">
        <f>求节点($C$8:$C$67,$K$8:$K$67,基本信息!Q116)+AC118</f>
        <v>0</v>
      </c>
      <c r="AD119" s="69">
        <f>求节点($C$8:$C$67,$K$8:$K$67,基本信息!R116)+AD118</f>
        <v>0</v>
      </c>
      <c r="AE119" s="69">
        <f>求节点($C$8:$C$67,$L$8:$L$67,基本信息!N116)+AE118</f>
        <v>167907496.30241644</v>
      </c>
      <c r="AF119" s="69">
        <f>求节点($C$8:$C$67,$L$8:$L$67,基本信息!O116)+AF118</f>
        <v>190485979.81044501</v>
      </c>
      <c r="AG119" s="69">
        <f>求节点($C$8:$C$67,$L$8:$L$67,基本信息!P116)+AG118</f>
        <v>219058353.7121093</v>
      </c>
      <c r="AH119" s="69">
        <f>求节点($C$8:$C$67,$L$8:$L$67,基本信息!Q116)+AH118</f>
        <v>253093522.19650656</v>
      </c>
      <c r="AI119" s="69">
        <f>求节点($C$8:$C$67,$L$8:$L$67,基本信息!R116)+AI118</f>
        <v>292460093.50572407</v>
      </c>
      <c r="AJ119" s="69"/>
      <c r="AK119" s="69">
        <v>112</v>
      </c>
      <c r="AL119" s="69">
        <f>求节点($O$8:$O$607,P$8:P$607,节奏总纲!P115)+IF((节奏总纲!P115-INDEX($O$8:$O$607,MATCH(MAX(P$8:P$607),P$8:P$607,0)))&lt;0,0,(节奏总纲!P115-INDEX($O$8:$O$607,MATCH(MAX(P$8:P$607),P$8:P$607,0)))*MAX($I$8:$I$67))</f>
        <v>6774638.226032583</v>
      </c>
      <c r="AM119" s="69">
        <f>求节点($O$8:$O$607,Q$8:Q$607,节奏总纲!Q115)+IF((节奏总纲!Q115-INDEX($O$8:$O$607,MATCH(MAX(Q$8:Q$607),Q$8:Q$607,0)))&lt;0,0,(节奏总纲!Q115-INDEX($O$8:$O$607,MATCH(MAX(Q$8:Q$607),Q$8:Q$607,0)))*MAX($I$8:$I$67))</f>
        <v>5768126.5927500455</v>
      </c>
      <c r="AN119" s="69">
        <f>求节点($O$8:$O$607,R$8:R$607,节奏总纲!R115)+IF((节奏总纲!R115-INDEX($O$8:$O$607,MATCH(MAX(R$8:R$607),R$8:R$607,0)))&lt;0,0,(节奏总纲!R115-INDEX($O$8:$O$607,MATCH(MAX(R$8:R$607),R$8:R$607,0)))*MAX($I$8:$I$67))</f>
        <v>4617704.7798341</v>
      </c>
      <c r="AO119" s="69">
        <f>求节点($O$8:$O$607,S$8:S$607,节奏总纲!S115)+IF((节奏总纲!S115-INDEX($O$8:$O$607,MATCH(MAX(S$8:S$607),S$8:S$607,0)))&lt;0,0,(节奏总纲!S115-INDEX($O$8:$O$607,MATCH(MAX(S$8:S$607),S$8:S$607,0)))*MAX($I$8:$I$67))</f>
        <v>3292478.9855160303</v>
      </c>
      <c r="AP119" s="69">
        <f>求节点($O$8:$O$607,T$8:T$607,节奏总纲!T115)+IF((节奏总纲!T115-INDEX($O$8:$O$607,MATCH(MAX(T$8:T$607),T$8:T$607,0)))&lt;0,0,(节奏总纲!T115-INDEX($O$8:$O$607,MATCH(MAX(T$8:T$607),T$8:T$607,0)))*MAX($I$8:$I$67))</f>
        <v>1734919.5650491216</v>
      </c>
      <c r="AQ119" s="69">
        <f>求节点($O$8:$O$607,U$8:U$607,节奏总纲!P115)+IF((节奏总纲!P115-INDEX($O$8:$O$607,MATCH(MAX(U$8:U$607),U$8:U$607,0)))&lt;0,0,(节奏总纲!P115-INDEX($O$8:$O$607,MATCH(MAX(U$8:U$607),U$8:U$607,0)))*MAX($J$8:$J$67))</f>
        <v>201735339.36791268</v>
      </c>
      <c r="AR119" s="69">
        <f>求节点($O$8:$O$607,V$8:V$607,节奏总纲!Q115)+IF((节奏总纲!Q115-INDEX($O$8:$O$607,MATCH(MAX(V$8:V$607),V$8:V$607,0)))&lt;0,0,(节奏总纲!Q115-INDEX($O$8:$O$607,MATCH(MAX(V$8:V$607),V$8:V$607,0)))*MAX($J$8:$J$67))</f>
        <v>171703534.03384912</v>
      </c>
      <c r="AS119" s="69">
        <f>求节点($O$8:$O$607,W$8:W$607,节奏总纲!R115)+IF((节奏总纲!R115-INDEX($O$8:$O$607,MATCH(MAX(W$8:W$607),W$8:W$607,0)))&lt;0,0,(节奏总纲!R115-INDEX($O$8:$O$607,MATCH(MAX(W$8:W$607),W$8:W$607,0)))*MAX($J$8:$J$67))</f>
        <v>137369993.08425444</v>
      </c>
      <c r="AT119" s="69">
        <f>求节点($O$8:$O$607,X$8:X$607,节奏总纲!S115)+IF((节奏总纲!S115-INDEX($O$8:$O$607,MATCH(MAX(X$8:X$607),X$8:X$607,0)))&lt;0,0,(节奏总纲!S115-INDEX($O$8:$O$607,MATCH(MAX(X$8:X$607),X$8:X$607,0)))*MAX($J$8:$J$67))</f>
        <v>97806647.428221941</v>
      </c>
      <c r="AU119" s="69">
        <f>求节点($O$8:$O$607,Y$8:Y$607,节奏总纲!T115)+IF((节奏总纲!T115-INDEX($O$8:$O$607,MATCH(MAX(Y$8:Y$607),Y$8:Y$607,0)))&lt;0,0,(节奏总纲!T115-INDEX($O$8:$O$607,MATCH(MAX(Y$8:Y$607),Y$8:Y$607,0)))*MAX($J$8:$J$67))</f>
        <v>51287222.578705668</v>
      </c>
      <c r="AV119" s="69">
        <f>求节点($O$8:$O$607,Z$8:Z$607,节奏总纲!P115)+IF((节奏总纲!P115-INDEX($O$8:$O$607,MATCH(MAX(Z$8:Z$607),Z$8:Z$607,0)))&lt;0,0,(节奏总纲!P115-INDEX($O$8:$O$607,MATCH(MAX(Z$8:Z$607),Z$8:Z$607,0)))*MAX($K$8:$K$67))</f>
        <v>0</v>
      </c>
      <c r="AW119" s="69">
        <f>求节点($O$8:$O$607,AA$8:AA$607,节奏总纲!Q115)+IF((节奏总纲!Q115-INDEX($O$8:$O$607,MATCH(MAX(AA$8:AA$607),AA$8:AA$607,0)))&lt;0,0,(节奏总纲!Q115-INDEX($O$8:$O$607,MATCH(MAX(AA$8:AA$607),AA$8:AA$607,0)))*MAX($K$8:$K$67))</f>
        <v>0</v>
      </c>
      <c r="AX119" s="69">
        <f>求节点($O$8:$O$607,AB$8:AB$607,节奏总纲!R115)+IF((节奏总纲!R115-INDEX($O$8:$O$607,MATCH(MAX(AB$8:AB$607),AB$8:AB$607,0)))&lt;0,0,(节奏总纲!R115-INDEX($O$8:$O$607,MATCH(MAX(AB$8:AB$607),AB$8:AB$607,0)))*MAX($K$8:$K$67))</f>
        <v>0</v>
      </c>
      <c r="AY119" s="69">
        <f>求节点($O$8:$O$607,AC$8:AC$607,节奏总纲!S115)+IF((节奏总纲!S115-INDEX($O$8:$O$607,MATCH(MAX(AC$8:AC$607),AC$8:AC$607,0)))&lt;0,0,(节奏总纲!S115-INDEX($O$8:$O$607,MATCH(MAX(AC$8:AC$607),AC$8:AC$607,0)))*MAX($K$8:$K$67))</f>
        <v>0</v>
      </c>
      <c r="AZ119" s="69">
        <f>求节点($O$8:$O$607,AD$8:AD$607,节奏总纲!T115)+IF((节奏总纲!T115-INDEX($O$8:$O$607,MATCH(MAX(AD$8:AD$607),AD$8:AD$607,0)))&lt;0,0,(节奏总纲!T115-INDEX($O$8:$O$607,MATCH(MAX(AD$8:AD$607),AD$8:AD$607,0)))*MAX($K$8:$K$67))</f>
        <v>0</v>
      </c>
      <c r="BA119" s="69">
        <f>求节点($O$8:$O$607,AE$8:AE$607,节奏总纲!P115)+IF((节奏总纲!P115-INDEX($O$8:$O$607,MATCH(MAX(AE$8:AE$607),AE$8:AE$607,0)))&lt;0,0,(节奏总纲!P115-INDEX($O$8:$O$607,MATCH(MAX(AE$8:AE$607),AE$8:AE$607,0)))*MAX($L$8:$L$67))</f>
        <v>8138014835.74862</v>
      </c>
      <c r="BB119" s="69">
        <f>求节点($O$8:$O$607,AF$8:AF$607,节奏总纲!Q115)+IF((节奏总纲!Q115-INDEX($O$8:$O$607,MATCH(MAX(AF$8:AF$607),AF$8:AF$607,0)))&lt;0,0,(节奏总纲!Q115-INDEX($O$8:$O$607,MATCH(MAX(AF$8:AF$607),AF$8:AF$607,0)))*MAX($L$8:$L$67))</f>
        <v>6915426486.6883335</v>
      </c>
      <c r="BC119" s="69">
        <f>求节点($O$8:$O$607,AG$8:AG$607,节奏总纲!R115)+IF((节奏总纲!R115-INDEX($O$8:$O$607,MATCH(MAX(AG$8:AG$607),AG$8:AG$607,0)))&lt;0,0,(节奏总纲!R115-INDEX($O$8:$O$607,MATCH(MAX(AG$8:AG$607),AG$8:AG$607,0)))*MAX($L$8:$L$67))</f>
        <v>5518629256.8290911</v>
      </c>
      <c r="BD119" s="69">
        <f>求节点($O$8:$O$607,AH$8:AH$607,节奏总纲!S115)+IF((节奏总纲!S115-INDEX($O$8:$O$607,MATCH(MAX(AH$8:AH$607),AH$8:AH$607,0)))&lt;0,0,(节奏总纲!S115-INDEX($O$8:$O$607,MATCH(MAX(AH$8:AH$607),AH$8:AH$607,0)))*MAX($L$8:$L$67))</f>
        <v>3908602138.0664263</v>
      </c>
      <c r="BE119" s="69">
        <f>求节点($O$8:$O$607,AI$8:AI$607,节奏总纲!T115)+IF((节奏总纲!T115-INDEX($O$8:$O$607,MATCH(MAX(AI$8:AI$607),AI$8:AI$607,0)))&lt;0,0,(节奏总纲!T115-INDEX($O$8:$O$607,MATCH(MAX(AI$8:AI$607),AI$8:AI$607,0)))*MAX($L$8:$L$67))</f>
        <v>2013482538.4589682</v>
      </c>
      <c r="BN119" s="69">
        <v>112</v>
      </c>
      <c r="BO119" s="69">
        <f>求节点($BJ$19:$BJ$23,$BK$19:$BK$23,基本信息!G116)</f>
        <v>750000</v>
      </c>
      <c r="BP119" s="69">
        <f>求节点($BJ$19:$BJ$23,$BK$19:$BK$23,基本信息!H116)</f>
        <v>750000</v>
      </c>
      <c r="BQ119" s="69">
        <f>求节点($BJ$19:$BJ$23,$BK$19:$BK$23,基本信息!I116)</f>
        <v>750000</v>
      </c>
      <c r="BR119" s="69">
        <f>求节点($BJ$19:$BJ$23,$BK$19:$BK$23,基本信息!J116)</f>
        <v>750000</v>
      </c>
      <c r="BS119" s="69">
        <f>求节点($BJ$19:$BJ$23,$BK$19:$BK$23,基本信息!K116)</f>
        <v>750000</v>
      </c>
      <c r="BT119" s="69">
        <f>求节点($BJ$19:$BJ$23,$BL$19:$BL$23,基本信息!G116)</f>
        <v>12500</v>
      </c>
      <c r="BU119" s="69">
        <f>求节点($BJ$19:$BJ$23,$BL$19:$BL$23,基本信息!H116)</f>
        <v>12500</v>
      </c>
      <c r="BV119" s="69">
        <f>求节点($BJ$19:$BJ$23,$BL$19:$BL$23,基本信息!I116)</f>
        <v>12500</v>
      </c>
      <c r="BW119" s="69">
        <f>求节点($BJ$19:$BJ$23,$BL$19:$BL$23,基本信息!J116)</f>
        <v>12500</v>
      </c>
      <c r="BX119" s="69">
        <f>求节点($BJ$19:$BJ$23,$BL$19:$BL$23,基本信息!K116)</f>
        <v>12500</v>
      </c>
      <c r="BY119" s="69"/>
      <c r="BZ119" s="69"/>
      <c r="CA119" s="69"/>
      <c r="CC119" s="69"/>
      <c r="CD119" s="69">
        <v>112</v>
      </c>
      <c r="CE119" s="69">
        <f t="shared" si="55"/>
        <v>678713.8226032583</v>
      </c>
      <c r="CF119" s="69">
        <f t="shared" si="56"/>
        <v>578062.65927500452</v>
      </c>
      <c r="CG119" s="69">
        <f t="shared" si="57"/>
        <v>463020.47798341</v>
      </c>
      <c r="CH119" s="69">
        <f t="shared" si="58"/>
        <v>330497.89855160308</v>
      </c>
      <c r="CI119" s="69">
        <f t="shared" si="59"/>
        <v>174741.95650491217</v>
      </c>
      <c r="CJ119" s="69">
        <f>(CE119-CE118)/节奏总纲!W115</f>
        <v>299.99999999999943</v>
      </c>
      <c r="CK119" s="6">
        <f t="shared" si="60"/>
        <v>1.8417187898215042E-3</v>
      </c>
      <c r="CL119" s="6">
        <f t="shared" si="61"/>
        <v>0.99815828121017847</v>
      </c>
      <c r="CM119" s="69"/>
      <c r="CN119" s="69">
        <v>112</v>
      </c>
      <c r="CO119" s="69">
        <f t="shared" si="62"/>
        <v>202485339.36791268</v>
      </c>
      <c r="CP119" s="69">
        <f t="shared" si="63"/>
        <v>172453534.03384912</v>
      </c>
      <c r="CQ119" s="69">
        <f t="shared" si="64"/>
        <v>138119993.08425444</v>
      </c>
      <c r="CR119" s="69">
        <f t="shared" si="65"/>
        <v>98556647.428221941</v>
      </c>
      <c r="CS119" s="69">
        <f t="shared" si="66"/>
        <v>52037222.578705668</v>
      </c>
      <c r="CT119" s="6">
        <f t="shared" si="67"/>
        <v>3.703971864537125E-3</v>
      </c>
      <c r="CU119" s="6">
        <f t="shared" si="68"/>
        <v>0.99629602813546292</v>
      </c>
      <c r="CV119" s="69"/>
      <c r="CW119" s="69">
        <v>112</v>
      </c>
      <c r="CX119" s="69">
        <f t="shared" si="69"/>
        <v>0</v>
      </c>
      <c r="CY119" s="69">
        <f t="shared" si="70"/>
        <v>0</v>
      </c>
      <c r="CZ119" s="69">
        <f t="shared" si="71"/>
        <v>0</v>
      </c>
      <c r="DA119" s="69">
        <f t="shared" si="72"/>
        <v>0</v>
      </c>
      <c r="DB119" s="69">
        <f t="shared" si="73"/>
        <v>0</v>
      </c>
    </row>
    <row r="120" spans="14:106" x14ac:dyDescent="0.15">
      <c r="N120" s="69"/>
      <c r="O120" s="58">
        <v>113</v>
      </c>
      <c r="P120" s="69">
        <f>求节点($C$8:$C$67,$I$8:$I$67,基本信息!N117)+P119</f>
        <v>216115.5329308066</v>
      </c>
      <c r="Q120" s="69">
        <f>求节点($C$8:$C$67,$I$8:$I$67,基本信息!O117)+Q119</f>
        <v>230522.79688078084</v>
      </c>
      <c r="R120" s="69">
        <f>求节点($C$8:$C$67,$I$8:$I$67,基本信息!P117)+R119</f>
        <v>246344.69667524379</v>
      </c>
      <c r="S120" s="69">
        <f>求节点($C$8:$C$67,$I$8:$I$67,基本信息!Q117)+S119</f>
        <v>263727.6823951269</v>
      </c>
      <c r="T120" s="69">
        <f>求节点($C$8:$C$67,$I$8:$I$67,基本信息!R117)+T119</f>
        <v>282989.85137715045</v>
      </c>
      <c r="U120" s="69">
        <f>求节点($C$8:$C$67,$J$8:$J$67,基本信息!N117)+U119</f>
        <v>5877258.574859377</v>
      </c>
      <c r="V120" s="69">
        <f>求节点($C$8:$C$67,$J$8:$J$67,基本信息!O117)+V119</f>
        <v>6360820.1577711701</v>
      </c>
      <c r="W120" s="69">
        <f>求节点($C$8:$C$67,$J$8:$J$67,基本信息!P117)+W119</f>
        <v>6902390.5894887727</v>
      </c>
      <c r="X120" s="69">
        <f>求节点($C$8:$C$67,$J$8:$J$67,基本信息!Q117)+X119</f>
        <v>7505108.3345948514</v>
      </c>
      <c r="Y120" s="69">
        <f>求节点($C$8:$C$67,$J$8:$J$67,基本信息!R117)+Y119</f>
        <v>8178131.1685465332</v>
      </c>
      <c r="Z120" s="69">
        <f>求节点($C$8:$C$67,$K$8:$K$67,基本信息!N117)+Z119</f>
        <v>0</v>
      </c>
      <c r="AA120" s="69">
        <f>求节点($C$8:$C$67,$K$8:$K$67,基本信息!O117)+AA119</f>
        <v>0</v>
      </c>
      <c r="AB120" s="69">
        <f>求节点($C$8:$C$67,$K$8:$K$67,基本信息!P117)+AB119</f>
        <v>0</v>
      </c>
      <c r="AC120" s="69">
        <f>求节点($C$8:$C$67,$K$8:$K$67,基本信息!Q117)+AC119</f>
        <v>0</v>
      </c>
      <c r="AD120" s="69">
        <f>求节点($C$8:$C$67,$K$8:$K$67,基本信息!R117)+AD119</f>
        <v>0</v>
      </c>
      <c r="AE120" s="69">
        <f>求节点($C$8:$C$67,$L$8:$L$67,基本信息!N117)+AE119</f>
        <v>169707496.30241644</v>
      </c>
      <c r="AF120" s="69">
        <f>求节点($C$8:$C$67,$L$8:$L$67,基本信息!O117)+AF119</f>
        <v>192525979.81044501</v>
      </c>
      <c r="AG120" s="69">
        <f>求节点($C$8:$C$67,$L$8:$L$67,基本信息!P117)+AG119</f>
        <v>221338353.7121093</v>
      </c>
      <c r="AH120" s="69">
        <f>求节点($C$8:$C$67,$L$8:$L$67,基本信息!Q117)+AH119</f>
        <v>255613522.19650656</v>
      </c>
      <c r="AI120" s="69">
        <f>求节点($C$8:$C$67,$L$8:$L$67,基本信息!R117)+AI119</f>
        <v>295220093.50572407</v>
      </c>
      <c r="AJ120" s="69"/>
      <c r="AK120" s="69">
        <v>113</v>
      </c>
      <c r="AL120" s="69">
        <f>求节点($O$8:$O$607,P$8:P$607,节奏总纲!P116)+IF((节奏总纲!P116-INDEX($O$8:$O$607,MATCH(MAX(P$8:P$607),P$8:P$607,0)))&lt;0,0,(节奏总纲!P116-INDEX($O$8:$O$607,MATCH(MAX(P$8:P$607),P$8:P$607,0)))*MAX($I$8:$I$67))</f>
        <v>7281186.808521972</v>
      </c>
      <c r="AM120" s="69">
        <f>求节点($O$8:$O$607,Q$8:Q$607,节奏总纲!Q116)+IF((节奏总纲!Q116-INDEX($O$8:$O$607,MATCH(MAX(Q$8:Q$607),Q$8:Q$607,0)))&lt;0,0,(节奏总纲!Q116-INDEX($O$8:$O$607,MATCH(MAX(Q$8:Q$607),Q$8:Q$607,0)))*MAX($I$8:$I$67))</f>
        <v>6204495.9500876041</v>
      </c>
      <c r="AN120" s="69">
        <f>求节点($O$8:$O$607,R$8:R$607,节奏总纲!R116)+IF((节奏总纲!R116-INDEX($O$8:$O$607,MATCH(MAX(R$8:R$607),R$8:R$607,0)))&lt;0,0,(节奏总纲!R116-INDEX($O$8:$O$607,MATCH(MAX(R$8:R$607),R$8:R$607,0)))*MAX($I$8:$I$67))</f>
        <v>4972703.8960929876</v>
      </c>
      <c r="AO120" s="69">
        <f>求节点($O$8:$O$607,S$8:S$607,节奏总纲!S116)+IF((节奏总纲!S116-INDEX($O$8:$O$607,MATCH(MAX(S$8:S$607),S$8:S$607,0)))&lt;0,0,(节奏总纲!S116-INDEX($O$8:$O$607,MATCH(MAX(S$8:S$607),S$8:S$607,0)))*MAX($I$8:$I$67))</f>
        <v>3533785.1528174756</v>
      </c>
      <c r="AP120" s="69">
        <f>求节点($O$8:$O$607,T$8:T$607,节奏总纲!T116)+IF((节奏总纲!T116-INDEX($O$8:$O$607,MATCH(MAX(T$8:T$607),T$8:T$607,0)))&lt;0,0,(节奏总纲!T116-INDEX($O$8:$O$607,MATCH(MAX(T$8:T$607),T$8:T$607,0)))*MAX($I$8:$I$67))</f>
        <v>1857813.2124954229</v>
      </c>
      <c r="AQ120" s="69">
        <f>求节点($O$8:$O$607,U$8:U$607,节奏总纲!P116)+IF((节奏总纲!P116-INDEX($O$8:$O$607,MATCH(MAX(U$8:U$607),U$8:U$607,0)))&lt;0,0,(节奏总纲!P116-INDEX($O$8:$O$607,MATCH(MAX(U$8:U$607),U$8:U$607,0)))*MAX($J$8:$J$67))</f>
        <v>216931796.84259436</v>
      </c>
      <c r="AR120" s="69">
        <f>求节点($O$8:$O$607,V$8:V$607,节奏总纲!Q116)+IF((节奏总纲!Q116-INDEX($O$8:$O$607,MATCH(MAX(V$8:V$607),V$8:V$607,0)))&lt;0,0,(节奏总纲!Q116-INDEX($O$8:$O$607,MATCH(MAX(V$8:V$607),V$8:V$607,0)))*MAX($J$8:$J$67))</f>
        <v>184794614.75397587</v>
      </c>
      <c r="AS120" s="69">
        <f>求节点($O$8:$O$607,W$8:W$607,节奏总纲!R116)+IF((节奏总纲!R116-INDEX($O$8:$O$607,MATCH(MAX(W$8:W$607),W$8:W$607,0)))&lt;0,0,(节奏总纲!R116-INDEX($O$8:$O$607,MATCH(MAX(W$8:W$607),W$8:W$607,0)))*MAX($J$8:$J$67))</f>
        <v>148019966.5720211</v>
      </c>
      <c r="AT120" s="69">
        <f>求节点($O$8:$O$607,X$8:X$607,节奏总纲!S116)+IF((节奏总纲!S116-INDEX($O$8:$O$607,MATCH(MAX(X$8:X$607),X$8:X$607,0)))&lt;0,0,(节奏总纲!S116-INDEX($O$8:$O$607,MATCH(MAX(X$8:X$607),X$8:X$607,0)))*MAX($J$8:$J$67))</f>
        <v>105045832.44726533</v>
      </c>
      <c r="AU120" s="69">
        <f>求节点($O$8:$O$607,Y$8:Y$607,节奏总纲!T116)+IF((节奏总纲!T116-INDEX($O$8:$O$607,MATCH(MAX(Y$8:Y$607),Y$8:Y$607,0)))&lt;0,0,(节奏总纲!T116-INDEX($O$8:$O$607,MATCH(MAX(Y$8:Y$607),Y$8:Y$607,0)))*MAX($J$8:$J$67))</f>
        <v>54974032.002094701</v>
      </c>
      <c r="AV120" s="69">
        <f>求节点($O$8:$O$607,Z$8:Z$607,节奏总纲!P116)+IF((节奏总纲!P116-INDEX($O$8:$O$607,MATCH(MAX(Z$8:Z$607),Z$8:Z$607,0)))&lt;0,0,(节奏总纲!P116-INDEX($O$8:$O$607,MATCH(MAX(Z$8:Z$607),Z$8:Z$607,0)))*MAX($K$8:$K$67))</f>
        <v>0</v>
      </c>
      <c r="AW120" s="69">
        <f>求节点($O$8:$O$607,AA$8:AA$607,节奏总纲!Q116)+IF((节奏总纲!Q116-INDEX($O$8:$O$607,MATCH(MAX(AA$8:AA$607),AA$8:AA$607,0)))&lt;0,0,(节奏总纲!Q116-INDEX($O$8:$O$607,MATCH(MAX(AA$8:AA$607),AA$8:AA$607,0)))*MAX($K$8:$K$67))</f>
        <v>0</v>
      </c>
      <c r="AX120" s="69">
        <f>求节点($O$8:$O$607,AB$8:AB$607,节奏总纲!R116)+IF((节奏总纲!R116-INDEX($O$8:$O$607,MATCH(MAX(AB$8:AB$607),AB$8:AB$607,0)))&lt;0,0,(节奏总纲!R116-INDEX($O$8:$O$607,MATCH(MAX(AB$8:AB$607),AB$8:AB$607,0)))*MAX($K$8:$K$67))</f>
        <v>0</v>
      </c>
      <c r="AY120" s="69">
        <f>求节点($O$8:$O$607,AC$8:AC$607,节奏总纲!S116)+IF((节奏总纲!S116-INDEX($O$8:$O$607,MATCH(MAX(AC$8:AC$607),AC$8:AC$607,0)))&lt;0,0,(节奏总纲!S116-INDEX($O$8:$O$607,MATCH(MAX(AC$8:AC$607),AC$8:AC$607,0)))*MAX($K$8:$K$67))</f>
        <v>0</v>
      </c>
      <c r="AZ120" s="69">
        <f>求节点($O$8:$O$607,AD$8:AD$607,节奏总纲!T116)+IF((节奏总纲!T116-INDEX($O$8:$O$607,MATCH(MAX(AD$8:AD$607),AD$8:AD$607,0)))&lt;0,0,(节奏总纲!T116-INDEX($O$8:$O$607,MATCH(MAX(AD$8:AD$607),AD$8:AD$607,0)))*MAX($K$8:$K$67))</f>
        <v>0</v>
      </c>
      <c r="BA120" s="69">
        <f>求节点($O$8:$O$607,AE$8:AE$607,节奏总纲!P116)+IF((节奏总纲!P116-INDEX($O$8:$O$607,MATCH(MAX(AE$8:AE$607),AE$8:AE$607,0)))&lt;0,0,(节奏总纲!P116-INDEX($O$8:$O$607,MATCH(MAX(AE$8:AE$607),AE$8:AE$607,0)))*MAX($L$8:$L$67))</f>
        <v>8766135078.0354614</v>
      </c>
      <c r="BB120" s="69">
        <f>求节点($O$8:$O$607,AF$8:AF$607,节奏总纲!Q116)+IF((节奏总纲!Q116-INDEX($O$8:$O$607,MATCH(MAX(AF$8:AF$607),AF$8:AF$607,0)))&lt;0,0,(节奏总纲!Q116-INDEX($O$8:$O$607,MATCH(MAX(AF$8:AF$607),AF$8:AF$607,0)))*MAX($L$8:$L$67))</f>
        <v>7456524489.7869062</v>
      </c>
      <c r="BC120" s="69">
        <f>求节点($O$8:$O$607,AG$8:AG$607,节奏总纲!R116)+IF((节奏总纲!R116-INDEX($O$8:$O$607,MATCH(MAX(AG$8:AG$607),AG$8:AG$607,0)))&lt;0,0,(节奏总纲!R116-INDEX($O$8:$O$607,MATCH(MAX(AG$8:AG$607),AG$8:AG$607,0)))*MAX($L$8:$L$67))</f>
        <v>5958828160.9901123</v>
      </c>
      <c r="BD120" s="69">
        <f>求节点($O$8:$O$607,AH$8:AH$607,节奏总纲!S116)+IF((节奏总纲!S116-INDEX($O$8:$O$607,MATCH(MAX(AH$8:AH$607),AH$8:AH$607,0)))&lt;0,0,(节奏总纲!S116-INDEX($O$8:$O$607,MATCH(MAX(AH$8:AH$607),AH$8:AH$607,0)))*MAX($L$8:$L$67))</f>
        <v>4207821785.5202188</v>
      </c>
      <c r="BE120" s="69">
        <f>求节点($O$8:$O$607,AI$8:AI$607,节奏总纲!T116)+IF((节奏总纲!T116-INDEX($O$8:$O$607,MATCH(MAX(AI$8:AI$607),AI$8:AI$607,0)))&lt;0,0,(节奏总纲!T116-INDEX($O$8:$O$607,MATCH(MAX(AI$8:AI$607),AI$8:AI$607,0)))*MAX($L$8:$L$67))</f>
        <v>2165870661.2923818</v>
      </c>
      <c r="BN120" s="69">
        <v>113</v>
      </c>
      <c r="BO120" s="69">
        <f>求节点($BJ$19:$BJ$23,$BK$19:$BK$23,基本信息!G117)</f>
        <v>750000</v>
      </c>
      <c r="BP120" s="69">
        <f>求节点($BJ$19:$BJ$23,$BK$19:$BK$23,基本信息!H117)</f>
        <v>750000</v>
      </c>
      <c r="BQ120" s="69">
        <f>求节点($BJ$19:$BJ$23,$BK$19:$BK$23,基本信息!I117)</f>
        <v>750000</v>
      </c>
      <c r="BR120" s="69">
        <f>求节点($BJ$19:$BJ$23,$BK$19:$BK$23,基本信息!J117)</f>
        <v>750000</v>
      </c>
      <c r="BS120" s="69">
        <f>求节点($BJ$19:$BJ$23,$BK$19:$BK$23,基本信息!K117)</f>
        <v>750000</v>
      </c>
      <c r="BT120" s="69">
        <f>求节点($BJ$19:$BJ$23,$BL$19:$BL$23,基本信息!G117)</f>
        <v>12500</v>
      </c>
      <c r="BU120" s="69">
        <f>求节点($BJ$19:$BJ$23,$BL$19:$BL$23,基本信息!H117)</f>
        <v>12500</v>
      </c>
      <c r="BV120" s="69">
        <f>求节点($BJ$19:$BJ$23,$BL$19:$BL$23,基本信息!I117)</f>
        <v>12500</v>
      </c>
      <c r="BW120" s="69">
        <f>求节点($BJ$19:$BJ$23,$BL$19:$BL$23,基本信息!J117)</f>
        <v>12500</v>
      </c>
      <c r="BX120" s="69">
        <f>求节点($BJ$19:$BJ$23,$BL$19:$BL$23,基本信息!K117)</f>
        <v>12500</v>
      </c>
      <c r="BY120" s="69"/>
      <c r="BZ120" s="69"/>
      <c r="CA120" s="69"/>
      <c r="CC120" s="69"/>
      <c r="CD120" s="69">
        <v>113</v>
      </c>
      <c r="CE120" s="69">
        <f t="shared" si="55"/>
        <v>729368.68085219723</v>
      </c>
      <c r="CF120" s="69">
        <f t="shared" si="56"/>
        <v>621699.59500876046</v>
      </c>
      <c r="CG120" s="69">
        <f t="shared" si="57"/>
        <v>498520.38960929879</v>
      </c>
      <c r="CH120" s="69">
        <f t="shared" si="58"/>
        <v>354628.51528174756</v>
      </c>
      <c r="CI120" s="69">
        <f t="shared" si="59"/>
        <v>187031.32124954229</v>
      </c>
      <c r="CJ120" s="69">
        <f>(CE120-CE119)/节奏总纲!W116</f>
        <v>300.00000000000011</v>
      </c>
      <c r="CK120" s="6">
        <f t="shared" si="60"/>
        <v>1.7138109063573926E-3</v>
      </c>
      <c r="CL120" s="6">
        <f t="shared" si="61"/>
        <v>0.99828618909364264</v>
      </c>
      <c r="CM120" s="69"/>
      <c r="CN120" s="69">
        <v>113</v>
      </c>
      <c r="CO120" s="69">
        <f t="shared" si="62"/>
        <v>217681796.84259436</v>
      </c>
      <c r="CP120" s="69">
        <f t="shared" si="63"/>
        <v>185544614.75397587</v>
      </c>
      <c r="CQ120" s="69">
        <f t="shared" si="64"/>
        <v>148769966.5720211</v>
      </c>
      <c r="CR120" s="69">
        <f t="shared" si="65"/>
        <v>105795832.44726533</v>
      </c>
      <c r="CS120" s="69">
        <f t="shared" si="66"/>
        <v>55724032.002094701</v>
      </c>
      <c r="CT120" s="6">
        <f t="shared" si="67"/>
        <v>3.4453960362258716E-3</v>
      </c>
      <c r="CU120" s="6">
        <f t="shared" si="68"/>
        <v>0.99655460396377415</v>
      </c>
      <c r="CV120" s="69"/>
      <c r="CW120" s="69">
        <v>113</v>
      </c>
      <c r="CX120" s="69">
        <f t="shared" si="69"/>
        <v>0</v>
      </c>
      <c r="CY120" s="69">
        <f t="shared" si="70"/>
        <v>0</v>
      </c>
      <c r="CZ120" s="69">
        <f t="shared" si="71"/>
        <v>0</v>
      </c>
      <c r="DA120" s="69">
        <f t="shared" si="72"/>
        <v>0</v>
      </c>
      <c r="DB120" s="69">
        <f t="shared" si="73"/>
        <v>0</v>
      </c>
    </row>
    <row r="121" spans="14:106" x14ac:dyDescent="0.15">
      <c r="N121" s="69"/>
      <c r="O121" s="58">
        <v>114</v>
      </c>
      <c r="P121" s="69">
        <f>求节点($C$8:$C$67,$I$8:$I$67,基本信息!N118)+P120</f>
        <v>218275.5329308066</v>
      </c>
      <c r="Q121" s="69">
        <f>求节点($C$8:$C$67,$I$8:$I$67,基本信息!O118)+Q120</f>
        <v>232787.79688078084</v>
      </c>
      <c r="R121" s="69">
        <f>求节点($C$8:$C$67,$I$8:$I$67,基本信息!P118)+R120</f>
        <v>248714.69667524379</v>
      </c>
      <c r="S121" s="69">
        <f>求节点($C$8:$C$67,$I$8:$I$67,基本信息!Q118)+S120</f>
        <v>266202.6823951269</v>
      </c>
      <c r="T121" s="69">
        <f>求节点($C$8:$C$67,$I$8:$I$67,基本信息!R118)+T120</f>
        <v>285569.85137715045</v>
      </c>
      <c r="U121" s="69">
        <f>求节点($C$8:$C$67,$J$8:$J$67,基本信息!N118)+U120</f>
        <v>5937258.574859377</v>
      </c>
      <c r="V121" s="69">
        <f>求节点($C$8:$C$67,$J$8:$J$67,基本信息!O118)+V120</f>
        <v>6424570.1577711701</v>
      </c>
      <c r="W121" s="69">
        <f>求节点($C$8:$C$67,$J$8:$J$67,基本信息!P118)+W120</f>
        <v>6969890.5894887727</v>
      </c>
      <c r="X121" s="69">
        <f>求节点($C$8:$C$67,$J$8:$J$67,基本信息!Q118)+X120</f>
        <v>7576358.3345948514</v>
      </c>
      <c r="Y121" s="69">
        <f>求节点($C$8:$C$67,$J$8:$J$67,基本信息!R118)+Y120</f>
        <v>8253131.1685465332</v>
      </c>
      <c r="Z121" s="69">
        <f>求节点($C$8:$C$67,$K$8:$K$67,基本信息!N118)+Z120</f>
        <v>0</v>
      </c>
      <c r="AA121" s="69">
        <f>求节点($C$8:$C$67,$K$8:$K$67,基本信息!O118)+AA120</f>
        <v>0</v>
      </c>
      <c r="AB121" s="69">
        <f>求节点($C$8:$C$67,$K$8:$K$67,基本信息!P118)+AB120</f>
        <v>0</v>
      </c>
      <c r="AC121" s="69">
        <f>求节点($C$8:$C$67,$K$8:$K$67,基本信息!Q118)+AC120</f>
        <v>0</v>
      </c>
      <c r="AD121" s="69">
        <f>求节点($C$8:$C$67,$K$8:$K$67,基本信息!R118)+AD120</f>
        <v>0</v>
      </c>
      <c r="AE121" s="69">
        <f>求节点($C$8:$C$67,$L$8:$L$67,基本信息!N118)+AE120</f>
        <v>171507496.30241644</v>
      </c>
      <c r="AF121" s="69">
        <f>求节点($C$8:$C$67,$L$8:$L$67,基本信息!O118)+AF120</f>
        <v>194565979.81044501</v>
      </c>
      <c r="AG121" s="69">
        <f>求节点($C$8:$C$67,$L$8:$L$67,基本信息!P118)+AG120</f>
        <v>223618353.7121093</v>
      </c>
      <c r="AH121" s="69">
        <f>求节点($C$8:$C$67,$L$8:$L$67,基本信息!Q118)+AH120</f>
        <v>258133522.19650656</v>
      </c>
      <c r="AI121" s="69">
        <f>求节点($C$8:$C$67,$L$8:$L$67,基本信息!R118)+AI120</f>
        <v>297980093.50572407</v>
      </c>
      <c r="AJ121" s="69"/>
      <c r="AK121" s="69">
        <v>114</v>
      </c>
      <c r="AL121" s="69">
        <f>求节点($O$8:$O$607,P$8:P$607,节奏总纲!P117)+IF((节奏总纲!P117-INDEX($O$8:$O$607,MATCH(MAX(P$8:P$607),P$8:P$607,0)))&lt;0,0,(节奏总纲!P117-INDEX($O$8:$O$607,MATCH(MAX(P$8:P$607),P$8:P$607,0)))*MAX($I$8:$I$67))</f>
        <v>7824092.1367194699</v>
      </c>
      <c r="AM121" s="69">
        <f>求节点($O$8:$O$607,Q$8:Q$607,节奏总纲!Q117)+IF((节奏总纲!Q117-INDEX($O$8:$O$607,MATCH(MAX(Q$8:Q$607),Q$8:Q$607,0)))&lt;0,0,(节奏总纲!Q117-INDEX($O$8:$O$607,MATCH(MAX(Q$8:Q$607),Q$8:Q$607,0)))*MAX($I$8:$I$67))</f>
        <v>6672510.9195351629</v>
      </c>
      <c r="AN121" s="69">
        <f>求节点($O$8:$O$607,R$8:R$607,节奏总纲!R117)+IF((节奏总纲!R117-INDEX($O$8:$O$607,MATCH(MAX(R$8:R$607),R$8:R$607,0)))&lt;0,0,(节奏总纲!R117-INDEX($O$8:$O$607,MATCH(MAX(R$8:R$607),R$8:R$607,0)))*MAX($I$8:$I$67))</f>
        <v>5328657.3853647951</v>
      </c>
      <c r="AO121" s="69">
        <f>求节点($O$8:$O$607,S$8:S$607,节奏总纲!S117)+IF((节奏总纲!S117-INDEX($O$8:$O$607,MATCH(MAX(S$8:S$607),S$8:S$607,0)))&lt;0,0,(节奏总纲!S117-INDEX($O$8:$O$607,MATCH(MAX(S$8:S$607),S$8:S$607,0)))*MAX($I$8:$I$67))</f>
        <v>3778090.6824024795</v>
      </c>
      <c r="AP121" s="69">
        <f>求节点($O$8:$O$607,T$8:T$607,节奏总纲!T117)+IF((节奏总纲!T117-INDEX($O$8:$O$607,MATCH(MAX(T$8:T$607),T$8:T$607,0)))&lt;0,0,(节奏总纲!T117-INDEX($O$8:$O$607,MATCH(MAX(T$8:T$607),T$8:T$607,0)))*MAX($I$8:$I$67))</f>
        <v>1991954.3042112959</v>
      </c>
      <c r="AQ121" s="69">
        <f>求节点($O$8:$O$607,U$8:U$607,节奏总纲!P117)+IF((节奏总纲!P117-INDEX($O$8:$O$607,MATCH(MAX(U$8:U$607),U$8:U$607,0)))&lt;0,0,(节奏总纲!P117-INDEX($O$8:$O$607,MATCH(MAX(U$8:U$607),U$8:U$607,0)))*MAX($J$8:$J$67))</f>
        <v>233218956.68851927</v>
      </c>
      <c r="AR121" s="69">
        <f>求节点($O$8:$O$607,V$8:V$607,节奏总纲!Q117)+IF((节奏总纲!Q117-INDEX($O$8:$O$607,MATCH(MAX(V$8:V$607),V$8:V$607,0)))&lt;0,0,(节奏总纲!Q117-INDEX($O$8:$O$607,MATCH(MAX(V$8:V$607),V$8:V$607,0)))*MAX($J$8:$J$67))</f>
        <v>198835063.83740261</v>
      </c>
      <c r="AS121" s="69">
        <f>求节点($O$8:$O$607,W$8:W$607,节奏总纲!R117)+IF((节奏总纲!R117-INDEX($O$8:$O$607,MATCH(MAX(W$8:W$607),W$8:W$607,0)))&lt;0,0,(节奏总纲!R117-INDEX($O$8:$O$607,MATCH(MAX(W$8:W$607),W$8:W$607,0)))*MAX($J$8:$J$67))</f>
        <v>158698571.2501753</v>
      </c>
      <c r="AT121" s="69">
        <f>求节点($O$8:$O$607,X$8:X$607,节奏总纲!S117)+IF((节奏总纲!S117-INDEX($O$8:$O$607,MATCH(MAX(X$8:X$607),X$8:X$607,0)))&lt;0,0,(节奏总纲!S117-INDEX($O$8:$O$607,MATCH(MAX(X$8:X$607),X$8:X$607,0)))*MAX($J$8:$J$67))</f>
        <v>112374998.33481541</v>
      </c>
      <c r="AU121" s="69">
        <f>求节点($O$8:$O$607,Y$8:Y$607,节奏总纲!T117)+IF((节奏总纲!T117-INDEX($O$8:$O$607,MATCH(MAX(Y$8:Y$607),Y$8:Y$607,0)))&lt;0,0,(节奏总纲!T117-INDEX($O$8:$O$607,MATCH(MAX(Y$8:Y$607),Y$8:Y$607,0)))*MAX($J$8:$J$67))</f>
        <v>58998264.753570899</v>
      </c>
      <c r="AV121" s="69">
        <f>求节点($O$8:$O$607,Z$8:Z$607,节奏总纲!P117)+IF((节奏总纲!P117-INDEX($O$8:$O$607,MATCH(MAX(Z$8:Z$607),Z$8:Z$607,0)))&lt;0,0,(节奏总纲!P117-INDEX($O$8:$O$607,MATCH(MAX(Z$8:Z$607),Z$8:Z$607,0)))*MAX($K$8:$K$67))</f>
        <v>0</v>
      </c>
      <c r="AW121" s="69">
        <f>求节点($O$8:$O$607,AA$8:AA$607,节奏总纲!Q117)+IF((节奏总纲!Q117-INDEX($O$8:$O$607,MATCH(MAX(AA$8:AA$607),AA$8:AA$607,0)))&lt;0,0,(节奏总纲!Q117-INDEX($O$8:$O$607,MATCH(MAX(AA$8:AA$607),AA$8:AA$607,0)))*MAX($K$8:$K$67))</f>
        <v>0</v>
      </c>
      <c r="AX121" s="69">
        <f>求节点($O$8:$O$607,AB$8:AB$607,节奏总纲!R117)+IF((节奏总纲!R117-INDEX($O$8:$O$607,MATCH(MAX(AB$8:AB$607),AB$8:AB$607,0)))&lt;0,0,(节奏总纲!R117-INDEX($O$8:$O$607,MATCH(MAX(AB$8:AB$607),AB$8:AB$607,0)))*MAX($K$8:$K$67))</f>
        <v>0</v>
      </c>
      <c r="AY121" s="69">
        <f>求节点($O$8:$O$607,AC$8:AC$607,节奏总纲!S117)+IF((节奏总纲!S117-INDEX($O$8:$O$607,MATCH(MAX(AC$8:AC$607),AC$8:AC$607,0)))&lt;0,0,(节奏总纲!S117-INDEX($O$8:$O$607,MATCH(MAX(AC$8:AC$607),AC$8:AC$607,0)))*MAX($K$8:$K$67))</f>
        <v>0</v>
      </c>
      <c r="AZ121" s="69">
        <f>求节点($O$8:$O$607,AD$8:AD$607,节奏总纲!T117)+IF((节奏总纲!T117-INDEX($O$8:$O$607,MATCH(MAX(AD$8:AD$607),AD$8:AD$607,0)))&lt;0,0,(节奏总纲!T117-INDEX($O$8:$O$607,MATCH(MAX(AD$8:AD$607),AD$8:AD$607,0)))*MAX($K$8:$K$67))</f>
        <v>0</v>
      </c>
      <c r="BA121" s="69">
        <f>求节点($O$8:$O$607,AE$8:AE$607,节奏总纲!P117)+IF((节奏总纲!P117-INDEX($O$8:$O$607,MATCH(MAX(AE$8:AE$607),AE$8:AE$607,0)))&lt;0,0,(节奏总纲!P117-INDEX($O$8:$O$607,MATCH(MAX(AE$8:AE$607),AE$8:AE$607,0)))*MAX($L$8:$L$67))</f>
        <v>9439337685.0003586</v>
      </c>
      <c r="BB121" s="69">
        <f>求节点($O$8:$O$607,AF$8:AF$607,节奏总纲!Q117)+IF((节奏总纲!Q117-INDEX($O$8:$O$607,MATCH(MAX(AF$8:AF$607),AF$8:AF$607,0)))&lt;0,0,(节奏总纲!Q117-INDEX($O$8:$O$607,MATCH(MAX(AF$8:AF$607),AF$8:AF$607,0)))*MAX($L$8:$L$67))</f>
        <v>8036863051.9018784</v>
      </c>
      <c r="BC121" s="69">
        <f>求节点($O$8:$O$607,AG$8:AG$607,节奏总纲!R117)+IF((节奏总纲!R117-INDEX($O$8:$O$607,MATCH(MAX(AG$8:AG$607),AG$8:AG$607,0)))&lt;0,0,(节奏总纲!R117-INDEX($O$8:$O$607,MATCH(MAX(AG$8:AG$607),AG$8:AG$607,0)))*MAX($L$8:$L$67))</f>
        <v>6400210487.6871529</v>
      </c>
      <c r="BD121" s="69">
        <f>求节点($O$8:$O$607,AH$8:AH$607,节奏总纲!S117)+IF((节奏总纲!S117-INDEX($O$8:$O$607,MATCH(MAX(AH$8:AH$607),AH$8:AH$607,0)))&lt;0,0,(节奏总纲!S117-INDEX($O$8:$O$607,MATCH(MAX(AH$8:AH$607),AH$8:AH$607,0)))*MAX($L$8:$L$67))</f>
        <v>4510760642.2056236</v>
      </c>
      <c r="BE121" s="69">
        <f>求节点($O$8:$O$607,AI$8:AI$607,节奏总纲!T117)+IF((节奏总纲!T117-INDEX($O$8:$O$607,MATCH(MAX(AI$8:AI$607),AI$8:AI$607,0)))&lt;0,0,(节奏总纲!T117-INDEX($O$8:$O$607,MATCH(MAX(AI$8:AI$607),AI$8:AI$607,0)))*MAX($L$8:$L$67))</f>
        <v>2332205615.0200644</v>
      </c>
      <c r="BN121" s="69">
        <v>114</v>
      </c>
      <c r="BO121" s="69">
        <f>求节点($BJ$19:$BJ$23,$BK$19:$BK$23,基本信息!G118)</f>
        <v>750000</v>
      </c>
      <c r="BP121" s="69">
        <f>求节点($BJ$19:$BJ$23,$BK$19:$BK$23,基本信息!H118)</f>
        <v>750000</v>
      </c>
      <c r="BQ121" s="69">
        <f>求节点($BJ$19:$BJ$23,$BK$19:$BK$23,基本信息!I118)</f>
        <v>750000</v>
      </c>
      <c r="BR121" s="69">
        <f>求节点($BJ$19:$BJ$23,$BK$19:$BK$23,基本信息!J118)</f>
        <v>750000</v>
      </c>
      <c r="BS121" s="69">
        <f>求节点($BJ$19:$BJ$23,$BK$19:$BK$23,基本信息!K118)</f>
        <v>750000</v>
      </c>
      <c r="BT121" s="69">
        <f>求节点($BJ$19:$BJ$23,$BL$19:$BL$23,基本信息!G118)</f>
        <v>12500</v>
      </c>
      <c r="BU121" s="69">
        <f>求节点($BJ$19:$BJ$23,$BL$19:$BL$23,基本信息!H118)</f>
        <v>12500</v>
      </c>
      <c r="BV121" s="69">
        <f>求节点($BJ$19:$BJ$23,$BL$19:$BL$23,基本信息!I118)</f>
        <v>12500</v>
      </c>
      <c r="BW121" s="69">
        <f>求节点($BJ$19:$BJ$23,$BL$19:$BL$23,基本信息!J118)</f>
        <v>12500</v>
      </c>
      <c r="BX121" s="69">
        <f>求节点($BJ$19:$BJ$23,$BL$19:$BL$23,基本信息!K118)</f>
        <v>12500</v>
      </c>
      <c r="BY121" s="69"/>
      <c r="BZ121" s="69"/>
      <c r="CA121" s="69"/>
      <c r="CC121" s="69"/>
      <c r="CD121" s="69">
        <v>114</v>
      </c>
      <c r="CE121" s="69">
        <f t="shared" si="55"/>
        <v>783659.21367194701</v>
      </c>
      <c r="CF121" s="69">
        <f t="shared" si="56"/>
        <v>668501.09195351636</v>
      </c>
      <c r="CG121" s="69">
        <f t="shared" si="57"/>
        <v>534115.73853647953</v>
      </c>
      <c r="CH121" s="69">
        <f t="shared" si="58"/>
        <v>379059.06824024796</v>
      </c>
      <c r="CI121" s="69">
        <f t="shared" si="59"/>
        <v>200445.4304211296</v>
      </c>
      <c r="CJ121" s="69">
        <f>(CE121-CE120)/节奏总纲!W117</f>
        <v>300.00000000000023</v>
      </c>
      <c r="CK121" s="6">
        <f t="shared" si="60"/>
        <v>1.595081099273939E-3</v>
      </c>
      <c r="CL121" s="6">
        <f t="shared" si="61"/>
        <v>0.99840491890072602</v>
      </c>
      <c r="CM121" s="69"/>
      <c r="CN121" s="69">
        <v>114</v>
      </c>
      <c r="CO121" s="69">
        <f t="shared" si="62"/>
        <v>233968956.68851927</v>
      </c>
      <c r="CP121" s="69">
        <f t="shared" si="63"/>
        <v>199585063.83740261</v>
      </c>
      <c r="CQ121" s="69">
        <f t="shared" si="64"/>
        <v>159448571.2501753</v>
      </c>
      <c r="CR121" s="69">
        <f t="shared" si="65"/>
        <v>113124998.33481541</v>
      </c>
      <c r="CS121" s="69">
        <f t="shared" si="66"/>
        <v>59748264.753570899</v>
      </c>
      <c r="CT121" s="6">
        <f t="shared" si="67"/>
        <v>3.2055534657893445E-3</v>
      </c>
      <c r="CU121" s="6">
        <f t="shared" si="68"/>
        <v>0.99679444653421068</v>
      </c>
      <c r="CV121" s="69"/>
      <c r="CW121" s="69">
        <v>114</v>
      </c>
      <c r="CX121" s="69">
        <f t="shared" si="69"/>
        <v>0</v>
      </c>
      <c r="CY121" s="69">
        <f t="shared" si="70"/>
        <v>0</v>
      </c>
      <c r="CZ121" s="69">
        <f t="shared" si="71"/>
        <v>0</v>
      </c>
      <c r="DA121" s="69">
        <f t="shared" si="72"/>
        <v>0</v>
      </c>
      <c r="DB121" s="69">
        <f t="shared" si="73"/>
        <v>0</v>
      </c>
    </row>
    <row r="122" spans="14:106" x14ac:dyDescent="0.15">
      <c r="N122" s="69"/>
      <c r="O122" s="58">
        <v>115</v>
      </c>
      <c r="P122" s="69">
        <f>求节点($C$8:$C$67,$I$8:$I$67,基本信息!N119)+P121</f>
        <v>220435.5329308066</v>
      </c>
      <c r="Q122" s="69">
        <f>求节点($C$8:$C$67,$I$8:$I$67,基本信息!O119)+Q121</f>
        <v>235052.79688078084</v>
      </c>
      <c r="R122" s="69">
        <f>求节点($C$8:$C$67,$I$8:$I$67,基本信息!P119)+R121</f>
        <v>251084.69667524379</v>
      </c>
      <c r="S122" s="69">
        <f>求节点($C$8:$C$67,$I$8:$I$67,基本信息!Q119)+S121</f>
        <v>268677.6823951269</v>
      </c>
      <c r="T122" s="69">
        <f>求节点($C$8:$C$67,$I$8:$I$67,基本信息!R119)+T121</f>
        <v>288149.85137715045</v>
      </c>
      <c r="U122" s="69">
        <f>求节点($C$8:$C$67,$J$8:$J$67,基本信息!N119)+U121</f>
        <v>5997258.574859377</v>
      </c>
      <c r="V122" s="69">
        <f>求节点($C$8:$C$67,$J$8:$J$67,基本信息!O119)+V121</f>
        <v>6488320.1577711701</v>
      </c>
      <c r="W122" s="69">
        <f>求节点($C$8:$C$67,$J$8:$J$67,基本信息!P119)+W121</f>
        <v>7037390.5894887727</v>
      </c>
      <c r="X122" s="69">
        <f>求节点($C$8:$C$67,$J$8:$J$67,基本信息!Q119)+X121</f>
        <v>7647608.3345948514</v>
      </c>
      <c r="Y122" s="69">
        <f>求节点($C$8:$C$67,$J$8:$J$67,基本信息!R119)+Y121</f>
        <v>8328131.1685465332</v>
      </c>
      <c r="Z122" s="69">
        <f>求节点($C$8:$C$67,$K$8:$K$67,基本信息!N119)+Z121</f>
        <v>0</v>
      </c>
      <c r="AA122" s="69">
        <f>求节点($C$8:$C$67,$K$8:$K$67,基本信息!O119)+AA121</f>
        <v>0</v>
      </c>
      <c r="AB122" s="69">
        <f>求节点($C$8:$C$67,$K$8:$K$67,基本信息!P119)+AB121</f>
        <v>0</v>
      </c>
      <c r="AC122" s="69">
        <f>求节点($C$8:$C$67,$K$8:$K$67,基本信息!Q119)+AC121</f>
        <v>0</v>
      </c>
      <c r="AD122" s="69">
        <f>求节点($C$8:$C$67,$K$8:$K$67,基本信息!R119)+AD121</f>
        <v>0</v>
      </c>
      <c r="AE122" s="69">
        <f>求节点($C$8:$C$67,$L$8:$L$67,基本信息!N119)+AE121</f>
        <v>173307496.30241644</v>
      </c>
      <c r="AF122" s="69">
        <f>求节点($C$8:$C$67,$L$8:$L$67,基本信息!O119)+AF121</f>
        <v>196605979.81044501</v>
      </c>
      <c r="AG122" s="69">
        <f>求节点($C$8:$C$67,$L$8:$L$67,基本信息!P119)+AG121</f>
        <v>225898353.7121093</v>
      </c>
      <c r="AH122" s="69">
        <f>求节点($C$8:$C$67,$L$8:$L$67,基本信息!Q119)+AH121</f>
        <v>260653522.19650656</v>
      </c>
      <c r="AI122" s="69">
        <f>求节点($C$8:$C$67,$L$8:$L$67,基本信息!R119)+AI121</f>
        <v>300740093.50572407</v>
      </c>
      <c r="AJ122" s="69"/>
      <c r="AK122" s="69">
        <v>115</v>
      </c>
      <c r="AL122" s="69">
        <f>求节点($O$8:$O$607,P$8:P$607,节奏总纲!P118)+IF((节奏总纲!P118-INDEX($O$8:$O$607,MATCH(MAX(P$8:P$607),P$8:P$607,0)))&lt;0,0,(节奏总纲!P118-INDEX($O$8:$O$607,MATCH(MAX(P$8:P$607),P$8:P$607,0)))*MAX($I$8:$I$67))</f>
        <v>8405963.6601511035</v>
      </c>
      <c r="AM122" s="69">
        <f>求节点($O$8:$O$607,Q$8:Q$607,节奏总纲!Q118)+IF((节奏总纲!Q118-INDEX($O$8:$O$607,MATCH(MAX(Q$8:Q$607),Q$8:Q$607,0)))&lt;0,0,(节奏总纲!Q118-INDEX($O$8:$O$607,MATCH(MAX(Q$8:Q$607),Q$8:Q$607,0)))*MAX($I$8:$I$67))</f>
        <v>7139722.4834561991</v>
      </c>
      <c r="AN122" s="69">
        <f>求节点($O$8:$O$607,R$8:R$607,节奏总纲!R118)+IF((节奏总纲!R118-INDEX($O$8:$O$607,MATCH(MAX(R$8:R$607),R$8:R$607,0)))&lt;0,0,(节奏总纲!R118-INDEX($O$8:$O$607,MATCH(MAX(R$8:R$607),R$8:R$607,0)))*MAX($I$8:$I$67))</f>
        <v>5692491.4519341569</v>
      </c>
      <c r="AO122" s="69">
        <f>求节点($O$8:$O$607,S$8:S$607,节奏总纲!S118)+IF((节奏总纲!S118-INDEX($O$8:$O$607,MATCH(MAX(S$8:S$607),S$8:S$607,0)))&lt;0,0,(节奏总纲!S118-INDEX($O$8:$O$607,MATCH(MAX(S$8:S$607),S$8:S$607,0)))*MAX($I$8:$I$67))</f>
        <v>4040965.0097224154</v>
      </c>
      <c r="AP122" s="69">
        <f>求节点($O$8:$O$607,T$8:T$607,节奏总纲!T118)+IF((节奏总纲!T118-INDEX($O$8:$O$607,MATCH(MAX(T$8:T$607),T$8:T$607,0)))&lt;0,0,(节奏总纲!T118-INDEX($O$8:$O$607,MATCH(MAX(T$8:T$607),T$8:T$607,0)))*MAX($I$8:$I$67))</f>
        <v>2135082.8710198137</v>
      </c>
      <c r="AQ122" s="69">
        <f>求节点($O$8:$O$607,U$8:U$607,节奏总纲!P118)+IF((节奏总纲!P118-INDEX($O$8:$O$607,MATCH(MAX(U$8:U$607),U$8:U$607,0)))&lt;0,0,(节奏总纲!P118-INDEX($O$8:$O$607,MATCH(MAX(U$8:U$607),U$8:U$607,0)))*MAX($J$8:$J$67))</f>
        <v>250675102.39146829</v>
      </c>
      <c r="AR122" s="69">
        <f>求节点($O$8:$O$607,V$8:V$607,节奏总纲!Q118)+IF((节奏总纲!Q118-INDEX($O$8:$O$607,MATCH(MAX(V$8:V$607),V$8:V$607,0)))&lt;0,0,(节奏总纲!Q118-INDEX($O$8:$O$607,MATCH(MAX(V$8:V$607),V$8:V$607,0)))*MAX($J$8:$J$67))</f>
        <v>212851410.75503373</v>
      </c>
      <c r="AS122" s="69">
        <f>求节点($O$8:$O$607,W$8:W$607,节奏总纲!R118)+IF((节奏总纲!R118-INDEX($O$8:$O$607,MATCH(MAX(W$8:W$607),W$8:W$607,0)))&lt;0,0,(节奏总纲!R118-INDEX($O$8:$O$607,MATCH(MAX(W$8:W$607),W$8:W$607,0)))*MAX($J$8:$J$67))</f>
        <v>169613593.24725616</v>
      </c>
      <c r="AT122" s="69">
        <f>求节点($O$8:$O$607,X$8:X$607,节奏总纲!S118)+IF((节奏总纲!S118-INDEX($O$8:$O$607,MATCH(MAX(X$8:X$607),X$8:X$607,0)))&lt;0,0,(节奏总纲!S118-INDEX($O$8:$O$607,MATCH(MAX(X$8:X$607),X$8:X$607,0)))*MAX($J$8:$J$67))</f>
        <v>120261228.15441349</v>
      </c>
      <c r="AU122" s="69">
        <f>求节点($O$8:$O$607,Y$8:Y$607,节奏总纲!T118)+IF((节奏总纲!T118-INDEX($O$8:$O$607,MATCH(MAX(Y$8:Y$607),Y$8:Y$607,0)))&lt;0,0,(节奏总纲!T118-INDEX($O$8:$O$607,MATCH(MAX(Y$8:Y$607),Y$8:Y$607,0)))*MAX($J$8:$J$67))</f>
        <v>63292121.757826433</v>
      </c>
      <c r="AV122" s="69">
        <f>求节点($O$8:$O$607,Z$8:Z$607,节奏总纲!P118)+IF((节奏总纲!P118-INDEX($O$8:$O$607,MATCH(MAX(Z$8:Z$607),Z$8:Z$607,0)))&lt;0,0,(节奏总纲!P118-INDEX($O$8:$O$607,MATCH(MAX(Z$8:Z$607),Z$8:Z$607,0)))*MAX($K$8:$K$67))</f>
        <v>0</v>
      </c>
      <c r="AW122" s="69">
        <f>求节点($O$8:$O$607,AA$8:AA$607,节奏总纲!Q118)+IF((节奏总纲!Q118-INDEX($O$8:$O$607,MATCH(MAX(AA$8:AA$607),AA$8:AA$607,0)))&lt;0,0,(节奏总纲!Q118-INDEX($O$8:$O$607,MATCH(MAX(AA$8:AA$607),AA$8:AA$607,0)))*MAX($K$8:$K$67))</f>
        <v>0</v>
      </c>
      <c r="AX122" s="69">
        <f>求节点($O$8:$O$607,AB$8:AB$607,节奏总纲!R118)+IF((节奏总纲!R118-INDEX($O$8:$O$607,MATCH(MAX(AB$8:AB$607),AB$8:AB$607,0)))&lt;0,0,(节奏总纲!R118-INDEX($O$8:$O$607,MATCH(MAX(AB$8:AB$607),AB$8:AB$607,0)))*MAX($K$8:$K$67))</f>
        <v>0</v>
      </c>
      <c r="AY122" s="69">
        <f>求节点($O$8:$O$607,AC$8:AC$607,节奏总纲!S118)+IF((节奏总纲!S118-INDEX($O$8:$O$607,MATCH(MAX(AC$8:AC$607),AC$8:AC$607,0)))&lt;0,0,(节奏总纲!S118-INDEX($O$8:$O$607,MATCH(MAX(AC$8:AC$607),AC$8:AC$607,0)))*MAX($K$8:$K$67))</f>
        <v>0</v>
      </c>
      <c r="AZ122" s="69">
        <f>求节点($O$8:$O$607,AD$8:AD$607,节奏总纲!T118)+IF((节奏总纲!T118-INDEX($O$8:$O$607,MATCH(MAX(AD$8:AD$607),AD$8:AD$607,0)))&lt;0,0,(节奏总纲!T118-INDEX($O$8:$O$607,MATCH(MAX(AD$8:AD$607),AD$8:AD$607,0)))*MAX($K$8:$K$67))</f>
        <v>0</v>
      </c>
      <c r="BA122" s="69">
        <f>求节点($O$8:$O$607,AE$8:AE$607,节奏总纲!P118)+IF((节奏总纲!P118-INDEX($O$8:$O$607,MATCH(MAX(AE$8:AE$607),AE$8:AE$607,0)))&lt;0,0,(节奏总纲!P118-INDEX($O$8:$O$607,MATCH(MAX(AE$8:AE$607),AE$8:AE$607,0)))*MAX($L$8:$L$67))</f>
        <v>10160858374.055584</v>
      </c>
      <c r="BB122" s="69">
        <f>求节点($O$8:$O$607,AF$8:AF$607,节奏总纲!Q118)+IF((节奏总纲!Q118-INDEX($O$8:$O$607,MATCH(MAX(AF$8:AF$607),AF$8:AF$607,0)))&lt;0,0,(节奏总纲!Q118-INDEX($O$8:$O$607,MATCH(MAX(AF$8:AF$607),AF$8:AF$607,0)))*MAX($L$8:$L$67))</f>
        <v>8616205391.1639633</v>
      </c>
      <c r="BC122" s="69">
        <f>求节点($O$8:$O$607,AG$8:AG$607,节奏总纲!R118)+IF((节奏总纲!R118-INDEX($O$8:$O$607,MATCH(MAX(AG$8:AG$607),AG$8:AG$607,0)))&lt;0,0,(节奏总纲!R118-INDEX($O$8:$O$607,MATCH(MAX(AG$8:AG$607),AG$8:AG$607,0)))*MAX($L$8:$L$67))</f>
        <v>6851364730.2331619</v>
      </c>
      <c r="BD122" s="69">
        <f>求节点($O$8:$O$607,AH$8:AH$607,节奏总纲!S118)+IF((节奏总纲!S118-INDEX($O$8:$O$607,MATCH(MAX(AH$8:AH$607),AH$8:AH$607,0)))&lt;0,0,(节奏总纲!S118-INDEX($O$8:$O$607,MATCH(MAX(AH$8:AH$607),AH$8:AH$607,0)))*MAX($L$8:$L$67))</f>
        <v>4836724808.0823441</v>
      </c>
      <c r="BE122" s="69">
        <f>求节点($O$8:$O$607,AI$8:AI$607,节奏总纲!T118)+IF((节奏总纲!T118-INDEX($O$8:$O$607,MATCH(MAX(AI$8:AI$607),AI$8:AI$607,0)))&lt;0,0,(节奏总纲!T118-INDEX($O$8:$O$607,MATCH(MAX(AI$8:AI$607),AI$8:AI$607,0)))*MAX($L$8:$L$67))</f>
        <v>2509685037.8626266</v>
      </c>
      <c r="BN122" s="69">
        <v>115</v>
      </c>
      <c r="BO122" s="69">
        <f>求节点($BJ$19:$BJ$23,$BK$19:$BK$23,基本信息!G119)</f>
        <v>750000</v>
      </c>
      <c r="BP122" s="69">
        <f>求节点($BJ$19:$BJ$23,$BK$19:$BK$23,基本信息!H119)</f>
        <v>750000</v>
      </c>
      <c r="BQ122" s="69">
        <f>求节点($BJ$19:$BJ$23,$BK$19:$BK$23,基本信息!I119)</f>
        <v>750000</v>
      </c>
      <c r="BR122" s="69">
        <f>求节点($BJ$19:$BJ$23,$BK$19:$BK$23,基本信息!J119)</f>
        <v>750000</v>
      </c>
      <c r="BS122" s="69">
        <f>求节点($BJ$19:$BJ$23,$BK$19:$BK$23,基本信息!K119)</f>
        <v>750000</v>
      </c>
      <c r="BT122" s="69">
        <f>求节点($BJ$19:$BJ$23,$BL$19:$BL$23,基本信息!G119)</f>
        <v>12500</v>
      </c>
      <c r="BU122" s="69">
        <f>求节点($BJ$19:$BJ$23,$BL$19:$BL$23,基本信息!H119)</f>
        <v>12500</v>
      </c>
      <c r="BV122" s="69">
        <f>求节点($BJ$19:$BJ$23,$BL$19:$BL$23,基本信息!I119)</f>
        <v>12500</v>
      </c>
      <c r="BW122" s="69">
        <f>求节点($BJ$19:$BJ$23,$BL$19:$BL$23,基本信息!J119)</f>
        <v>12500</v>
      </c>
      <c r="BX122" s="69">
        <f>求节点($BJ$19:$BJ$23,$BL$19:$BL$23,基本信息!K119)</f>
        <v>12500</v>
      </c>
      <c r="BY122" s="69"/>
      <c r="BZ122" s="69"/>
      <c r="CA122" s="69"/>
      <c r="CC122" s="69"/>
      <c r="CD122" s="69">
        <v>115</v>
      </c>
      <c r="CE122" s="69">
        <f t="shared" si="55"/>
        <v>841846.3660151104</v>
      </c>
      <c r="CF122" s="69">
        <f t="shared" si="56"/>
        <v>715222.24834562</v>
      </c>
      <c r="CG122" s="69">
        <f t="shared" si="57"/>
        <v>570499.14519341569</v>
      </c>
      <c r="CH122" s="69">
        <f t="shared" si="58"/>
        <v>405346.50097224157</v>
      </c>
      <c r="CI122" s="69">
        <f t="shared" si="59"/>
        <v>214758.28710198138</v>
      </c>
      <c r="CJ122" s="69">
        <f>(CE122-CE121)/节奏总纲!W118</f>
        <v>300.00000000000028</v>
      </c>
      <c r="CK122" s="6">
        <f t="shared" si="60"/>
        <v>1.4848314971256449E-3</v>
      </c>
      <c r="CL122" s="6">
        <f t="shared" si="61"/>
        <v>0.99851516850287436</v>
      </c>
      <c r="CM122" s="69"/>
      <c r="CN122" s="69">
        <v>115</v>
      </c>
      <c r="CO122" s="69">
        <f t="shared" si="62"/>
        <v>251425102.39146829</v>
      </c>
      <c r="CP122" s="69">
        <f t="shared" si="63"/>
        <v>213601410.75503373</v>
      </c>
      <c r="CQ122" s="69">
        <f t="shared" si="64"/>
        <v>170363593.24725616</v>
      </c>
      <c r="CR122" s="69">
        <f t="shared" si="65"/>
        <v>121011228.15441349</v>
      </c>
      <c r="CS122" s="69">
        <f t="shared" si="66"/>
        <v>64042121.757826433</v>
      </c>
      <c r="CT122" s="6">
        <f t="shared" si="67"/>
        <v>2.9829957027610226E-3</v>
      </c>
      <c r="CU122" s="6">
        <f t="shared" si="68"/>
        <v>0.99701700429723894</v>
      </c>
      <c r="CV122" s="69"/>
      <c r="CW122" s="69">
        <v>115</v>
      </c>
      <c r="CX122" s="69">
        <f t="shared" si="69"/>
        <v>0</v>
      </c>
      <c r="CY122" s="69">
        <f t="shared" si="70"/>
        <v>0</v>
      </c>
      <c r="CZ122" s="69">
        <f t="shared" si="71"/>
        <v>0</v>
      </c>
      <c r="DA122" s="69">
        <f t="shared" si="72"/>
        <v>0</v>
      </c>
      <c r="DB122" s="69">
        <f t="shared" si="73"/>
        <v>0</v>
      </c>
    </row>
    <row r="123" spans="14:106" x14ac:dyDescent="0.15">
      <c r="N123" s="69"/>
      <c r="O123" s="58">
        <v>116</v>
      </c>
      <c r="P123" s="69">
        <f>求节点($C$8:$C$67,$I$8:$I$67,基本信息!N120)+P122</f>
        <v>222595.5329308066</v>
      </c>
      <c r="Q123" s="69">
        <f>求节点($C$8:$C$67,$I$8:$I$67,基本信息!O120)+Q122</f>
        <v>237317.79688078084</v>
      </c>
      <c r="R123" s="69">
        <f>求节点($C$8:$C$67,$I$8:$I$67,基本信息!P120)+R122</f>
        <v>253454.69667524379</v>
      </c>
      <c r="S123" s="69">
        <f>求节点($C$8:$C$67,$I$8:$I$67,基本信息!Q120)+S122</f>
        <v>271152.6823951269</v>
      </c>
      <c r="T123" s="69">
        <f>求节点($C$8:$C$67,$I$8:$I$67,基本信息!R120)+T122</f>
        <v>290729.85137715045</v>
      </c>
      <c r="U123" s="69">
        <f>求节点($C$8:$C$67,$J$8:$J$67,基本信息!N120)+U122</f>
        <v>6057258.574859377</v>
      </c>
      <c r="V123" s="69">
        <f>求节点($C$8:$C$67,$J$8:$J$67,基本信息!O120)+V122</f>
        <v>6552070.1577711701</v>
      </c>
      <c r="W123" s="69">
        <f>求节点($C$8:$C$67,$J$8:$J$67,基本信息!P120)+W122</f>
        <v>7104890.5894887727</v>
      </c>
      <c r="X123" s="69">
        <f>求节点($C$8:$C$67,$J$8:$J$67,基本信息!Q120)+X122</f>
        <v>7718858.3345948514</v>
      </c>
      <c r="Y123" s="69">
        <f>求节点($C$8:$C$67,$J$8:$J$67,基本信息!R120)+Y122</f>
        <v>8403131.1685465332</v>
      </c>
      <c r="Z123" s="69">
        <f>求节点($C$8:$C$67,$K$8:$K$67,基本信息!N120)+Z122</f>
        <v>0</v>
      </c>
      <c r="AA123" s="69">
        <f>求节点($C$8:$C$67,$K$8:$K$67,基本信息!O120)+AA122</f>
        <v>0</v>
      </c>
      <c r="AB123" s="69">
        <f>求节点($C$8:$C$67,$K$8:$K$67,基本信息!P120)+AB122</f>
        <v>0</v>
      </c>
      <c r="AC123" s="69">
        <f>求节点($C$8:$C$67,$K$8:$K$67,基本信息!Q120)+AC122</f>
        <v>0</v>
      </c>
      <c r="AD123" s="69">
        <f>求节点($C$8:$C$67,$K$8:$K$67,基本信息!R120)+AD122</f>
        <v>0</v>
      </c>
      <c r="AE123" s="69">
        <f>求节点($C$8:$C$67,$L$8:$L$67,基本信息!N120)+AE122</f>
        <v>175107496.30241644</v>
      </c>
      <c r="AF123" s="69">
        <f>求节点($C$8:$C$67,$L$8:$L$67,基本信息!O120)+AF122</f>
        <v>198645979.81044501</v>
      </c>
      <c r="AG123" s="69">
        <f>求节点($C$8:$C$67,$L$8:$L$67,基本信息!P120)+AG122</f>
        <v>228178353.7121093</v>
      </c>
      <c r="AH123" s="69">
        <f>求节点($C$8:$C$67,$L$8:$L$67,基本信息!Q120)+AH122</f>
        <v>263173522.19650656</v>
      </c>
      <c r="AI123" s="69">
        <f>求节点($C$8:$C$67,$L$8:$L$67,基本信息!R120)+AI122</f>
        <v>303500093.50572407</v>
      </c>
      <c r="AJ123" s="69"/>
      <c r="AK123" s="69">
        <v>116</v>
      </c>
      <c r="AL123" s="69">
        <f>求节点($O$8:$O$607,P$8:P$607,节奏总纲!P119)+IF((节奏总纲!P119-INDEX($O$8:$O$607,MATCH(MAX(P$8:P$607),P$8:P$607,0)))&lt;0,0,(节奏总纲!P119-INDEX($O$8:$O$607,MATCH(MAX(P$8:P$607),P$8:P$607,0)))*MAX($I$8:$I$67))</f>
        <v>9029598.1175706852</v>
      </c>
      <c r="AM123" s="69">
        <f>求节点($O$8:$O$607,Q$8:Q$607,节奏总纲!Q119)+IF((节奏总纲!Q119-INDEX($O$8:$O$607,MATCH(MAX(Q$8:Q$607),Q$8:Q$607,0)))&lt;0,0,(节奏总纲!Q119-INDEX($O$8:$O$607,MATCH(MAX(Q$8:Q$607),Q$8:Q$607,0)))*MAX($I$8:$I$67))</f>
        <v>7656965.4749815734</v>
      </c>
      <c r="AN123" s="69">
        <f>求节点($O$8:$O$607,R$8:R$607,节奏总纲!R119)+IF((节奏总纲!R119-INDEX($O$8:$O$607,MATCH(MAX(R$8:R$607),R$8:R$607,0)))&lt;0,0,(节奏总纲!R119-INDEX($O$8:$O$607,MATCH(MAX(R$8:R$607),R$8:R$607,0)))*MAX($I$8:$I$67))</f>
        <v>6108865.7791287927</v>
      </c>
      <c r="AO123" s="69">
        <f>求节点($O$8:$O$607,S$8:S$607,节奏总纲!S119)+IF((节奏总纲!S119-INDEX($O$8:$O$607,MATCH(MAX(S$8:S$607),S$8:S$607,0)))&lt;0,0,(节奏总纲!S119-INDEX($O$8:$O$607,MATCH(MAX(S$8:S$607),S$8:S$607,0)))*MAX($I$8:$I$67))</f>
        <v>4346345.3172377879</v>
      </c>
      <c r="AP123" s="69">
        <f>求节点($O$8:$O$607,T$8:T$607,节奏总纲!T119)+IF((节奏总纲!T119-INDEX($O$8:$O$607,MATCH(MAX(T$8:T$607),T$8:T$607,0)))&lt;0,0,(节奏总纲!T119-INDEX($O$8:$O$607,MATCH(MAX(T$8:T$607),T$8:T$607,0)))*MAX($I$8:$I$67))</f>
        <v>2299900.467260479</v>
      </c>
      <c r="AQ123" s="69">
        <f>求节点($O$8:$O$607,U$8:U$607,节奏总纲!P119)+IF((节奏总纲!P119-INDEX($O$8:$O$607,MATCH(MAX(U$8:U$607),U$8:U$607,0)))&lt;0,0,(节奏总纲!P119-INDEX($O$8:$O$607,MATCH(MAX(U$8:U$607),U$8:U$607,0)))*MAX($J$8:$J$67))</f>
        <v>269384136.11405569</v>
      </c>
      <c r="AR123" s="69">
        <f>求节点($O$8:$O$607,V$8:V$607,节奏总纲!Q119)+IF((节奏总纲!Q119-INDEX($O$8:$O$607,MATCH(MAX(V$8:V$607),V$8:V$607,0)))&lt;0,0,(节奏总纲!Q119-INDEX($O$8:$O$607,MATCH(MAX(V$8:V$607),V$8:V$607,0)))*MAX($J$8:$J$67))</f>
        <v>228368700.50079495</v>
      </c>
      <c r="AS123" s="69">
        <f>求节点($O$8:$O$607,W$8:W$607,节奏总纲!R119)+IF((节奏总纲!R119-INDEX($O$8:$O$607,MATCH(MAX(W$8:W$607),W$8:W$607,0)))&lt;0,0,(节奏总纲!R119-INDEX($O$8:$O$607,MATCH(MAX(W$8:W$607),W$8:W$607,0)))*MAX($J$8:$J$67))</f>
        <v>182104823.06309524</v>
      </c>
      <c r="AT123" s="69">
        <f>求节点($O$8:$O$607,X$8:X$607,节奏总纲!S119)+IF((节奏总纲!S119-INDEX($O$8:$O$607,MATCH(MAX(X$8:X$607),X$8:X$607,0)))&lt;0,0,(节奏总纲!S119-INDEX($O$8:$O$607,MATCH(MAX(X$8:X$607),X$8:X$607,0)))*MAX($J$8:$J$67))</f>
        <v>129422637.37987468</v>
      </c>
      <c r="AU123" s="69">
        <f>求节点($O$8:$O$607,Y$8:Y$607,节奏总纲!T119)+IF((节奏总纲!T119-INDEX($O$8:$O$607,MATCH(MAX(Y$8:Y$607),Y$8:Y$607,0)))&lt;0,0,(节奏总纲!T119-INDEX($O$8:$O$607,MATCH(MAX(Y$8:Y$607),Y$8:Y$607,0)))*MAX($J$8:$J$67))</f>
        <v>68236649.645046383</v>
      </c>
      <c r="AV123" s="69">
        <f>求节点($O$8:$O$607,Z$8:Z$607,节奏总纲!P119)+IF((节奏总纲!P119-INDEX($O$8:$O$607,MATCH(MAX(Z$8:Z$607),Z$8:Z$607,0)))&lt;0,0,(节奏总纲!P119-INDEX($O$8:$O$607,MATCH(MAX(Z$8:Z$607),Z$8:Z$607,0)))*MAX($K$8:$K$67))</f>
        <v>0</v>
      </c>
      <c r="AW123" s="69">
        <f>求节点($O$8:$O$607,AA$8:AA$607,节奏总纲!Q119)+IF((节奏总纲!Q119-INDEX($O$8:$O$607,MATCH(MAX(AA$8:AA$607),AA$8:AA$607,0)))&lt;0,0,(节奏总纲!Q119-INDEX($O$8:$O$607,MATCH(MAX(AA$8:AA$607),AA$8:AA$607,0)))*MAX($K$8:$K$67))</f>
        <v>0</v>
      </c>
      <c r="AX123" s="69">
        <f>求节点($O$8:$O$607,AB$8:AB$607,节奏总纲!R119)+IF((节奏总纲!R119-INDEX($O$8:$O$607,MATCH(MAX(AB$8:AB$607),AB$8:AB$607,0)))&lt;0,0,(节奏总纲!R119-INDEX($O$8:$O$607,MATCH(MAX(AB$8:AB$607),AB$8:AB$607,0)))*MAX($K$8:$K$67))</f>
        <v>0</v>
      </c>
      <c r="AY123" s="69">
        <f>求节点($O$8:$O$607,AC$8:AC$607,节奏总纲!S119)+IF((节奏总纲!S119-INDEX($O$8:$O$607,MATCH(MAX(AC$8:AC$607),AC$8:AC$607,0)))&lt;0,0,(节奏总纲!S119-INDEX($O$8:$O$607,MATCH(MAX(AC$8:AC$607),AC$8:AC$607,0)))*MAX($K$8:$K$67))</f>
        <v>0</v>
      </c>
      <c r="AZ123" s="69">
        <f>求节点($O$8:$O$607,AD$8:AD$607,节奏总纲!T119)+IF((节奏总纲!T119-INDEX($O$8:$O$607,MATCH(MAX(AD$8:AD$607),AD$8:AD$607,0)))&lt;0,0,(节奏总纲!T119-INDEX($O$8:$O$607,MATCH(MAX(AD$8:AD$607),AD$8:AD$607,0)))*MAX($K$8:$K$67))</f>
        <v>0</v>
      </c>
      <c r="BA123" s="69">
        <f>求节点($O$8:$O$607,AE$8:AE$607,节奏总纲!P119)+IF((节奏总纲!P119-INDEX($O$8:$O$607,MATCH(MAX(AE$8:AE$607),AE$8:AE$607,0)))&lt;0,0,(节奏总纲!P119-INDEX($O$8:$O$607,MATCH(MAX(AE$8:AE$607),AE$8:AE$607,0)))*MAX($L$8:$L$67))</f>
        <v>10934165101.255865</v>
      </c>
      <c r="BB123" s="69">
        <f>求节点($O$8:$O$607,AF$8:AF$607,节奏总纲!Q119)+IF((节奏总纲!Q119-INDEX($O$8:$O$607,MATCH(MAX(AF$8:AF$607),AF$8:AF$607,0)))&lt;0,0,(节奏总纲!Q119-INDEX($O$8:$O$607,MATCH(MAX(AF$8:AF$607),AF$8:AF$607,0)))*MAX($L$8:$L$67))</f>
        <v>9257586700.6554279</v>
      </c>
      <c r="BC123" s="69">
        <f>求节点($O$8:$O$607,AG$8:AG$607,节奏总纲!R119)+IF((节奏总纲!R119-INDEX($O$8:$O$607,MATCH(MAX(AG$8:AG$607),AG$8:AG$607,0)))&lt;0,0,(节奏总纲!R119-INDEX($O$8:$O$607,MATCH(MAX(AG$8:AG$607),AG$8:AG$607,0)))*MAX($L$8:$L$67))</f>
        <v>7367668895.9545107</v>
      </c>
      <c r="BD123" s="69">
        <f>求节点($O$8:$O$607,AH$8:AH$607,节奏总纲!S119)+IF((节奏总纲!S119-INDEX($O$8:$O$607,MATCH(MAX(AH$8:AH$607),AH$8:AH$607,0)))&lt;0,0,(节奏总纲!S119-INDEX($O$8:$O$607,MATCH(MAX(AH$8:AH$607),AH$8:AH$607,0)))*MAX($L$8:$L$67))</f>
        <v>5215396389.4014063</v>
      </c>
      <c r="BE123" s="69">
        <f>求节点($O$8:$O$607,AI$8:AI$607,节奏总纲!T119)+IF((节奏总纲!T119-INDEX($O$8:$O$607,MATCH(MAX(AI$8:AI$607),AI$8:AI$607,0)))&lt;0,0,(节奏总纲!T119-INDEX($O$8:$O$607,MATCH(MAX(AI$8:AI$607),AI$8:AI$607,0)))*MAX($L$8:$L$67))</f>
        <v>2714058857.2010512</v>
      </c>
      <c r="BN123" s="69">
        <v>116</v>
      </c>
      <c r="BO123" s="69">
        <f>求节点($BJ$19:$BJ$23,$BK$19:$BK$23,基本信息!G120)</f>
        <v>750000</v>
      </c>
      <c r="BP123" s="69">
        <f>求节点($BJ$19:$BJ$23,$BK$19:$BK$23,基本信息!H120)</f>
        <v>750000</v>
      </c>
      <c r="BQ123" s="69">
        <f>求节点($BJ$19:$BJ$23,$BK$19:$BK$23,基本信息!I120)</f>
        <v>750000</v>
      </c>
      <c r="BR123" s="69">
        <f>求节点($BJ$19:$BJ$23,$BK$19:$BK$23,基本信息!J120)</f>
        <v>750000</v>
      </c>
      <c r="BS123" s="69">
        <f>求节点($BJ$19:$BJ$23,$BK$19:$BK$23,基本信息!K120)</f>
        <v>750000</v>
      </c>
      <c r="BT123" s="69">
        <f>求节点($BJ$19:$BJ$23,$BL$19:$BL$23,基本信息!G120)</f>
        <v>12500</v>
      </c>
      <c r="BU123" s="69">
        <f>求节点($BJ$19:$BJ$23,$BL$19:$BL$23,基本信息!H120)</f>
        <v>12500</v>
      </c>
      <c r="BV123" s="69">
        <f>求节点($BJ$19:$BJ$23,$BL$19:$BL$23,基本信息!I120)</f>
        <v>12500</v>
      </c>
      <c r="BW123" s="69">
        <f>求节点($BJ$19:$BJ$23,$BL$19:$BL$23,基本信息!J120)</f>
        <v>12500</v>
      </c>
      <c r="BX123" s="69">
        <f>求节点($BJ$19:$BJ$23,$BL$19:$BL$23,基本信息!K120)</f>
        <v>12500</v>
      </c>
      <c r="BY123" s="69"/>
      <c r="BZ123" s="69"/>
      <c r="CA123" s="69"/>
      <c r="CC123" s="69"/>
      <c r="CD123" s="69">
        <v>116</v>
      </c>
      <c r="CE123" s="69">
        <f t="shared" si="55"/>
        <v>904209.81175706862</v>
      </c>
      <c r="CF123" s="69">
        <f t="shared" si="56"/>
        <v>766946.54749815736</v>
      </c>
      <c r="CG123" s="69">
        <f t="shared" si="57"/>
        <v>612136.57791287929</v>
      </c>
      <c r="CH123" s="69">
        <f t="shared" si="58"/>
        <v>435884.53172377881</v>
      </c>
      <c r="CI123" s="69">
        <f t="shared" si="59"/>
        <v>231240.04672604791</v>
      </c>
      <c r="CJ123" s="69">
        <f>(CE123-CE122)/节奏总纲!W119</f>
        <v>300.00000000000017</v>
      </c>
      <c r="CK123" s="6">
        <f t="shared" si="60"/>
        <v>1.3824225127252144E-3</v>
      </c>
      <c r="CL123" s="6">
        <f t="shared" si="61"/>
        <v>0.99861757748727475</v>
      </c>
      <c r="CM123" s="69"/>
      <c r="CN123" s="69">
        <v>116</v>
      </c>
      <c r="CO123" s="69">
        <f t="shared" si="62"/>
        <v>270134136.11405569</v>
      </c>
      <c r="CP123" s="69">
        <f t="shared" si="63"/>
        <v>229118700.50079495</v>
      </c>
      <c r="CQ123" s="69">
        <f t="shared" si="64"/>
        <v>182854823.06309524</v>
      </c>
      <c r="CR123" s="69">
        <f t="shared" si="65"/>
        <v>130172637.37987468</v>
      </c>
      <c r="CS123" s="69">
        <f t="shared" si="66"/>
        <v>68986649.645046383</v>
      </c>
      <c r="CT123" s="6">
        <f t="shared" si="67"/>
        <v>2.7763984618491013E-3</v>
      </c>
      <c r="CU123" s="6">
        <f t="shared" si="68"/>
        <v>0.99722360153815093</v>
      </c>
      <c r="CV123" s="69"/>
      <c r="CW123" s="69">
        <v>116</v>
      </c>
      <c r="CX123" s="69">
        <f t="shared" si="69"/>
        <v>0</v>
      </c>
      <c r="CY123" s="69">
        <f t="shared" si="70"/>
        <v>0</v>
      </c>
      <c r="CZ123" s="69">
        <f t="shared" si="71"/>
        <v>0</v>
      </c>
      <c r="DA123" s="69">
        <f t="shared" si="72"/>
        <v>0</v>
      </c>
      <c r="DB123" s="69">
        <f t="shared" si="73"/>
        <v>0</v>
      </c>
    </row>
    <row r="124" spans="14:106" x14ac:dyDescent="0.15">
      <c r="N124" s="69"/>
      <c r="O124" s="58">
        <v>117</v>
      </c>
      <c r="P124" s="69">
        <f>求节点($C$8:$C$67,$I$8:$I$67,基本信息!N121)+P123</f>
        <v>224755.5329308066</v>
      </c>
      <c r="Q124" s="69">
        <f>求节点($C$8:$C$67,$I$8:$I$67,基本信息!O121)+Q123</f>
        <v>239582.79688078084</v>
      </c>
      <c r="R124" s="69">
        <f>求节点($C$8:$C$67,$I$8:$I$67,基本信息!P121)+R123</f>
        <v>255824.69667524379</v>
      </c>
      <c r="S124" s="69">
        <f>求节点($C$8:$C$67,$I$8:$I$67,基本信息!Q121)+S123</f>
        <v>273627.6823951269</v>
      </c>
      <c r="T124" s="69">
        <f>求节点($C$8:$C$67,$I$8:$I$67,基本信息!R121)+T123</f>
        <v>293309.85137715045</v>
      </c>
      <c r="U124" s="69">
        <f>求节点($C$8:$C$67,$J$8:$J$67,基本信息!N121)+U123</f>
        <v>6117258.574859377</v>
      </c>
      <c r="V124" s="69">
        <f>求节点($C$8:$C$67,$J$8:$J$67,基本信息!O121)+V123</f>
        <v>6615820.1577711701</v>
      </c>
      <c r="W124" s="69">
        <f>求节点($C$8:$C$67,$J$8:$J$67,基本信息!P121)+W123</f>
        <v>7172390.5894887727</v>
      </c>
      <c r="X124" s="69">
        <f>求节点($C$8:$C$67,$J$8:$J$67,基本信息!Q121)+X123</f>
        <v>7790108.3345948514</v>
      </c>
      <c r="Y124" s="69">
        <f>求节点($C$8:$C$67,$J$8:$J$67,基本信息!R121)+Y123</f>
        <v>8478131.1685465332</v>
      </c>
      <c r="Z124" s="69">
        <f>求节点($C$8:$C$67,$K$8:$K$67,基本信息!N121)+Z123</f>
        <v>0</v>
      </c>
      <c r="AA124" s="69">
        <f>求节点($C$8:$C$67,$K$8:$K$67,基本信息!O121)+AA123</f>
        <v>0</v>
      </c>
      <c r="AB124" s="69">
        <f>求节点($C$8:$C$67,$K$8:$K$67,基本信息!P121)+AB123</f>
        <v>0</v>
      </c>
      <c r="AC124" s="69">
        <f>求节点($C$8:$C$67,$K$8:$K$67,基本信息!Q121)+AC123</f>
        <v>0</v>
      </c>
      <c r="AD124" s="69">
        <f>求节点($C$8:$C$67,$K$8:$K$67,基本信息!R121)+AD123</f>
        <v>0</v>
      </c>
      <c r="AE124" s="69">
        <f>求节点($C$8:$C$67,$L$8:$L$67,基本信息!N121)+AE123</f>
        <v>176907496.30241644</v>
      </c>
      <c r="AF124" s="69">
        <f>求节点($C$8:$C$67,$L$8:$L$67,基本信息!O121)+AF123</f>
        <v>200685979.81044501</v>
      </c>
      <c r="AG124" s="69">
        <f>求节点($C$8:$C$67,$L$8:$L$67,基本信息!P121)+AG123</f>
        <v>230458353.7121093</v>
      </c>
      <c r="AH124" s="69">
        <f>求节点($C$8:$C$67,$L$8:$L$67,基本信息!Q121)+AH123</f>
        <v>265693522.19650656</v>
      </c>
      <c r="AI124" s="69">
        <f>求节点($C$8:$C$67,$L$8:$L$67,基本信息!R121)+AI123</f>
        <v>306260093.50572407</v>
      </c>
      <c r="AJ124" s="69"/>
      <c r="AK124" s="69">
        <v>117</v>
      </c>
      <c r="AL124" s="69">
        <f>求节点($O$8:$O$607,P$8:P$607,节奏总纲!P120)+IF((节奏总纲!P120-INDEX($O$8:$O$607,MATCH(MAX(P$8:P$607),P$8:P$607,0)))&lt;0,0,(节奏总纲!P120-INDEX($O$8:$O$607,MATCH(MAX(P$8:P$607),P$8:P$607,0)))*MAX($I$8:$I$67))</f>
        <v>9697992.9793562107</v>
      </c>
      <c r="AM124" s="69">
        <f>求节点($O$8:$O$607,Q$8:Q$607,节奏总纲!Q120)+IF((节奏总纲!Q120-INDEX($O$8:$O$607,MATCH(MAX(Q$8:Q$607),Q$8:Q$607,0)))&lt;0,0,(节奏总纲!Q120-INDEX($O$8:$O$607,MATCH(MAX(Q$8:Q$607),Q$8:Q$607,0)))*MAX($I$8:$I$67))</f>
        <v>8230352.6476191636</v>
      </c>
      <c r="AN124" s="69">
        <f>求节点($O$8:$O$607,R$8:R$607,节奏总纲!R120)+IF((节奏总纲!R120-INDEX($O$8:$O$607,MATCH(MAX(R$8:R$607),R$8:R$607,0)))&lt;0,0,(节奏总纲!R120-INDEX($O$8:$O$607,MATCH(MAX(R$8:R$607),R$8:R$607,0)))*MAX($I$8:$I$67))</f>
        <v>6569556.7815213064</v>
      </c>
      <c r="AO124" s="69">
        <f>求节点($O$8:$O$607,S$8:S$607,节奏总纲!S120)+IF((节奏总纲!S120-INDEX($O$8:$O$607,MATCH(MAX(S$8:S$607),S$8:S$607,0)))&lt;0,0,(节奏总纲!S120-INDEX($O$8:$O$607,MATCH(MAX(S$8:S$607),S$8:S$607,0)))*MAX($I$8:$I$67))</f>
        <v>4680828.980081086</v>
      </c>
      <c r="AP124" s="69">
        <f>求节点($O$8:$O$607,T$8:T$607,节奏总纲!T120)+IF((节奏总纲!T120-INDEX($O$8:$O$607,MATCH(MAX(T$8:T$607),T$8:T$607,0)))&lt;0,0,(节奏总纲!T120-INDEX($O$8:$O$607,MATCH(MAX(T$8:T$607),T$8:T$607,0)))*MAX($I$8:$I$67))</f>
        <v>2482668.089574534</v>
      </c>
      <c r="AQ124" s="69">
        <f>求节点($O$8:$O$607,U$8:U$607,节奏总纲!P120)+IF((节奏总纲!P120-INDEX($O$8:$O$607,MATCH(MAX(U$8:U$607),U$8:U$607,0)))&lt;0,0,(节奏总纲!P120-INDEX($O$8:$O$607,MATCH(MAX(U$8:U$607),U$8:U$607,0)))*MAX($J$8:$J$67))</f>
        <v>289435981.96762151</v>
      </c>
      <c r="AR124" s="69">
        <f>求节点($O$8:$O$607,V$8:V$607,节奏总纲!Q120)+IF((节奏总纲!Q120-INDEX($O$8:$O$607,MATCH(MAX(V$8:V$607),V$8:V$607,0)))&lt;0,0,(节奏总纲!Q120-INDEX($O$8:$O$607,MATCH(MAX(V$8:V$607),V$8:V$607,0)))*MAX($J$8:$J$67))</f>
        <v>245570315.67992264</v>
      </c>
      <c r="AS124" s="69">
        <f>求节点($O$8:$O$607,W$8:W$607,节奏总纲!R120)+IF((节奏总纲!R120-INDEX($O$8:$O$607,MATCH(MAX(W$8:W$607),W$8:W$607,0)))&lt;0,0,(节奏总纲!R120-INDEX($O$8:$O$607,MATCH(MAX(W$8:W$607),W$8:W$607,0)))*MAX($J$8:$J$67))</f>
        <v>195925553.13487065</v>
      </c>
      <c r="AT124" s="69">
        <f>求节点($O$8:$O$607,X$8:X$607,节奏总纲!S120)+IF((节奏总纲!S120-INDEX($O$8:$O$607,MATCH(MAX(X$8:X$607),X$8:X$607,0)))&lt;0,0,(节奏总纲!S120-INDEX($O$8:$O$607,MATCH(MAX(X$8:X$607),X$8:X$607,0)))*MAX($J$8:$J$67))</f>
        <v>139457147.26517364</v>
      </c>
      <c r="AU124" s="69">
        <f>求节点($O$8:$O$607,Y$8:Y$607,节奏总纲!T120)+IF((节奏总纲!T120-INDEX($O$8:$O$607,MATCH(MAX(Y$8:Y$607),Y$8:Y$607,0)))&lt;0,0,(节奏总纲!T120-INDEX($O$8:$O$607,MATCH(MAX(Y$8:Y$607),Y$8:Y$607,0)))*MAX($J$8:$J$67))</f>
        <v>73719678.314468041</v>
      </c>
      <c r="AV124" s="69">
        <f>求节点($O$8:$O$607,Z$8:Z$607,节奏总纲!P120)+IF((节奏总纲!P120-INDEX($O$8:$O$607,MATCH(MAX(Z$8:Z$607),Z$8:Z$607,0)))&lt;0,0,(节奏总纲!P120-INDEX($O$8:$O$607,MATCH(MAX(Z$8:Z$607),Z$8:Z$607,0)))*MAX($K$8:$K$67))</f>
        <v>0</v>
      </c>
      <c r="AW124" s="69">
        <f>求节点($O$8:$O$607,AA$8:AA$607,节奏总纲!Q120)+IF((节奏总纲!Q120-INDEX($O$8:$O$607,MATCH(MAX(AA$8:AA$607),AA$8:AA$607,0)))&lt;0,0,(节奏总纲!Q120-INDEX($O$8:$O$607,MATCH(MAX(AA$8:AA$607),AA$8:AA$607,0)))*MAX($K$8:$K$67))</f>
        <v>0</v>
      </c>
      <c r="AX124" s="69">
        <f>求节点($O$8:$O$607,AB$8:AB$607,节奏总纲!R120)+IF((节奏总纲!R120-INDEX($O$8:$O$607,MATCH(MAX(AB$8:AB$607),AB$8:AB$607,0)))&lt;0,0,(节奏总纲!R120-INDEX($O$8:$O$607,MATCH(MAX(AB$8:AB$607),AB$8:AB$607,0)))*MAX($K$8:$K$67))</f>
        <v>0</v>
      </c>
      <c r="AY124" s="69">
        <f>求节点($O$8:$O$607,AC$8:AC$607,节奏总纲!S120)+IF((节奏总纲!S120-INDEX($O$8:$O$607,MATCH(MAX(AC$8:AC$607),AC$8:AC$607,0)))&lt;0,0,(节奏总纲!S120-INDEX($O$8:$O$607,MATCH(MAX(AC$8:AC$607),AC$8:AC$607,0)))*MAX($K$8:$K$67))</f>
        <v>0</v>
      </c>
      <c r="AZ124" s="69">
        <f>求节点($O$8:$O$607,AD$8:AD$607,节奏总纲!T120)+IF((节奏总纲!T120-INDEX($O$8:$O$607,MATCH(MAX(AD$8:AD$607),AD$8:AD$607,0)))&lt;0,0,(节奏总纲!T120-INDEX($O$8:$O$607,MATCH(MAX(AD$8:AD$607),AD$8:AD$607,0)))*MAX($K$8:$K$67))</f>
        <v>0</v>
      </c>
      <c r="BA124" s="69">
        <f>求节点($O$8:$O$607,AE$8:AE$607,节奏总纲!P120)+IF((节奏总纲!P120-INDEX($O$8:$O$607,MATCH(MAX(AE$8:AE$607),AE$8:AE$607,0)))&lt;0,0,(节奏总纲!P120-INDEX($O$8:$O$607,MATCH(MAX(AE$8:AE$607),AE$8:AE$607,0)))*MAX($L$8:$L$67))</f>
        <v>11762974729.869919</v>
      </c>
      <c r="BB124" s="69">
        <f>求节点($O$8:$O$607,AF$8:AF$607,节奏总纲!Q120)+IF((节奏总纲!Q120-INDEX($O$8:$O$607,MATCH(MAX(AF$8:AF$607),AF$8:AF$607,0)))&lt;0,0,(节奏总纲!Q120-INDEX($O$8:$O$607,MATCH(MAX(AF$8:AF$607),AF$8:AF$607,0)))*MAX($L$8:$L$67))</f>
        <v>9968586794.7260399</v>
      </c>
      <c r="BC124" s="69">
        <f>求节点($O$8:$O$607,AG$8:AG$607,节奏总纲!R120)+IF((节奏总纲!R120-INDEX($O$8:$O$607,MATCH(MAX(AG$8:AG$607),AG$8:AG$607,0)))&lt;0,0,(节奏总纲!R120-INDEX($O$8:$O$607,MATCH(MAX(AG$8:AG$607),AG$8:AG$607,0)))*MAX($L$8:$L$67))</f>
        <v>7938925738.9212265</v>
      </c>
      <c r="BD124" s="69">
        <f>求节点($O$8:$O$607,AH$8:AH$607,节奏总纲!S120)+IF((节奏总纲!S120-INDEX($O$8:$O$607,MATCH(MAX(AH$8:AH$607),AH$8:AH$607,0)))&lt;0,0,(节奏总纲!S120-INDEX($O$8:$O$607,MATCH(MAX(AH$8:AH$607),AH$8:AH$607,0)))*MAX($L$8:$L$67))</f>
        <v>5630156131.327096</v>
      </c>
      <c r="BE124" s="69">
        <f>求节点($O$8:$O$607,AI$8:AI$607,节奏总纲!T120)+IF((节奏总纲!T120-INDEX($O$8:$O$607,MATCH(MAX(AI$8:AI$607),AI$8:AI$607,0)))&lt;0,0,(节奏总纲!T120-INDEX($O$8:$O$607,MATCH(MAX(AI$8:AI$607),AI$8:AI$607,0)))*MAX($L$8:$L$67))</f>
        <v>2940690708.8704796</v>
      </c>
      <c r="BN124" s="69">
        <v>117</v>
      </c>
      <c r="BO124" s="69">
        <f>求节点($BJ$19:$BJ$23,$BK$19:$BK$23,基本信息!G121)</f>
        <v>750000</v>
      </c>
      <c r="BP124" s="69">
        <f>求节点($BJ$19:$BJ$23,$BK$19:$BK$23,基本信息!H121)</f>
        <v>750000</v>
      </c>
      <c r="BQ124" s="69">
        <f>求节点($BJ$19:$BJ$23,$BK$19:$BK$23,基本信息!I121)</f>
        <v>750000</v>
      </c>
      <c r="BR124" s="69">
        <f>求节点($BJ$19:$BJ$23,$BK$19:$BK$23,基本信息!J121)</f>
        <v>750000</v>
      </c>
      <c r="BS124" s="69">
        <f>求节点($BJ$19:$BJ$23,$BK$19:$BK$23,基本信息!K121)</f>
        <v>750000</v>
      </c>
      <c r="BT124" s="69">
        <f>求节点($BJ$19:$BJ$23,$BL$19:$BL$23,基本信息!G121)</f>
        <v>12500</v>
      </c>
      <c r="BU124" s="69">
        <f>求节点($BJ$19:$BJ$23,$BL$19:$BL$23,基本信息!H121)</f>
        <v>12500</v>
      </c>
      <c r="BV124" s="69">
        <f>求节点($BJ$19:$BJ$23,$BL$19:$BL$23,基本信息!I121)</f>
        <v>12500</v>
      </c>
      <c r="BW124" s="69">
        <f>求节点($BJ$19:$BJ$23,$BL$19:$BL$23,基本信息!J121)</f>
        <v>12500</v>
      </c>
      <c r="BX124" s="69">
        <f>求节点($BJ$19:$BJ$23,$BL$19:$BL$23,基本信息!K121)</f>
        <v>12500</v>
      </c>
      <c r="BY124" s="69"/>
      <c r="BZ124" s="69"/>
      <c r="CA124" s="69"/>
      <c r="CC124" s="69"/>
      <c r="CD124" s="69">
        <v>117</v>
      </c>
      <c r="CE124" s="69">
        <f t="shared" si="55"/>
        <v>971049.29793562111</v>
      </c>
      <c r="CF124" s="69">
        <f t="shared" si="56"/>
        <v>824285.26476191636</v>
      </c>
      <c r="CG124" s="69">
        <f t="shared" si="57"/>
        <v>658205.67815213068</v>
      </c>
      <c r="CH124" s="69">
        <f t="shared" si="58"/>
        <v>469332.8980081086</v>
      </c>
      <c r="CI124" s="69">
        <f t="shared" si="59"/>
        <v>249516.80895745341</v>
      </c>
      <c r="CJ124" s="69">
        <f>(CE124-CE123)/节奏总纲!W120</f>
        <v>299.9999999999992</v>
      </c>
      <c r="CK124" s="6">
        <f t="shared" si="60"/>
        <v>1.2872672918433775E-3</v>
      </c>
      <c r="CL124" s="6">
        <f t="shared" si="61"/>
        <v>0.99871273270815664</v>
      </c>
      <c r="CM124" s="69"/>
      <c r="CN124" s="69">
        <v>117</v>
      </c>
      <c r="CO124" s="69">
        <f t="shared" si="62"/>
        <v>290185981.96762151</v>
      </c>
      <c r="CP124" s="69">
        <f t="shared" si="63"/>
        <v>246320315.67992264</v>
      </c>
      <c r="CQ124" s="69">
        <f t="shared" si="64"/>
        <v>196675553.13487065</v>
      </c>
      <c r="CR124" s="69">
        <f t="shared" si="65"/>
        <v>140207147.26517364</v>
      </c>
      <c r="CS124" s="69">
        <f t="shared" si="66"/>
        <v>74469678.314468041</v>
      </c>
      <c r="CT124" s="6">
        <f t="shared" si="67"/>
        <v>2.5845493807612105E-3</v>
      </c>
      <c r="CU124" s="6">
        <f t="shared" si="68"/>
        <v>0.99741545061923875</v>
      </c>
      <c r="CV124" s="69"/>
      <c r="CW124" s="69">
        <v>117</v>
      </c>
      <c r="CX124" s="69">
        <f t="shared" si="69"/>
        <v>0</v>
      </c>
      <c r="CY124" s="69">
        <f t="shared" si="70"/>
        <v>0</v>
      </c>
      <c r="CZ124" s="69">
        <f t="shared" si="71"/>
        <v>0</v>
      </c>
      <c r="DA124" s="69">
        <f t="shared" si="72"/>
        <v>0</v>
      </c>
      <c r="DB124" s="69">
        <f t="shared" si="73"/>
        <v>0</v>
      </c>
    </row>
    <row r="125" spans="14:106" x14ac:dyDescent="0.15">
      <c r="N125" s="69"/>
      <c r="O125" s="58">
        <v>118</v>
      </c>
      <c r="P125" s="69">
        <f>求节点($C$8:$C$67,$I$8:$I$67,基本信息!N122)+P124</f>
        <v>226915.5329308066</v>
      </c>
      <c r="Q125" s="69">
        <f>求节点($C$8:$C$67,$I$8:$I$67,基本信息!O122)+Q124</f>
        <v>241847.79688078084</v>
      </c>
      <c r="R125" s="69">
        <f>求节点($C$8:$C$67,$I$8:$I$67,基本信息!P122)+R124</f>
        <v>258194.69667524379</v>
      </c>
      <c r="S125" s="69">
        <f>求节点($C$8:$C$67,$I$8:$I$67,基本信息!Q122)+S124</f>
        <v>276102.6823951269</v>
      </c>
      <c r="T125" s="69">
        <f>求节点($C$8:$C$67,$I$8:$I$67,基本信息!R122)+T124</f>
        <v>295889.85137715045</v>
      </c>
      <c r="U125" s="69">
        <f>求节点($C$8:$C$67,$J$8:$J$67,基本信息!N122)+U124</f>
        <v>6177258.574859377</v>
      </c>
      <c r="V125" s="69">
        <f>求节点($C$8:$C$67,$J$8:$J$67,基本信息!O122)+V124</f>
        <v>6679570.1577711701</v>
      </c>
      <c r="W125" s="69">
        <f>求节点($C$8:$C$67,$J$8:$J$67,基本信息!P122)+W124</f>
        <v>7239890.5894887727</v>
      </c>
      <c r="X125" s="69">
        <f>求节点($C$8:$C$67,$J$8:$J$67,基本信息!Q122)+X124</f>
        <v>7861358.3345948514</v>
      </c>
      <c r="Y125" s="69">
        <f>求节点($C$8:$C$67,$J$8:$J$67,基本信息!R122)+Y124</f>
        <v>8553131.1685465332</v>
      </c>
      <c r="Z125" s="69">
        <f>求节点($C$8:$C$67,$K$8:$K$67,基本信息!N122)+Z124</f>
        <v>0</v>
      </c>
      <c r="AA125" s="69">
        <f>求节点($C$8:$C$67,$K$8:$K$67,基本信息!O122)+AA124</f>
        <v>0</v>
      </c>
      <c r="AB125" s="69">
        <f>求节点($C$8:$C$67,$K$8:$K$67,基本信息!P122)+AB124</f>
        <v>0</v>
      </c>
      <c r="AC125" s="69">
        <f>求节点($C$8:$C$67,$K$8:$K$67,基本信息!Q122)+AC124</f>
        <v>0</v>
      </c>
      <c r="AD125" s="69">
        <f>求节点($C$8:$C$67,$K$8:$K$67,基本信息!R122)+AD124</f>
        <v>0</v>
      </c>
      <c r="AE125" s="69">
        <f>求节点($C$8:$C$67,$L$8:$L$67,基本信息!N122)+AE124</f>
        <v>178707496.30241644</v>
      </c>
      <c r="AF125" s="69">
        <f>求节点($C$8:$C$67,$L$8:$L$67,基本信息!O122)+AF124</f>
        <v>202725979.81044501</v>
      </c>
      <c r="AG125" s="69">
        <f>求节点($C$8:$C$67,$L$8:$L$67,基本信息!P122)+AG124</f>
        <v>232738353.7121093</v>
      </c>
      <c r="AH125" s="69">
        <f>求节点($C$8:$C$67,$L$8:$L$67,基本信息!Q122)+AH124</f>
        <v>268213522.19650656</v>
      </c>
      <c r="AI125" s="69">
        <f>求节点($C$8:$C$67,$L$8:$L$67,基本信息!R122)+AI124</f>
        <v>309020093.50572407</v>
      </c>
      <c r="AJ125" s="69"/>
      <c r="AK125" s="69">
        <v>118</v>
      </c>
      <c r="AL125" s="69">
        <f>求节点($O$8:$O$607,P$8:P$607,节奏总纲!P121)+IF((节奏总纲!P121-INDEX($O$8:$O$607,MATCH(MAX(P$8:P$607),P$8:P$607,0)))&lt;0,0,(节奏总纲!P121-INDEX($O$8:$O$607,MATCH(MAX(P$8:P$607),P$8:P$607,0)))*MAX($I$8:$I$67))</f>
        <v>10414360.854713591</v>
      </c>
      <c r="AM125" s="69">
        <f>求节点($O$8:$O$607,Q$8:Q$607,节奏总纲!Q121)+IF((节奏总纲!Q121-INDEX($O$8:$O$607,MATCH(MAX(Q$8:Q$607),Q$8:Q$607,0)))&lt;0,0,(节奏总纲!Q121-INDEX($O$8:$O$607,MATCH(MAX(Q$8:Q$607),Q$8:Q$607,0)))*MAX($I$8:$I$67))</f>
        <v>8845323.7529283259</v>
      </c>
      <c r="AN125" s="69">
        <f>求节点($O$8:$O$607,R$8:R$607,节奏总纲!R121)+IF((节奏总纲!R121-INDEX($O$8:$O$607,MATCH(MAX(R$8:R$607),R$8:R$607,0)))&lt;0,0,(节奏总纲!R121-INDEX($O$8:$O$607,MATCH(MAX(R$8:R$607),R$8:R$607,0)))*MAX($I$8:$I$67))</f>
        <v>7068092.5106806066</v>
      </c>
      <c r="AO125" s="69">
        <f>求节点($O$8:$O$607,S$8:S$607,节奏总纲!S121)+IF((节奏总纲!S121-INDEX($O$8:$O$607,MATCH(MAX(S$8:S$607),S$8:S$607,0)))&lt;0,0,(节奏总纲!S121-INDEX($O$8:$O$607,MATCH(MAX(S$8:S$607),S$8:S$607,0)))*MAX($I$8:$I$67))</f>
        <v>5043244.5743607692</v>
      </c>
      <c r="AP125" s="69">
        <f>求节点($O$8:$O$607,T$8:T$607,节奏总纲!T121)+IF((节奏总纲!T121-INDEX($O$8:$O$607,MATCH(MAX(T$8:T$607),T$8:T$607,0)))&lt;0,0,(节奏总纲!T121-INDEX($O$8:$O$607,MATCH(MAX(T$8:T$607),T$8:T$607,0)))*MAX($I$8:$I$67))</f>
        <v>2673779.6808773098</v>
      </c>
      <c r="AQ125" s="69">
        <f>求节点($O$8:$O$607,U$8:U$607,节奏总纲!P121)+IF((节奏总纲!P121-INDEX($O$8:$O$607,MATCH(MAX(U$8:U$607),U$8:U$607,0)))&lt;0,0,(节奏总纲!P121-INDEX($O$8:$O$607,MATCH(MAX(U$8:U$607),U$8:U$607,0)))*MAX($J$8:$J$67))</f>
        <v>310927018.22834289</v>
      </c>
      <c r="AR125" s="69">
        <f>求节点($O$8:$O$607,V$8:V$607,节奏总纲!Q121)+IF((节奏总纲!Q121-INDEX($O$8:$O$607,MATCH(MAX(V$8:V$607),V$8:V$607,0)))&lt;0,0,(节奏总纲!Q121-INDEX($O$8:$O$607,MATCH(MAX(V$8:V$607),V$8:V$607,0)))*MAX($J$8:$J$67))</f>
        <v>264019448.83919749</v>
      </c>
      <c r="AS125" s="69">
        <f>求节点($O$8:$O$607,W$8:W$607,节奏总纲!R121)+IF((节奏总纲!R121-INDEX($O$8:$O$607,MATCH(MAX(W$8:W$607),W$8:W$607,0)))&lt;0,0,(节奏总纲!R121-INDEX($O$8:$O$607,MATCH(MAX(W$8:W$607),W$8:W$607,0)))*MAX($J$8:$J$67))</f>
        <v>210881625.00964966</v>
      </c>
      <c r="AT125" s="69">
        <f>求节点($O$8:$O$607,X$8:X$607,节奏总纲!S121)+IF((节奏总纲!S121-INDEX($O$8:$O$607,MATCH(MAX(X$8:X$607),X$8:X$607,0)))&lt;0,0,(节奏总纲!S121-INDEX($O$8:$O$607,MATCH(MAX(X$8:X$607),X$8:X$607,0)))*MAX($J$8:$J$67))</f>
        <v>150329615.09356412</v>
      </c>
      <c r="AU125" s="69">
        <f>求节点($O$8:$O$607,Y$8:Y$607,节奏总纲!T121)+IF((节奏总纲!T121-INDEX($O$8:$O$607,MATCH(MAX(Y$8:Y$607),Y$8:Y$607,0)))&lt;0,0,(节奏总纲!T121-INDEX($O$8:$O$607,MATCH(MAX(Y$8:Y$607),Y$8:Y$607,0)))*MAX($J$8:$J$67))</f>
        <v>79453026.053551316</v>
      </c>
      <c r="AV125" s="69">
        <f>求节点($O$8:$O$607,Z$8:Z$607,节奏总纲!P121)+IF((节奏总纲!P121-INDEX($O$8:$O$607,MATCH(MAX(Z$8:Z$607),Z$8:Z$607,0)))&lt;0,0,(节奏总纲!P121-INDEX($O$8:$O$607,MATCH(MAX(Z$8:Z$607),Z$8:Z$607,0)))*MAX($K$8:$K$67))</f>
        <v>0</v>
      </c>
      <c r="AW125" s="69">
        <f>求节点($O$8:$O$607,AA$8:AA$607,节奏总纲!Q121)+IF((节奏总纲!Q121-INDEX($O$8:$O$607,MATCH(MAX(AA$8:AA$607),AA$8:AA$607,0)))&lt;0,0,(节奏总纲!Q121-INDEX($O$8:$O$607,MATCH(MAX(AA$8:AA$607),AA$8:AA$607,0)))*MAX($K$8:$K$67))</f>
        <v>0</v>
      </c>
      <c r="AX125" s="69">
        <f>求节点($O$8:$O$607,AB$8:AB$607,节奏总纲!R121)+IF((节奏总纲!R121-INDEX($O$8:$O$607,MATCH(MAX(AB$8:AB$607),AB$8:AB$607,0)))&lt;0,0,(节奏总纲!R121-INDEX($O$8:$O$607,MATCH(MAX(AB$8:AB$607),AB$8:AB$607,0)))*MAX($K$8:$K$67))</f>
        <v>0</v>
      </c>
      <c r="AY125" s="69">
        <f>求节点($O$8:$O$607,AC$8:AC$607,节奏总纲!S121)+IF((节奏总纲!S121-INDEX($O$8:$O$607,MATCH(MAX(AC$8:AC$607),AC$8:AC$607,0)))&lt;0,0,(节奏总纲!S121-INDEX($O$8:$O$607,MATCH(MAX(AC$8:AC$607),AC$8:AC$607,0)))*MAX($K$8:$K$67))</f>
        <v>0</v>
      </c>
      <c r="AZ125" s="69">
        <f>求节点($O$8:$O$607,AD$8:AD$607,节奏总纲!T121)+IF((节奏总纲!T121-INDEX($O$8:$O$607,MATCH(MAX(AD$8:AD$607),AD$8:AD$607,0)))&lt;0,0,(节奏总纲!T121-INDEX($O$8:$O$607,MATCH(MAX(AD$8:AD$607),AD$8:AD$607,0)))*MAX($K$8:$K$67))</f>
        <v>0</v>
      </c>
      <c r="BA125" s="69">
        <f>求节点($O$8:$O$607,AE$8:AE$607,节奏总纲!P121)+IF((节奏总纲!P121-INDEX($O$8:$O$607,MATCH(MAX(AE$8:AE$607),AE$8:AE$607,0)))&lt;0,0,(节奏总纲!P121-INDEX($O$8:$O$607,MATCH(MAX(AE$8:AE$607),AE$8:AE$607,0)))*MAX($L$8:$L$67))</f>
        <v>12651270895.313068</v>
      </c>
      <c r="BB125" s="69">
        <f>求节点($O$8:$O$607,AF$8:AF$607,节奏总纲!Q121)+IF((节奏总纲!Q121-INDEX($O$8:$O$607,MATCH(MAX(AF$8:AF$607),AF$8:AF$607,0)))&lt;0,0,(节奏总纲!Q121-INDEX($O$8:$O$607,MATCH(MAX(AF$8:AF$607),AF$8:AF$607,0)))*MAX($L$8:$L$67))</f>
        <v>10731150965.309401</v>
      </c>
      <c r="BC125" s="69">
        <f>求节点($O$8:$O$607,AG$8:AG$607,节奏总纲!R121)+IF((节奏总纲!R121-INDEX($O$8:$O$607,MATCH(MAX(AG$8:AG$607),AG$8:AG$607,0)))&lt;0,0,(节奏总纲!R121-INDEX($O$8:$O$607,MATCH(MAX(AG$8:AG$607),AG$8:AG$607,0)))*MAX($L$8:$L$67))</f>
        <v>8557110043.0787601</v>
      </c>
      <c r="BD125" s="69">
        <f>求节点($O$8:$O$607,AH$8:AH$607,节奏总纲!S121)+IF((节奏总纲!S121-INDEX($O$8:$O$607,MATCH(MAX(AH$8:AH$607),AH$8:AH$607,0)))&lt;0,0,(节奏总纲!S121-INDEX($O$8:$O$607,MATCH(MAX(AH$8:AH$607),AH$8:AH$607,0)))*MAX($L$8:$L$67))</f>
        <v>6079551468.2339029</v>
      </c>
      <c r="BE125" s="69">
        <f>求节点($O$8:$O$607,AI$8:AI$607,节奏总纲!T121)+IF((节奏总纲!T121-INDEX($O$8:$O$607,MATCH(MAX(AI$8:AI$607),AI$8:AI$607,0)))&lt;0,0,(节奏总纲!T121-INDEX($O$8:$O$607,MATCH(MAX(AI$8:AI$607),AI$8:AI$607,0)))*MAX($L$8:$L$67))</f>
        <v>3177669082.0859213</v>
      </c>
      <c r="BN125" s="69">
        <v>118</v>
      </c>
      <c r="BO125" s="69">
        <f>求节点($BJ$19:$BJ$23,$BK$19:$BK$23,基本信息!G122)</f>
        <v>750000</v>
      </c>
      <c r="BP125" s="69">
        <f>求节点($BJ$19:$BJ$23,$BK$19:$BK$23,基本信息!H122)</f>
        <v>750000</v>
      </c>
      <c r="BQ125" s="69">
        <f>求节点($BJ$19:$BJ$23,$BK$19:$BK$23,基本信息!I122)</f>
        <v>750000</v>
      </c>
      <c r="BR125" s="69">
        <f>求节点($BJ$19:$BJ$23,$BK$19:$BK$23,基本信息!J122)</f>
        <v>750000</v>
      </c>
      <c r="BS125" s="69">
        <f>求节点($BJ$19:$BJ$23,$BK$19:$BK$23,基本信息!K122)</f>
        <v>750000</v>
      </c>
      <c r="BT125" s="69">
        <f>求节点($BJ$19:$BJ$23,$BL$19:$BL$23,基本信息!G122)</f>
        <v>12500</v>
      </c>
      <c r="BU125" s="69">
        <f>求节点($BJ$19:$BJ$23,$BL$19:$BL$23,基本信息!H122)</f>
        <v>12500</v>
      </c>
      <c r="BV125" s="69">
        <f>求节点($BJ$19:$BJ$23,$BL$19:$BL$23,基本信息!I122)</f>
        <v>12500</v>
      </c>
      <c r="BW125" s="69">
        <f>求节点($BJ$19:$BJ$23,$BL$19:$BL$23,基本信息!J122)</f>
        <v>12500</v>
      </c>
      <c r="BX125" s="69">
        <f>求节点($BJ$19:$BJ$23,$BL$19:$BL$23,基本信息!K122)</f>
        <v>12500</v>
      </c>
      <c r="BY125" s="69"/>
      <c r="BZ125" s="69"/>
      <c r="CA125" s="69"/>
      <c r="CC125" s="69"/>
      <c r="CD125" s="69">
        <v>118</v>
      </c>
      <c r="CE125" s="69">
        <f t="shared" si="55"/>
        <v>1042686.0854713591</v>
      </c>
      <c r="CF125" s="69">
        <f t="shared" si="56"/>
        <v>885782.37529283261</v>
      </c>
      <c r="CG125" s="69">
        <f t="shared" si="57"/>
        <v>708059.25106806075</v>
      </c>
      <c r="CH125" s="69">
        <f t="shared" si="58"/>
        <v>505574.45743607695</v>
      </c>
      <c r="CI125" s="69">
        <f t="shared" si="59"/>
        <v>268627.96808773099</v>
      </c>
      <c r="CJ125" s="69">
        <f>(CE125-CE124)/节奏总纲!W121</f>
        <v>300.00000000000028</v>
      </c>
      <c r="CK125" s="6">
        <f t="shared" si="60"/>
        <v>1.1988267777016724E-3</v>
      </c>
      <c r="CL125" s="6">
        <f t="shared" si="61"/>
        <v>0.99880117322229833</v>
      </c>
      <c r="CM125" s="69"/>
      <c r="CN125" s="69">
        <v>118</v>
      </c>
      <c r="CO125" s="69">
        <f t="shared" si="62"/>
        <v>311677018.22834289</v>
      </c>
      <c r="CP125" s="69">
        <f t="shared" si="63"/>
        <v>264769448.83919749</v>
      </c>
      <c r="CQ125" s="69">
        <f t="shared" si="64"/>
        <v>211631625.00964966</v>
      </c>
      <c r="CR125" s="69">
        <f t="shared" si="65"/>
        <v>151079615.09356412</v>
      </c>
      <c r="CS125" s="69">
        <f t="shared" si="66"/>
        <v>80203026.053551316</v>
      </c>
      <c r="CT125" s="6">
        <f t="shared" si="67"/>
        <v>2.4063371892583045E-3</v>
      </c>
      <c r="CU125" s="6">
        <f t="shared" si="68"/>
        <v>0.99759366281074169</v>
      </c>
      <c r="CV125" s="69"/>
      <c r="CW125" s="69">
        <v>118</v>
      </c>
      <c r="CX125" s="69">
        <f t="shared" si="69"/>
        <v>0</v>
      </c>
      <c r="CY125" s="69">
        <f t="shared" si="70"/>
        <v>0</v>
      </c>
      <c r="CZ125" s="69">
        <f t="shared" si="71"/>
        <v>0</v>
      </c>
      <c r="DA125" s="69">
        <f t="shared" si="72"/>
        <v>0</v>
      </c>
      <c r="DB125" s="69">
        <f t="shared" si="73"/>
        <v>0</v>
      </c>
    </row>
    <row r="126" spans="14:106" x14ac:dyDescent="0.15">
      <c r="N126" s="69"/>
      <c r="O126" s="58">
        <v>119</v>
      </c>
      <c r="P126" s="69">
        <f>求节点($C$8:$C$67,$I$8:$I$67,基本信息!N123)+P125</f>
        <v>229075.5329308066</v>
      </c>
      <c r="Q126" s="69">
        <f>求节点($C$8:$C$67,$I$8:$I$67,基本信息!O123)+Q125</f>
        <v>244112.79688078084</v>
      </c>
      <c r="R126" s="69">
        <f>求节点($C$8:$C$67,$I$8:$I$67,基本信息!P123)+R125</f>
        <v>260564.69667524379</v>
      </c>
      <c r="S126" s="69">
        <f>求节点($C$8:$C$67,$I$8:$I$67,基本信息!Q123)+S125</f>
        <v>278577.6823951269</v>
      </c>
      <c r="T126" s="69">
        <f>求节点($C$8:$C$67,$I$8:$I$67,基本信息!R123)+T125</f>
        <v>298469.85137715045</v>
      </c>
      <c r="U126" s="69">
        <f>求节点($C$8:$C$67,$J$8:$J$67,基本信息!N123)+U125</f>
        <v>6237258.574859377</v>
      </c>
      <c r="V126" s="69">
        <f>求节点($C$8:$C$67,$J$8:$J$67,基本信息!O123)+V125</f>
        <v>6743320.1577711701</v>
      </c>
      <c r="W126" s="69">
        <f>求节点($C$8:$C$67,$J$8:$J$67,基本信息!P123)+W125</f>
        <v>7307390.5894887727</v>
      </c>
      <c r="X126" s="69">
        <f>求节点($C$8:$C$67,$J$8:$J$67,基本信息!Q123)+X125</f>
        <v>7932608.3345948514</v>
      </c>
      <c r="Y126" s="69">
        <f>求节点($C$8:$C$67,$J$8:$J$67,基本信息!R123)+Y125</f>
        <v>8628131.1685465332</v>
      </c>
      <c r="Z126" s="69">
        <f>求节点($C$8:$C$67,$K$8:$K$67,基本信息!N123)+Z125</f>
        <v>0</v>
      </c>
      <c r="AA126" s="69">
        <f>求节点($C$8:$C$67,$K$8:$K$67,基本信息!O123)+AA125</f>
        <v>0</v>
      </c>
      <c r="AB126" s="69">
        <f>求节点($C$8:$C$67,$K$8:$K$67,基本信息!P123)+AB125</f>
        <v>0</v>
      </c>
      <c r="AC126" s="69">
        <f>求节点($C$8:$C$67,$K$8:$K$67,基本信息!Q123)+AC125</f>
        <v>0</v>
      </c>
      <c r="AD126" s="69">
        <f>求节点($C$8:$C$67,$K$8:$K$67,基本信息!R123)+AD125</f>
        <v>0</v>
      </c>
      <c r="AE126" s="69">
        <f>求节点($C$8:$C$67,$L$8:$L$67,基本信息!N123)+AE125</f>
        <v>180507496.30241644</v>
      </c>
      <c r="AF126" s="69">
        <f>求节点($C$8:$C$67,$L$8:$L$67,基本信息!O123)+AF125</f>
        <v>204765979.81044501</v>
      </c>
      <c r="AG126" s="69">
        <f>求节点($C$8:$C$67,$L$8:$L$67,基本信息!P123)+AG125</f>
        <v>235018353.7121093</v>
      </c>
      <c r="AH126" s="69">
        <f>求节点($C$8:$C$67,$L$8:$L$67,基本信息!Q123)+AH125</f>
        <v>270733522.19650656</v>
      </c>
      <c r="AI126" s="69">
        <f>求节点($C$8:$C$67,$L$8:$L$67,基本信息!R123)+AI125</f>
        <v>311780093.50572407</v>
      </c>
      <c r="AJ126" s="69"/>
      <c r="AK126" s="69">
        <v>119</v>
      </c>
      <c r="AL126" s="69">
        <f>求节点($O$8:$O$607,P$8:P$607,节奏总纲!P122)+IF((节奏总纲!P122-INDEX($O$8:$O$607,MATCH(MAX(P$8:P$607),P$8:P$607,0)))&lt;0,0,(节奏总纲!P122-INDEX($O$8:$O$607,MATCH(MAX(P$8:P$607),P$8:P$607,0)))*MAX($I$8:$I$67))</f>
        <v>11182144.932935096</v>
      </c>
      <c r="AM126" s="69">
        <f>求节点($O$8:$O$607,Q$8:Q$607,节奏总纲!Q122)+IF((节奏总纲!Q122-INDEX($O$8:$O$607,MATCH(MAX(Q$8:Q$607),Q$8:Q$607,0)))&lt;0,0,(节奏总纲!Q122-INDEX($O$8:$O$607,MATCH(MAX(Q$8:Q$607),Q$8:Q$607,0)))*MAX($I$8:$I$67))</f>
        <v>9504894.2634644322</v>
      </c>
      <c r="AN126" s="69">
        <f>求节点($O$8:$O$607,R$8:R$607,节奏总纲!R122)+IF((节奏总纲!R122-INDEX($O$8:$O$607,MATCH(MAX(R$8:R$607),R$8:R$607,0)))&lt;0,0,(节奏总纲!R122-INDEX($O$8:$O$607,MATCH(MAX(R$8:R$607),R$8:R$607,0)))*MAX($I$8:$I$67))</f>
        <v>7603254.6746581681</v>
      </c>
      <c r="AO126" s="69">
        <f>求节点($O$8:$O$607,S$8:S$607,节奏总纲!S122)+IF((节奏总纲!S122-INDEX($O$8:$O$607,MATCH(MAX(S$8:S$607),S$8:S$607,0)))&lt;0,0,(节奏总纲!S122-INDEX($O$8:$O$607,MATCH(MAX(S$8:S$607),S$8:S$607,0)))*MAX($I$8:$I$67))</f>
        <v>5421208.2805372206</v>
      </c>
      <c r="AP126" s="69">
        <f>求节点($O$8:$O$607,T$8:T$607,节奏总纲!T122)+IF((节奏总纲!T122-INDEX($O$8:$O$607,MATCH(MAX(T$8:T$607),T$8:T$607,0)))&lt;0,0,(节奏总纲!T122-INDEX($O$8:$O$607,MATCH(MAX(T$8:T$607),T$8:T$607,0)))*MAX($I$8:$I$67))</f>
        <v>2861645.2485382725</v>
      </c>
      <c r="AQ126" s="69">
        <f>求节点($O$8:$O$607,U$8:U$607,节奏总纲!P122)+IF((节奏总纲!P122-INDEX($O$8:$O$607,MATCH(MAX(U$8:U$607),U$8:U$607,0)))&lt;0,0,(节奏总纲!P122-INDEX($O$8:$O$607,MATCH(MAX(U$8:U$607),U$8:U$607,0)))*MAX($J$8:$J$67))</f>
        <v>333960540.57498813</v>
      </c>
      <c r="AR126" s="69">
        <f>求节点($O$8:$O$607,V$8:V$607,节奏总纲!Q122)+IF((节奏总纲!Q122-INDEX($O$8:$O$607,MATCH(MAX(V$8:V$607),V$8:V$607,0)))&lt;0,0,(节奏总纲!Q122-INDEX($O$8:$O$607,MATCH(MAX(V$8:V$607),V$8:V$607,0)))*MAX($J$8:$J$67))</f>
        <v>283806564.15528071</v>
      </c>
      <c r="AS126" s="69">
        <f>求节点($O$8:$O$607,W$8:W$607,节奏总纲!R122)+IF((节奏总纲!R122-INDEX($O$8:$O$607,MATCH(MAX(W$8:W$607),W$8:W$607,0)))&lt;0,0,(节奏总纲!R122-INDEX($O$8:$O$607,MATCH(MAX(W$8:W$607),W$8:W$607,0)))*MAX($J$8:$J$67))</f>
        <v>226936489.92897651</v>
      </c>
      <c r="AT126" s="69">
        <f>求节点($O$8:$O$607,X$8:X$607,节奏总纲!S122)+IF((节奏总纲!S122-INDEX($O$8:$O$607,MATCH(MAX(X$8:X$607),X$8:X$607,0)))&lt;0,0,(节奏总纲!S122-INDEX($O$8:$O$607,MATCH(MAX(X$8:X$607),X$8:X$607,0)))*MAX($J$8:$J$67))</f>
        <v>161668526.27885765</v>
      </c>
      <c r="AU126" s="69">
        <f>求节点($O$8:$O$607,Y$8:Y$607,节奏总纲!T122)+IF((节奏总纲!T122-INDEX($O$8:$O$607,MATCH(MAX(Y$8:Y$607),Y$8:Y$607,0)))&lt;0,0,(节奏总纲!T122-INDEX($O$8:$O$607,MATCH(MAX(Y$8:Y$607),Y$8:Y$607,0)))*MAX($J$8:$J$67))</f>
        <v>85088993.083380193</v>
      </c>
      <c r="AV126" s="69">
        <f>求节点($O$8:$O$607,Z$8:Z$607,节奏总纲!P122)+IF((节奏总纲!P122-INDEX($O$8:$O$607,MATCH(MAX(Z$8:Z$607),Z$8:Z$607,0)))&lt;0,0,(节奏总纲!P122-INDEX($O$8:$O$607,MATCH(MAX(Z$8:Z$607),Z$8:Z$607,0)))*MAX($K$8:$K$67))</f>
        <v>0</v>
      </c>
      <c r="AW126" s="69">
        <f>求节点($O$8:$O$607,AA$8:AA$607,节奏总纲!Q122)+IF((节奏总纲!Q122-INDEX($O$8:$O$607,MATCH(MAX(AA$8:AA$607),AA$8:AA$607,0)))&lt;0,0,(节奏总纲!Q122-INDEX($O$8:$O$607,MATCH(MAX(AA$8:AA$607),AA$8:AA$607,0)))*MAX($K$8:$K$67))</f>
        <v>0</v>
      </c>
      <c r="AX126" s="69">
        <f>求节点($O$8:$O$607,AB$8:AB$607,节奏总纲!R122)+IF((节奏总纲!R122-INDEX($O$8:$O$607,MATCH(MAX(AB$8:AB$607),AB$8:AB$607,0)))&lt;0,0,(节奏总纲!R122-INDEX($O$8:$O$607,MATCH(MAX(AB$8:AB$607),AB$8:AB$607,0)))*MAX($K$8:$K$67))</f>
        <v>0</v>
      </c>
      <c r="AY126" s="69">
        <f>求节点($O$8:$O$607,AC$8:AC$607,节奏总纲!S122)+IF((节奏总纲!S122-INDEX($O$8:$O$607,MATCH(MAX(AC$8:AC$607),AC$8:AC$607,0)))&lt;0,0,(节奏总纲!S122-INDEX($O$8:$O$607,MATCH(MAX(AC$8:AC$607),AC$8:AC$607,0)))*MAX($K$8:$K$67))</f>
        <v>0</v>
      </c>
      <c r="AZ126" s="69">
        <f>求节点($O$8:$O$607,AD$8:AD$607,节奏总纲!T122)+IF((节奏总纲!T122-INDEX($O$8:$O$607,MATCH(MAX(AD$8:AD$607),AD$8:AD$607,0)))&lt;0,0,(节奏总纲!T122-INDEX($O$8:$O$607,MATCH(MAX(AD$8:AD$607),AD$8:AD$607,0)))*MAX($K$8:$K$67))</f>
        <v>0</v>
      </c>
      <c r="BA126" s="69">
        <f>求节点($O$8:$O$607,AE$8:AE$607,节奏总纲!P122)+IF((节奏总纲!P122-INDEX($O$8:$O$607,MATCH(MAX(AE$8:AE$607),AE$8:AE$607,0)))&lt;0,0,(节奏总纲!P122-INDEX($O$8:$O$607,MATCH(MAX(AE$8:AE$607),AE$8:AE$607,0)))*MAX($L$8:$L$67))</f>
        <v>13603323152.307737</v>
      </c>
      <c r="BB126" s="69">
        <f>求节点($O$8:$O$607,AF$8:AF$607,节奏总纲!Q122)+IF((节奏总纲!Q122-INDEX($O$8:$O$607,MATCH(MAX(AF$8:AF$607),AF$8:AF$607,0)))&lt;0,0,(节奏总纲!Q122-INDEX($O$8:$O$607,MATCH(MAX(AF$8:AF$607),AF$8:AF$607,0)))*MAX($L$8:$L$67))</f>
        <v>11549018398.374172</v>
      </c>
      <c r="BC126" s="69">
        <f>求节点($O$8:$O$607,AG$8:AG$607,节奏总纲!R122)+IF((节奏总纲!R122-INDEX($O$8:$O$607,MATCH(MAX(AG$8:AG$607),AG$8:AG$607,0)))&lt;0,0,(节奏总纲!R122-INDEX($O$8:$O$607,MATCH(MAX(AG$8:AG$607),AG$8:AG$607,0)))*MAX($L$8:$L$67))</f>
        <v>9220711126.4109344</v>
      </c>
      <c r="BD126" s="69">
        <f>求节点($O$8:$O$607,AH$8:AH$607,节奏总纲!S122)+IF((节奏总纲!S122-INDEX($O$8:$O$607,MATCH(MAX(AH$8:AH$607),AH$8:AH$607,0)))&lt;0,0,(节奏总纲!S122-INDEX($O$8:$O$607,MATCH(MAX(AH$8:AH$607),AH$8:AH$607,0)))*MAX($L$8:$L$67))</f>
        <v>6548226463.8927031</v>
      </c>
      <c r="BE126" s="69">
        <f>求节点($O$8:$O$607,AI$8:AI$607,节奏总纲!T122)+IF((节奏总纲!T122-INDEX($O$8:$O$607,MATCH(MAX(AI$8:AI$607),AI$8:AI$607,0)))&lt;0,0,(节奏总纲!T122-INDEX($O$8:$O$607,MATCH(MAX(AI$8:AI$607),AI$8:AI$607,0)))*MAX($L$8:$L$67))</f>
        <v>3410622385.9855151</v>
      </c>
      <c r="BN126" s="69">
        <v>119</v>
      </c>
      <c r="BO126" s="69">
        <f>求节点($BJ$19:$BJ$23,$BK$19:$BK$23,基本信息!G123)</f>
        <v>750000</v>
      </c>
      <c r="BP126" s="69">
        <f>求节点($BJ$19:$BJ$23,$BK$19:$BK$23,基本信息!H123)</f>
        <v>750000</v>
      </c>
      <c r="BQ126" s="69">
        <f>求节点($BJ$19:$BJ$23,$BK$19:$BK$23,基本信息!I123)</f>
        <v>750000</v>
      </c>
      <c r="BR126" s="69">
        <f>求节点($BJ$19:$BJ$23,$BK$19:$BK$23,基本信息!J123)</f>
        <v>750000</v>
      </c>
      <c r="BS126" s="69">
        <f>求节点($BJ$19:$BJ$23,$BK$19:$BK$23,基本信息!K123)</f>
        <v>750000</v>
      </c>
      <c r="BT126" s="69">
        <f>求节点($BJ$19:$BJ$23,$BL$19:$BL$23,基本信息!G123)</f>
        <v>12500</v>
      </c>
      <c r="BU126" s="69">
        <f>求节点($BJ$19:$BJ$23,$BL$19:$BL$23,基本信息!H123)</f>
        <v>12500</v>
      </c>
      <c r="BV126" s="69">
        <f>求节点($BJ$19:$BJ$23,$BL$19:$BL$23,基本信息!I123)</f>
        <v>12500</v>
      </c>
      <c r="BW126" s="69">
        <f>求节点($BJ$19:$BJ$23,$BL$19:$BL$23,基本信息!J123)</f>
        <v>12500</v>
      </c>
      <c r="BX126" s="69">
        <f>求节点($BJ$19:$BJ$23,$BL$19:$BL$23,基本信息!K123)</f>
        <v>12500</v>
      </c>
      <c r="BY126" s="69"/>
      <c r="BZ126" s="69"/>
      <c r="CA126" s="69"/>
      <c r="CC126" s="69"/>
      <c r="CD126" s="69">
        <v>119</v>
      </c>
      <c r="CE126" s="69">
        <f t="shared" si="55"/>
        <v>1119464.4932935096</v>
      </c>
      <c r="CF126" s="69">
        <f t="shared" si="56"/>
        <v>951739.42634644324</v>
      </c>
      <c r="CG126" s="69">
        <f t="shared" si="57"/>
        <v>761575.46746581688</v>
      </c>
      <c r="CH126" s="69">
        <f t="shared" si="58"/>
        <v>543370.82805372204</v>
      </c>
      <c r="CI126" s="69">
        <f t="shared" si="59"/>
        <v>287414.52485382726</v>
      </c>
      <c r="CJ126" s="69">
        <f>(CE126-CE125)/节奏总纲!W122</f>
        <v>299.99999999999937</v>
      </c>
      <c r="CK126" s="6">
        <f t="shared" si="60"/>
        <v>1.1166053121724742E-3</v>
      </c>
      <c r="CL126" s="6">
        <f t="shared" si="61"/>
        <v>0.9988833946878275</v>
      </c>
      <c r="CM126" s="69"/>
      <c r="CN126" s="69">
        <v>119</v>
      </c>
      <c r="CO126" s="69">
        <f t="shared" si="62"/>
        <v>334710540.57498813</v>
      </c>
      <c r="CP126" s="69">
        <f t="shared" si="63"/>
        <v>284556564.15528071</v>
      </c>
      <c r="CQ126" s="69">
        <f t="shared" si="64"/>
        <v>227686489.92897651</v>
      </c>
      <c r="CR126" s="69">
        <f t="shared" si="65"/>
        <v>162418526.27885765</v>
      </c>
      <c r="CS126" s="69">
        <f t="shared" si="66"/>
        <v>85838993.083380193</v>
      </c>
      <c r="CT126" s="6">
        <f t="shared" si="67"/>
        <v>2.240742101254415E-3</v>
      </c>
      <c r="CU126" s="6">
        <f t="shared" si="68"/>
        <v>0.99775925789874553</v>
      </c>
      <c r="CV126" s="69"/>
      <c r="CW126" s="69">
        <v>119</v>
      </c>
      <c r="CX126" s="69">
        <f t="shared" si="69"/>
        <v>0</v>
      </c>
      <c r="CY126" s="69">
        <f t="shared" si="70"/>
        <v>0</v>
      </c>
      <c r="CZ126" s="69">
        <f t="shared" si="71"/>
        <v>0</v>
      </c>
      <c r="DA126" s="69">
        <f t="shared" si="72"/>
        <v>0</v>
      </c>
      <c r="DB126" s="69">
        <f t="shared" si="73"/>
        <v>0</v>
      </c>
    </row>
    <row r="127" spans="14:106" x14ac:dyDescent="0.15">
      <c r="N127" s="69"/>
      <c r="O127" s="58">
        <v>120</v>
      </c>
      <c r="P127" s="69">
        <f>求节点($C$8:$C$67,$I$8:$I$67,基本信息!N124)+P126</f>
        <v>231235.5329308066</v>
      </c>
      <c r="Q127" s="69">
        <f>求节点($C$8:$C$67,$I$8:$I$67,基本信息!O124)+Q126</f>
        <v>246377.79688078084</v>
      </c>
      <c r="R127" s="69">
        <f>求节点($C$8:$C$67,$I$8:$I$67,基本信息!P124)+R126</f>
        <v>262934.69667524379</v>
      </c>
      <c r="S127" s="69">
        <f>求节点($C$8:$C$67,$I$8:$I$67,基本信息!Q124)+S126</f>
        <v>281052.6823951269</v>
      </c>
      <c r="T127" s="69">
        <f>求节点($C$8:$C$67,$I$8:$I$67,基本信息!R124)+T126</f>
        <v>301049.85137715045</v>
      </c>
      <c r="U127" s="69">
        <f>求节点($C$8:$C$67,$J$8:$J$67,基本信息!N124)+U126</f>
        <v>6297258.574859377</v>
      </c>
      <c r="V127" s="69">
        <f>求节点($C$8:$C$67,$J$8:$J$67,基本信息!O124)+V126</f>
        <v>6807070.1577711701</v>
      </c>
      <c r="W127" s="69">
        <f>求节点($C$8:$C$67,$J$8:$J$67,基本信息!P124)+W126</f>
        <v>7374890.5894887727</v>
      </c>
      <c r="X127" s="69">
        <f>求节点($C$8:$C$67,$J$8:$J$67,基本信息!Q124)+X126</f>
        <v>8003858.3345948514</v>
      </c>
      <c r="Y127" s="69">
        <f>求节点($C$8:$C$67,$J$8:$J$67,基本信息!R124)+Y126</f>
        <v>8703131.1685465332</v>
      </c>
      <c r="Z127" s="69">
        <f>求节点($C$8:$C$67,$K$8:$K$67,基本信息!N124)+Z126</f>
        <v>0</v>
      </c>
      <c r="AA127" s="69">
        <f>求节点($C$8:$C$67,$K$8:$K$67,基本信息!O124)+AA126</f>
        <v>0</v>
      </c>
      <c r="AB127" s="69">
        <f>求节点($C$8:$C$67,$K$8:$K$67,基本信息!P124)+AB126</f>
        <v>0</v>
      </c>
      <c r="AC127" s="69">
        <f>求节点($C$8:$C$67,$K$8:$K$67,基本信息!Q124)+AC126</f>
        <v>0</v>
      </c>
      <c r="AD127" s="69">
        <f>求节点($C$8:$C$67,$K$8:$K$67,基本信息!R124)+AD126</f>
        <v>0</v>
      </c>
      <c r="AE127" s="69">
        <f>求节点($C$8:$C$67,$L$8:$L$67,基本信息!N124)+AE126</f>
        <v>182307496.30241644</v>
      </c>
      <c r="AF127" s="69">
        <f>求节点($C$8:$C$67,$L$8:$L$67,基本信息!O124)+AF126</f>
        <v>206805979.81044501</v>
      </c>
      <c r="AG127" s="69">
        <f>求节点($C$8:$C$67,$L$8:$L$67,基本信息!P124)+AG126</f>
        <v>237298353.7121093</v>
      </c>
      <c r="AH127" s="69">
        <f>求节点($C$8:$C$67,$L$8:$L$67,基本信息!Q124)+AH126</f>
        <v>273253522.19650656</v>
      </c>
      <c r="AI127" s="69">
        <f>求节点($C$8:$C$67,$L$8:$L$67,基本信息!R124)+AI126</f>
        <v>314540093.50572407</v>
      </c>
      <c r="AJ127" s="69"/>
      <c r="AK127" s="69">
        <v>120</v>
      </c>
      <c r="AL127" s="69">
        <f>求节点($O$8:$O$607,P$8:P$607,节奏总纲!P123)+IF((节奏总纲!P123-INDEX($O$8:$O$607,MATCH(MAX(P$8:P$607),P$8:P$607,0)))&lt;0,0,(节奏总纲!P123-INDEX($O$8:$O$607,MATCH(MAX(P$8:P$607),P$8:P$607,0)))*MAX($I$8:$I$67))</f>
        <v>12005035.532930806</v>
      </c>
      <c r="AM127" s="69">
        <f>求节点($O$8:$O$607,Q$8:Q$607,节奏总纲!Q123)+IF((节奏总纲!Q123-INDEX($O$8:$O$607,MATCH(MAX(Q$8:Q$607),Q$8:Q$607,0)))&lt;0,0,(节奏总纲!Q123-INDEX($O$8:$O$607,MATCH(MAX(Q$8:Q$607),Q$8:Q$607,0)))*MAX($I$8:$I$67))</f>
        <v>10212298.296880782</v>
      </c>
      <c r="AN127" s="69">
        <f>求节点($O$8:$O$607,R$8:R$607,节奏总纲!R123)+IF((节奏总纲!R123-INDEX($O$8:$O$607,MATCH(MAX(R$8:R$607),R$8:R$607,0)))&lt;0,0,(节奏总纲!R123-INDEX($O$8:$O$607,MATCH(MAX(R$8:R$607),R$8:R$607,0)))*MAX($I$8:$I$67))</f>
        <v>8165447.6966752438</v>
      </c>
      <c r="AO127" s="69">
        <f>求节点($O$8:$O$607,S$8:S$607,节奏总纲!S123)+IF((节奏总纲!S123-INDEX($O$8:$O$607,MATCH(MAX(S$8:S$607),S$8:S$607,0)))&lt;0,0,(节奏总纲!S123-INDEX($O$8:$O$607,MATCH(MAX(S$8:S$607),S$8:S$607,0)))*MAX($I$8:$I$67))</f>
        <v>5789691.6823951267</v>
      </c>
      <c r="AP127" s="69">
        <f>求节点($O$8:$O$607,T$8:T$607,节奏总纲!T123)+IF((节奏总纲!T123-INDEX($O$8:$O$607,MATCH(MAX(T$8:T$607),T$8:T$607,0)))&lt;0,0,(节奏总纲!T123-INDEX($O$8:$O$607,MATCH(MAX(T$8:T$607),T$8:T$607,0)))*MAX($I$8:$I$67))</f>
        <v>3064463.851377151</v>
      </c>
      <c r="AQ127" s="69">
        <f>求节点($O$8:$O$607,U$8:U$607,节奏总纲!P123)+IF((节奏总纲!P123-INDEX($O$8:$O$607,MATCH(MAX(U$8:U$607),U$8:U$607,0)))&lt;0,0,(节奏总纲!P123-INDEX($O$8:$O$607,MATCH(MAX(U$8:U$607),U$8:U$607,0)))*MAX($J$8:$J$67))</f>
        <v>358647258.57485938</v>
      </c>
      <c r="AR127" s="69">
        <f>求节点($O$8:$O$607,V$8:V$607,节奏总纲!Q123)+IF((节奏总纲!Q123-INDEX($O$8:$O$607,MATCH(MAX(V$8:V$607),V$8:V$607,0)))&lt;0,0,(节奏总纲!Q123-INDEX($O$8:$O$607,MATCH(MAX(V$8:V$607),V$8:V$607,0)))*MAX($J$8:$J$67))</f>
        <v>305028685.15777117</v>
      </c>
      <c r="AS127" s="69">
        <f>求节点($O$8:$O$607,W$8:W$607,节奏总纲!R123)+IF((节奏总纲!R123-INDEX($O$8:$O$607,MATCH(MAX(W$8:W$607),W$8:W$607,0)))&lt;0,0,(节奏总纲!R123-INDEX($O$8:$O$607,MATCH(MAX(W$8:W$607),W$8:W$607,0)))*MAX($J$8:$J$67))</f>
        <v>243802280.58948877</v>
      </c>
      <c r="AT127" s="69">
        <f>求节点($O$8:$O$607,X$8:X$607,节奏总纲!S123)+IF((节奏总纲!S123-INDEX($O$8:$O$607,MATCH(MAX(X$8:X$607),X$8:X$607,0)))&lt;0,0,(节奏总纲!S123-INDEX($O$8:$O$607,MATCH(MAX(X$8:X$607),X$8:X$607,0)))*MAX($J$8:$J$67))</f>
        <v>172723028.33459485</v>
      </c>
      <c r="AU127" s="69">
        <f>求节点($O$8:$O$607,Y$8:Y$607,节奏总纲!T123)+IF((节奏总纲!T123-INDEX($O$8:$O$607,MATCH(MAX(Y$8:Y$607),Y$8:Y$607,0)))&lt;0,0,(节奏总纲!T123-INDEX($O$8:$O$607,MATCH(MAX(Y$8:Y$607),Y$8:Y$607,0)))*MAX($J$8:$J$67))</f>
        <v>91173551.168546557</v>
      </c>
      <c r="AV127" s="69">
        <f>求节点($O$8:$O$607,Z$8:Z$607,节奏总纲!P123)+IF((节奏总纲!P123-INDEX($O$8:$O$607,MATCH(MAX(Z$8:Z$607),Z$8:Z$607,0)))&lt;0,0,(节奏总纲!P123-INDEX($O$8:$O$607,MATCH(MAX(Z$8:Z$607),Z$8:Z$607,0)))*MAX($K$8:$K$67))</f>
        <v>0</v>
      </c>
      <c r="AW127" s="69">
        <f>求节点($O$8:$O$607,AA$8:AA$607,节奏总纲!Q123)+IF((节奏总纲!Q123-INDEX($O$8:$O$607,MATCH(MAX(AA$8:AA$607),AA$8:AA$607,0)))&lt;0,0,(节奏总纲!Q123-INDEX($O$8:$O$607,MATCH(MAX(AA$8:AA$607),AA$8:AA$607,0)))*MAX($K$8:$K$67))</f>
        <v>0</v>
      </c>
      <c r="AX127" s="69">
        <f>求节点($O$8:$O$607,AB$8:AB$607,节奏总纲!R123)+IF((节奏总纲!R123-INDEX($O$8:$O$607,MATCH(MAX(AB$8:AB$607),AB$8:AB$607,0)))&lt;0,0,(节奏总纲!R123-INDEX($O$8:$O$607,MATCH(MAX(AB$8:AB$607),AB$8:AB$607,0)))*MAX($K$8:$K$67))</f>
        <v>0</v>
      </c>
      <c r="AY127" s="69">
        <f>求节点($O$8:$O$607,AC$8:AC$607,节奏总纲!S123)+IF((节奏总纲!S123-INDEX($O$8:$O$607,MATCH(MAX(AC$8:AC$607),AC$8:AC$607,0)))&lt;0,0,(节奏总纲!S123-INDEX($O$8:$O$607,MATCH(MAX(AC$8:AC$607),AC$8:AC$607,0)))*MAX($K$8:$K$67))</f>
        <v>0</v>
      </c>
      <c r="AZ127" s="69">
        <f>求节点($O$8:$O$607,AD$8:AD$607,节奏总纲!T123)+IF((节奏总纲!T123-INDEX($O$8:$O$607,MATCH(MAX(AD$8:AD$607),AD$8:AD$607,0)))&lt;0,0,(节奏总纲!T123-INDEX($O$8:$O$607,MATCH(MAX(AD$8:AD$607),AD$8:AD$607,0)))*MAX($K$8:$K$67))</f>
        <v>0</v>
      </c>
      <c r="BA127" s="69">
        <f>求节点($O$8:$O$607,AE$8:AE$607,节奏总纲!P123)+IF((节奏总纲!P123-INDEX($O$8:$O$607,MATCH(MAX(AE$8:AE$607),AE$8:AE$607,0)))&lt;0,0,(节奏总纲!P123-INDEX($O$8:$O$607,MATCH(MAX(AE$8:AE$607),AE$8:AE$607,0)))*MAX($L$8:$L$67))</f>
        <v>14623707496.302416</v>
      </c>
      <c r="BB127" s="69">
        <f>求节点($O$8:$O$607,AF$8:AF$607,节奏总纲!Q123)+IF((节奏总纲!Q123-INDEX($O$8:$O$607,MATCH(MAX(AF$8:AF$607),AF$8:AF$607,0)))&lt;0,0,(节奏总纲!Q123-INDEX($O$8:$O$607,MATCH(MAX(AF$8:AF$607),AF$8:AF$607,0)))*MAX($L$8:$L$67))</f>
        <v>12426199399.810446</v>
      </c>
      <c r="BC127" s="69">
        <f>求节点($O$8:$O$607,AG$8:AG$607,节奏总纲!R123)+IF((节奏总纲!R123-INDEX($O$8:$O$607,MATCH(MAX(AG$8:AG$607),AG$8:AG$607,0)))&lt;0,0,(节奏总纲!R123-INDEX($O$8:$O$607,MATCH(MAX(AG$8:AG$607),AG$8:AG$607,0)))*MAX($L$8:$L$67))</f>
        <v>9917830473.7121086</v>
      </c>
      <c r="BD127" s="69">
        <f>求节点($O$8:$O$607,AH$8:AH$607,节奏总纲!S123)+IF((节奏总纲!S123-INDEX($O$8:$O$607,MATCH(MAX(AH$8:AH$607),AH$8:AH$607,0)))&lt;0,0,(节奏总纲!S123-INDEX($O$8:$O$607,MATCH(MAX(AH$8:AH$607),AH$8:AH$607,0)))*MAX($L$8:$L$67))</f>
        <v>7005145882.1965065</v>
      </c>
      <c r="BE127" s="69">
        <f>求节点($O$8:$O$607,AI$8:AI$607,节奏总纲!T123)+IF((节奏总纲!T123-INDEX($O$8:$O$607,MATCH(MAX(AI$8:AI$607),AI$8:AI$607,0)))&lt;0,0,(节奏总纲!T123-INDEX($O$8:$O$607,MATCH(MAX(AI$8:AI$607),AI$8:AI$607,0)))*MAX($L$8:$L$67))</f>
        <v>3662117453.5057249</v>
      </c>
      <c r="BN127" s="69">
        <v>120</v>
      </c>
      <c r="BO127" s="69">
        <f>求节点($BJ$19:$BJ$23,$BK$19:$BK$23,基本信息!G124)</f>
        <v>750000</v>
      </c>
      <c r="BP127" s="69">
        <f>求节点($BJ$19:$BJ$23,$BK$19:$BK$23,基本信息!H124)</f>
        <v>750000</v>
      </c>
      <c r="BQ127" s="69">
        <f>求节点($BJ$19:$BJ$23,$BK$19:$BK$23,基本信息!I124)</f>
        <v>750000</v>
      </c>
      <c r="BR127" s="69">
        <f>求节点($BJ$19:$BJ$23,$BK$19:$BK$23,基本信息!J124)</f>
        <v>750000</v>
      </c>
      <c r="BS127" s="69">
        <f>求节点($BJ$19:$BJ$23,$BK$19:$BK$23,基本信息!K124)</f>
        <v>750000</v>
      </c>
      <c r="BT127" s="69">
        <f>求节点($BJ$19:$BJ$23,$BL$19:$BL$23,基本信息!G124)</f>
        <v>12500</v>
      </c>
      <c r="BU127" s="69">
        <f>求节点($BJ$19:$BJ$23,$BL$19:$BL$23,基本信息!H124)</f>
        <v>12500</v>
      </c>
      <c r="BV127" s="69">
        <f>求节点($BJ$19:$BJ$23,$BL$19:$BL$23,基本信息!I124)</f>
        <v>12500</v>
      </c>
      <c r="BW127" s="69">
        <f>求节点($BJ$19:$BJ$23,$BL$19:$BL$23,基本信息!J124)</f>
        <v>12500</v>
      </c>
      <c r="BX127" s="69">
        <f>求节点($BJ$19:$BJ$23,$BL$19:$BL$23,基本信息!K124)</f>
        <v>12500</v>
      </c>
      <c r="BY127" s="69"/>
      <c r="BZ127" s="69"/>
      <c r="CA127" s="69"/>
      <c r="CC127" s="69"/>
      <c r="CD127" s="69">
        <v>120</v>
      </c>
      <c r="CE127" s="69">
        <f t="shared" si="55"/>
        <v>1201753.5532930808</v>
      </c>
      <c r="CF127" s="69">
        <f t="shared" si="56"/>
        <v>1022479.8296880783</v>
      </c>
      <c r="CG127" s="69">
        <f t="shared" si="57"/>
        <v>817794.76966752438</v>
      </c>
      <c r="CH127" s="69">
        <f t="shared" si="58"/>
        <v>580219.16823951271</v>
      </c>
      <c r="CI127" s="69">
        <f t="shared" si="59"/>
        <v>307696.38513771509</v>
      </c>
      <c r="CJ127" s="69">
        <f>(CE127-CE126)/节奏总纲!W123</f>
        <v>300.00000000000097</v>
      </c>
      <c r="CK127" s="6">
        <f t="shared" si="60"/>
        <v>1.0401467060985282E-3</v>
      </c>
      <c r="CL127" s="6">
        <f t="shared" si="61"/>
        <v>0.99895985329390147</v>
      </c>
      <c r="CM127" s="69"/>
      <c r="CN127" s="69">
        <v>120</v>
      </c>
      <c r="CO127" s="69">
        <f t="shared" si="62"/>
        <v>359397258.57485938</v>
      </c>
      <c r="CP127" s="69">
        <f t="shared" si="63"/>
        <v>305778685.15777117</v>
      </c>
      <c r="CQ127" s="69">
        <f t="shared" si="64"/>
        <v>244552280.58948877</v>
      </c>
      <c r="CR127" s="69">
        <f t="shared" si="65"/>
        <v>173473028.33459485</v>
      </c>
      <c r="CS127" s="69">
        <f t="shared" si="66"/>
        <v>91923551.168546557</v>
      </c>
      <c r="CT127" s="6">
        <f t="shared" si="67"/>
        <v>2.0868272701189271E-3</v>
      </c>
      <c r="CU127" s="6">
        <f t="shared" si="68"/>
        <v>0.99791317272988111</v>
      </c>
      <c r="CV127" s="69"/>
      <c r="CW127" s="69">
        <v>120</v>
      </c>
      <c r="CX127" s="69">
        <f t="shared" si="69"/>
        <v>0</v>
      </c>
      <c r="CY127" s="69">
        <f t="shared" si="70"/>
        <v>0</v>
      </c>
      <c r="CZ127" s="69">
        <f t="shared" si="71"/>
        <v>0</v>
      </c>
      <c r="DA127" s="69">
        <f t="shared" si="72"/>
        <v>0</v>
      </c>
      <c r="DB127" s="69">
        <f t="shared" si="73"/>
        <v>0</v>
      </c>
    </row>
    <row r="128" spans="14:106" x14ac:dyDescent="0.15">
      <c r="N128" s="69"/>
      <c r="O128" s="58">
        <v>121</v>
      </c>
      <c r="P128" s="69">
        <f>求节点($C$8:$C$67,$I$8:$I$67,基本信息!N125)+P127</f>
        <v>233395.5329308066</v>
      </c>
      <c r="Q128" s="69">
        <f>求节点($C$8:$C$67,$I$8:$I$67,基本信息!O125)+Q127</f>
        <v>248642.79688078084</v>
      </c>
      <c r="R128" s="69">
        <f>求节点($C$8:$C$67,$I$8:$I$67,基本信息!P125)+R127</f>
        <v>265304.69667524379</v>
      </c>
      <c r="S128" s="69">
        <f>求节点($C$8:$C$67,$I$8:$I$67,基本信息!Q125)+S127</f>
        <v>283527.6823951269</v>
      </c>
      <c r="T128" s="69">
        <f>求节点($C$8:$C$67,$I$8:$I$67,基本信息!R125)+T127</f>
        <v>303629.85137715045</v>
      </c>
      <c r="U128" s="69">
        <f>求节点($C$8:$C$67,$J$8:$J$67,基本信息!N125)+U127</f>
        <v>6357258.574859377</v>
      </c>
      <c r="V128" s="69">
        <f>求节点($C$8:$C$67,$J$8:$J$67,基本信息!O125)+V127</f>
        <v>6870820.1577711701</v>
      </c>
      <c r="W128" s="69">
        <f>求节点($C$8:$C$67,$J$8:$J$67,基本信息!P125)+W127</f>
        <v>7442390.5894887727</v>
      </c>
      <c r="X128" s="69">
        <f>求节点($C$8:$C$67,$J$8:$J$67,基本信息!Q125)+X127</f>
        <v>8075108.3345948514</v>
      </c>
      <c r="Y128" s="69">
        <f>求节点($C$8:$C$67,$J$8:$J$67,基本信息!R125)+Y127</f>
        <v>8778131.1685465332</v>
      </c>
      <c r="Z128" s="69">
        <f>求节点($C$8:$C$67,$K$8:$K$67,基本信息!N125)+Z127</f>
        <v>0</v>
      </c>
      <c r="AA128" s="69">
        <f>求节点($C$8:$C$67,$K$8:$K$67,基本信息!O125)+AA127</f>
        <v>0</v>
      </c>
      <c r="AB128" s="69">
        <f>求节点($C$8:$C$67,$K$8:$K$67,基本信息!P125)+AB127</f>
        <v>0</v>
      </c>
      <c r="AC128" s="69">
        <f>求节点($C$8:$C$67,$K$8:$K$67,基本信息!Q125)+AC127</f>
        <v>0</v>
      </c>
      <c r="AD128" s="69">
        <f>求节点($C$8:$C$67,$K$8:$K$67,基本信息!R125)+AD127</f>
        <v>0</v>
      </c>
      <c r="AE128" s="69">
        <f>求节点($C$8:$C$67,$L$8:$L$67,基本信息!N125)+AE127</f>
        <v>184107496.30241644</v>
      </c>
      <c r="AF128" s="69">
        <f>求节点($C$8:$C$67,$L$8:$L$67,基本信息!O125)+AF127</f>
        <v>208845979.81044501</v>
      </c>
      <c r="AG128" s="69">
        <f>求节点($C$8:$C$67,$L$8:$L$67,基本信息!P125)+AG127</f>
        <v>239578353.7121093</v>
      </c>
      <c r="AH128" s="69">
        <f>求节点($C$8:$C$67,$L$8:$L$67,基本信息!Q125)+AH127</f>
        <v>275773522.19650656</v>
      </c>
      <c r="AI128" s="69">
        <f>求节点($C$8:$C$67,$L$8:$L$67,基本信息!R125)+AI127</f>
        <v>317300093.50572407</v>
      </c>
      <c r="AJ128" s="69"/>
      <c r="AK128" s="69">
        <v>121</v>
      </c>
      <c r="AL128" s="69">
        <f>求节点($O$8:$O$607,P$8:P$607,节奏总纲!P124)+IF((节奏总纲!P124-INDEX($O$8:$O$607,MATCH(MAX(P$8:P$607),P$8:P$607,0)))&lt;0,0,(节奏总纲!P124-INDEX($O$8:$O$607,MATCH(MAX(P$8:P$607),P$8:P$607,0)))*MAX($I$8:$I$67))</f>
        <v>12886987.840576779</v>
      </c>
      <c r="AM128" s="69">
        <f>求节点($O$8:$O$607,Q$8:Q$607,节奏总纲!Q124)+IF((节奏总纲!Q124-INDEX($O$8:$O$607,MATCH(MAX(Q$8:Q$607),Q$8:Q$607,0)))&lt;0,0,(节奏总纲!Q124-INDEX($O$8:$O$607,MATCH(MAX(Q$8:Q$607),Q$8:Q$607,0)))*MAX($I$8:$I$67))</f>
        <v>10948620.648841387</v>
      </c>
      <c r="AN128" s="69">
        <f>求节点($O$8:$O$607,R$8:R$607,节奏总纲!R124)+IF((节奏总纲!R124-INDEX($O$8:$O$607,MATCH(MAX(R$8:R$607),R$8:R$607,0)))&lt;0,0,(节奏总纲!R124-INDEX($O$8:$O$607,MATCH(MAX(R$8:R$607),R$8:R$607,0)))*MAX($I$8:$I$67))</f>
        <v>8715411.6660284474</v>
      </c>
      <c r="AO128" s="69">
        <f>求节点($O$8:$O$607,S$8:S$607,节奏总纲!S124)+IF((节奏总纲!S124-INDEX($O$8:$O$607,MATCH(MAX(S$8:S$607),S$8:S$607,0)))&lt;0,0,(节奏总纲!S124-INDEX($O$8:$O$607,MATCH(MAX(S$8:S$607),S$8:S$607,0)))*MAX($I$8:$I$67))</f>
        <v>6182240.561295839</v>
      </c>
      <c r="AP128" s="69">
        <f>求节点($O$8:$O$607,T$8:T$607,节奏总纲!T124)+IF((节奏总纲!T124-INDEX($O$8:$O$607,MATCH(MAX(T$8:T$607),T$8:T$607,0)))&lt;0,0,(节奏总纲!T124-INDEX($O$8:$O$607,MATCH(MAX(T$8:T$607),T$8:T$607,0)))*MAX($I$8:$I$67))</f>
        <v>3284907.3656728095</v>
      </c>
      <c r="AQ128" s="69">
        <f>求节点($O$8:$O$607,U$8:U$607,节奏总纲!P124)+IF((节奏总纲!P124-INDEX($O$8:$O$607,MATCH(MAX(U$8:U$607),U$8:U$607,0)))&lt;0,0,(节奏总纲!P124-INDEX($O$8:$O$607,MATCH(MAX(U$8:U$607),U$8:U$607,0)))*MAX($J$8:$J$67))</f>
        <v>385105827.80423856</v>
      </c>
      <c r="AR128" s="69">
        <f>求节点($O$8:$O$607,V$8:V$607,节奏总纲!Q124)+IF((节奏总纲!Q124-INDEX($O$8:$O$607,MATCH(MAX(V$8:V$607),V$8:V$607,0)))&lt;0,0,(节奏总纲!Q124-INDEX($O$8:$O$607,MATCH(MAX(V$8:V$607),V$8:V$607,0)))*MAX($J$8:$J$67))</f>
        <v>327118355.71658933</v>
      </c>
      <c r="AS128" s="69">
        <f>求节点($O$8:$O$607,W$8:W$607,节奏总纲!R124)+IF((节奏总纲!R124-INDEX($O$8:$O$607,MATCH(MAX(W$8:W$607),W$8:W$607,0)))&lt;0,0,(节奏总纲!R124-INDEX($O$8:$O$607,MATCH(MAX(W$8:W$607),W$8:W$607,0)))*MAX($J$8:$J$67))</f>
        <v>260301199.67008489</v>
      </c>
      <c r="AT128" s="69">
        <f>求节点($O$8:$O$607,X$8:X$607,节奏总纲!S124)+IF((节奏总纲!S124-INDEX($O$8:$O$607,MATCH(MAX(X$8:X$607),X$8:X$607,0)))&lt;0,0,(节奏总纲!S124-INDEX($O$8:$O$607,MATCH(MAX(X$8:X$607),X$8:X$607,0)))*MAX($J$8:$J$67))</f>
        <v>184499494.7016162</v>
      </c>
      <c r="AU128" s="69">
        <f>求节点($O$8:$O$607,Y$8:Y$607,节奏总纲!T124)+IF((节奏总纲!T124-INDEX($O$8:$O$607,MATCH(MAX(Y$8:Y$607),Y$8:Y$607,0)))&lt;0,0,(节奏总纲!T124-INDEX($O$8:$O$607,MATCH(MAX(Y$8:Y$607),Y$8:Y$607,0)))*MAX($J$8:$J$67))</f>
        <v>97786856.597416312</v>
      </c>
      <c r="AV128" s="69">
        <f>求节点($O$8:$O$607,Z$8:Z$607,节奏总纲!P124)+IF((节奏总纲!P124-INDEX($O$8:$O$607,MATCH(MAX(Z$8:Z$607),Z$8:Z$607,0)))&lt;0,0,(节奏总纲!P124-INDEX($O$8:$O$607,MATCH(MAX(Z$8:Z$607),Z$8:Z$607,0)))*MAX($K$8:$K$67))</f>
        <v>0</v>
      </c>
      <c r="AW128" s="69">
        <f>求节点($O$8:$O$607,AA$8:AA$607,节奏总纲!Q124)+IF((节奏总纲!Q124-INDEX($O$8:$O$607,MATCH(MAX(AA$8:AA$607),AA$8:AA$607,0)))&lt;0,0,(节奏总纲!Q124-INDEX($O$8:$O$607,MATCH(MAX(AA$8:AA$607),AA$8:AA$607,0)))*MAX($K$8:$K$67))</f>
        <v>0</v>
      </c>
      <c r="AX128" s="69">
        <f>求节点($O$8:$O$607,AB$8:AB$607,节奏总纲!R124)+IF((节奏总纲!R124-INDEX($O$8:$O$607,MATCH(MAX(AB$8:AB$607),AB$8:AB$607,0)))&lt;0,0,(节奏总纲!R124-INDEX($O$8:$O$607,MATCH(MAX(AB$8:AB$607),AB$8:AB$607,0)))*MAX($K$8:$K$67))</f>
        <v>0</v>
      </c>
      <c r="AY128" s="69">
        <f>求节点($O$8:$O$607,AC$8:AC$607,节奏总纲!S124)+IF((节奏总纲!S124-INDEX($O$8:$O$607,MATCH(MAX(AC$8:AC$607),AC$8:AC$607,0)))&lt;0,0,(节奏总纲!S124-INDEX($O$8:$O$607,MATCH(MAX(AC$8:AC$607),AC$8:AC$607,0)))*MAX($K$8:$K$67))</f>
        <v>0</v>
      </c>
      <c r="AZ128" s="69">
        <f>求节点($O$8:$O$607,AD$8:AD$607,节奏总纲!T124)+IF((节奏总纲!T124-INDEX($O$8:$O$607,MATCH(MAX(AD$8:AD$607),AD$8:AD$607,0)))&lt;0,0,(节奏总纲!T124-INDEX($O$8:$O$607,MATCH(MAX(AD$8:AD$607),AD$8:AD$607,0)))*MAX($K$8:$K$67))</f>
        <v>0</v>
      </c>
      <c r="BA128" s="69">
        <f>求节点($O$8:$O$607,AE$8:AE$607,节奏总纲!P124)+IF((节奏总纲!P124-INDEX($O$8:$O$607,MATCH(MAX(AE$8:AE$607),AE$8:AE$607,0)))&lt;0,0,(节奏总纲!P124-INDEX($O$8:$O$607,MATCH(MAX(AE$8:AE$607),AE$8:AE$607,0)))*MAX($L$8:$L$67))</f>
        <v>15717328357.783422</v>
      </c>
      <c r="BB128" s="69">
        <f>求节点($O$8:$O$607,AF$8:AF$607,节奏总纲!Q124)+IF((节奏总纲!Q124-INDEX($O$8:$O$607,MATCH(MAX(AF$8:AF$607),AF$8:AF$607,0)))&lt;0,0,(节奏总纲!Q124-INDEX($O$8:$O$607,MATCH(MAX(AF$8:AF$607),AF$8:AF$607,0)))*MAX($L$8:$L$67))</f>
        <v>13339239116.241596</v>
      </c>
      <c r="BC128" s="69">
        <f>求节点($O$8:$O$607,AG$8:AG$607,节奏总纲!R124)+IF((节奏总纲!R124-INDEX($O$8:$O$607,MATCH(MAX(AG$8:AG$607),AG$8:AG$607,0)))&lt;0,0,(节奏总纲!R124-INDEX($O$8:$O$607,MATCH(MAX(AG$8:AG$607),AG$8:AG$607,0)))*MAX($L$8:$L$67))</f>
        <v>10599785795.710081</v>
      </c>
      <c r="BD128" s="69">
        <f>求节点($O$8:$O$607,AH$8:AH$607,节奏总纲!S124)+IF((节奏总纲!S124-INDEX($O$8:$O$607,MATCH(MAX(AH$8:AH$607),AH$8:AH$607,0)))&lt;0,0,(节奏总纲!S124-INDEX($O$8:$O$607,MATCH(MAX(AH$8:AH$607),AH$8:AH$607,0)))*MAX($L$8:$L$67))</f>
        <v>7491906492.0333891</v>
      </c>
      <c r="BE128" s="69">
        <f>求节点($O$8:$O$607,AI$8:AI$607,节奏总纲!T124)+IF((节奏总纲!T124-INDEX($O$8:$O$607,MATCH(MAX(AI$8:AI$607),AI$8:AI$607,0)))&lt;0,0,(节奏总纲!T124-INDEX($O$8:$O$607,MATCH(MAX(AI$8:AI$607),AI$8:AI$607,0)))*MAX($L$8:$L$67))</f>
        <v>3935467411.2323413</v>
      </c>
      <c r="BN128" s="69">
        <v>121</v>
      </c>
      <c r="BO128" s="69">
        <f>求节点($BJ$19:$BJ$23,$BK$19:$BK$23,基本信息!G125)</f>
        <v>750000</v>
      </c>
      <c r="BP128" s="69">
        <f>求节点($BJ$19:$BJ$23,$BK$19:$BK$23,基本信息!H125)</f>
        <v>750000</v>
      </c>
      <c r="BQ128" s="69">
        <f>求节点($BJ$19:$BJ$23,$BK$19:$BK$23,基本信息!I125)</f>
        <v>750000</v>
      </c>
      <c r="BR128" s="69">
        <f>求节点($BJ$19:$BJ$23,$BK$19:$BK$23,基本信息!J125)</f>
        <v>750000</v>
      </c>
      <c r="BS128" s="69">
        <f>求节点($BJ$19:$BJ$23,$BK$19:$BK$23,基本信息!K125)</f>
        <v>750000</v>
      </c>
      <c r="BT128" s="69">
        <f>求节点($BJ$19:$BJ$23,$BL$19:$BL$23,基本信息!G125)</f>
        <v>12500</v>
      </c>
      <c r="BU128" s="69">
        <f>求节点($BJ$19:$BJ$23,$BL$19:$BL$23,基本信息!H125)</f>
        <v>12500</v>
      </c>
      <c r="BV128" s="69">
        <f>求节点($BJ$19:$BJ$23,$BL$19:$BL$23,基本信息!I125)</f>
        <v>12500</v>
      </c>
      <c r="BW128" s="69">
        <f>求节点($BJ$19:$BJ$23,$BL$19:$BL$23,基本信息!J125)</f>
        <v>12500</v>
      </c>
      <c r="BX128" s="69">
        <f>求节点($BJ$19:$BJ$23,$BL$19:$BL$23,基本信息!K125)</f>
        <v>12500</v>
      </c>
      <c r="BY128" s="69"/>
      <c r="BZ128" s="69"/>
      <c r="CA128" s="69"/>
      <c r="CC128" s="69"/>
      <c r="CD128" s="69">
        <v>121</v>
      </c>
      <c r="CE128" s="69">
        <f t="shared" si="55"/>
        <v>1289948.784057678</v>
      </c>
      <c r="CF128" s="69">
        <f t="shared" si="56"/>
        <v>1096112.0648841388</v>
      </c>
      <c r="CG128" s="69">
        <f t="shared" si="57"/>
        <v>872791.16660284484</v>
      </c>
      <c r="CH128" s="69">
        <f t="shared" si="58"/>
        <v>619474.05612958397</v>
      </c>
      <c r="CI128" s="69">
        <f t="shared" si="59"/>
        <v>329740.73656728095</v>
      </c>
      <c r="CJ128" s="69">
        <f>(CE128-CE127)/节奏总纲!W124</f>
        <v>299.99999999999972</v>
      </c>
      <c r="CK128" s="6">
        <f t="shared" si="60"/>
        <v>9.6903072079186387E-4</v>
      </c>
      <c r="CL128" s="6">
        <f t="shared" si="61"/>
        <v>0.99903096927920809</v>
      </c>
      <c r="CM128" s="69"/>
      <c r="CN128" s="69">
        <v>121</v>
      </c>
      <c r="CO128" s="69">
        <f t="shared" si="62"/>
        <v>385855827.80423856</v>
      </c>
      <c r="CP128" s="69">
        <f t="shared" si="63"/>
        <v>327868355.71658933</v>
      </c>
      <c r="CQ128" s="69">
        <f t="shared" si="64"/>
        <v>261051199.67008489</v>
      </c>
      <c r="CR128" s="69">
        <f t="shared" si="65"/>
        <v>185249494.7016162</v>
      </c>
      <c r="CS128" s="69">
        <f t="shared" si="66"/>
        <v>98536856.597416312</v>
      </c>
      <c r="CT128" s="6">
        <f t="shared" si="67"/>
        <v>1.9437311709608481E-3</v>
      </c>
      <c r="CU128" s="6">
        <f t="shared" si="68"/>
        <v>0.99805626882903919</v>
      </c>
      <c r="CV128" s="69"/>
      <c r="CW128" s="69">
        <v>121</v>
      </c>
      <c r="CX128" s="69">
        <f t="shared" si="69"/>
        <v>0</v>
      </c>
      <c r="CY128" s="69">
        <f t="shared" si="70"/>
        <v>0</v>
      </c>
      <c r="CZ128" s="69">
        <f t="shared" si="71"/>
        <v>0</v>
      </c>
      <c r="DA128" s="69">
        <f t="shared" si="72"/>
        <v>0</v>
      </c>
      <c r="DB128" s="69">
        <f t="shared" si="73"/>
        <v>0</v>
      </c>
    </row>
    <row r="129" spans="14:106" x14ac:dyDescent="0.15">
      <c r="N129" s="69"/>
      <c r="O129" s="58">
        <v>122</v>
      </c>
      <c r="P129" s="69">
        <f>求节点($C$8:$C$67,$I$8:$I$67,基本信息!N126)+P128</f>
        <v>235555.5329308066</v>
      </c>
      <c r="Q129" s="69">
        <f>求节点($C$8:$C$67,$I$8:$I$67,基本信息!O126)+Q128</f>
        <v>250907.79688078084</v>
      </c>
      <c r="R129" s="69">
        <f>求节点($C$8:$C$67,$I$8:$I$67,基本信息!P126)+R128</f>
        <v>267674.69667524379</v>
      </c>
      <c r="S129" s="69">
        <f>求节点($C$8:$C$67,$I$8:$I$67,基本信息!Q126)+S128</f>
        <v>286002.6823951269</v>
      </c>
      <c r="T129" s="69">
        <f>求节点($C$8:$C$67,$I$8:$I$67,基本信息!R126)+T128</f>
        <v>306209.85137715045</v>
      </c>
      <c r="U129" s="69">
        <f>求节点($C$8:$C$67,$J$8:$J$67,基本信息!N126)+U128</f>
        <v>6417258.574859377</v>
      </c>
      <c r="V129" s="69">
        <f>求节点($C$8:$C$67,$J$8:$J$67,基本信息!O126)+V128</f>
        <v>6934570.1577711701</v>
      </c>
      <c r="W129" s="69">
        <f>求节点($C$8:$C$67,$J$8:$J$67,基本信息!P126)+W128</f>
        <v>7509890.5894887727</v>
      </c>
      <c r="X129" s="69">
        <f>求节点($C$8:$C$67,$J$8:$J$67,基本信息!Q126)+X128</f>
        <v>8146358.3345948514</v>
      </c>
      <c r="Y129" s="69">
        <f>求节点($C$8:$C$67,$J$8:$J$67,基本信息!R126)+Y128</f>
        <v>8853131.1685465332</v>
      </c>
      <c r="Z129" s="69">
        <f>求节点($C$8:$C$67,$K$8:$K$67,基本信息!N126)+Z128</f>
        <v>0</v>
      </c>
      <c r="AA129" s="69">
        <f>求节点($C$8:$C$67,$K$8:$K$67,基本信息!O126)+AA128</f>
        <v>0</v>
      </c>
      <c r="AB129" s="69">
        <f>求节点($C$8:$C$67,$K$8:$K$67,基本信息!P126)+AB128</f>
        <v>0</v>
      </c>
      <c r="AC129" s="69">
        <f>求节点($C$8:$C$67,$K$8:$K$67,基本信息!Q126)+AC128</f>
        <v>0</v>
      </c>
      <c r="AD129" s="69">
        <f>求节点($C$8:$C$67,$K$8:$K$67,基本信息!R126)+AD128</f>
        <v>0</v>
      </c>
      <c r="AE129" s="69">
        <f>求节点($C$8:$C$67,$L$8:$L$67,基本信息!N126)+AE128</f>
        <v>185907496.30241644</v>
      </c>
      <c r="AF129" s="69">
        <f>求节点($C$8:$C$67,$L$8:$L$67,基本信息!O126)+AF128</f>
        <v>210885979.81044501</v>
      </c>
      <c r="AG129" s="69">
        <f>求节点($C$8:$C$67,$L$8:$L$67,基本信息!P126)+AG128</f>
        <v>241858353.7121093</v>
      </c>
      <c r="AH129" s="69">
        <f>求节点($C$8:$C$67,$L$8:$L$67,基本信息!Q126)+AH128</f>
        <v>278293522.19650656</v>
      </c>
      <c r="AI129" s="69">
        <f>求节点($C$8:$C$67,$L$8:$L$67,基本信息!R126)+AI128</f>
        <v>320060093.50572407</v>
      </c>
      <c r="AJ129" s="69"/>
      <c r="AK129" s="69">
        <v>122</v>
      </c>
      <c r="AL129" s="69">
        <f>求节点($O$8:$O$607,P$8:P$607,节奏总纲!P125)+IF((节奏总纲!P125-INDEX($O$8:$O$607,MATCH(MAX(P$8:P$607),P$8:P$607,0)))&lt;0,0,(节奏总纲!P125-INDEX($O$8:$O$607,MATCH(MAX(P$8:P$607),P$8:P$607,0)))*MAX($I$8:$I$67))</f>
        <v>13832240.919134364</v>
      </c>
      <c r="AM129" s="69">
        <f>求节点($O$8:$O$607,Q$8:Q$607,节奏总纲!Q125)+IF((节奏总纲!Q125-INDEX($O$8:$O$607,MATCH(MAX(Q$8:Q$607),Q$8:Q$607,0)))&lt;0,0,(节奏总纲!Q125-INDEX($O$8:$O$607,MATCH(MAX(Q$8:Q$607),Q$8:Q$607,0)))*MAX($I$8:$I$67))</f>
        <v>11714171.861688297</v>
      </c>
      <c r="AN129" s="69">
        <f>求节点($O$8:$O$607,R$8:R$607,节奏总纲!R125)+IF((节奏总纲!R125-INDEX($O$8:$O$607,MATCH(MAX(R$8:R$607),R$8:R$607,0)))&lt;0,0,(节奏总纲!R125-INDEX($O$8:$O$607,MATCH(MAX(R$8:R$607),R$8:R$607,0)))*MAX($I$8:$I$67))</f>
        <v>9329385.5377488509</v>
      </c>
      <c r="AO129" s="69">
        <f>求节点($O$8:$O$607,S$8:S$607,节奏总纲!S125)+IF((节奏总纲!S125-INDEX($O$8:$O$607,MATCH(MAX(S$8:S$607),S$8:S$607,0)))&lt;0,0,(节奏总纲!S125-INDEX($O$8:$O$607,MATCH(MAX(S$8:S$607),S$8:S$607,0)))*MAX($I$8:$I$67))</f>
        <v>6628635.6785452403</v>
      </c>
      <c r="AP129" s="69">
        <f>求节点($O$8:$O$607,T$8:T$607,节奏总纲!T125)+IF((节奏总纲!T125-INDEX($O$8:$O$607,MATCH(MAX(T$8:T$607),T$8:T$607,0)))&lt;0,0,(节奏总纲!T125-INDEX($O$8:$O$607,MATCH(MAX(T$8:T$607),T$8:T$607,0)))*MAX($I$8:$I$67))</f>
        <v>3528978.3696355936</v>
      </c>
      <c r="AQ129" s="69">
        <f>求节点($O$8:$O$607,U$8:U$607,节奏总纲!P125)+IF((节奏总纲!P125-INDEX($O$8:$O$607,MATCH(MAX(U$8:U$607),U$8:U$607,0)))&lt;0,0,(节奏总纲!P125-INDEX($O$8:$O$607,MATCH(MAX(U$8:U$607),U$8:U$607,0)))*MAX($J$8:$J$67))</f>
        <v>413463420.1609661</v>
      </c>
      <c r="AR129" s="69">
        <f>求节点($O$8:$O$607,V$8:V$607,节奏总纲!Q125)+IF((节奏总纲!Q125-INDEX($O$8:$O$607,MATCH(MAX(V$8:V$607),V$8:V$607,0)))&lt;0,0,(节奏总纲!Q125-INDEX($O$8:$O$607,MATCH(MAX(V$8:V$607),V$8:V$607,0)))*MAX($J$8:$J$67))</f>
        <v>350084892.1019966</v>
      </c>
      <c r="AS129" s="69">
        <f>求节点($O$8:$O$607,W$8:W$607,节奏总纲!R125)+IF((节奏总纲!R125-INDEX($O$8:$O$607,MATCH(MAX(W$8:W$607),W$8:W$607,0)))&lt;0,0,(节奏总纲!R125-INDEX($O$8:$O$607,MATCH(MAX(W$8:W$607),W$8:W$607,0)))*MAX($J$8:$J$67))</f>
        <v>278720415.82169694</v>
      </c>
      <c r="AT129" s="69">
        <f>求节点($O$8:$O$607,X$8:X$607,节奏总纲!S125)+IF((节奏总纲!S125-INDEX($O$8:$O$607,MATCH(MAX(X$8:X$607),X$8:X$607,0)))&lt;0,0,(节奏总纲!S125-INDEX($O$8:$O$607,MATCH(MAX(X$8:X$607),X$8:X$607,0)))*MAX($J$8:$J$67))</f>
        <v>197891348.21909827</v>
      </c>
      <c r="AU129" s="69">
        <f>求节点($O$8:$O$607,Y$8:Y$607,节奏总纲!T125)+IF((节奏总纲!T125-INDEX($O$8:$O$607,MATCH(MAX(Y$8:Y$607),Y$8:Y$607,0)))&lt;0,0,(节奏总纲!T125-INDEX($O$8:$O$607,MATCH(MAX(Y$8:Y$607),Y$8:Y$607,0)))*MAX($J$8:$J$67))</f>
        <v>105108986.71629983</v>
      </c>
      <c r="AV129" s="69">
        <f>求节点($O$8:$O$607,Z$8:Z$607,节奏总纲!P125)+IF((节奏总纲!P125-INDEX($O$8:$O$607,MATCH(MAX(Z$8:Z$607),Z$8:Z$607,0)))&lt;0,0,(节奏总纲!P125-INDEX($O$8:$O$607,MATCH(MAX(Z$8:Z$607),Z$8:Z$607,0)))*MAX($K$8:$K$67))</f>
        <v>0</v>
      </c>
      <c r="AW129" s="69">
        <f>求节点($O$8:$O$607,AA$8:AA$607,节奏总纲!Q125)+IF((节奏总纲!Q125-INDEX($O$8:$O$607,MATCH(MAX(AA$8:AA$607),AA$8:AA$607,0)))&lt;0,0,(节奏总纲!Q125-INDEX($O$8:$O$607,MATCH(MAX(AA$8:AA$607),AA$8:AA$607,0)))*MAX($K$8:$K$67))</f>
        <v>0</v>
      </c>
      <c r="AX129" s="69">
        <f>求节点($O$8:$O$607,AB$8:AB$607,节奏总纲!R125)+IF((节奏总纲!R125-INDEX($O$8:$O$607,MATCH(MAX(AB$8:AB$607),AB$8:AB$607,0)))&lt;0,0,(节奏总纲!R125-INDEX($O$8:$O$607,MATCH(MAX(AB$8:AB$607),AB$8:AB$607,0)))*MAX($K$8:$K$67))</f>
        <v>0</v>
      </c>
      <c r="AY129" s="69">
        <f>求节点($O$8:$O$607,AC$8:AC$607,节奏总纲!S125)+IF((节奏总纲!S125-INDEX($O$8:$O$607,MATCH(MAX(AC$8:AC$607),AC$8:AC$607,0)))&lt;0,0,(节奏总纲!S125-INDEX($O$8:$O$607,MATCH(MAX(AC$8:AC$607),AC$8:AC$607,0)))*MAX($K$8:$K$67))</f>
        <v>0</v>
      </c>
      <c r="AZ129" s="69">
        <f>求节点($O$8:$O$607,AD$8:AD$607,节奏总纲!T125)+IF((节奏总纲!T125-INDEX($O$8:$O$607,MATCH(MAX(AD$8:AD$607),AD$8:AD$607,0)))&lt;0,0,(节奏总纲!T125-INDEX($O$8:$O$607,MATCH(MAX(AD$8:AD$607),AD$8:AD$607,0)))*MAX($K$8:$K$67))</f>
        <v>0</v>
      </c>
      <c r="BA129" s="69">
        <f>求节点($O$8:$O$607,AE$8:AE$607,节奏总纲!P125)+IF((节奏总纲!P125-INDEX($O$8:$O$607,MATCH(MAX(AE$8:AE$607),AE$8:AE$607,0)))&lt;0,0,(节奏总纲!P125-INDEX($O$8:$O$607,MATCH(MAX(AE$8:AE$607),AE$8:AE$607,0)))*MAX($L$8:$L$67))</f>
        <v>16889442175.194826</v>
      </c>
      <c r="BB129" s="69">
        <f>求节点($O$8:$O$607,AF$8:AF$607,节奏总纲!Q125)+IF((节奏总纲!Q125-INDEX($O$8:$O$607,MATCH(MAX(AF$8:AF$607),AF$8:AF$607,0)))&lt;0,0,(节奏总纲!Q125-INDEX($O$8:$O$607,MATCH(MAX(AF$8:AF$607),AF$8:AF$607,0)))*MAX($L$8:$L$67))</f>
        <v>14288522620.171764</v>
      </c>
      <c r="BC129" s="69">
        <f>求节点($O$8:$O$607,AG$8:AG$607,节奏总纲!R125)+IF((节奏总纲!R125-INDEX($O$8:$O$607,MATCH(MAX(AG$8:AG$607),AG$8:AG$607,0)))&lt;0,0,(节奏总纲!R125-INDEX($O$8:$O$607,MATCH(MAX(AG$8:AG$607),AG$8:AG$607,0)))*MAX($L$8:$L$67))</f>
        <v>11361113396.643379</v>
      </c>
      <c r="BD129" s="69">
        <f>求节点($O$8:$O$607,AH$8:AH$607,节奏总纲!S125)+IF((节奏总纲!S125-INDEX($O$8:$O$607,MATCH(MAX(AH$8:AH$607),AH$8:AH$607,0)))&lt;0,0,(节奏总纲!S125-INDEX($O$8:$O$607,MATCH(MAX(AH$8:AH$607),AH$8:AH$607,0)))*MAX($L$8:$L$67))</f>
        <v>8045436437.4226475</v>
      </c>
      <c r="BE129" s="69">
        <f>求节点($O$8:$O$607,AI$8:AI$607,节奏总纲!T125)+IF((节奏总纲!T125-INDEX($O$8:$O$607,MATCH(MAX(AI$8:AI$607),AI$8:AI$607,0)))&lt;0,0,(节奏总纲!T125-INDEX($O$8:$O$607,MATCH(MAX(AI$8:AI$607),AI$8:AI$607,0)))*MAX($L$8:$L$67))</f>
        <v>4238115456.1461935</v>
      </c>
      <c r="BN129" s="69">
        <v>122</v>
      </c>
      <c r="BO129" s="69">
        <f>求节点($BJ$19:$BJ$23,$BK$19:$BK$23,基本信息!G126)</f>
        <v>750000</v>
      </c>
      <c r="BP129" s="69">
        <f>求节点($BJ$19:$BJ$23,$BK$19:$BK$23,基本信息!H126)</f>
        <v>750000</v>
      </c>
      <c r="BQ129" s="69">
        <f>求节点($BJ$19:$BJ$23,$BK$19:$BK$23,基本信息!I126)</f>
        <v>750000</v>
      </c>
      <c r="BR129" s="69">
        <f>求节点($BJ$19:$BJ$23,$BK$19:$BK$23,基本信息!J126)</f>
        <v>750000</v>
      </c>
      <c r="BS129" s="69">
        <f>求节点($BJ$19:$BJ$23,$BK$19:$BK$23,基本信息!K126)</f>
        <v>750000</v>
      </c>
      <c r="BT129" s="69">
        <f>求节点($BJ$19:$BJ$23,$BL$19:$BL$23,基本信息!G126)</f>
        <v>12500</v>
      </c>
      <c r="BU129" s="69">
        <f>求节点($BJ$19:$BJ$23,$BL$19:$BL$23,基本信息!H126)</f>
        <v>12500</v>
      </c>
      <c r="BV129" s="69">
        <f>求节点($BJ$19:$BJ$23,$BL$19:$BL$23,基本信息!I126)</f>
        <v>12500</v>
      </c>
      <c r="BW129" s="69">
        <f>求节点($BJ$19:$BJ$23,$BL$19:$BL$23,基本信息!J126)</f>
        <v>12500</v>
      </c>
      <c r="BX129" s="69">
        <f>求节点($BJ$19:$BJ$23,$BL$19:$BL$23,基本信息!K126)</f>
        <v>12500</v>
      </c>
      <c r="BY129" s="69"/>
      <c r="BZ129" s="69"/>
      <c r="CA129" s="69"/>
      <c r="CC129" s="69"/>
      <c r="CD129" s="69">
        <v>122</v>
      </c>
      <c r="CE129" s="69">
        <f t="shared" si="55"/>
        <v>1384474.0919134365</v>
      </c>
      <c r="CF129" s="69">
        <f t="shared" si="56"/>
        <v>1172667.1861688297</v>
      </c>
      <c r="CG129" s="69">
        <f t="shared" si="57"/>
        <v>934188.55377488513</v>
      </c>
      <c r="CH129" s="69">
        <f t="shared" si="58"/>
        <v>664113.56785452412</v>
      </c>
      <c r="CI129" s="69">
        <f t="shared" si="59"/>
        <v>354147.83696355938</v>
      </c>
      <c r="CJ129" s="69">
        <f>(CE129-CE128)/节奏总纲!W125</f>
        <v>300.00000000000068</v>
      </c>
      <c r="CK129" s="6">
        <f t="shared" si="60"/>
        <v>9.0286991089332392E-4</v>
      </c>
      <c r="CL129" s="6">
        <f t="shared" si="61"/>
        <v>0.99909713008910672</v>
      </c>
      <c r="CM129" s="69"/>
      <c r="CN129" s="69">
        <v>122</v>
      </c>
      <c r="CO129" s="69">
        <f t="shared" si="62"/>
        <v>414213420.1609661</v>
      </c>
      <c r="CP129" s="69">
        <f t="shared" si="63"/>
        <v>350834892.1019966</v>
      </c>
      <c r="CQ129" s="69">
        <f t="shared" si="64"/>
        <v>279470415.82169694</v>
      </c>
      <c r="CR129" s="69">
        <f t="shared" si="65"/>
        <v>198641348.21909827</v>
      </c>
      <c r="CS129" s="69">
        <f t="shared" si="66"/>
        <v>105858986.71629983</v>
      </c>
      <c r="CT129" s="6">
        <f t="shared" si="67"/>
        <v>1.8106607934348072E-3</v>
      </c>
      <c r="CU129" s="6">
        <f t="shared" si="68"/>
        <v>0.99818933920656516</v>
      </c>
      <c r="CV129" s="69"/>
      <c r="CW129" s="69">
        <v>122</v>
      </c>
      <c r="CX129" s="69">
        <f t="shared" si="69"/>
        <v>0</v>
      </c>
      <c r="CY129" s="69">
        <f t="shared" si="70"/>
        <v>0</v>
      </c>
      <c r="CZ129" s="69">
        <f t="shared" si="71"/>
        <v>0</v>
      </c>
      <c r="DA129" s="69">
        <f t="shared" si="72"/>
        <v>0</v>
      </c>
      <c r="DB129" s="69">
        <f t="shared" si="73"/>
        <v>0</v>
      </c>
    </row>
    <row r="130" spans="14:106" x14ac:dyDescent="0.15">
      <c r="N130" s="69"/>
      <c r="O130" s="58">
        <v>123</v>
      </c>
      <c r="P130" s="69">
        <f>求节点($C$8:$C$67,$I$8:$I$67,基本信息!N127)+P129</f>
        <v>237715.5329308066</v>
      </c>
      <c r="Q130" s="69">
        <f>求节点($C$8:$C$67,$I$8:$I$67,基本信息!O127)+Q129</f>
        <v>253172.79688078084</v>
      </c>
      <c r="R130" s="69">
        <f>求节点($C$8:$C$67,$I$8:$I$67,基本信息!P127)+R129</f>
        <v>270044.69667524379</v>
      </c>
      <c r="S130" s="69">
        <f>求节点($C$8:$C$67,$I$8:$I$67,基本信息!Q127)+S129</f>
        <v>288477.6823951269</v>
      </c>
      <c r="T130" s="69">
        <f>求节点($C$8:$C$67,$I$8:$I$67,基本信息!R127)+T129</f>
        <v>308789.85137715045</v>
      </c>
      <c r="U130" s="69">
        <f>求节点($C$8:$C$67,$J$8:$J$67,基本信息!N127)+U129</f>
        <v>6477258.574859377</v>
      </c>
      <c r="V130" s="69">
        <f>求节点($C$8:$C$67,$J$8:$J$67,基本信息!O127)+V129</f>
        <v>6998320.1577711701</v>
      </c>
      <c r="W130" s="69">
        <f>求节点($C$8:$C$67,$J$8:$J$67,基本信息!P127)+W129</f>
        <v>7577390.5894887727</v>
      </c>
      <c r="X130" s="69">
        <f>求节点($C$8:$C$67,$J$8:$J$67,基本信息!Q127)+X129</f>
        <v>8217608.3345948514</v>
      </c>
      <c r="Y130" s="69">
        <f>求节点($C$8:$C$67,$J$8:$J$67,基本信息!R127)+Y129</f>
        <v>8928131.1685465332</v>
      </c>
      <c r="Z130" s="69">
        <f>求节点($C$8:$C$67,$K$8:$K$67,基本信息!N127)+Z129</f>
        <v>0</v>
      </c>
      <c r="AA130" s="69">
        <f>求节点($C$8:$C$67,$K$8:$K$67,基本信息!O127)+AA129</f>
        <v>0</v>
      </c>
      <c r="AB130" s="69">
        <f>求节点($C$8:$C$67,$K$8:$K$67,基本信息!P127)+AB129</f>
        <v>0</v>
      </c>
      <c r="AC130" s="69">
        <f>求节点($C$8:$C$67,$K$8:$K$67,基本信息!Q127)+AC129</f>
        <v>0</v>
      </c>
      <c r="AD130" s="69">
        <f>求节点($C$8:$C$67,$K$8:$K$67,基本信息!R127)+AD129</f>
        <v>0</v>
      </c>
      <c r="AE130" s="69">
        <f>求节点($C$8:$C$67,$L$8:$L$67,基本信息!N127)+AE129</f>
        <v>187707496.30241644</v>
      </c>
      <c r="AF130" s="69">
        <f>求节点($C$8:$C$67,$L$8:$L$67,基本信息!O127)+AF129</f>
        <v>212925979.81044501</v>
      </c>
      <c r="AG130" s="69">
        <f>求节点($C$8:$C$67,$L$8:$L$67,基本信息!P127)+AG129</f>
        <v>244138353.7121093</v>
      </c>
      <c r="AH130" s="69">
        <f>求节点($C$8:$C$67,$L$8:$L$67,基本信息!Q127)+AH129</f>
        <v>280813522.19650656</v>
      </c>
      <c r="AI130" s="69">
        <f>求节点($C$8:$C$67,$L$8:$L$67,基本信息!R127)+AI129</f>
        <v>322820093.50572407</v>
      </c>
      <c r="AJ130" s="69"/>
      <c r="AK130" s="69">
        <v>123</v>
      </c>
      <c r="AL130" s="69">
        <f>求节点($O$8:$O$607,P$8:P$607,节奏总纲!P126)+IF((节奏总纲!P126-INDEX($O$8:$O$607,MATCH(MAX(P$8:P$607),P$8:P$607,0)))&lt;0,0,(节奏总纲!P126-INDEX($O$8:$O$607,MATCH(MAX(P$8:P$607),P$8:P$607,0)))*MAX($I$8:$I$67))</f>
        <v>14845338.084113142</v>
      </c>
      <c r="AM130" s="69">
        <f>求节点($O$8:$O$607,Q$8:Q$607,节奏总纲!Q126)+IF((节奏总纲!Q126-INDEX($O$8:$O$607,MATCH(MAX(Q$8:Q$607),Q$8:Q$607,0)))&lt;0,0,(节奏总纲!Q126-INDEX($O$8:$O$607,MATCH(MAX(Q$8:Q$607),Q$8:Q$607,0)))*MAX($I$8:$I$67))</f>
        <v>12566721.587987335</v>
      </c>
      <c r="AN130" s="69">
        <f>求节点($O$8:$O$607,R$8:R$607,节奏总纲!R126)+IF((节奏总纲!R126-INDEX($O$8:$O$607,MATCH(MAX(R$8:R$607),R$8:R$607,0)))&lt;0,0,(节奏总纲!R126-INDEX($O$8:$O$607,MATCH(MAX(R$8:R$607),R$8:R$607,0)))*MAX($I$8:$I$67))</f>
        <v>10033902.11459104</v>
      </c>
      <c r="AO130" s="69">
        <f>求节点($O$8:$O$607,S$8:S$607,节奏总纲!S126)+IF((节奏总纲!S126-INDEX($O$8:$O$607,MATCH(MAX(S$8:S$607),S$8:S$607,0)))&lt;0,0,(节奏总纲!S126-INDEX($O$8:$O$607,MATCH(MAX(S$8:S$607),S$8:S$607,0)))*MAX($I$8:$I$67))</f>
        <v>7151736.7079327311</v>
      </c>
      <c r="AP130" s="69">
        <f>求节点($O$8:$O$607,T$8:T$607,节奏总纲!T126)+IF((节奏总纲!T126-INDEX($O$8:$O$607,MATCH(MAX(T$8:T$607),T$8:T$607,0)))&lt;0,0,(节奏总纲!T126-INDEX($O$8:$O$607,MATCH(MAX(T$8:T$607),T$8:T$607,0)))*MAX($I$8:$I$67))</f>
        <v>3805591.1659601489</v>
      </c>
      <c r="AQ130" s="69">
        <f>求节点($O$8:$O$607,U$8:U$607,节奏总纲!P126)+IF((节奏总纲!P126-INDEX($O$8:$O$607,MATCH(MAX(U$8:U$607),U$8:U$607,0)))&lt;0,0,(节奏总纲!P126-INDEX($O$8:$O$607,MATCH(MAX(U$8:U$607),U$8:U$607,0)))*MAX($J$8:$J$67))</f>
        <v>443856335.11032939</v>
      </c>
      <c r="AR130" s="69">
        <f>求节点($O$8:$O$607,V$8:V$607,节奏总纲!Q126)+IF((节奏总纲!Q126-INDEX($O$8:$O$607,MATCH(MAX(V$8:V$607),V$8:V$607,0)))&lt;0,0,(节奏总纲!Q126-INDEX($O$8:$O$607,MATCH(MAX(V$8:V$607),V$8:V$607,0)))*MAX($J$8:$J$67))</f>
        <v>375661383.89096779</v>
      </c>
      <c r="AS130" s="69">
        <f>求节点($O$8:$O$607,W$8:W$607,节奏总纲!R126)+IF((节奏总纲!R126-INDEX($O$8:$O$607,MATCH(MAX(W$8:W$607),W$8:W$607,0)))&lt;0,0,(节奏总纲!R126-INDEX($O$8:$O$607,MATCH(MAX(W$8:W$607),W$8:W$607,0)))*MAX($J$8:$J$67))</f>
        <v>299855913.12696266</v>
      </c>
      <c r="AT130" s="69">
        <f>求节点($O$8:$O$607,X$8:X$607,节奏总纲!S126)+IF((节奏总纲!S126-INDEX($O$8:$O$607,MATCH(MAX(X$8:X$607),X$8:X$607,0)))&lt;0,0,(节奏总纲!S126-INDEX($O$8:$O$607,MATCH(MAX(X$8:X$607),X$8:X$607,0)))*MAX($J$8:$J$67))</f>
        <v>213584379.100723</v>
      </c>
      <c r="AU130" s="69">
        <f>求节点($O$8:$O$607,Y$8:Y$607,节奏总纲!T126)+IF((节奏总纲!T126-INDEX($O$8:$O$607,MATCH(MAX(Y$8:Y$607),Y$8:Y$607,0)))&lt;0,0,(节奏总纲!T126-INDEX($O$8:$O$607,MATCH(MAX(Y$8:Y$607),Y$8:Y$607,0)))*MAX($J$8:$J$67))</f>
        <v>113407370.60603648</v>
      </c>
      <c r="AV130" s="69">
        <f>求节点($O$8:$O$607,Z$8:Z$607,节奏总纲!P126)+IF((节奏总纲!P126-INDEX($O$8:$O$607,MATCH(MAX(Z$8:Z$607),Z$8:Z$607,0)))&lt;0,0,(节奏总纲!P126-INDEX($O$8:$O$607,MATCH(MAX(Z$8:Z$607),Z$8:Z$607,0)))*MAX($K$8:$K$67))</f>
        <v>0</v>
      </c>
      <c r="AW130" s="69">
        <f>求节点($O$8:$O$607,AA$8:AA$607,节奏总纲!Q126)+IF((节奏总纲!Q126-INDEX($O$8:$O$607,MATCH(MAX(AA$8:AA$607),AA$8:AA$607,0)))&lt;0,0,(节奏总纲!Q126-INDEX($O$8:$O$607,MATCH(MAX(AA$8:AA$607),AA$8:AA$607,0)))*MAX($K$8:$K$67))</f>
        <v>0</v>
      </c>
      <c r="AX130" s="69">
        <f>求节点($O$8:$O$607,AB$8:AB$607,节奏总纲!R126)+IF((节奏总纲!R126-INDEX($O$8:$O$607,MATCH(MAX(AB$8:AB$607),AB$8:AB$607,0)))&lt;0,0,(节奏总纲!R126-INDEX($O$8:$O$607,MATCH(MAX(AB$8:AB$607),AB$8:AB$607,0)))*MAX($K$8:$K$67))</f>
        <v>0</v>
      </c>
      <c r="AY130" s="69">
        <f>求节点($O$8:$O$607,AC$8:AC$607,节奏总纲!S126)+IF((节奏总纲!S126-INDEX($O$8:$O$607,MATCH(MAX(AC$8:AC$607),AC$8:AC$607,0)))&lt;0,0,(节奏总纲!S126-INDEX($O$8:$O$607,MATCH(MAX(AC$8:AC$607),AC$8:AC$607,0)))*MAX($K$8:$K$67))</f>
        <v>0</v>
      </c>
      <c r="AZ130" s="69">
        <f>求节点($O$8:$O$607,AD$8:AD$607,节奏总纲!T126)+IF((节奏总纲!T126-INDEX($O$8:$O$607,MATCH(MAX(AD$8:AD$607),AD$8:AD$607,0)))&lt;0,0,(节奏总纲!T126-INDEX($O$8:$O$607,MATCH(MAX(AD$8:AD$607),AD$8:AD$607,0)))*MAX($K$8:$K$67))</f>
        <v>0</v>
      </c>
      <c r="BA130" s="69">
        <f>求节点($O$8:$O$607,AE$8:AE$607,节奏总纲!P126)+IF((节奏总纲!P126-INDEX($O$8:$O$607,MATCH(MAX(AE$8:AE$607),AE$8:AE$607,0)))&lt;0,0,(节奏总纲!P126-INDEX($O$8:$O$607,MATCH(MAX(AE$8:AE$607),AE$8:AE$607,0)))*MAX($L$8:$L$67))</f>
        <v>18145682659.768513</v>
      </c>
      <c r="BB130" s="69">
        <f>求节点($O$8:$O$607,AF$8:AF$607,节奏总纲!Q126)+IF((节奏总纲!Q126-INDEX($O$8:$O$607,MATCH(MAX(AF$8:AF$607),AF$8:AF$607,0)))&lt;0,0,(节奏总纲!Q126-INDEX($O$8:$O$607,MATCH(MAX(AF$8:AF$607),AF$8:AF$607,0)))*MAX($L$8:$L$67))</f>
        <v>15345684280.782574</v>
      </c>
      <c r="BC130" s="69">
        <f>求节点($O$8:$O$607,AG$8:AG$607,节奏总纲!R126)+IF((节奏总纲!R126-INDEX($O$8:$O$607,MATCH(MAX(AG$8:AG$607),AG$8:AG$607,0)))&lt;0,0,(节奏总纲!R126-INDEX($O$8:$O$607,MATCH(MAX(AG$8:AG$607),AG$8:AG$607,0)))*MAX($L$8:$L$67))</f>
        <v>12234713951.927694</v>
      </c>
      <c r="BD130" s="69">
        <f>求节点($O$8:$O$607,AH$8:AH$607,节奏总纲!S126)+IF((节奏总纲!S126-INDEX($O$8:$O$607,MATCH(MAX(AH$8:AH$607),AH$8:AH$607,0)))&lt;0,0,(节奏总纲!S126-INDEX($O$8:$O$607,MATCH(MAX(AH$8:AH$607),AH$8:AH$607,0)))*MAX($L$8:$L$67))</f>
        <v>8694081713.8631363</v>
      </c>
      <c r="BE130" s="69">
        <f>求节点($O$8:$O$607,AI$8:AI$607,节奏总纲!T126)+IF((节奏总纲!T126-INDEX($O$8:$O$607,MATCH(MAX(AI$8:AI$607),AI$8:AI$607,0)))&lt;0,0,(节奏总纲!T126-INDEX($O$8:$O$607,MATCH(MAX(AI$8:AI$607),AI$8:AI$607,0)))*MAX($L$8:$L$67))</f>
        <v>4581115323.5886421</v>
      </c>
      <c r="BN130" s="69">
        <v>123</v>
      </c>
      <c r="BO130" s="69">
        <f>求节点($BJ$19:$BJ$23,$BK$19:$BK$23,基本信息!G127)</f>
        <v>750000</v>
      </c>
      <c r="BP130" s="69">
        <f>求节点($BJ$19:$BJ$23,$BK$19:$BK$23,基本信息!H127)</f>
        <v>750000</v>
      </c>
      <c r="BQ130" s="69">
        <f>求节点($BJ$19:$BJ$23,$BK$19:$BK$23,基本信息!I127)</f>
        <v>750000</v>
      </c>
      <c r="BR130" s="69">
        <f>求节点($BJ$19:$BJ$23,$BK$19:$BK$23,基本信息!J127)</f>
        <v>750000</v>
      </c>
      <c r="BS130" s="69">
        <f>求节点($BJ$19:$BJ$23,$BK$19:$BK$23,基本信息!K127)</f>
        <v>750000</v>
      </c>
      <c r="BT130" s="69">
        <f>求节点($BJ$19:$BJ$23,$BL$19:$BL$23,基本信息!G127)</f>
        <v>12500</v>
      </c>
      <c r="BU130" s="69">
        <f>求节点($BJ$19:$BJ$23,$BL$19:$BL$23,基本信息!H127)</f>
        <v>12500</v>
      </c>
      <c r="BV130" s="69">
        <f>求节点($BJ$19:$BJ$23,$BL$19:$BL$23,基本信息!I127)</f>
        <v>12500</v>
      </c>
      <c r="BW130" s="69">
        <f>求节点($BJ$19:$BJ$23,$BL$19:$BL$23,基本信息!J127)</f>
        <v>12500</v>
      </c>
      <c r="BX130" s="69">
        <f>求节点($BJ$19:$BJ$23,$BL$19:$BL$23,基本信息!K127)</f>
        <v>12500</v>
      </c>
      <c r="BY130" s="69"/>
      <c r="BZ130" s="69"/>
      <c r="CA130" s="69"/>
      <c r="CC130" s="69"/>
      <c r="CD130" s="69">
        <v>123</v>
      </c>
      <c r="CE130" s="69">
        <f t="shared" si="55"/>
        <v>1485783.8084113142</v>
      </c>
      <c r="CF130" s="69">
        <f t="shared" si="56"/>
        <v>1257922.1587987337</v>
      </c>
      <c r="CG130" s="69">
        <f t="shared" si="57"/>
        <v>1004640.211459104</v>
      </c>
      <c r="CH130" s="69">
        <f t="shared" si="58"/>
        <v>716423.67079327314</v>
      </c>
      <c r="CI130" s="69">
        <f t="shared" si="59"/>
        <v>381809.11659601494</v>
      </c>
      <c r="CJ130" s="69">
        <f>(CE130-CE129)/节奏总纲!W126</f>
        <v>299.99999999999943</v>
      </c>
      <c r="CK130" s="6">
        <f t="shared" si="60"/>
        <v>8.4130678563294628E-4</v>
      </c>
      <c r="CL130" s="6">
        <f t="shared" si="61"/>
        <v>0.99915869321436701</v>
      </c>
      <c r="CM130" s="69"/>
      <c r="CN130" s="69">
        <v>123</v>
      </c>
      <c r="CO130" s="69">
        <f t="shared" si="62"/>
        <v>444606335.11032939</v>
      </c>
      <c r="CP130" s="69">
        <f t="shared" si="63"/>
        <v>376411383.89096779</v>
      </c>
      <c r="CQ130" s="69">
        <f t="shared" si="64"/>
        <v>300605913.12696266</v>
      </c>
      <c r="CR130" s="69">
        <f t="shared" si="65"/>
        <v>214334379.100723</v>
      </c>
      <c r="CS130" s="69">
        <f t="shared" si="66"/>
        <v>114157370.60603648</v>
      </c>
      <c r="CT130" s="6">
        <f t="shared" si="67"/>
        <v>1.6868855451955874E-3</v>
      </c>
      <c r="CU130" s="6">
        <f t="shared" si="68"/>
        <v>0.99831311445480442</v>
      </c>
      <c r="CV130" s="69"/>
      <c r="CW130" s="69">
        <v>123</v>
      </c>
      <c r="CX130" s="69">
        <f t="shared" si="69"/>
        <v>0</v>
      </c>
      <c r="CY130" s="69">
        <f t="shared" si="70"/>
        <v>0</v>
      </c>
      <c r="CZ130" s="69">
        <f t="shared" si="71"/>
        <v>0</v>
      </c>
      <c r="DA130" s="69">
        <f t="shared" si="72"/>
        <v>0</v>
      </c>
      <c r="DB130" s="69">
        <f t="shared" si="73"/>
        <v>0</v>
      </c>
    </row>
    <row r="131" spans="14:106" x14ac:dyDescent="0.15">
      <c r="N131" s="69"/>
      <c r="O131" s="58">
        <v>124</v>
      </c>
      <c r="P131" s="69">
        <f>求节点($C$8:$C$67,$I$8:$I$67,基本信息!N128)+P130</f>
        <v>239875.5329308066</v>
      </c>
      <c r="Q131" s="69">
        <f>求节点($C$8:$C$67,$I$8:$I$67,基本信息!O128)+Q130</f>
        <v>255437.79688078084</v>
      </c>
      <c r="R131" s="69">
        <f>求节点($C$8:$C$67,$I$8:$I$67,基本信息!P128)+R130</f>
        <v>272414.69667524379</v>
      </c>
      <c r="S131" s="69">
        <f>求节点($C$8:$C$67,$I$8:$I$67,基本信息!Q128)+S130</f>
        <v>290952.6823951269</v>
      </c>
      <c r="T131" s="69">
        <f>求节点($C$8:$C$67,$I$8:$I$67,基本信息!R128)+T130</f>
        <v>311369.85137715045</v>
      </c>
      <c r="U131" s="69">
        <f>求节点($C$8:$C$67,$J$8:$J$67,基本信息!N128)+U130</f>
        <v>6537258.574859377</v>
      </c>
      <c r="V131" s="69">
        <f>求节点($C$8:$C$67,$J$8:$J$67,基本信息!O128)+V130</f>
        <v>7062070.1577711701</v>
      </c>
      <c r="W131" s="69">
        <f>求节点($C$8:$C$67,$J$8:$J$67,基本信息!P128)+W130</f>
        <v>7644890.5894887727</v>
      </c>
      <c r="X131" s="69">
        <f>求节点($C$8:$C$67,$J$8:$J$67,基本信息!Q128)+X130</f>
        <v>8288858.3345948514</v>
      </c>
      <c r="Y131" s="69">
        <f>求节点($C$8:$C$67,$J$8:$J$67,基本信息!R128)+Y130</f>
        <v>9003131.1685465332</v>
      </c>
      <c r="Z131" s="69">
        <f>求节点($C$8:$C$67,$K$8:$K$67,基本信息!N128)+Z130</f>
        <v>0</v>
      </c>
      <c r="AA131" s="69">
        <f>求节点($C$8:$C$67,$K$8:$K$67,基本信息!O128)+AA130</f>
        <v>0</v>
      </c>
      <c r="AB131" s="69">
        <f>求节点($C$8:$C$67,$K$8:$K$67,基本信息!P128)+AB130</f>
        <v>0</v>
      </c>
      <c r="AC131" s="69">
        <f>求节点($C$8:$C$67,$K$8:$K$67,基本信息!Q128)+AC130</f>
        <v>0</v>
      </c>
      <c r="AD131" s="69">
        <f>求节点($C$8:$C$67,$K$8:$K$67,基本信息!R128)+AD130</f>
        <v>0</v>
      </c>
      <c r="AE131" s="69">
        <f>求节点($C$8:$C$67,$L$8:$L$67,基本信息!N128)+AE130</f>
        <v>189507496.30241644</v>
      </c>
      <c r="AF131" s="69">
        <f>求节点($C$8:$C$67,$L$8:$L$67,基本信息!O128)+AF130</f>
        <v>214965979.81044501</v>
      </c>
      <c r="AG131" s="69">
        <f>求节点($C$8:$C$67,$L$8:$L$67,基本信息!P128)+AG130</f>
        <v>246418353.7121093</v>
      </c>
      <c r="AH131" s="69">
        <f>求节点($C$8:$C$67,$L$8:$L$67,基本信息!Q128)+AH130</f>
        <v>283333522.19650656</v>
      </c>
      <c r="AI131" s="69">
        <f>求节点($C$8:$C$67,$L$8:$L$67,基本信息!R128)+AI130</f>
        <v>325580093.50572407</v>
      </c>
      <c r="AJ131" s="69"/>
      <c r="AK131" s="69">
        <v>124</v>
      </c>
      <c r="AL131" s="69">
        <f>求节点($O$8:$O$607,P$8:P$607,节奏总纲!P127)+IF((节奏总纲!P127-INDEX($O$8:$O$607,MATCH(MAX(P$8:P$607),P$8:P$607,0)))&lt;0,0,(节奏总纲!P127-INDEX($O$8:$O$607,MATCH(MAX(P$8:P$607),P$8:P$607,0)))*MAX($I$8:$I$67))</f>
        <v>15931148.740508119</v>
      </c>
      <c r="AM131" s="69">
        <f>求节点($O$8:$O$607,Q$8:Q$607,节奏总纲!Q127)+IF((节奏总纲!Q127-INDEX($O$8:$O$607,MATCH(MAX(Q$8:Q$607),Q$8:Q$607,0)))&lt;0,0,(节奏总纲!Q127-INDEX($O$8:$O$607,MATCH(MAX(Q$8:Q$607),Q$8:Q$607,0)))*MAX($I$8:$I$67))</f>
        <v>13528660.689359223</v>
      </c>
      <c r="AN131" s="69">
        <f>求节点($O$8:$O$607,R$8:R$607,节奏总纲!R127)+IF((节奏总纲!R127-INDEX($O$8:$O$607,MATCH(MAX(R$8:R$607),R$8:R$607,0)))&lt;0,0,(节奏总纲!R127-INDEX($O$8:$O$607,MATCH(MAX(R$8:R$607),R$8:R$607,0)))*MAX($I$8:$I$67))</f>
        <v>10800122.787261754</v>
      </c>
      <c r="AO131" s="69">
        <f>求节点($O$8:$O$607,S$8:S$607,节奏总纲!S127)+IF((节奏总纲!S127-INDEX($O$8:$O$607,MATCH(MAX(S$8:S$607),S$8:S$607,0)))&lt;0,0,(节奏总纲!S127-INDEX($O$8:$O$607,MATCH(MAX(S$8:S$607),S$8:S$607,0)))*MAX($I$8:$I$67))</f>
        <v>7698669.2559946692</v>
      </c>
      <c r="AP131" s="69">
        <f>求节点($O$8:$O$607,T$8:T$607,节奏总纲!T127)+IF((节奏总纲!T127-INDEX($O$8:$O$607,MATCH(MAX(T$8:T$607),T$8:T$607,0)))&lt;0,0,(节奏总纲!T127-INDEX($O$8:$O$607,MATCH(MAX(T$8:T$607),T$8:T$607,0)))*MAX($I$8:$I$67))</f>
        <v>4112761.5117624067</v>
      </c>
      <c r="AQ131" s="69">
        <f>求节点($O$8:$O$607,U$8:U$607,节奏总纲!P127)+IF((节奏总纲!P127-INDEX($O$8:$O$607,MATCH(MAX(U$8:U$607),U$8:U$607,0)))&lt;0,0,(节奏总纲!P127-INDEX($O$8:$O$607,MATCH(MAX(U$8:U$607),U$8:U$607,0)))*MAX($J$8:$J$67))</f>
        <v>476430654.8021788</v>
      </c>
      <c r="AR131" s="69">
        <f>求节点($O$8:$O$607,V$8:V$607,节奏总纲!Q127)+IF((节奏总纲!Q127-INDEX($O$8:$O$607,MATCH(MAX(V$8:V$607),V$8:V$607,0)))&lt;0,0,(节奏总纲!Q127-INDEX($O$8:$O$607,MATCH(MAX(V$8:V$607),V$8:V$607,0)))*MAX($J$8:$J$67))</f>
        <v>404519556.93212444</v>
      </c>
      <c r="AS131" s="69">
        <f>求节点($O$8:$O$607,W$8:W$607,节奏总纲!R127)+IF((节奏总纲!R127-INDEX($O$8:$O$607,MATCH(MAX(W$8:W$607),W$8:W$607,0)))&lt;0,0,(节奏总纲!R127-INDEX($O$8:$O$607,MATCH(MAX(W$8:W$607),W$8:W$607,0)))*MAX($J$8:$J$67))</f>
        <v>322842533.30708408</v>
      </c>
      <c r="AT131" s="69">
        <f>求节点($O$8:$O$607,X$8:X$607,节奏总纲!S127)+IF((节奏总纲!S127-INDEX($O$8:$O$607,MATCH(MAX(X$8:X$607),X$8:X$607,0)))&lt;0,0,(节奏总纲!S127-INDEX($O$8:$O$607,MATCH(MAX(X$8:X$607),X$8:X$607,0)))*MAX($J$8:$J$67))</f>
        <v>229992355.54258114</v>
      </c>
      <c r="AU131" s="69">
        <f>求节点($O$8:$O$607,Y$8:Y$607,节奏总纲!T127)+IF((节奏总纲!T127-INDEX($O$8:$O$607,MATCH(MAX(Y$8:Y$607),Y$8:Y$607,0)))&lt;0,0,(节奏总纲!T127-INDEX($O$8:$O$607,MATCH(MAX(Y$8:Y$607),Y$8:Y$607,0)))*MAX($J$8:$J$67))</f>
        <v>122622480.98010424</v>
      </c>
      <c r="AV131" s="69">
        <f>求节点($O$8:$O$607,Z$8:Z$607,节奏总纲!P127)+IF((节奏总纲!P127-INDEX($O$8:$O$607,MATCH(MAX(Z$8:Z$607),Z$8:Z$607,0)))&lt;0,0,(节奏总纲!P127-INDEX($O$8:$O$607,MATCH(MAX(Z$8:Z$607),Z$8:Z$607,0)))*MAX($K$8:$K$67))</f>
        <v>0</v>
      </c>
      <c r="AW131" s="69">
        <f>求节点($O$8:$O$607,AA$8:AA$607,节奏总纲!Q127)+IF((节奏总纲!Q127-INDEX($O$8:$O$607,MATCH(MAX(AA$8:AA$607),AA$8:AA$607,0)))&lt;0,0,(节奏总纲!Q127-INDEX($O$8:$O$607,MATCH(MAX(AA$8:AA$607),AA$8:AA$607,0)))*MAX($K$8:$K$67))</f>
        <v>0</v>
      </c>
      <c r="AX131" s="69">
        <f>求节点($O$8:$O$607,AB$8:AB$607,节奏总纲!R127)+IF((节奏总纲!R127-INDEX($O$8:$O$607,MATCH(MAX(AB$8:AB$607),AB$8:AB$607,0)))&lt;0,0,(节奏总纲!R127-INDEX($O$8:$O$607,MATCH(MAX(AB$8:AB$607),AB$8:AB$607,0)))*MAX($K$8:$K$67))</f>
        <v>0</v>
      </c>
      <c r="AY131" s="69">
        <f>求节点($O$8:$O$607,AC$8:AC$607,节奏总纲!S127)+IF((节奏总纲!S127-INDEX($O$8:$O$607,MATCH(MAX(AC$8:AC$607),AC$8:AC$607,0)))&lt;0,0,(节奏总纲!S127-INDEX($O$8:$O$607,MATCH(MAX(AC$8:AC$607),AC$8:AC$607,0)))*MAX($K$8:$K$67))</f>
        <v>0</v>
      </c>
      <c r="AZ131" s="69">
        <f>求节点($O$8:$O$607,AD$8:AD$607,节奏总纲!T127)+IF((节奏总纲!T127-INDEX($O$8:$O$607,MATCH(MAX(AD$8:AD$607),AD$8:AD$607,0)))&lt;0,0,(节奏总纲!T127-INDEX($O$8:$O$607,MATCH(MAX(AD$8:AD$607),AD$8:AD$607,0)))*MAX($K$8:$K$67))</f>
        <v>0</v>
      </c>
      <c r="BA131" s="69">
        <f>求节点($O$8:$O$607,AE$8:AE$607,节奏总纲!P127)+IF((节奏总纲!P127-INDEX($O$8:$O$607,MATCH(MAX(AE$8:AE$607),AE$8:AE$607,0)))&lt;0,0,(节奏总纲!P127-INDEX($O$8:$O$607,MATCH(MAX(AE$8:AE$607),AE$8:AE$607,0)))*MAX($L$8:$L$67))</f>
        <v>19492087873.698284</v>
      </c>
      <c r="BB131" s="69">
        <f>求节点($O$8:$O$607,AF$8:AF$607,节奏总纲!Q127)+IF((节奏总纲!Q127-INDEX($O$8:$O$607,MATCH(MAX(AF$8:AF$607),AF$8:AF$607,0)))&lt;0,0,(节奏总纲!Q127-INDEX($O$8:$O$607,MATCH(MAX(AF$8:AF$607),AF$8:AF$607,0)))*MAX($L$8:$L$67))</f>
        <v>16538488766.483713</v>
      </c>
      <c r="BC131" s="69">
        <f>求节点($O$8:$O$607,AG$8:AG$607,节奏总纲!R127)+IF((节奏总纲!R127-INDEX($O$8:$O$607,MATCH(MAX(AG$8:AG$607),AG$8:AG$607,0)))&lt;0,0,(节奏总纲!R127-INDEX($O$8:$O$607,MATCH(MAX(AG$8:AG$607),AG$8:AG$607,0)))*MAX($L$8:$L$67))</f>
        <v>13184827586.039383</v>
      </c>
      <c r="BD131" s="69">
        <f>求节点($O$8:$O$607,AH$8:AH$607,节奏总纲!S127)+IF((节奏总纲!S127-INDEX($O$8:$O$607,MATCH(MAX(AH$8:AH$607),AH$8:AH$607,0)))&lt;0,0,(节奏总纲!S127-INDEX($O$8:$O$607,MATCH(MAX(AH$8:AH$607),AH$8:AH$607,0)))*MAX($L$8:$L$67))</f>
        <v>9372278073.45994</v>
      </c>
      <c r="BE131" s="69">
        <f>求节点($O$8:$O$607,AI$8:AI$607,节奏总纲!T127)+IF((节奏总纲!T127-INDEX($O$8:$O$607,MATCH(MAX(AI$8:AI$607),AI$8:AI$607,0)))&lt;0,0,(节奏总纲!T127-INDEX($O$8:$O$607,MATCH(MAX(AI$8:AI$607),AI$8:AI$607,0)))*MAX($L$8:$L$67))</f>
        <v>4962006552.3834419</v>
      </c>
      <c r="BN131" s="69">
        <v>124</v>
      </c>
      <c r="BO131" s="69">
        <f>求节点($BJ$19:$BJ$23,$BK$19:$BK$23,基本信息!G128)</f>
        <v>750000</v>
      </c>
      <c r="BP131" s="69">
        <f>求节点($BJ$19:$BJ$23,$BK$19:$BK$23,基本信息!H128)</f>
        <v>750000</v>
      </c>
      <c r="BQ131" s="69">
        <f>求节点($BJ$19:$BJ$23,$BK$19:$BK$23,基本信息!I128)</f>
        <v>750000</v>
      </c>
      <c r="BR131" s="69">
        <f>求节点($BJ$19:$BJ$23,$BK$19:$BK$23,基本信息!J128)</f>
        <v>750000</v>
      </c>
      <c r="BS131" s="69">
        <f>求节点($BJ$19:$BJ$23,$BK$19:$BK$23,基本信息!K128)</f>
        <v>750000</v>
      </c>
      <c r="BT131" s="69">
        <f>求节点($BJ$19:$BJ$23,$BL$19:$BL$23,基本信息!G128)</f>
        <v>12500</v>
      </c>
      <c r="BU131" s="69">
        <f>求节点($BJ$19:$BJ$23,$BL$19:$BL$23,基本信息!H128)</f>
        <v>12500</v>
      </c>
      <c r="BV131" s="69">
        <f>求节点($BJ$19:$BJ$23,$BL$19:$BL$23,基本信息!I128)</f>
        <v>12500</v>
      </c>
      <c r="BW131" s="69">
        <f>求节点($BJ$19:$BJ$23,$BL$19:$BL$23,基本信息!J128)</f>
        <v>12500</v>
      </c>
      <c r="BX131" s="69">
        <f>求节点($BJ$19:$BJ$23,$BL$19:$BL$23,基本信息!K128)</f>
        <v>12500</v>
      </c>
      <c r="BY131" s="69"/>
      <c r="BZ131" s="69"/>
      <c r="CA131" s="69"/>
      <c r="CC131" s="69"/>
      <c r="CD131" s="69">
        <v>124</v>
      </c>
      <c r="CE131" s="69">
        <f t="shared" si="55"/>
        <v>1594364.8740508119</v>
      </c>
      <c r="CF131" s="69">
        <f t="shared" si="56"/>
        <v>1354116.0689359223</v>
      </c>
      <c r="CG131" s="69">
        <f t="shared" si="57"/>
        <v>1081262.2787261754</v>
      </c>
      <c r="CH131" s="69">
        <f t="shared" si="58"/>
        <v>771116.92559946701</v>
      </c>
      <c r="CI131" s="69">
        <f t="shared" si="59"/>
        <v>412526.1511762407</v>
      </c>
      <c r="CJ131" s="69">
        <f>(CE131-CE130)/节奏总纲!W127</f>
        <v>299.9999999999996</v>
      </c>
      <c r="CK131" s="6">
        <f t="shared" si="60"/>
        <v>7.8401125134180732E-4</v>
      </c>
      <c r="CL131" s="6">
        <f t="shared" si="61"/>
        <v>0.99921598874865825</v>
      </c>
      <c r="CM131" s="69"/>
      <c r="CN131" s="69">
        <v>124</v>
      </c>
      <c r="CO131" s="69">
        <f t="shared" si="62"/>
        <v>477180654.8021788</v>
      </c>
      <c r="CP131" s="69">
        <f t="shared" si="63"/>
        <v>405269556.93212444</v>
      </c>
      <c r="CQ131" s="69">
        <f t="shared" si="64"/>
        <v>323592533.30708408</v>
      </c>
      <c r="CR131" s="69">
        <f t="shared" si="65"/>
        <v>230742355.54258114</v>
      </c>
      <c r="CS131" s="69">
        <f t="shared" si="66"/>
        <v>123372480.98010424</v>
      </c>
      <c r="CT131" s="6">
        <f t="shared" si="67"/>
        <v>1.5717317800968311E-3</v>
      </c>
      <c r="CU131" s="6">
        <f t="shared" si="68"/>
        <v>0.99842826821990316</v>
      </c>
      <c r="CV131" s="69"/>
      <c r="CW131" s="69">
        <v>124</v>
      </c>
      <c r="CX131" s="69">
        <f t="shared" si="69"/>
        <v>0</v>
      </c>
      <c r="CY131" s="69">
        <f t="shared" si="70"/>
        <v>0</v>
      </c>
      <c r="CZ131" s="69">
        <f t="shared" si="71"/>
        <v>0</v>
      </c>
      <c r="DA131" s="69">
        <f t="shared" si="72"/>
        <v>0</v>
      </c>
      <c r="DB131" s="69">
        <f t="shared" si="73"/>
        <v>0</v>
      </c>
    </row>
    <row r="132" spans="14:106" x14ac:dyDescent="0.15">
      <c r="N132" s="69"/>
      <c r="O132" s="58">
        <v>125</v>
      </c>
      <c r="P132" s="69">
        <f>求节点($C$8:$C$67,$I$8:$I$67,基本信息!N129)+P131</f>
        <v>242035.5329308066</v>
      </c>
      <c r="Q132" s="69">
        <f>求节点($C$8:$C$67,$I$8:$I$67,基本信息!O129)+Q131</f>
        <v>257702.79688078084</v>
      </c>
      <c r="R132" s="69">
        <f>求节点($C$8:$C$67,$I$8:$I$67,基本信息!P129)+R131</f>
        <v>274784.69667524379</v>
      </c>
      <c r="S132" s="69">
        <f>求节点($C$8:$C$67,$I$8:$I$67,基本信息!Q129)+S131</f>
        <v>293427.6823951269</v>
      </c>
      <c r="T132" s="69">
        <f>求节点($C$8:$C$67,$I$8:$I$67,基本信息!R129)+T131</f>
        <v>313949.85137715045</v>
      </c>
      <c r="U132" s="69">
        <f>求节点($C$8:$C$67,$J$8:$J$67,基本信息!N129)+U131</f>
        <v>6597258.574859377</v>
      </c>
      <c r="V132" s="69">
        <f>求节点($C$8:$C$67,$J$8:$J$67,基本信息!O129)+V131</f>
        <v>7125820.1577711701</v>
      </c>
      <c r="W132" s="69">
        <f>求节点($C$8:$C$67,$J$8:$J$67,基本信息!P129)+W131</f>
        <v>7712390.5894887727</v>
      </c>
      <c r="X132" s="69">
        <f>求节点($C$8:$C$67,$J$8:$J$67,基本信息!Q129)+X131</f>
        <v>8360108.3345948514</v>
      </c>
      <c r="Y132" s="69">
        <f>求节点($C$8:$C$67,$J$8:$J$67,基本信息!R129)+Y131</f>
        <v>9078131.1685465332</v>
      </c>
      <c r="Z132" s="69">
        <f>求节点($C$8:$C$67,$K$8:$K$67,基本信息!N129)+Z131</f>
        <v>0</v>
      </c>
      <c r="AA132" s="69">
        <f>求节点($C$8:$C$67,$K$8:$K$67,基本信息!O129)+AA131</f>
        <v>0</v>
      </c>
      <c r="AB132" s="69">
        <f>求节点($C$8:$C$67,$K$8:$K$67,基本信息!P129)+AB131</f>
        <v>0</v>
      </c>
      <c r="AC132" s="69">
        <f>求节点($C$8:$C$67,$K$8:$K$67,基本信息!Q129)+AC131</f>
        <v>0</v>
      </c>
      <c r="AD132" s="69">
        <f>求节点($C$8:$C$67,$K$8:$K$67,基本信息!R129)+AD131</f>
        <v>0</v>
      </c>
      <c r="AE132" s="69">
        <f>求节点($C$8:$C$67,$L$8:$L$67,基本信息!N129)+AE131</f>
        <v>191307496.30241644</v>
      </c>
      <c r="AF132" s="69">
        <f>求节点($C$8:$C$67,$L$8:$L$67,基本信息!O129)+AF131</f>
        <v>217005979.81044501</v>
      </c>
      <c r="AG132" s="69">
        <f>求节点($C$8:$C$67,$L$8:$L$67,基本信息!P129)+AG131</f>
        <v>248698353.7121093</v>
      </c>
      <c r="AH132" s="69">
        <f>求节点($C$8:$C$67,$L$8:$L$67,基本信息!Q129)+AH131</f>
        <v>285853522.19650656</v>
      </c>
      <c r="AI132" s="69">
        <f>求节点($C$8:$C$67,$L$8:$L$67,基本信息!R129)+AI131</f>
        <v>328340093.50572407</v>
      </c>
      <c r="AJ132" s="69"/>
      <c r="AK132" s="69">
        <v>125</v>
      </c>
      <c r="AL132" s="69">
        <f>求节点($O$8:$O$607,P$8:P$607,节奏总纲!P128)+IF((节奏总纲!P128-INDEX($O$8:$O$607,MATCH(MAX(P$8:P$607),P$8:P$607,0)))&lt;0,0,(节奏总纲!P128-INDEX($O$8:$O$607,MATCH(MAX(P$8:P$607),P$8:P$607,0)))*MAX($I$8:$I$67))</f>
        <v>17094891.787371404</v>
      </c>
      <c r="AM132" s="69">
        <f>求节点($O$8:$O$607,Q$8:Q$607,节奏总纲!Q128)+IF((节奏总纲!Q128-INDEX($O$8:$O$607,MATCH(MAX(Q$8:Q$607),Q$8:Q$607,0)))&lt;0,0,(节奏总纲!Q128-INDEX($O$8:$O$607,MATCH(MAX(Q$8:Q$607),Q$8:Q$607,0)))*MAX($I$8:$I$67))</f>
        <v>14510543.213777181</v>
      </c>
      <c r="AN132" s="69">
        <f>求节点($O$8:$O$607,R$8:R$607,节奏总纲!R128)+IF((节奏总纲!R128-INDEX($O$8:$O$607,MATCH(MAX(R$8:R$607),R$8:R$607,0)))&lt;0,0,(节奏总纲!R128-INDEX($O$8:$O$607,MATCH(MAX(R$8:R$607),R$8:R$607,0)))*MAX($I$8:$I$67))</f>
        <v>11609649.40657118</v>
      </c>
      <c r="AO132" s="69">
        <f>求节点($O$8:$O$607,S$8:S$607,节奏总纲!S128)+IF((节奏总纲!S128-INDEX($O$8:$O$607,MATCH(MAX(S$8:S$607),S$8:S$607,0)))&lt;0,0,(节奏总纲!S128-INDEX($O$8:$O$607,MATCH(MAX(S$8:S$607),S$8:S$607,0)))*MAX($I$8:$I$67))</f>
        <v>8286370.1926822523</v>
      </c>
      <c r="AP132" s="69">
        <f>求节点($O$8:$O$607,T$8:T$607,节奏总纲!T128)+IF((节奏总纲!T128-INDEX($O$8:$O$607,MATCH(MAX(T$8:T$607),T$8:T$607,0)))&lt;0,0,(节奏总纲!T128-INDEX($O$8:$O$607,MATCH(MAX(T$8:T$607),T$8:T$607,0)))*MAX($I$8:$I$67))</f>
        <v>4391599.9056589259</v>
      </c>
      <c r="AQ132" s="69">
        <f>求节点($O$8:$O$607,U$8:U$607,节奏总纲!P128)+IF((节奏总纲!P128-INDEX($O$8:$O$607,MATCH(MAX(U$8:U$607),U$8:U$607,0)))&lt;0,0,(节奏总纲!P128-INDEX($O$8:$O$607,MATCH(MAX(U$8:U$607),U$8:U$607,0)))*MAX($J$8:$J$67))</f>
        <v>511342946.20807725</v>
      </c>
      <c r="AR132" s="69">
        <f>求节点($O$8:$O$607,V$8:V$607,节奏总纲!Q128)+IF((节奏总纲!Q128-INDEX($O$8:$O$607,MATCH(MAX(V$8:V$607),V$8:V$607,0)))&lt;0,0,(节奏总纲!Q128-INDEX($O$8:$O$607,MATCH(MAX(V$8:V$607),V$8:V$607,0)))*MAX($J$8:$J$67))</f>
        <v>433976032.66466314</v>
      </c>
      <c r="AS132" s="69">
        <f>求节点($O$8:$O$607,W$8:W$607,节奏总纲!R128)+IF((节奏总纲!R128-INDEX($O$8:$O$607,MATCH(MAX(W$8:W$607),W$8:W$607,0)))&lt;0,0,(节奏总纲!R128-INDEX($O$8:$O$607,MATCH(MAX(W$8:W$607),W$8:W$607,0)))*MAX($J$8:$J$67))</f>
        <v>347128331.88636684</v>
      </c>
      <c r="AT132" s="69">
        <f>求节点($O$8:$O$607,X$8:X$607,节奏总纲!S128)+IF((节奏总纲!S128-INDEX($O$8:$O$607,MATCH(MAX(X$8:X$607),X$8:X$607,0)))&lt;0,0,(节奏总纲!S128-INDEX($O$8:$O$607,MATCH(MAX(X$8:X$607),X$8:X$607,0)))*MAX($J$8:$J$67))</f>
        <v>247623383.64320862</v>
      </c>
      <c r="AU132" s="69">
        <f>求节点($O$8:$O$607,Y$8:Y$607,节奏总纲!T128)+IF((节奏总纲!T128-INDEX($O$8:$O$607,MATCH(MAX(Y$8:Y$607),Y$8:Y$607,0)))&lt;0,0,(节奏总纲!T128-INDEX($O$8:$O$607,MATCH(MAX(Y$8:Y$607),Y$8:Y$607,0)))*MAX($J$8:$J$67))</f>
        <v>130987632.79699978</v>
      </c>
      <c r="AV132" s="69">
        <f>求节点($O$8:$O$607,Z$8:Z$607,节奏总纲!P128)+IF((节奏总纲!P128-INDEX($O$8:$O$607,MATCH(MAX(Z$8:Z$607),Z$8:Z$607,0)))&lt;0,0,(节奏总纲!P128-INDEX($O$8:$O$607,MATCH(MAX(Z$8:Z$607),Z$8:Z$607,0)))*MAX($K$8:$K$67))</f>
        <v>0</v>
      </c>
      <c r="AW132" s="69">
        <f>求节点($O$8:$O$607,AA$8:AA$607,节奏总纲!Q128)+IF((节奏总纲!Q128-INDEX($O$8:$O$607,MATCH(MAX(AA$8:AA$607),AA$8:AA$607,0)))&lt;0,0,(节奏总纲!Q128-INDEX($O$8:$O$607,MATCH(MAX(AA$8:AA$607),AA$8:AA$607,0)))*MAX($K$8:$K$67))</f>
        <v>0</v>
      </c>
      <c r="AX132" s="69">
        <f>求节点($O$8:$O$607,AB$8:AB$607,节奏总纲!R128)+IF((节奏总纲!R128-INDEX($O$8:$O$607,MATCH(MAX(AB$8:AB$607),AB$8:AB$607,0)))&lt;0,0,(节奏总纲!R128-INDEX($O$8:$O$607,MATCH(MAX(AB$8:AB$607),AB$8:AB$607,0)))*MAX($K$8:$K$67))</f>
        <v>0</v>
      </c>
      <c r="AY132" s="69">
        <f>求节点($O$8:$O$607,AC$8:AC$607,节奏总纲!S128)+IF((节奏总纲!S128-INDEX($O$8:$O$607,MATCH(MAX(AC$8:AC$607),AC$8:AC$607,0)))&lt;0,0,(节奏总纲!S128-INDEX($O$8:$O$607,MATCH(MAX(AC$8:AC$607),AC$8:AC$607,0)))*MAX($K$8:$K$67))</f>
        <v>0</v>
      </c>
      <c r="AZ132" s="69">
        <f>求节点($O$8:$O$607,AD$8:AD$607,节奏总纲!T128)+IF((节奏总纲!T128-INDEX($O$8:$O$607,MATCH(MAX(AD$8:AD$607),AD$8:AD$607,0)))&lt;0,0,(节奏总纲!T128-INDEX($O$8:$O$607,MATCH(MAX(AD$8:AD$607),AD$8:AD$607,0)))*MAX($K$8:$K$67))</f>
        <v>0</v>
      </c>
      <c r="BA132" s="69">
        <f>求节点($O$8:$O$607,AE$8:AE$607,节奏总纲!P128)+IF((节奏总纲!P128-INDEX($O$8:$O$607,MATCH(MAX(AE$8:AE$607),AE$8:AE$607,0)))&lt;0,0,(节奏总纲!P128-INDEX($O$8:$O$607,MATCH(MAX(AE$8:AE$607),AE$8:AE$607,0)))*MAX($L$8:$L$67))</f>
        <v>20935129251.808758</v>
      </c>
      <c r="BB132" s="69">
        <f>求节点($O$8:$O$607,AF$8:AF$607,节奏总纲!Q128)+IF((节奏总纲!Q128-INDEX($O$8:$O$607,MATCH(MAX(AF$8:AF$607),AF$8:AF$607,0)))&lt;0,0,(节奏总纲!Q128-INDEX($O$8:$O$607,MATCH(MAX(AF$8:AF$607),AF$8:AF$607,0)))*MAX($L$8:$L$67))</f>
        <v>17756023096.761978</v>
      </c>
      <c r="BC132" s="69">
        <f>求节点($O$8:$O$607,AG$8:AG$607,节奏总纲!R128)+IF((节奏总纲!R128-INDEX($O$8:$O$607,MATCH(MAX(AG$8:AG$607),AG$8:AG$607,0)))&lt;0,0,(节奏总纲!R128-INDEX($O$8:$O$607,MATCH(MAX(AG$8:AG$607),AG$8:AG$607,0)))*MAX($L$8:$L$67))</f>
        <v>14188640593.98307</v>
      </c>
      <c r="BD132" s="69">
        <f>求节点($O$8:$O$607,AH$8:AH$607,节奏总纲!S128)+IF((节奏总纲!S128-INDEX($O$8:$O$607,MATCH(MAX(AH$8:AH$607),AH$8:AH$607,0)))&lt;0,0,(节奏总纲!S128-INDEX($O$8:$O$607,MATCH(MAX(AH$8:AH$607),AH$8:AH$607,0)))*MAX($L$8:$L$67))</f>
        <v>10101027234.952541</v>
      </c>
      <c r="BE132" s="69">
        <f>求节点($O$8:$O$607,AI$8:AI$607,节奏总纲!T128)+IF((节奏总纲!T128-INDEX($O$8:$O$607,MATCH(MAX(AI$8:AI$607),AI$8:AI$607,0)))&lt;0,0,(节奏总纲!T128-INDEX($O$8:$O$607,MATCH(MAX(AI$8:AI$607),AI$8:AI$607,0)))*MAX($L$8:$L$67))</f>
        <v>5307766160.8151255</v>
      </c>
      <c r="BN132" s="69">
        <v>125</v>
      </c>
      <c r="BO132" s="69">
        <f>求节点($BJ$19:$BJ$23,$BK$19:$BK$23,基本信息!G129)</f>
        <v>750000</v>
      </c>
      <c r="BP132" s="69">
        <f>求节点($BJ$19:$BJ$23,$BK$19:$BK$23,基本信息!H129)</f>
        <v>750000</v>
      </c>
      <c r="BQ132" s="69">
        <f>求节点($BJ$19:$BJ$23,$BK$19:$BK$23,基本信息!I129)</f>
        <v>750000</v>
      </c>
      <c r="BR132" s="69">
        <f>求节点($BJ$19:$BJ$23,$BK$19:$BK$23,基本信息!J129)</f>
        <v>750000</v>
      </c>
      <c r="BS132" s="69">
        <f>求节点($BJ$19:$BJ$23,$BK$19:$BK$23,基本信息!K129)</f>
        <v>750000</v>
      </c>
      <c r="BT132" s="69">
        <f>求节点($BJ$19:$BJ$23,$BL$19:$BL$23,基本信息!G129)</f>
        <v>12500</v>
      </c>
      <c r="BU132" s="69">
        <f>求节点($BJ$19:$BJ$23,$BL$19:$BL$23,基本信息!H129)</f>
        <v>12500</v>
      </c>
      <c r="BV132" s="69">
        <f>求节点($BJ$19:$BJ$23,$BL$19:$BL$23,基本信息!I129)</f>
        <v>12500</v>
      </c>
      <c r="BW132" s="69">
        <f>求节点($BJ$19:$BJ$23,$BL$19:$BL$23,基本信息!J129)</f>
        <v>12500</v>
      </c>
      <c r="BX132" s="69">
        <f>求节点($BJ$19:$BJ$23,$BL$19:$BL$23,基本信息!K129)</f>
        <v>12500</v>
      </c>
      <c r="BY132" s="69"/>
      <c r="BZ132" s="69"/>
      <c r="CA132" s="69"/>
      <c r="CC132" s="69"/>
      <c r="CD132" s="69">
        <v>125</v>
      </c>
      <c r="CE132" s="69">
        <f t="shared" si="55"/>
        <v>1710739.1787371405</v>
      </c>
      <c r="CF132" s="69">
        <f t="shared" si="56"/>
        <v>1452304.3213777181</v>
      </c>
      <c r="CG132" s="69">
        <f t="shared" si="57"/>
        <v>1162214.9406571181</v>
      </c>
      <c r="CH132" s="69">
        <f t="shared" si="58"/>
        <v>829887.0192682253</v>
      </c>
      <c r="CI132" s="69">
        <f t="shared" si="59"/>
        <v>440409.9905658926</v>
      </c>
      <c r="CJ132" s="69">
        <f>(CE132-CE131)/节奏总纲!W128</f>
        <v>300.00000000000091</v>
      </c>
      <c r="CK132" s="6">
        <f t="shared" si="60"/>
        <v>7.3067830300276634E-4</v>
      </c>
      <c r="CL132" s="6">
        <f t="shared" si="61"/>
        <v>0.99926932169699723</v>
      </c>
      <c r="CM132" s="69"/>
      <c r="CN132" s="69">
        <v>125</v>
      </c>
      <c r="CO132" s="69">
        <f t="shared" si="62"/>
        <v>512092946.20807725</v>
      </c>
      <c r="CP132" s="69">
        <f t="shared" si="63"/>
        <v>434726032.66466314</v>
      </c>
      <c r="CQ132" s="69">
        <f t="shared" si="64"/>
        <v>347878331.88636684</v>
      </c>
      <c r="CR132" s="69">
        <f t="shared" si="65"/>
        <v>248373383.64320862</v>
      </c>
      <c r="CS132" s="69">
        <f t="shared" si="66"/>
        <v>131737632.79699978</v>
      </c>
      <c r="CT132" s="6">
        <f t="shared" si="67"/>
        <v>1.4645778770310471E-3</v>
      </c>
      <c r="CU132" s="6">
        <f t="shared" si="68"/>
        <v>0.99853542212296897</v>
      </c>
      <c r="CV132" s="69"/>
      <c r="CW132" s="69">
        <v>125</v>
      </c>
      <c r="CX132" s="69">
        <f t="shared" si="69"/>
        <v>0</v>
      </c>
      <c r="CY132" s="69">
        <f t="shared" si="70"/>
        <v>0</v>
      </c>
      <c r="CZ132" s="69">
        <f t="shared" si="71"/>
        <v>0</v>
      </c>
      <c r="DA132" s="69">
        <f t="shared" si="72"/>
        <v>0</v>
      </c>
      <c r="DB132" s="69">
        <f t="shared" si="73"/>
        <v>0</v>
      </c>
    </row>
    <row r="133" spans="14:106" x14ac:dyDescent="0.15">
      <c r="N133" s="69"/>
      <c r="O133" s="58">
        <v>126</v>
      </c>
      <c r="P133" s="69">
        <f>求节点($C$8:$C$67,$I$8:$I$67,基本信息!N130)+P132</f>
        <v>244195.5329308066</v>
      </c>
      <c r="Q133" s="69">
        <f>求节点($C$8:$C$67,$I$8:$I$67,基本信息!O130)+Q132</f>
        <v>259967.79688078084</v>
      </c>
      <c r="R133" s="69">
        <f>求节点($C$8:$C$67,$I$8:$I$67,基本信息!P130)+R132</f>
        <v>277154.69667524379</v>
      </c>
      <c r="S133" s="69">
        <f>求节点($C$8:$C$67,$I$8:$I$67,基本信息!Q130)+S132</f>
        <v>295902.6823951269</v>
      </c>
      <c r="T133" s="69">
        <f>求节点($C$8:$C$67,$I$8:$I$67,基本信息!R130)+T132</f>
        <v>316529.85137715045</v>
      </c>
      <c r="U133" s="69">
        <f>求节点($C$8:$C$67,$J$8:$J$67,基本信息!N130)+U132</f>
        <v>6657258.574859377</v>
      </c>
      <c r="V133" s="69">
        <f>求节点($C$8:$C$67,$J$8:$J$67,基本信息!O130)+V132</f>
        <v>7189570.1577711701</v>
      </c>
      <c r="W133" s="69">
        <f>求节点($C$8:$C$67,$J$8:$J$67,基本信息!P130)+W132</f>
        <v>7779890.5894887727</v>
      </c>
      <c r="X133" s="69">
        <f>求节点($C$8:$C$67,$J$8:$J$67,基本信息!Q130)+X132</f>
        <v>8431358.3345948514</v>
      </c>
      <c r="Y133" s="69">
        <f>求节点($C$8:$C$67,$J$8:$J$67,基本信息!R130)+Y132</f>
        <v>9153131.1685465332</v>
      </c>
      <c r="Z133" s="69">
        <f>求节点($C$8:$C$67,$K$8:$K$67,基本信息!N130)+Z132</f>
        <v>0</v>
      </c>
      <c r="AA133" s="69">
        <f>求节点($C$8:$C$67,$K$8:$K$67,基本信息!O130)+AA132</f>
        <v>0</v>
      </c>
      <c r="AB133" s="69">
        <f>求节点($C$8:$C$67,$K$8:$K$67,基本信息!P130)+AB132</f>
        <v>0</v>
      </c>
      <c r="AC133" s="69">
        <f>求节点($C$8:$C$67,$K$8:$K$67,基本信息!Q130)+AC132</f>
        <v>0</v>
      </c>
      <c r="AD133" s="69">
        <f>求节点($C$8:$C$67,$K$8:$K$67,基本信息!R130)+AD132</f>
        <v>0</v>
      </c>
      <c r="AE133" s="69">
        <f>求节点($C$8:$C$67,$L$8:$L$67,基本信息!N130)+AE132</f>
        <v>193107496.30241644</v>
      </c>
      <c r="AF133" s="69">
        <f>求节点($C$8:$C$67,$L$8:$L$67,基本信息!O130)+AF132</f>
        <v>219045979.81044501</v>
      </c>
      <c r="AG133" s="69">
        <f>求节点($C$8:$C$67,$L$8:$L$67,基本信息!P130)+AG132</f>
        <v>250978353.7121093</v>
      </c>
      <c r="AH133" s="69">
        <f>求节点($C$8:$C$67,$L$8:$L$67,基本信息!Q130)+AH132</f>
        <v>288373522.19650656</v>
      </c>
      <c r="AI133" s="69">
        <f>求节点($C$8:$C$67,$L$8:$L$67,基本信息!R130)+AI132</f>
        <v>331100093.50572407</v>
      </c>
      <c r="AJ133" s="69"/>
      <c r="AK133" s="69">
        <v>126</v>
      </c>
      <c r="AL133" s="69">
        <f>求节点($O$8:$O$607,P$8:P$607,节奏总纲!P129)+IF((节奏总纲!P129-INDEX($O$8:$O$607,MATCH(MAX(P$8:P$607),P$8:P$607,0)))&lt;0,0,(节奏总纲!P129-INDEX($O$8:$O$607,MATCH(MAX(P$8:P$607),P$8:P$607,0)))*MAX($I$8:$I$67))</f>
        <v>18342160.702210564</v>
      </c>
      <c r="AM133" s="69">
        <f>求节点($O$8:$O$607,Q$8:Q$607,节奏总纲!Q129)+IF((节奏总纲!Q129-INDEX($O$8:$O$607,MATCH(MAX(Q$8:Q$607),Q$8:Q$607,0)))&lt;0,0,(节奏总纲!Q129-INDEX($O$8:$O$607,MATCH(MAX(Q$8:Q$607),Q$8:Q$607,0)))*MAX($I$8:$I$67))</f>
        <v>15599644.103420928</v>
      </c>
      <c r="AN133" s="69">
        <f>求节点($O$8:$O$607,R$8:R$607,节奏总纲!R129)+IF((节奏总纲!R129-INDEX($O$8:$O$607,MATCH(MAX(R$8:R$607),R$8:R$607,0)))&lt;0,0,(节奏总纲!R129-INDEX($O$8:$O$607,MATCH(MAX(R$8:R$607),R$8:R$607,0)))*MAX($I$8:$I$67))</f>
        <v>12478650.787022471</v>
      </c>
      <c r="AO133" s="69">
        <f>求节点($O$8:$O$607,S$8:S$607,节奏总纲!S129)+IF((节奏总纲!S129-INDEX($O$8:$O$607,MATCH(MAX(S$8:S$607),S$8:S$607,0)))&lt;0,0,(节奏总纲!S129-INDEX($O$8:$O$607,MATCH(MAX(S$8:S$607),S$8:S$607,0)))*MAX($I$8:$I$67))</f>
        <v>8843385.6893603876</v>
      </c>
      <c r="AP133" s="69">
        <f>求节点($O$8:$O$607,T$8:T$607,节奏总纲!T129)+IF((节奏总纲!T129-INDEX($O$8:$O$607,MATCH(MAX(T$8:T$607),T$8:T$607,0)))&lt;0,0,(节奏总纲!T129-INDEX($O$8:$O$607,MATCH(MAX(T$8:T$607),T$8:T$607,0)))*MAX($I$8:$I$67))</f>
        <v>4688580.2702206085</v>
      </c>
      <c r="AQ133" s="69">
        <f>求节点($O$8:$O$607,U$8:U$607,节奏总纲!P129)+IF((节奏总纲!P129-INDEX($O$8:$O$607,MATCH(MAX(U$8:U$607),U$8:U$607,0)))&lt;0,0,(节奏总纲!P129-INDEX($O$8:$O$607,MATCH(MAX(U$8:U$607),U$8:U$607,0)))*MAX($J$8:$J$67))</f>
        <v>548761013.65325212</v>
      </c>
      <c r="AR133" s="69">
        <f>求节点($O$8:$O$607,V$8:V$607,节奏总纲!Q129)+IF((节奏总纲!Q129-INDEX($O$8:$O$607,MATCH(MAX(V$8:V$607),V$8:V$607,0)))&lt;0,0,(节奏总纲!Q129-INDEX($O$8:$O$607,MATCH(MAX(V$8:V$607),V$8:V$607,0)))*MAX($J$8:$J$67))</f>
        <v>466649059.35397553</v>
      </c>
      <c r="AS133" s="69">
        <f>求节点($O$8:$O$607,W$8:W$607,节奏总纲!R129)+IF((节奏总纲!R129-INDEX($O$8:$O$607,MATCH(MAX(W$8:W$607),W$8:W$607,0)))&lt;0,0,(节奏总纲!R129-INDEX($O$8:$O$607,MATCH(MAX(W$8:W$607),W$8:W$607,0)))*MAX($J$8:$J$67))</f>
        <v>373198373.29990554</v>
      </c>
      <c r="AT133" s="69">
        <f>求节点($O$8:$O$607,X$8:X$607,节奏总纲!S129)+IF((节奏总纲!S129-INDEX($O$8:$O$607,MATCH(MAX(X$8:X$607),X$8:X$607,0)))&lt;0,0,(节奏总纲!S129-INDEX($O$8:$O$607,MATCH(MAX(X$8:X$607),X$8:X$607,0)))*MAX($J$8:$J$67))</f>
        <v>264333848.54355267</v>
      </c>
      <c r="AU133" s="69">
        <f>求节点($O$8:$O$607,Y$8:Y$607,节奏总纲!T129)+IF((节奏总纲!T129-INDEX($O$8:$O$607,MATCH(MAX(Y$8:Y$607),Y$8:Y$607,0)))&lt;0,0,(节奏总纲!T129-INDEX($O$8:$O$607,MATCH(MAX(Y$8:Y$607),Y$8:Y$607,0)))*MAX($J$8:$J$67))</f>
        <v>139897043.73385027</v>
      </c>
      <c r="AV133" s="69">
        <f>求节点($O$8:$O$607,Z$8:Z$607,节奏总纲!P129)+IF((节奏总纲!P129-INDEX($O$8:$O$607,MATCH(MAX(Z$8:Z$607),Z$8:Z$607,0)))&lt;0,0,(节奏总纲!P129-INDEX($O$8:$O$607,MATCH(MAX(Z$8:Z$607),Z$8:Z$607,0)))*MAX($K$8:$K$67))</f>
        <v>0</v>
      </c>
      <c r="AW133" s="69">
        <f>求节点($O$8:$O$607,AA$8:AA$607,节奏总纲!Q129)+IF((节奏总纲!Q129-INDEX($O$8:$O$607,MATCH(MAX(AA$8:AA$607),AA$8:AA$607,0)))&lt;0,0,(节奏总纲!Q129-INDEX($O$8:$O$607,MATCH(MAX(AA$8:AA$607),AA$8:AA$607,0)))*MAX($K$8:$K$67))</f>
        <v>0</v>
      </c>
      <c r="AX133" s="69">
        <f>求节点($O$8:$O$607,AB$8:AB$607,节奏总纲!R129)+IF((节奏总纲!R129-INDEX($O$8:$O$607,MATCH(MAX(AB$8:AB$607),AB$8:AB$607,0)))&lt;0,0,(节奏总纲!R129-INDEX($O$8:$O$607,MATCH(MAX(AB$8:AB$607),AB$8:AB$607,0)))*MAX($K$8:$K$67))</f>
        <v>0</v>
      </c>
      <c r="AY133" s="69">
        <f>求节点($O$8:$O$607,AC$8:AC$607,节奏总纲!S129)+IF((节奏总纲!S129-INDEX($O$8:$O$607,MATCH(MAX(AC$8:AC$607),AC$8:AC$607,0)))&lt;0,0,(节奏总纲!S129-INDEX($O$8:$O$607,MATCH(MAX(AC$8:AC$607),AC$8:AC$607,0)))*MAX($K$8:$K$67))</f>
        <v>0</v>
      </c>
      <c r="AZ133" s="69">
        <f>求节点($O$8:$O$607,AD$8:AD$607,节奏总纲!T129)+IF((节奏总纲!T129-INDEX($O$8:$O$607,MATCH(MAX(AD$8:AD$607),AD$8:AD$607,0)))&lt;0,0,(节奏总纲!T129-INDEX($O$8:$O$607,MATCH(MAX(AD$8:AD$607),AD$8:AD$607,0)))*MAX($K$8:$K$67))</f>
        <v>0</v>
      </c>
      <c r="BA133" s="69">
        <f>求节点($O$8:$O$607,AE$8:AE$607,节奏总纲!P129)+IF((节奏总纲!P129-INDEX($O$8:$O$607,MATCH(MAX(AE$8:AE$607),AE$8:AE$607,0)))&lt;0,0,(节奏总纲!P129-INDEX($O$8:$O$607,MATCH(MAX(AE$8:AE$607),AE$8:AE$607,0)))*MAX($L$8:$L$67))</f>
        <v>22481742706.20932</v>
      </c>
      <c r="BB133" s="69">
        <f>求节点($O$8:$O$607,AF$8:AF$607,节奏总纲!Q129)+IF((节奏总纲!Q129-INDEX($O$8:$O$607,MATCH(MAX(AF$8:AF$607),AF$8:AF$607,0)))&lt;0,0,(节奏总纲!Q129-INDEX($O$8:$O$607,MATCH(MAX(AF$8:AF$607),AF$8:AF$607,0)))*MAX($L$8:$L$67))</f>
        <v>19106508199.920223</v>
      </c>
      <c r="BC133" s="69">
        <f>求节点($O$8:$O$607,AG$8:AG$607,节奏总纲!R129)+IF((节奏总纲!R129-INDEX($O$8:$O$607,MATCH(MAX(AG$8:AG$607),AG$8:AG$607,0)))&lt;0,0,(节奏总纲!R129-INDEX($O$8:$O$607,MATCH(MAX(AG$8:AG$607),AG$8:AG$607,0)))*MAX($L$8:$L$67))</f>
        <v>15266202305.74267</v>
      </c>
      <c r="BD133" s="69">
        <f>求节点($O$8:$O$607,AH$8:AH$607,节奏总纲!S129)+IF((节奏总纲!S129-INDEX($O$8:$O$607,MATCH(MAX(AH$8:AH$607),AH$8:AH$607,0)))&lt;0,0,(节奏总纲!S129-INDEX($O$8:$O$607,MATCH(MAX(AH$8:AH$607),AH$8:AH$607,0)))*MAX($L$8:$L$67))</f>
        <v>10791726450.833429</v>
      </c>
      <c r="BE133" s="69">
        <f>求节点($O$8:$O$607,AI$8:AI$607,节奏总纲!T129)+IF((节奏总纲!T129-INDEX($O$8:$O$607,MATCH(MAX(AI$8:AI$607),AI$8:AI$607,0)))&lt;0,0,(节奏总纲!T129-INDEX($O$8:$O$607,MATCH(MAX(AI$8:AI$607),AI$8:AI$607,0)))*MAX($L$8:$L$67))</f>
        <v>5676021812.8716116</v>
      </c>
      <c r="BN133" s="69">
        <v>126</v>
      </c>
      <c r="BO133" s="69">
        <f>求节点($BJ$19:$BJ$23,$BK$19:$BK$23,基本信息!G130)</f>
        <v>750000</v>
      </c>
      <c r="BP133" s="69">
        <f>求节点($BJ$19:$BJ$23,$BK$19:$BK$23,基本信息!H130)</f>
        <v>750000</v>
      </c>
      <c r="BQ133" s="69">
        <f>求节点($BJ$19:$BJ$23,$BK$19:$BK$23,基本信息!I130)</f>
        <v>750000</v>
      </c>
      <c r="BR133" s="69">
        <f>求节点($BJ$19:$BJ$23,$BK$19:$BK$23,基本信息!J130)</f>
        <v>750000</v>
      </c>
      <c r="BS133" s="69">
        <f>求节点($BJ$19:$BJ$23,$BK$19:$BK$23,基本信息!K130)</f>
        <v>750000</v>
      </c>
      <c r="BT133" s="69">
        <f>求节点($BJ$19:$BJ$23,$BL$19:$BL$23,基本信息!G130)</f>
        <v>12500</v>
      </c>
      <c r="BU133" s="69">
        <f>求节点($BJ$19:$BJ$23,$BL$19:$BL$23,基本信息!H130)</f>
        <v>12500</v>
      </c>
      <c r="BV133" s="69">
        <f>求节点($BJ$19:$BJ$23,$BL$19:$BL$23,基本信息!I130)</f>
        <v>12500</v>
      </c>
      <c r="BW133" s="69">
        <f>求节点($BJ$19:$BJ$23,$BL$19:$BL$23,基本信息!J130)</f>
        <v>12500</v>
      </c>
      <c r="BX133" s="69">
        <f>求节点($BJ$19:$BJ$23,$BL$19:$BL$23,基本信息!K130)</f>
        <v>12500</v>
      </c>
      <c r="BY133" s="69"/>
      <c r="BZ133" s="69"/>
      <c r="CA133" s="69"/>
      <c r="CC133" s="69"/>
      <c r="CD133" s="69">
        <v>126</v>
      </c>
      <c r="CE133" s="69">
        <f t="shared" si="55"/>
        <v>1835466.0702210565</v>
      </c>
      <c r="CF133" s="69">
        <f t="shared" si="56"/>
        <v>1561214.4103420929</v>
      </c>
      <c r="CG133" s="69">
        <f t="shared" si="57"/>
        <v>1249115.0787022472</v>
      </c>
      <c r="CH133" s="69">
        <f t="shared" si="58"/>
        <v>885588.56893603876</v>
      </c>
      <c r="CI133" s="69">
        <f t="shared" si="59"/>
        <v>470108.02702206088</v>
      </c>
      <c r="CJ133" s="69">
        <f>(CE133-CE132)/节奏总纲!W129</f>
        <v>299.99999999999903</v>
      </c>
      <c r="CK133" s="6">
        <f t="shared" si="60"/>
        <v>6.8102593683437302E-4</v>
      </c>
      <c r="CL133" s="6">
        <f t="shared" si="61"/>
        <v>0.99931897406316561</v>
      </c>
      <c r="CM133" s="69"/>
      <c r="CN133" s="69">
        <v>126</v>
      </c>
      <c r="CO133" s="69">
        <f t="shared" si="62"/>
        <v>549511013.65325212</v>
      </c>
      <c r="CP133" s="69">
        <f t="shared" si="63"/>
        <v>467399059.35397553</v>
      </c>
      <c r="CQ133" s="69">
        <f t="shared" si="64"/>
        <v>373948373.29990554</v>
      </c>
      <c r="CR133" s="69">
        <f t="shared" si="65"/>
        <v>265083848.54355267</v>
      </c>
      <c r="CS133" s="69">
        <f t="shared" si="66"/>
        <v>140647043.73385027</v>
      </c>
      <c r="CT133" s="6">
        <f t="shared" si="67"/>
        <v>1.3648498053093778E-3</v>
      </c>
      <c r="CU133" s="6">
        <f t="shared" si="68"/>
        <v>0.99863515019469062</v>
      </c>
      <c r="CV133" s="69"/>
      <c r="CW133" s="69">
        <v>126</v>
      </c>
      <c r="CX133" s="69">
        <f t="shared" si="69"/>
        <v>0</v>
      </c>
      <c r="CY133" s="69">
        <f t="shared" si="70"/>
        <v>0</v>
      </c>
      <c r="CZ133" s="69">
        <f t="shared" si="71"/>
        <v>0</v>
      </c>
      <c r="DA133" s="69">
        <f t="shared" si="72"/>
        <v>0</v>
      </c>
      <c r="DB133" s="69">
        <f t="shared" si="73"/>
        <v>0</v>
      </c>
    </row>
    <row r="134" spans="14:106" x14ac:dyDescent="0.15">
      <c r="N134" s="69"/>
      <c r="O134" s="58">
        <v>127</v>
      </c>
      <c r="P134" s="69">
        <f>求节点($C$8:$C$67,$I$8:$I$67,基本信息!N131)+P133</f>
        <v>246355.5329308066</v>
      </c>
      <c r="Q134" s="69">
        <f>求节点($C$8:$C$67,$I$8:$I$67,基本信息!O131)+Q133</f>
        <v>262232.79688078084</v>
      </c>
      <c r="R134" s="69">
        <f>求节点($C$8:$C$67,$I$8:$I$67,基本信息!P131)+R133</f>
        <v>279524.69667524379</v>
      </c>
      <c r="S134" s="69">
        <f>求节点($C$8:$C$67,$I$8:$I$67,基本信息!Q131)+S133</f>
        <v>298377.6823951269</v>
      </c>
      <c r="T134" s="69">
        <f>求节点($C$8:$C$67,$I$8:$I$67,基本信息!R131)+T133</f>
        <v>319109.85137715045</v>
      </c>
      <c r="U134" s="69">
        <f>求节点($C$8:$C$67,$J$8:$J$67,基本信息!N131)+U133</f>
        <v>6717258.574859377</v>
      </c>
      <c r="V134" s="69">
        <f>求节点($C$8:$C$67,$J$8:$J$67,基本信息!O131)+V133</f>
        <v>7253320.1577711701</v>
      </c>
      <c r="W134" s="69">
        <f>求节点($C$8:$C$67,$J$8:$J$67,基本信息!P131)+W133</f>
        <v>7847390.5894887727</v>
      </c>
      <c r="X134" s="69">
        <f>求节点($C$8:$C$67,$J$8:$J$67,基本信息!Q131)+X133</f>
        <v>8502608.3345948514</v>
      </c>
      <c r="Y134" s="69">
        <f>求节点($C$8:$C$67,$J$8:$J$67,基本信息!R131)+Y133</f>
        <v>9228131.1685465332</v>
      </c>
      <c r="Z134" s="69">
        <f>求节点($C$8:$C$67,$K$8:$K$67,基本信息!N131)+Z133</f>
        <v>0</v>
      </c>
      <c r="AA134" s="69">
        <f>求节点($C$8:$C$67,$K$8:$K$67,基本信息!O131)+AA133</f>
        <v>0</v>
      </c>
      <c r="AB134" s="69">
        <f>求节点($C$8:$C$67,$K$8:$K$67,基本信息!P131)+AB133</f>
        <v>0</v>
      </c>
      <c r="AC134" s="69">
        <f>求节点($C$8:$C$67,$K$8:$K$67,基本信息!Q131)+AC133</f>
        <v>0</v>
      </c>
      <c r="AD134" s="69">
        <f>求节点($C$8:$C$67,$K$8:$K$67,基本信息!R131)+AD133</f>
        <v>0</v>
      </c>
      <c r="AE134" s="69">
        <f>求节点($C$8:$C$67,$L$8:$L$67,基本信息!N131)+AE133</f>
        <v>194907496.30241644</v>
      </c>
      <c r="AF134" s="69">
        <f>求节点($C$8:$C$67,$L$8:$L$67,基本信息!O131)+AF133</f>
        <v>221085979.81044501</v>
      </c>
      <c r="AG134" s="69">
        <f>求节点($C$8:$C$67,$L$8:$L$67,基本信息!P131)+AG133</f>
        <v>253258353.7121093</v>
      </c>
      <c r="AH134" s="69">
        <f>求节点($C$8:$C$67,$L$8:$L$67,基本信息!Q131)+AH133</f>
        <v>290893522.19650656</v>
      </c>
      <c r="AI134" s="69">
        <f>求节点($C$8:$C$67,$L$8:$L$67,基本信息!R131)+AI133</f>
        <v>333860093.50572407</v>
      </c>
      <c r="AJ134" s="69"/>
      <c r="AK134" s="69">
        <v>127</v>
      </c>
      <c r="AL134" s="69">
        <f>求节点($O$8:$O$607,P$8:P$607,节奏总纲!P130)+IF((节奏总纲!P130-INDEX($O$8:$O$607,MATCH(MAX(P$8:P$607),P$8:P$607,0)))&lt;0,0,(节奏总纲!P130-INDEX($O$8:$O$607,MATCH(MAX(P$8:P$607),P$8:P$607,0)))*MAX($I$8:$I$67))</f>
        <v>19678950.425781619</v>
      </c>
      <c r="AM134" s="69">
        <f>求节点($O$8:$O$607,Q$8:Q$607,节奏总纲!Q130)+IF((节奏总纲!Q130-INDEX($O$8:$O$607,MATCH(MAX(Q$8:Q$607),Q$8:Q$607,0)))&lt;0,0,(节奏总纲!Q130-INDEX($O$8:$O$607,MATCH(MAX(Q$8:Q$607),Q$8:Q$607,0)))*MAX($I$8:$I$67))</f>
        <v>16729134.9132504</v>
      </c>
      <c r="AN134" s="69">
        <f>求节点($O$8:$O$607,R$8:R$607,节奏总纲!R130)+IF((节奏总纲!R130-INDEX($O$8:$O$607,MATCH(MAX(R$8:R$607),R$8:R$607,0)))&lt;0,0,(节奏总纲!R130-INDEX($O$8:$O$607,MATCH(MAX(R$8:R$607),R$8:R$607,0)))*MAX($I$8:$I$67))</f>
        <v>13311699.536581669</v>
      </c>
      <c r="AO134" s="69">
        <f>求节点($O$8:$O$607,S$8:S$607,节奏总纲!S130)+IF((节奏总纲!S130-INDEX($O$8:$O$607,MATCH(MAX(S$8:S$607),S$8:S$607,0)))&lt;0,0,(节奏总纲!S130-INDEX($O$8:$O$607,MATCH(MAX(S$8:S$607),S$8:S$607,0)))*MAX($I$8:$I$67))</f>
        <v>9416811.2884099409</v>
      </c>
      <c r="AP134" s="69">
        <f>求节点($O$8:$O$607,T$8:T$607,节奏总纲!T130)+IF((节奏总纲!T130-INDEX($O$8:$O$607,MATCH(MAX(T$8:T$607),T$8:T$607,0)))&lt;0,0,(节奏总纲!T130-INDEX($O$8:$O$607,MATCH(MAX(T$8:T$607),T$8:T$607,0)))*MAX($I$8:$I$67))</f>
        <v>5004870.4362862352</v>
      </c>
      <c r="AQ134" s="69">
        <f>求节点($O$8:$O$607,U$8:U$607,节奏总纲!P130)+IF((节奏总纲!P130-INDEX($O$8:$O$607,MATCH(MAX(U$8:U$607),U$8:U$607,0)))&lt;0,0,(节奏总纲!P130-INDEX($O$8:$O$607,MATCH(MAX(U$8:U$607),U$8:U$607,0)))*MAX($J$8:$J$67))</f>
        <v>588864705.36038375</v>
      </c>
      <c r="AR134" s="69">
        <f>求节点($O$8:$O$607,V$8:V$607,节奏总纲!Q130)+IF((节奏总纲!Q130-INDEX($O$8:$O$607,MATCH(MAX(V$8:V$607),V$8:V$607,0)))&lt;0,0,(节奏总纲!Q130-INDEX($O$8:$O$607,MATCH(MAX(V$8:V$607),V$8:V$607,0)))*MAX($J$8:$J$67))</f>
        <v>500533783.64885968</v>
      </c>
      <c r="AS134" s="69">
        <f>求节点($O$8:$O$607,W$8:W$607,节奏总纲!R130)+IF((节奏总纲!R130-INDEX($O$8:$O$607,MATCH(MAX(W$8:W$607),W$8:W$607,0)))&lt;0,0,(节奏总纲!R130-INDEX($O$8:$O$607,MATCH(MAX(W$8:W$607),W$8:W$607,0)))*MAX($J$8:$J$67))</f>
        <v>398189835.78668153</v>
      </c>
      <c r="AT134" s="69">
        <f>求节点($O$8:$O$607,X$8:X$607,节奏总纲!S130)+IF((节奏总纲!S130-INDEX($O$8:$O$607,MATCH(MAX(X$8:X$607),X$8:X$607,0)))&lt;0,0,(节奏总纲!S130-INDEX($O$8:$O$607,MATCH(MAX(X$8:X$607),X$8:X$607,0)))*MAX($J$8:$J$67))</f>
        <v>281536616.51503932</v>
      </c>
      <c r="AU134" s="69">
        <f>求节点($O$8:$O$607,Y$8:Y$607,节奏总纲!T130)+IF((节奏总纲!T130-INDEX($O$8:$O$607,MATCH(MAX(Y$8:Y$607),Y$8:Y$607,0)))&lt;0,0,(节奏总纲!T130-INDEX($O$8:$O$607,MATCH(MAX(Y$8:Y$607),Y$8:Y$607,0)))*MAX($J$8:$J$67))</f>
        <v>149385748.71581909</v>
      </c>
      <c r="AV134" s="69">
        <f>求节点($O$8:$O$607,Z$8:Z$607,节奏总纲!P130)+IF((节奏总纲!P130-INDEX($O$8:$O$607,MATCH(MAX(Z$8:Z$607),Z$8:Z$607,0)))&lt;0,0,(节奏总纲!P130-INDEX($O$8:$O$607,MATCH(MAX(Z$8:Z$607),Z$8:Z$607,0)))*MAX($K$8:$K$67))</f>
        <v>0</v>
      </c>
      <c r="AW134" s="69">
        <f>求节点($O$8:$O$607,AA$8:AA$607,节奏总纲!Q130)+IF((节奏总纲!Q130-INDEX($O$8:$O$607,MATCH(MAX(AA$8:AA$607),AA$8:AA$607,0)))&lt;0,0,(节奏总纲!Q130-INDEX($O$8:$O$607,MATCH(MAX(AA$8:AA$607),AA$8:AA$607,0)))*MAX($K$8:$K$67))</f>
        <v>0</v>
      </c>
      <c r="AX134" s="69">
        <f>求节点($O$8:$O$607,AB$8:AB$607,节奏总纲!R130)+IF((节奏总纲!R130-INDEX($O$8:$O$607,MATCH(MAX(AB$8:AB$607),AB$8:AB$607,0)))&lt;0,0,(节奏总纲!R130-INDEX($O$8:$O$607,MATCH(MAX(AB$8:AB$607),AB$8:AB$607,0)))*MAX($K$8:$K$67))</f>
        <v>0</v>
      </c>
      <c r="AY134" s="69">
        <f>求节点($O$8:$O$607,AC$8:AC$607,节奏总纲!S130)+IF((节奏总纲!S130-INDEX($O$8:$O$607,MATCH(MAX(AC$8:AC$607),AC$8:AC$607,0)))&lt;0,0,(节奏总纲!S130-INDEX($O$8:$O$607,MATCH(MAX(AC$8:AC$607),AC$8:AC$607,0)))*MAX($K$8:$K$67))</f>
        <v>0</v>
      </c>
      <c r="AZ134" s="69">
        <f>求节点($O$8:$O$607,AD$8:AD$607,节奏总纲!T130)+IF((节奏总纲!T130-INDEX($O$8:$O$607,MATCH(MAX(AD$8:AD$607),AD$8:AD$607,0)))&lt;0,0,(节奏总纲!T130-INDEX($O$8:$O$607,MATCH(MAX(AD$8:AD$607),AD$8:AD$607,0)))*MAX($K$8:$K$67))</f>
        <v>0</v>
      </c>
      <c r="BA134" s="69">
        <f>求节点($O$8:$O$607,AE$8:AE$607,节奏总纲!P130)+IF((节奏总纲!P130-INDEX($O$8:$O$607,MATCH(MAX(AE$8:AE$607),AE$8:AE$607,0)))&lt;0,0,(节奏总纲!P130-INDEX($O$8:$O$607,MATCH(MAX(AE$8:AE$607),AE$8:AE$607,0)))*MAX($L$8:$L$67))</f>
        <v>24139361963.437428</v>
      </c>
      <c r="BB134" s="69">
        <f>求节点($O$8:$O$607,AF$8:AF$607,节奏总纲!Q130)+IF((节奏总纲!Q130-INDEX($O$8:$O$607,MATCH(MAX(AF$8:AF$607),AF$8:AF$607,0)))&lt;0,0,(节奏总纲!Q130-INDEX($O$8:$O$607,MATCH(MAX(AF$8:AF$607),AF$8:AF$607,0)))*MAX($L$8:$L$67))</f>
        <v>20507076804.108768</v>
      </c>
      <c r="BC134" s="69">
        <f>求节点($O$8:$O$607,AG$8:AG$607,节奏总纲!R130)+IF((节奏总纲!R130-INDEX($O$8:$O$607,MATCH(MAX(AG$8:AG$607),AG$8:AG$607,0)))&lt;0,0,(节奏总纲!R130-INDEX($O$8:$O$607,MATCH(MAX(AG$8:AG$607),AG$8:AG$607,0)))*MAX($L$8:$L$67))</f>
        <v>16299182755.196075</v>
      </c>
      <c r="BD134" s="69">
        <f>求节点($O$8:$O$607,AH$8:AH$607,节奏总纲!S130)+IF((节奏总纲!S130-INDEX($O$8:$O$607,MATCH(MAX(AH$8:AH$607),AH$8:AH$607,0)))&lt;0,0,(节奏总纲!S130-INDEX($O$8:$O$607,MATCH(MAX(AH$8:AH$607),AH$8:AH$607,0)))*MAX($L$8:$L$67))</f>
        <v>11502774193.654877</v>
      </c>
      <c r="BE134" s="69">
        <f>求节点($O$8:$O$607,AI$8:AI$607,节奏总纲!T130)+IF((节奏总纲!T130-INDEX($O$8:$O$607,MATCH(MAX(AI$8:AI$607),AI$8:AI$607,0)))&lt;0,0,(节奏总纲!T130-INDEX($O$8:$O$607,MATCH(MAX(AI$8:AI$607),AI$8:AI$607,0)))*MAX($L$8:$L$67))</f>
        <v>6068221618.7929888</v>
      </c>
      <c r="BN134" s="69">
        <v>127</v>
      </c>
      <c r="BO134" s="69">
        <f>求节点($BJ$19:$BJ$23,$BK$19:$BK$23,基本信息!G131)</f>
        <v>750000</v>
      </c>
      <c r="BP134" s="69">
        <f>求节点($BJ$19:$BJ$23,$BK$19:$BK$23,基本信息!H131)</f>
        <v>750000</v>
      </c>
      <c r="BQ134" s="69">
        <f>求节点($BJ$19:$BJ$23,$BK$19:$BK$23,基本信息!I131)</f>
        <v>750000</v>
      </c>
      <c r="BR134" s="69">
        <f>求节点($BJ$19:$BJ$23,$BK$19:$BK$23,基本信息!J131)</f>
        <v>750000</v>
      </c>
      <c r="BS134" s="69">
        <f>求节点($BJ$19:$BJ$23,$BK$19:$BK$23,基本信息!K131)</f>
        <v>750000</v>
      </c>
      <c r="BT134" s="69">
        <f>求节点($BJ$19:$BJ$23,$BL$19:$BL$23,基本信息!G131)</f>
        <v>12500</v>
      </c>
      <c r="BU134" s="69">
        <f>求节点($BJ$19:$BJ$23,$BL$19:$BL$23,基本信息!H131)</f>
        <v>12500</v>
      </c>
      <c r="BV134" s="69">
        <f>求节点($BJ$19:$BJ$23,$BL$19:$BL$23,基本信息!I131)</f>
        <v>12500</v>
      </c>
      <c r="BW134" s="69">
        <f>求节点($BJ$19:$BJ$23,$BL$19:$BL$23,基本信息!J131)</f>
        <v>12500</v>
      </c>
      <c r="BX134" s="69">
        <f>求节点($BJ$19:$BJ$23,$BL$19:$BL$23,基本信息!K131)</f>
        <v>12500</v>
      </c>
      <c r="BY134" s="69"/>
      <c r="BZ134" s="69"/>
      <c r="CA134" s="69"/>
      <c r="CC134" s="69"/>
      <c r="CD134" s="69">
        <v>127</v>
      </c>
      <c r="CE134" s="69">
        <f t="shared" si="55"/>
        <v>1969145.0425781619</v>
      </c>
      <c r="CF134" s="69">
        <f t="shared" si="56"/>
        <v>1674163.4913250401</v>
      </c>
      <c r="CG134" s="69">
        <f t="shared" si="57"/>
        <v>1332419.953658167</v>
      </c>
      <c r="CH134" s="69">
        <f t="shared" si="58"/>
        <v>942931.12884099409</v>
      </c>
      <c r="CI134" s="69">
        <f t="shared" si="59"/>
        <v>501737.04362862353</v>
      </c>
      <c r="CJ134" s="69">
        <f>(CE134-CE133)/节奏总纲!W130</f>
        <v>300.00000000000028</v>
      </c>
      <c r="CK134" s="6">
        <f t="shared" si="60"/>
        <v>6.3479325949672059E-4</v>
      </c>
      <c r="CL134" s="6">
        <f t="shared" si="61"/>
        <v>0.99936520674050333</v>
      </c>
      <c r="CM134" s="69"/>
      <c r="CN134" s="69">
        <v>127</v>
      </c>
      <c r="CO134" s="69">
        <f t="shared" si="62"/>
        <v>589614705.36038375</v>
      </c>
      <c r="CP134" s="69">
        <f t="shared" si="63"/>
        <v>501283783.64885968</v>
      </c>
      <c r="CQ134" s="69">
        <f t="shared" si="64"/>
        <v>398939835.78668153</v>
      </c>
      <c r="CR134" s="69">
        <f t="shared" si="65"/>
        <v>282286616.51503932</v>
      </c>
      <c r="CS134" s="69">
        <f t="shared" si="66"/>
        <v>150135748.71581909</v>
      </c>
      <c r="CT134" s="6">
        <f t="shared" si="67"/>
        <v>1.2720171209800232E-3</v>
      </c>
      <c r="CU134" s="6">
        <f t="shared" si="68"/>
        <v>0.99872798287901998</v>
      </c>
      <c r="CV134" s="69"/>
      <c r="CW134" s="69">
        <v>127</v>
      </c>
      <c r="CX134" s="69">
        <f t="shared" si="69"/>
        <v>0</v>
      </c>
      <c r="CY134" s="69">
        <f t="shared" si="70"/>
        <v>0</v>
      </c>
      <c r="CZ134" s="69">
        <f t="shared" si="71"/>
        <v>0</v>
      </c>
      <c r="DA134" s="69">
        <f t="shared" si="72"/>
        <v>0</v>
      </c>
      <c r="DB134" s="69">
        <f t="shared" si="73"/>
        <v>0</v>
      </c>
    </row>
    <row r="135" spans="14:106" x14ac:dyDescent="0.15">
      <c r="N135" s="69"/>
      <c r="O135" s="58">
        <v>128</v>
      </c>
      <c r="P135" s="69">
        <f>求节点($C$8:$C$67,$I$8:$I$67,基本信息!N132)+P134</f>
        <v>248515.5329308066</v>
      </c>
      <c r="Q135" s="69">
        <f>求节点($C$8:$C$67,$I$8:$I$67,基本信息!O132)+Q134</f>
        <v>264497.79688078084</v>
      </c>
      <c r="R135" s="69">
        <f>求节点($C$8:$C$67,$I$8:$I$67,基本信息!P132)+R134</f>
        <v>281894.69667524379</v>
      </c>
      <c r="S135" s="69">
        <f>求节点($C$8:$C$67,$I$8:$I$67,基本信息!Q132)+S134</f>
        <v>300852.6823951269</v>
      </c>
      <c r="T135" s="69">
        <f>求节点($C$8:$C$67,$I$8:$I$67,基本信息!R132)+T134</f>
        <v>321689.85137715045</v>
      </c>
      <c r="U135" s="69">
        <f>求节点($C$8:$C$67,$J$8:$J$67,基本信息!N132)+U134</f>
        <v>6777258.574859377</v>
      </c>
      <c r="V135" s="69">
        <f>求节点($C$8:$C$67,$J$8:$J$67,基本信息!O132)+V134</f>
        <v>7317070.1577711701</v>
      </c>
      <c r="W135" s="69">
        <f>求节点($C$8:$C$67,$J$8:$J$67,基本信息!P132)+W134</f>
        <v>7914890.5894887727</v>
      </c>
      <c r="X135" s="69">
        <f>求节点($C$8:$C$67,$J$8:$J$67,基本信息!Q132)+X134</f>
        <v>8573858.3345948514</v>
      </c>
      <c r="Y135" s="69">
        <f>求节点($C$8:$C$67,$J$8:$J$67,基本信息!R132)+Y134</f>
        <v>9303131.1685465332</v>
      </c>
      <c r="Z135" s="69">
        <f>求节点($C$8:$C$67,$K$8:$K$67,基本信息!N132)+Z134</f>
        <v>0</v>
      </c>
      <c r="AA135" s="69">
        <f>求节点($C$8:$C$67,$K$8:$K$67,基本信息!O132)+AA134</f>
        <v>0</v>
      </c>
      <c r="AB135" s="69">
        <f>求节点($C$8:$C$67,$K$8:$K$67,基本信息!P132)+AB134</f>
        <v>0</v>
      </c>
      <c r="AC135" s="69">
        <f>求节点($C$8:$C$67,$K$8:$K$67,基本信息!Q132)+AC134</f>
        <v>0</v>
      </c>
      <c r="AD135" s="69">
        <f>求节点($C$8:$C$67,$K$8:$K$67,基本信息!R132)+AD134</f>
        <v>0</v>
      </c>
      <c r="AE135" s="69">
        <f>求节点($C$8:$C$67,$L$8:$L$67,基本信息!N132)+AE134</f>
        <v>196707496.30241644</v>
      </c>
      <c r="AF135" s="69">
        <f>求节点($C$8:$C$67,$L$8:$L$67,基本信息!O132)+AF134</f>
        <v>223125979.81044501</v>
      </c>
      <c r="AG135" s="69">
        <f>求节点($C$8:$C$67,$L$8:$L$67,基本信息!P132)+AG134</f>
        <v>255538353.7121093</v>
      </c>
      <c r="AH135" s="69">
        <f>求节点($C$8:$C$67,$L$8:$L$67,基本信息!Q132)+AH134</f>
        <v>293413522.19650656</v>
      </c>
      <c r="AI135" s="69">
        <f>求节点($C$8:$C$67,$L$8:$L$67,基本信息!R132)+AI134</f>
        <v>336620093.50572407</v>
      </c>
      <c r="AJ135" s="69"/>
      <c r="AK135" s="69">
        <v>128</v>
      </c>
      <c r="AL135" s="69">
        <f>求节点($O$8:$O$607,P$8:P$607,节奏总纲!P131)+IF((节奏总纲!P131-INDEX($O$8:$O$607,MATCH(MAX(P$8:P$607),P$8:P$607,0)))&lt;0,0,(节奏总纲!P131-INDEX($O$8:$O$607,MATCH(MAX(P$8:P$607),P$8:P$607,0)))*MAX($I$8:$I$67))</f>
        <v>21111686.176496338</v>
      </c>
      <c r="AM135" s="69">
        <f>求节点($O$8:$O$607,Q$8:Q$607,节奏总纲!Q131)+IF((节奏总纲!Q131-INDEX($O$8:$O$607,MATCH(MAX(Q$8:Q$607),Q$8:Q$607,0)))&lt;0,0,(节奏总纲!Q131-INDEX($O$8:$O$607,MATCH(MAX(Q$8:Q$607),Q$8:Q$607,0)))*MAX($I$8:$I$67))</f>
        <v>17853553.406401578</v>
      </c>
      <c r="AN135" s="69">
        <f>求节点($O$8:$O$607,R$8:R$607,节奏总纲!R131)+IF((节奏总纲!R131-INDEX($O$8:$O$607,MATCH(MAX(R$8:R$607),R$8:R$607,0)))&lt;0,0,(节奏总纲!R131-INDEX($O$8:$O$607,MATCH(MAX(R$8:R$607),R$8:R$607,0)))*MAX($I$8:$I$67))</f>
        <v>14177558.919537421</v>
      </c>
      <c r="AO135" s="69">
        <f>求节点($O$8:$O$607,S$8:S$607,节奏总纲!S131)+IF((节奏总纲!S131-INDEX($O$8:$O$607,MATCH(MAX(S$8:S$607),S$8:S$607,0)))&lt;0,0,(节奏总纲!S131-INDEX($O$8:$O$607,MATCH(MAX(S$8:S$607),S$8:S$607,0)))*MAX($I$8:$I$67))</f>
        <v>10053900.855083808</v>
      </c>
      <c r="AP135" s="69">
        <f>求节点($O$8:$O$607,T$8:T$607,节奏总纲!T131)+IF((节奏总纲!T131-INDEX($O$8:$O$607,MATCH(MAX(T$8:T$607),T$8:T$607,0)))&lt;0,0,(节奏总纲!T131-INDEX($O$8:$O$607,MATCH(MAX(T$8:T$607),T$8:T$607,0)))*MAX($I$8:$I$67))</f>
        <v>5352408.2414517105</v>
      </c>
      <c r="AQ135" s="69">
        <f>求节点($O$8:$O$607,U$8:U$607,节奏总纲!P131)+IF((节奏总纲!P131-INDEX($O$8:$O$607,MATCH(MAX(U$8:U$607),U$8:U$607,0)))&lt;0,0,(节奏总纲!P131-INDEX($O$8:$O$607,MATCH(MAX(U$8:U$607),U$8:U$607,0)))*MAX($J$8:$J$67))</f>
        <v>631846777.88182533</v>
      </c>
      <c r="AR135" s="69">
        <f>求节点($O$8:$O$607,V$8:V$607,节奏总纲!Q131)+IF((节奏总纲!Q131-INDEX($O$8:$O$607,MATCH(MAX(V$8:V$607),V$8:V$607,0)))&lt;0,0,(节奏总纲!Q131-INDEX($O$8:$O$607,MATCH(MAX(V$8:V$607),V$8:V$607,0)))*MAX($J$8:$J$67))</f>
        <v>534266338.44339508</v>
      </c>
      <c r="AS135" s="69">
        <f>求节点($O$8:$O$607,W$8:W$607,节奏总纲!R131)+IF((节奏总纲!R131-INDEX($O$8:$O$607,MATCH(MAX(W$8:W$607),W$8:W$607,0)))&lt;0,0,(节奏总纲!R131-INDEX($O$8:$O$607,MATCH(MAX(W$8:W$607),W$8:W$607,0)))*MAX($J$8:$J$67))</f>
        <v>424165617.27535415</v>
      </c>
      <c r="AT135" s="69">
        <f>求节点($O$8:$O$607,X$8:X$607,节奏总纲!S131)+IF((节奏总纲!S131-INDEX($O$8:$O$607,MATCH(MAX(X$8:X$607),X$8:X$607,0)))&lt;0,0,(节奏总纲!S131-INDEX($O$8:$O$607,MATCH(MAX(X$8:X$607),X$8:X$607,0)))*MAX($J$8:$J$67))</f>
        <v>300649303.51525527</v>
      </c>
      <c r="AU135" s="69">
        <f>求节点($O$8:$O$607,Y$8:Y$607,节奏总纲!T131)+IF((节奏总纲!T131-INDEX($O$8:$O$607,MATCH(MAX(Y$8:Y$607),Y$8:Y$607,0)))&lt;0,0,(节奏总纲!T131-INDEX($O$8:$O$607,MATCH(MAX(Y$8:Y$607),Y$8:Y$607,0)))*MAX($J$8:$J$67))</f>
        <v>159811882.8707833</v>
      </c>
      <c r="AV135" s="69">
        <f>求节点($O$8:$O$607,Z$8:Z$607,节奏总纲!P131)+IF((节奏总纲!P131-INDEX($O$8:$O$607,MATCH(MAX(Z$8:Z$607),Z$8:Z$607,0)))&lt;0,0,(节奏总纲!P131-INDEX($O$8:$O$607,MATCH(MAX(Z$8:Z$607),Z$8:Z$607,0)))*MAX($K$8:$K$67))</f>
        <v>0</v>
      </c>
      <c r="AW135" s="69">
        <f>求节点($O$8:$O$607,AA$8:AA$607,节奏总纲!Q131)+IF((节奏总纲!Q131-INDEX($O$8:$O$607,MATCH(MAX(AA$8:AA$607),AA$8:AA$607,0)))&lt;0,0,(节奏总纲!Q131-INDEX($O$8:$O$607,MATCH(MAX(AA$8:AA$607),AA$8:AA$607,0)))*MAX($K$8:$K$67))</f>
        <v>0</v>
      </c>
      <c r="AX135" s="69">
        <f>求节点($O$8:$O$607,AB$8:AB$607,节奏总纲!R131)+IF((节奏总纲!R131-INDEX($O$8:$O$607,MATCH(MAX(AB$8:AB$607),AB$8:AB$607,0)))&lt;0,0,(节奏总纲!R131-INDEX($O$8:$O$607,MATCH(MAX(AB$8:AB$607),AB$8:AB$607,0)))*MAX($K$8:$K$67))</f>
        <v>0</v>
      </c>
      <c r="AY135" s="69">
        <f>求节点($O$8:$O$607,AC$8:AC$607,节奏总纲!S131)+IF((节奏总纲!S131-INDEX($O$8:$O$607,MATCH(MAX(AC$8:AC$607),AC$8:AC$607,0)))&lt;0,0,(节奏总纲!S131-INDEX($O$8:$O$607,MATCH(MAX(AC$8:AC$607),AC$8:AC$607,0)))*MAX($K$8:$K$67))</f>
        <v>0</v>
      </c>
      <c r="AZ135" s="69">
        <f>求节点($O$8:$O$607,AD$8:AD$607,节奏总纲!T131)+IF((节奏总纲!T131-INDEX($O$8:$O$607,MATCH(MAX(AD$8:AD$607),AD$8:AD$607,0)))&lt;0,0,(节奏总纲!T131-INDEX($O$8:$O$607,MATCH(MAX(AD$8:AD$607),AD$8:AD$607,0)))*MAX($K$8:$K$67))</f>
        <v>0</v>
      </c>
      <c r="BA135" s="69">
        <f>求节点($O$8:$O$607,AE$8:AE$607,节奏总纲!P131)+IF((节奏总纲!P131-INDEX($O$8:$O$607,MATCH(MAX(AE$8:AE$607),AE$8:AE$607,0)))&lt;0,0,(节奏总纲!P131-INDEX($O$8:$O$607,MATCH(MAX(AE$8:AE$607),AE$8:AE$607,0)))*MAX($L$8:$L$67))</f>
        <v>25915954294.323677</v>
      </c>
      <c r="BB135" s="69">
        <f>求节点($O$8:$O$607,AF$8:AF$607,节奏总纲!Q131)+IF((节奏总纲!Q131-INDEX($O$8:$O$607,MATCH(MAX(AF$8:AF$607),AF$8:AF$607,0)))&lt;0,0,(节奏总纲!Q131-INDEX($O$8:$O$607,MATCH(MAX(AF$8:AF$607),AF$8:AF$607,0)))*MAX($L$8:$L$67))</f>
        <v>21901355735.61623</v>
      </c>
      <c r="BC135" s="69">
        <f>求节点($O$8:$O$607,AG$8:AG$607,节奏总纲!R131)+IF((节奏总纲!R131-INDEX($O$8:$O$607,MATCH(MAX(AG$8:AG$607),AG$8:AG$607,0)))&lt;0,0,(节奏总纲!R131-INDEX($O$8:$O$607,MATCH(MAX(AG$8:AG$607),AG$8:AG$607,0)))*MAX($L$8:$L$67))</f>
        <v>17372848390.061211</v>
      </c>
      <c r="BD135" s="69">
        <f>求节点($O$8:$O$607,AH$8:AH$607,节奏总纲!S131)+IF((节奏总纲!S131-INDEX($O$8:$O$607,MATCH(MAX(AH$8:AH$607),AH$8:AH$607,0)))&lt;0,0,(节奏总纲!S131-INDEX($O$8:$O$607,MATCH(MAX(AH$8:AH$607),AH$8:AH$607,0)))*MAX($L$8:$L$67))</f>
        <v>12292765256.330471</v>
      </c>
      <c r="BE135" s="69">
        <f>求节点($O$8:$O$607,AI$8:AI$607,节奏总纲!T131)+IF((节奏总纲!T131-INDEX($O$8:$O$607,MATCH(MAX(AI$8:AI$607),AI$8:AI$607,0)))&lt;0,0,(节奏总纲!T131-INDEX($O$8:$O$607,MATCH(MAX(AI$8:AI$607),AI$8:AI$607,0)))*MAX($L$8:$L$67))</f>
        <v>6499168497.1981773</v>
      </c>
      <c r="BN135" s="69">
        <v>128</v>
      </c>
      <c r="BO135" s="69">
        <f>求节点($BJ$19:$BJ$23,$BK$19:$BK$23,基本信息!G132)</f>
        <v>750000</v>
      </c>
      <c r="BP135" s="69">
        <f>求节点($BJ$19:$BJ$23,$BK$19:$BK$23,基本信息!H132)</f>
        <v>750000</v>
      </c>
      <c r="BQ135" s="69">
        <f>求节点($BJ$19:$BJ$23,$BK$19:$BK$23,基本信息!I132)</f>
        <v>750000</v>
      </c>
      <c r="BR135" s="69">
        <f>求节点($BJ$19:$BJ$23,$BK$19:$BK$23,基本信息!J132)</f>
        <v>750000</v>
      </c>
      <c r="BS135" s="69">
        <f>求节点($BJ$19:$BJ$23,$BK$19:$BK$23,基本信息!K132)</f>
        <v>750000</v>
      </c>
      <c r="BT135" s="69">
        <f>求节点($BJ$19:$BJ$23,$BL$19:$BL$23,基本信息!G132)</f>
        <v>12500</v>
      </c>
      <c r="BU135" s="69">
        <f>求节点($BJ$19:$BJ$23,$BL$19:$BL$23,基本信息!H132)</f>
        <v>12500</v>
      </c>
      <c r="BV135" s="69">
        <f>求节点($BJ$19:$BJ$23,$BL$19:$BL$23,基本信息!I132)</f>
        <v>12500</v>
      </c>
      <c r="BW135" s="69">
        <f>求节点($BJ$19:$BJ$23,$BL$19:$BL$23,基本信息!J132)</f>
        <v>12500</v>
      </c>
      <c r="BX135" s="69">
        <f>求节点($BJ$19:$BJ$23,$BL$19:$BL$23,基本信息!K132)</f>
        <v>12500</v>
      </c>
      <c r="BY135" s="69"/>
      <c r="BZ135" s="69"/>
      <c r="CA135" s="69"/>
      <c r="CC135" s="69"/>
      <c r="CD135" s="69">
        <v>128</v>
      </c>
      <c r="CE135" s="69">
        <f t="shared" si="55"/>
        <v>2112418.6176496339</v>
      </c>
      <c r="CF135" s="69">
        <f t="shared" si="56"/>
        <v>1786605.3406401579</v>
      </c>
      <c r="CG135" s="69">
        <f t="shared" si="57"/>
        <v>1419005.8919537421</v>
      </c>
      <c r="CH135" s="69">
        <f t="shared" si="58"/>
        <v>1006640.0855083809</v>
      </c>
      <c r="CI135" s="69">
        <f t="shared" si="59"/>
        <v>536490.82414517109</v>
      </c>
      <c r="CJ135" s="69">
        <f>(CE135-CE134)/节奏总纲!W131</f>
        <v>300</v>
      </c>
      <c r="CK135" s="6">
        <f t="shared" si="60"/>
        <v>5.917387725879839E-4</v>
      </c>
      <c r="CL135" s="6">
        <f t="shared" si="61"/>
        <v>0.999408261227412</v>
      </c>
      <c r="CM135" s="69"/>
      <c r="CN135" s="69">
        <v>128</v>
      </c>
      <c r="CO135" s="69">
        <f t="shared" si="62"/>
        <v>632596777.88182533</v>
      </c>
      <c r="CP135" s="69">
        <f t="shared" si="63"/>
        <v>535016338.44339508</v>
      </c>
      <c r="CQ135" s="69">
        <f t="shared" si="64"/>
        <v>424915617.27535415</v>
      </c>
      <c r="CR135" s="69">
        <f t="shared" si="65"/>
        <v>301399303.51525527</v>
      </c>
      <c r="CS135" s="69">
        <f t="shared" si="66"/>
        <v>160561882.8707833</v>
      </c>
      <c r="CT135" s="6">
        <f t="shared" si="67"/>
        <v>1.1855893457302855E-3</v>
      </c>
      <c r="CU135" s="6">
        <f t="shared" si="68"/>
        <v>0.99881441065426968</v>
      </c>
      <c r="CV135" s="69"/>
      <c r="CW135" s="69">
        <v>128</v>
      </c>
      <c r="CX135" s="69">
        <f t="shared" si="69"/>
        <v>0</v>
      </c>
      <c r="CY135" s="69">
        <f t="shared" si="70"/>
        <v>0</v>
      </c>
      <c r="CZ135" s="69">
        <f t="shared" si="71"/>
        <v>0</v>
      </c>
      <c r="DA135" s="69">
        <f t="shared" si="72"/>
        <v>0</v>
      </c>
      <c r="DB135" s="69">
        <f t="shared" si="73"/>
        <v>0</v>
      </c>
    </row>
    <row r="136" spans="14:106" x14ac:dyDescent="0.15">
      <c r="N136" s="69"/>
      <c r="O136" s="58">
        <v>129</v>
      </c>
      <c r="P136" s="69">
        <f>求节点($C$8:$C$67,$I$8:$I$67,基本信息!N133)+P135</f>
        <v>250675.5329308066</v>
      </c>
      <c r="Q136" s="69">
        <f>求节点($C$8:$C$67,$I$8:$I$67,基本信息!O133)+Q135</f>
        <v>266762.79688078084</v>
      </c>
      <c r="R136" s="69">
        <f>求节点($C$8:$C$67,$I$8:$I$67,基本信息!P133)+R135</f>
        <v>284264.69667524379</v>
      </c>
      <c r="S136" s="69">
        <f>求节点($C$8:$C$67,$I$8:$I$67,基本信息!Q133)+S135</f>
        <v>303327.6823951269</v>
      </c>
      <c r="T136" s="69">
        <f>求节点($C$8:$C$67,$I$8:$I$67,基本信息!R133)+T135</f>
        <v>324269.85137715045</v>
      </c>
      <c r="U136" s="69">
        <f>求节点($C$8:$C$67,$J$8:$J$67,基本信息!N133)+U135</f>
        <v>6837258.574859377</v>
      </c>
      <c r="V136" s="69">
        <f>求节点($C$8:$C$67,$J$8:$J$67,基本信息!O133)+V135</f>
        <v>7380820.1577711701</v>
      </c>
      <c r="W136" s="69">
        <f>求节点($C$8:$C$67,$J$8:$J$67,基本信息!P133)+W135</f>
        <v>7982390.5894887727</v>
      </c>
      <c r="X136" s="69">
        <f>求节点($C$8:$C$67,$J$8:$J$67,基本信息!Q133)+X135</f>
        <v>8645108.3345948514</v>
      </c>
      <c r="Y136" s="69">
        <f>求节点($C$8:$C$67,$J$8:$J$67,基本信息!R133)+Y135</f>
        <v>9378131.1685465332</v>
      </c>
      <c r="Z136" s="69">
        <f>求节点($C$8:$C$67,$K$8:$K$67,基本信息!N133)+Z135</f>
        <v>0</v>
      </c>
      <c r="AA136" s="69">
        <f>求节点($C$8:$C$67,$K$8:$K$67,基本信息!O133)+AA135</f>
        <v>0</v>
      </c>
      <c r="AB136" s="69">
        <f>求节点($C$8:$C$67,$K$8:$K$67,基本信息!P133)+AB135</f>
        <v>0</v>
      </c>
      <c r="AC136" s="69">
        <f>求节点($C$8:$C$67,$K$8:$K$67,基本信息!Q133)+AC135</f>
        <v>0</v>
      </c>
      <c r="AD136" s="69">
        <f>求节点($C$8:$C$67,$K$8:$K$67,基本信息!R133)+AD135</f>
        <v>0</v>
      </c>
      <c r="AE136" s="69">
        <f>求节点($C$8:$C$67,$L$8:$L$67,基本信息!N133)+AE135</f>
        <v>198507496.30241644</v>
      </c>
      <c r="AF136" s="69">
        <f>求节点($C$8:$C$67,$L$8:$L$67,基本信息!O133)+AF135</f>
        <v>225165979.81044501</v>
      </c>
      <c r="AG136" s="69">
        <f>求节点($C$8:$C$67,$L$8:$L$67,基本信息!P133)+AG135</f>
        <v>257818353.7121093</v>
      </c>
      <c r="AH136" s="69">
        <f>求节点($C$8:$C$67,$L$8:$L$67,基本信息!Q133)+AH135</f>
        <v>295933522.19650656</v>
      </c>
      <c r="AI136" s="69">
        <f>求节点($C$8:$C$67,$L$8:$L$67,基本信息!R133)+AI135</f>
        <v>339380093.50572407</v>
      </c>
      <c r="AJ136" s="69"/>
      <c r="AK136" s="69">
        <v>129</v>
      </c>
      <c r="AL136" s="69">
        <f>求节点($O$8:$O$607,P$8:P$607,节奏总纲!P132)+IF((节奏总纲!P132-INDEX($O$8:$O$607,MATCH(MAX(P$8:P$607),P$8:P$607,0)))&lt;0,0,(节奏总纲!P132-INDEX($O$8:$O$607,MATCH(MAX(P$8:P$607),P$8:P$607,0)))*MAX($I$8:$I$67))</f>
        <v>22647254.33293939</v>
      </c>
      <c r="AM136" s="69">
        <f>求节点($O$8:$O$607,Q$8:Q$607,节奏总纲!Q132)+IF((节奏总纲!Q132-INDEX($O$8:$O$607,MATCH(MAX(Q$8:Q$607),Q$8:Q$607,0)))&lt;0,0,(节奏总纲!Q132-INDEX($O$8:$O$607,MATCH(MAX(Q$8:Q$607),Q$8:Q$607,0)))*MAX($I$8:$I$67))</f>
        <v>19143626.736048043</v>
      </c>
      <c r="AN136" s="69">
        <f>求节点($O$8:$O$607,R$8:R$607,节奏总纲!R132)+IF((节奏总纲!R132-INDEX($O$8:$O$607,MATCH(MAX(R$8:R$607),R$8:R$607,0)))&lt;0,0,(节奏总纲!R132-INDEX($O$8:$O$607,MATCH(MAX(R$8:R$607),R$8:R$607,0)))*MAX($I$8:$I$67))</f>
        <v>15235602.002241027</v>
      </c>
      <c r="AO136" s="69">
        <f>求节点($O$8:$O$607,S$8:S$607,节奏总纲!S132)+IF((节奏总纲!S132-INDEX($O$8:$O$607,MATCH(MAX(S$8:S$607),S$8:S$607,0)))&lt;0,0,(节奏总纲!S132-INDEX($O$8:$O$607,MATCH(MAX(S$8:S$607),S$8:S$607,0)))*MAX($I$8:$I$67))</f>
        <v>10824739.540759245</v>
      </c>
      <c r="AP136" s="69">
        <f>求节点($O$8:$O$607,T$8:T$607,节奏总纲!T132)+IF((节奏总纲!T132-INDEX($O$8:$O$607,MATCH(MAX(T$8:T$607),T$8:T$607,0)))&lt;0,0,(节奏总纲!T132-INDEX($O$8:$O$607,MATCH(MAX(T$8:T$607),T$8:T$607,0)))*MAX($I$8:$I$67))</f>
        <v>5769208.692379361</v>
      </c>
      <c r="AQ136" s="69">
        <f>求节点($O$8:$O$607,U$8:U$607,节奏总纲!P132)+IF((节奏总纲!P132-INDEX($O$8:$O$607,MATCH(MAX(U$8:U$607),U$8:U$607,0)))&lt;0,0,(节奏总纲!P132-INDEX($O$8:$O$607,MATCH(MAX(U$8:U$607),U$8:U$607,0)))*MAX($J$8:$J$67))</f>
        <v>677913822.57511687</v>
      </c>
      <c r="AR136" s="69">
        <f>求节点($O$8:$O$607,V$8:V$607,节奏总纲!Q132)+IF((节奏总纲!Q132-INDEX($O$8:$O$607,MATCH(MAX(V$8:V$607),V$8:V$607,0)))&lt;0,0,(节奏总纲!Q132-INDEX($O$8:$O$607,MATCH(MAX(V$8:V$607),V$8:V$607,0)))*MAX($J$8:$J$67))</f>
        <v>572968538.33278894</v>
      </c>
      <c r="AS136" s="69">
        <f>求节点($O$8:$O$607,W$8:W$607,节奏总纲!R132)+IF((节奏总纲!R132-INDEX($O$8:$O$607,MATCH(MAX(W$8:W$607),W$8:W$607,0)))&lt;0,0,(节奏总纲!R132-INDEX($O$8:$O$607,MATCH(MAX(W$8:W$607),W$8:W$607,0)))*MAX($J$8:$J$67))</f>
        <v>455906909.75646222</v>
      </c>
      <c r="AT136" s="69">
        <f>求节点($O$8:$O$607,X$8:X$607,节奏总纲!S132)+IF((节奏总纲!S132-INDEX($O$8:$O$607,MATCH(MAX(X$8:X$607),X$8:X$607,0)))&lt;0,0,(节奏总纲!S132-INDEX($O$8:$O$607,MATCH(MAX(X$8:X$607),X$8:X$607,0)))*MAX($J$8:$J$67))</f>
        <v>323774464.08551842</v>
      </c>
      <c r="AU136" s="69">
        <f>求节点($O$8:$O$607,Y$8:Y$607,节奏总纲!T132)+IF((节奏总纲!T132-INDEX($O$8:$O$607,MATCH(MAX(Y$8:Y$607),Y$8:Y$607,0)))&lt;0,0,(节奏总纲!T132-INDEX($O$8:$O$607,MATCH(MAX(Y$8:Y$607),Y$8:Y$607,0)))*MAX($J$8:$J$67))</f>
        <v>172315896.39861286</v>
      </c>
      <c r="AV136" s="69">
        <f>求节点($O$8:$O$607,Z$8:Z$607,节奏总纲!P132)+IF((节奏总纲!P132-INDEX($O$8:$O$607,MATCH(MAX(Z$8:Z$607),Z$8:Z$607,0)))&lt;0,0,(节奏总纲!P132-INDEX($O$8:$O$607,MATCH(MAX(Z$8:Z$607),Z$8:Z$607,0)))*MAX($K$8:$K$67))</f>
        <v>0</v>
      </c>
      <c r="AW136" s="69">
        <f>求节点($O$8:$O$607,AA$8:AA$607,节奏总纲!Q132)+IF((节奏总纲!Q132-INDEX($O$8:$O$607,MATCH(MAX(AA$8:AA$607),AA$8:AA$607,0)))&lt;0,0,(节奏总纲!Q132-INDEX($O$8:$O$607,MATCH(MAX(AA$8:AA$607),AA$8:AA$607,0)))*MAX($K$8:$K$67))</f>
        <v>0</v>
      </c>
      <c r="AX136" s="69">
        <f>求节点($O$8:$O$607,AB$8:AB$607,节奏总纲!R132)+IF((节奏总纲!R132-INDEX($O$8:$O$607,MATCH(MAX(AB$8:AB$607),AB$8:AB$607,0)))&lt;0,0,(节奏总纲!R132-INDEX($O$8:$O$607,MATCH(MAX(AB$8:AB$607),AB$8:AB$607,0)))*MAX($K$8:$K$67))</f>
        <v>0</v>
      </c>
      <c r="AY136" s="69">
        <f>求节点($O$8:$O$607,AC$8:AC$607,节奏总纲!S132)+IF((节奏总纲!S132-INDEX($O$8:$O$607,MATCH(MAX(AC$8:AC$607),AC$8:AC$607,0)))&lt;0,0,(节奏总纲!S132-INDEX($O$8:$O$607,MATCH(MAX(AC$8:AC$607),AC$8:AC$607,0)))*MAX($K$8:$K$67))</f>
        <v>0</v>
      </c>
      <c r="AZ136" s="69">
        <f>求节点($O$8:$O$607,AD$8:AD$607,节奏总纲!T132)+IF((节奏总纲!T132-INDEX($O$8:$O$607,MATCH(MAX(AD$8:AD$607),AD$8:AD$607,0)))&lt;0,0,(节奏总纲!T132-INDEX($O$8:$O$607,MATCH(MAX(AD$8:AD$607),AD$8:AD$607,0)))*MAX($K$8:$K$67))</f>
        <v>0</v>
      </c>
      <c r="BA136" s="69">
        <f>求节点($O$8:$O$607,AE$8:AE$607,节奏总纲!P132)+IF((节奏总纲!P132-INDEX($O$8:$O$607,MATCH(MAX(AE$8:AE$607),AE$8:AE$607,0)))&lt;0,0,(节奏总纲!P132-INDEX($O$8:$O$607,MATCH(MAX(AE$8:AE$607),AE$8:AE$607,0)))*MAX($L$8:$L$67))</f>
        <v>27820058808.313061</v>
      </c>
      <c r="BB136" s="69">
        <f>求节点($O$8:$O$607,AF$8:AF$607,节奏总纲!Q132)+IF((节奏总纲!Q132-INDEX($O$8:$O$607,MATCH(MAX(AF$8:AF$607),AF$8:AF$607,0)))&lt;0,0,(节奏总纲!Q132-INDEX($O$8:$O$607,MATCH(MAX(AF$8:AF$607),AF$8:AF$607,0)))*MAX($L$8:$L$67))</f>
        <v>23501046664.377846</v>
      </c>
      <c r="BC136" s="69">
        <f>求节点($O$8:$O$607,AG$8:AG$607,节奏总纲!R132)+IF((节奏总纲!R132-INDEX($O$8:$O$607,MATCH(MAX(AG$8:AG$607),AG$8:AG$607,0)))&lt;0,0,(节奏总纲!R132-INDEX($O$8:$O$607,MATCH(MAX(AG$8:AG$607),AG$8:AG$607,0)))*MAX($L$8:$L$67))</f>
        <v>18684821812.613678</v>
      </c>
      <c r="BD136" s="69">
        <f>求节点($O$8:$O$607,AH$8:AH$607,节奏总纲!S132)+IF((节奏总纲!S132-INDEX($O$8:$O$607,MATCH(MAX(AH$8:AH$607),AH$8:AH$607,0)))&lt;0,0,(节奏总纲!S132-INDEX($O$8:$O$607,MATCH(MAX(AH$8:AH$607),AH$8:AH$607,0)))*MAX($L$8:$L$67))</f>
        <v>13248605226.568014</v>
      </c>
      <c r="BE136" s="69">
        <f>求节点($O$8:$O$607,AI$8:AI$607,节奏总纲!T132)+IF((节奏总纲!T132-INDEX($O$8:$O$607,MATCH(MAX(AI$8:AI$607),AI$8:AI$607,0)))&lt;0,0,(节奏总纲!T132-INDEX($O$8:$O$607,MATCH(MAX(AI$8:AI$607),AI$8:AI$607,0)))*MAX($L$8:$L$67))</f>
        <v>7016001056.348465</v>
      </c>
      <c r="BN136" s="69">
        <v>129</v>
      </c>
      <c r="BO136" s="69">
        <f>求节点($BJ$19:$BJ$23,$BK$19:$BK$23,基本信息!G133)</f>
        <v>750000</v>
      </c>
      <c r="BP136" s="69">
        <f>求节点($BJ$19:$BJ$23,$BK$19:$BK$23,基本信息!H133)</f>
        <v>750000</v>
      </c>
      <c r="BQ136" s="69">
        <f>求节点($BJ$19:$BJ$23,$BK$19:$BK$23,基本信息!I133)</f>
        <v>750000</v>
      </c>
      <c r="BR136" s="69">
        <f>求节点($BJ$19:$BJ$23,$BK$19:$BK$23,基本信息!J133)</f>
        <v>750000</v>
      </c>
      <c r="BS136" s="69">
        <f>求节点($BJ$19:$BJ$23,$BK$19:$BK$23,基本信息!K133)</f>
        <v>750000</v>
      </c>
      <c r="BT136" s="69">
        <f>求节点($BJ$19:$BJ$23,$BL$19:$BL$23,基本信息!G133)</f>
        <v>12500</v>
      </c>
      <c r="BU136" s="69">
        <f>求节点($BJ$19:$BJ$23,$BL$19:$BL$23,基本信息!H133)</f>
        <v>12500</v>
      </c>
      <c r="BV136" s="69">
        <f>求节点($BJ$19:$BJ$23,$BL$19:$BL$23,基本信息!I133)</f>
        <v>12500</v>
      </c>
      <c r="BW136" s="69">
        <f>求节点($BJ$19:$BJ$23,$BL$19:$BL$23,基本信息!J133)</f>
        <v>12500</v>
      </c>
      <c r="BX136" s="69">
        <f>求节点($BJ$19:$BJ$23,$BL$19:$BL$23,基本信息!K133)</f>
        <v>12500</v>
      </c>
      <c r="BY136" s="69"/>
      <c r="BZ136" s="69"/>
      <c r="CA136" s="69"/>
      <c r="CC136" s="69"/>
      <c r="CD136" s="69">
        <v>129</v>
      </c>
      <c r="CE136" s="69">
        <f t="shared" si="55"/>
        <v>2265975.4332939391</v>
      </c>
      <c r="CF136" s="69">
        <f t="shared" si="56"/>
        <v>1915612.6736048043</v>
      </c>
      <c r="CG136" s="69">
        <f t="shared" si="57"/>
        <v>1524810.2002241027</v>
      </c>
      <c r="CH136" s="69">
        <f t="shared" si="58"/>
        <v>1083723.9540759246</v>
      </c>
      <c r="CI136" s="69">
        <f t="shared" si="59"/>
        <v>578170.8692379361</v>
      </c>
      <c r="CJ136" s="69">
        <f>(CE136-CE135)/节奏总纲!W132</f>
        <v>300.00000000000011</v>
      </c>
      <c r="CK136" s="6">
        <f t="shared" si="60"/>
        <v>5.5163881374606751E-4</v>
      </c>
      <c r="CL136" s="6">
        <f t="shared" si="61"/>
        <v>0.99944836118625391</v>
      </c>
      <c r="CM136" s="69"/>
      <c r="CN136" s="69">
        <v>129</v>
      </c>
      <c r="CO136" s="69">
        <f t="shared" si="62"/>
        <v>678663822.57511687</v>
      </c>
      <c r="CP136" s="69">
        <f t="shared" si="63"/>
        <v>573718538.33278894</v>
      </c>
      <c r="CQ136" s="69">
        <f t="shared" si="64"/>
        <v>456656909.75646222</v>
      </c>
      <c r="CR136" s="69">
        <f t="shared" si="65"/>
        <v>324524464.08551842</v>
      </c>
      <c r="CS136" s="69">
        <f t="shared" si="66"/>
        <v>173065896.39861286</v>
      </c>
      <c r="CT136" s="6">
        <f t="shared" si="67"/>
        <v>1.1051126862106863E-3</v>
      </c>
      <c r="CU136" s="6">
        <f t="shared" si="68"/>
        <v>0.99889488731378928</v>
      </c>
      <c r="CV136" s="69"/>
      <c r="CW136" s="69">
        <v>129</v>
      </c>
      <c r="CX136" s="69">
        <f t="shared" si="69"/>
        <v>0</v>
      </c>
      <c r="CY136" s="69">
        <f t="shared" si="70"/>
        <v>0</v>
      </c>
      <c r="CZ136" s="69">
        <f t="shared" si="71"/>
        <v>0</v>
      </c>
      <c r="DA136" s="69">
        <f t="shared" si="72"/>
        <v>0</v>
      </c>
      <c r="DB136" s="69">
        <f t="shared" si="73"/>
        <v>0</v>
      </c>
    </row>
    <row r="137" spans="14:106" x14ac:dyDescent="0.15">
      <c r="N137" s="69"/>
      <c r="O137" s="58">
        <v>130</v>
      </c>
      <c r="P137" s="69">
        <f>求节点($C$8:$C$67,$I$8:$I$67,基本信息!N134)+P136</f>
        <v>252835.5329308066</v>
      </c>
      <c r="Q137" s="69">
        <f>求节点($C$8:$C$67,$I$8:$I$67,基本信息!O134)+Q136</f>
        <v>269027.79688078084</v>
      </c>
      <c r="R137" s="69">
        <f>求节点($C$8:$C$67,$I$8:$I$67,基本信息!P134)+R136</f>
        <v>286634.69667524379</v>
      </c>
      <c r="S137" s="69">
        <f>求节点($C$8:$C$67,$I$8:$I$67,基本信息!Q134)+S136</f>
        <v>305802.6823951269</v>
      </c>
      <c r="T137" s="69">
        <f>求节点($C$8:$C$67,$I$8:$I$67,基本信息!R134)+T136</f>
        <v>326849.85137715045</v>
      </c>
      <c r="U137" s="69">
        <f>求节点($C$8:$C$67,$J$8:$J$67,基本信息!N134)+U136</f>
        <v>6897258.574859377</v>
      </c>
      <c r="V137" s="69">
        <f>求节点($C$8:$C$67,$J$8:$J$67,基本信息!O134)+V136</f>
        <v>7444570.1577711701</v>
      </c>
      <c r="W137" s="69">
        <f>求节点($C$8:$C$67,$J$8:$J$67,基本信息!P134)+W136</f>
        <v>8049890.5894887727</v>
      </c>
      <c r="X137" s="69">
        <f>求节点($C$8:$C$67,$J$8:$J$67,基本信息!Q134)+X136</f>
        <v>8716358.3345948514</v>
      </c>
      <c r="Y137" s="69">
        <f>求节点($C$8:$C$67,$J$8:$J$67,基本信息!R134)+Y136</f>
        <v>9453131.1685465332</v>
      </c>
      <c r="Z137" s="69">
        <f>求节点($C$8:$C$67,$K$8:$K$67,基本信息!N134)+Z136</f>
        <v>0</v>
      </c>
      <c r="AA137" s="69">
        <f>求节点($C$8:$C$67,$K$8:$K$67,基本信息!O134)+AA136</f>
        <v>0</v>
      </c>
      <c r="AB137" s="69">
        <f>求节点($C$8:$C$67,$K$8:$K$67,基本信息!P134)+AB136</f>
        <v>0</v>
      </c>
      <c r="AC137" s="69">
        <f>求节点($C$8:$C$67,$K$8:$K$67,基本信息!Q134)+AC136</f>
        <v>0</v>
      </c>
      <c r="AD137" s="69">
        <f>求节点($C$8:$C$67,$K$8:$K$67,基本信息!R134)+AD136</f>
        <v>0</v>
      </c>
      <c r="AE137" s="69">
        <f>求节点($C$8:$C$67,$L$8:$L$67,基本信息!N134)+AE136</f>
        <v>200307496.30241644</v>
      </c>
      <c r="AF137" s="69">
        <f>求节点($C$8:$C$67,$L$8:$L$67,基本信息!O134)+AF136</f>
        <v>227205979.81044501</v>
      </c>
      <c r="AG137" s="69">
        <f>求节点($C$8:$C$67,$L$8:$L$67,基本信息!P134)+AG136</f>
        <v>260098353.7121093</v>
      </c>
      <c r="AH137" s="69">
        <f>求节点($C$8:$C$67,$L$8:$L$67,基本信息!Q134)+AH136</f>
        <v>298453522.19650656</v>
      </c>
      <c r="AI137" s="69">
        <f>求节点($C$8:$C$67,$L$8:$L$67,基本信息!R134)+AI136</f>
        <v>342140093.50572407</v>
      </c>
      <c r="AJ137" s="69"/>
      <c r="AK137" s="69">
        <v>130</v>
      </c>
      <c r="AL137" s="69">
        <f>求节点($O$8:$O$607,P$8:P$607,节奏总纲!P133)+IF((节奏总纲!P133-INDEX($O$8:$O$607,MATCH(MAX(P$8:P$607),P$8:P$607,0)))&lt;0,0,(节奏总纲!P133-INDEX($O$8:$O$607,MATCH(MAX(P$8:P$607),P$8:P$607,0)))*MAX($I$8:$I$67))</f>
        <v>24293035.532930806</v>
      </c>
      <c r="AM137" s="69">
        <f>求节点($O$8:$O$607,Q$8:Q$607,节奏总纲!Q133)+IF((节奏总纲!Q133-INDEX($O$8:$O$607,MATCH(MAX(Q$8:Q$607),Q$8:Q$607,0)))&lt;0,0,(节奏总纲!Q133-INDEX($O$8:$O$607,MATCH(MAX(Q$8:Q$607),Q$8:Q$607,0)))*MAX($I$8:$I$67))</f>
        <v>20574780.69688078</v>
      </c>
      <c r="AN137" s="69">
        <f>求节点($O$8:$O$607,R$8:R$607,节奏总纲!R133)+IF((节奏总纲!R133-INDEX($O$8:$O$607,MATCH(MAX(R$8:R$607),R$8:R$607,0)))&lt;0,0,(节奏总纲!R133-INDEX($O$8:$O$607,MATCH(MAX(R$8:R$607),R$8:R$607,0)))*MAX($I$8:$I$67))</f>
        <v>16395968.096675243</v>
      </c>
      <c r="AO137" s="69">
        <f>求节点($O$8:$O$607,S$8:S$607,节奏总纲!S133)+IF((节奏总纲!S133-INDEX($O$8:$O$607,MATCH(MAX(S$8:S$607),S$8:S$607,0)))&lt;0,0,(节奏总纲!S133-INDEX($O$8:$O$607,MATCH(MAX(S$8:S$607),S$8:S$607,0)))*MAX($I$8:$I$67))</f>
        <v>11680567.882395128</v>
      </c>
      <c r="AP137" s="69">
        <f>求节点($O$8:$O$607,T$8:T$607,节奏总纲!T133)+IF((节奏总纲!T133-INDEX($O$8:$O$607,MATCH(MAX(T$8:T$607),T$8:T$607,0)))&lt;0,0,(节奏总纲!T133-INDEX($O$8:$O$607,MATCH(MAX(T$8:T$607),T$8:T$607,0)))*MAX($I$8:$I$67))</f>
        <v>6234771.4513771497</v>
      </c>
      <c r="AQ137" s="69">
        <f>求节点($O$8:$O$607,U$8:U$607,节奏总纲!P133)+IF((节奏总纲!P133-INDEX($O$8:$O$607,MATCH(MAX(U$8:U$607),U$8:U$607,0)))&lt;0,0,(节奏总纲!P133-INDEX($O$8:$O$607,MATCH(MAX(U$8:U$607),U$8:U$607,0)))*MAX($J$8:$J$67))</f>
        <v>727287258.57485938</v>
      </c>
      <c r="AR137" s="69">
        <f>求节点($O$8:$O$607,V$8:V$607,节奏总纲!Q133)+IF((节奏总纲!Q133-INDEX($O$8:$O$607,MATCH(MAX(V$8:V$607),V$8:V$607,0)))&lt;0,0,(节奏总纲!Q133-INDEX($O$8:$O$607,MATCH(MAX(V$8:V$607),V$8:V$607,0)))*MAX($J$8:$J$67))</f>
        <v>615903157.15777111</v>
      </c>
      <c r="AS137" s="69">
        <f>求节点($O$8:$O$607,W$8:W$607,节奏总纲!R133)+IF((节奏总纲!R133-INDEX($O$8:$O$607,MATCH(MAX(W$8:W$607),W$8:W$607,0)))&lt;0,0,(节奏总纲!R133-INDEX($O$8:$O$607,MATCH(MAX(W$8:W$607),W$8:W$607,0)))*MAX($J$8:$J$67))</f>
        <v>490717892.58948874</v>
      </c>
      <c r="AT137" s="69">
        <f>求节点($O$8:$O$607,X$8:X$607,节奏总纲!S133)+IF((节奏总纲!S133-INDEX($O$8:$O$607,MATCH(MAX(X$8:X$607),X$8:X$607,0)))&lt;0,0,(节奏总纲!S133-INDEX($O$8:$O$607,MATCH(MAX(X$8:X$607),X$8:X$607,0)))*MAX($J$8:$J$67))</f>
        <v>349449314.33459485</v>
      </c>
      <c r="AU137" s="69">
        <f>求节点($O$8:$O$607,Y$8:Y$607,节奏总纲!T133)+IF((节奏总纲!T133-INDEX($O$8:$O$607,MATCH(MAX(Y$8:Y$607),Y$8:Y$607,0)))&lt;0,0,(节奏总纲!T133-INDEX($O$8:$O$607,MATCH(MAX(Y$8:Y$607),Y$8:Y$607,0)))*MAX($J$8:$J$67))</f>
        <v>186282779.16854653</v>
      </c>
      <c r="AV137" s="69">
        <f>求节点($O$8:$O$607,Z$8:Z$607,节奏总纲!P133)+IF((节奏总纲!P133-INDEX($O$8:$O$607,MATCH(MAX(Z$8:Z$607),Z$8:Z$607,0)))&lt;0,0,(节奏总纲!P133-INDEX($O$8:$O$607,MATCH(MAX(Z$8:Z$607),Z$8:Z$607,0)))*MAX($K$8:$K$67))</f>
        <v>0</v>
      </c>
      <c r="AW137" s="69">
        <f>求节点($O$8:$O$607,AA$8:AA$607,节奏总纲!Q133)+IF((节奏总纲!Q133-INDEX($O$8:$O$607,MATCH(MAX(AA$8:AA$607),AA$8:AA$607,0)))&lt;0,0,(节奏总纲!Q133-INDEX($O$8:$O$607,MATCH(MAX(AA$8:AA$607),AA$8:AA$607,0)))*MAX($K$8:$K$67))</f>
        <v>0</v>
      </c>
      <c r="AX137" s="69">
        <f>求节点($O$8:$O$607,AB$8:AB$607,节奏总纲!R133)+IF((节奏总纲!R133-INDEX($O$8:$O$607,MATCH(MAX(AB$8:AB$607),AB$8:AB$607,0)))&lt;0,0,(节奏总纲!R133-INDEX($O$8:$O$607,MATCH(MAX(AB$8:AB$607),AB$8:AB$607,0)))*MAX($K$8:$K$67))</f>
        <v>0</v>
      </c>
      <c r="AY137" s="69">
        <f>求节点($O$8:$O$607,AC$8:AC$607,节奏总纲!S133)+IF((节奏总纲!S133-INDEX($O$8:$O$607,MATCH(MAX(AC$8:AC$607),AC$8:AC$607,0)))&lt;0,0,(节奏总纲!S133-INDEX($O$8:$O$607,MATCH(MAX(AC$8:AC$607),AC$8:AC$607,0)))*MAX($K$8:$K$67))</f>
        <v>0</v>
      </c>
      <c r="AZ137" s="69">
        <f>求节点($O$8:$O$607,AD$8:AD$607,节奏总纲!T133)+IF((节奏总纲!T133-INDEX($O$8:$O$607,MATCH(MAX(AD$8:AD$607),AD$8:AD$607,0)))&lt;0,0,(节奏总纲!T133-INDEX($O$8:$O$607,MATCH(MAX(AD$8:AD$607),AD$8:AD$607,0)))*MAX($K$8:$K$67))</f>
        <v>0</v>
      </c>
      <c r="BA137" s="69">
        <f>求节点($O$8:$O$607,AE$8:AE$607,节奏总纲!P133)+IF((节奏总纲!P133-INDEX($O$8:$O$607,MATCH(MAX(AE$8:AE$607),AE$8:AE$607,0)))&lt;0,0,(节奏总纲!P133-INDEX($O$8:$O$607,MATCH(MAX(AE$8:AE$607),AE$8:AE$607,0)))*MAX($L$8:$L$67))</f>
        <v>29860827496.302418</v>
      </c>
      <c r="BB137" s="69">
        <f>求节点($O$8:$O$607,AF$8:AF$607,节奏总纲!Q133)+IF((节奏总纲!Q133-INDEX($O$8:$O$607,MATCH(MAX(AF$8:AF$607),AF$8:AF$607,0)))&lt;0,0,(节奏总纲!Q133-INDEX($O$8:$O$607,MATCH(MAX(AF$8:AF$607),AF$8:AF$607,0)))*MAX($L$8:$L$67))</f>
        <v>25275677575.810444</v>
      </c>
      <c r="BC137" s="69">
        <f>求节点($O$8:$O$607,AG$8:AG$607,节奏总纲!R133)+IF((节奏总纲!R133-INDEX($O$8:$O$607,MATCH(MAX(AG$8:AG$607),AG$8:AG$607,0)))&lt;0,0,(节奏总纲!R133-INDEX($O$8:$O$607,MATCH(MAX(AG$8:AG$607),AG$8:AG$607,0)))*MAX($L$8:$L$67))</f>
        <v>20123675769.712109</v>
      </c>
      <c r="BD137" s="69">
        <f>求节点($O$8:$O$607,AH$8:AH$607,节奏总纲!S133)+IF((节奏总纲!S133-INDEX($O$8:$O$607,MATCH(MAX(AH$8:AH$607),AH$8:AH$607,0)))&lt;0,0,(节奏总纲!S133-INDEX($O$8:$O$607,MATCH(MAX(AH$8:AH$607),AH$8:AH$607,0)))*MAX($L$8:$L$67))</f>
        <v>14309832370.196507</v>
      </c>
      <c r="BE137" s="69">
        <f>求节点($O$8:$O$607,AI$8:AI$607,节奏总纲!T133)+IF((节奏总纲!T133-INDEX($O$8:$O$607,MATCH(MAX(AI$8:AI$607),AI$8:AI$607,0)))&lt;0,0,(节奏总纲!T133-INDEX($O$8:$O$607,MATCH(MAX(AI$8:AI$607),AI$8:AI$607,0)))*MAX($L$8:$L$67))</f>
        <v>7593298877.505724</v>
      </c>
      <c r="BN137" s="69">
        <v>130</v>
      </c>
      <c r="BO137" s="69">
        <f>求节点($BJ$19:$BJ$23,$BK$19:$BK$23,基本信息!G134)</f>
        <v>750000</v>
      </c>
      <c r="BP137" s="69">
        <f>求节点($BJ$19:$BJ$23,$BK$19:$BK$23,基本信息!H134)</f>
        <v>750000</v>
      </c>
      <c r="BQ137" s="69">
        <f>求节点($BJ$19:$BJ$23,$BK$19:$BK$23,基本信息!I134)</f>
        <v>750000</v>
      </c>
      <c r="BR137" s="69">
        <f>求节点($BJ$19:$BJ$23,$BK$19:$BK$23,基本信息!J134)</f>
        <v>750000</v>
      </c>
      <c r="BS137" s="69">
        <f>求节点($BJ$19:$BJ$23,$BK$19:$BK$23,基本信息!K134)</f>
        <v>750000</v>
      </c>
      <c r="BT137" s="69">
        <f>求节点($BJ$19:$BJ$23,$BL$19:$BL$23,基本信息!G134)</f>
        <v>12500</v>
      </c>
      <c r="BU137" s="69">
        <f>求节点($BJ$19:$BJ$23,$BL$19:$BL$23,基本信息!H134)</f>
        <v>12500</v>
      </c>
      <c r="BV137" s="69">
        <f>求节点($BJ$19:$BJ$23,$BL$19:$BL$23,基本信息!I134)</f>
        <v>12500</v>
      </c>
      <c r="BW137" s="69">
        <f>求节点($BJ$19:$BJ$23,$BL$19:$BL$23,基本信息!J134)</f>
        <v>12500</v>
      </c>
      <c r="BX137" s="69">
        <f>求节点($BJ$19:$BJ$23,$BL$19:$BL$23,基本信息!K134)</f>
        <v>12500</v>
      </c>
      <c r="BY137" s="69"/>
      <c r="BZ137" s="69"/>
      <c r="CA137" s="69"/>
      <c r="CC137" s="69"/>
      <c r="CD137" s="69">
        <v>130</v>
      </c>
      <c r="CE137" s="69">
        <f t="shared" si="55"/>
        <v>2430553.5532930805</v>
      </c>
      <c r="CF137" s="69">
        <f t="shared" si="56"/>
        <v>2058728.069688078</v>
      </c>
      <c r="CG137" s="69">
        <f t="shared" si="57"/>
        <v>1640846.8096675244</v>
      </c>
      <c r="CH137" s="69">
        <f t="shared" si="58"/>
        <v>1169306.7882395128</v>
      </c>
      <c r="CI137" s="69">
        <f t="shared" si="59"/>
        <v>624727.14513771504</v>
      </c>
      <c r="CJ137" s="69">
        <f>(CE137-CE136)/节奏总纲!W133</f>
        <v>299.99999999999977</v>
      </c>
      <c r="CK137" s="6">
        <f t="shared" si="60"/>
        <v>5.1428613794845797E-4</v>
      </c>
      <c r="CL137" s="6">
        <f t="shared" si="61"/>
        <v>0.99948571386205154</v>
      </c>
      <c r="CM137" s="69"/>
      <c r="CN137" s="69">
        <v>130</v>
      </c>
      <c r="CO137" s="69">
        <f t="shared" si="62"/>
        <v>728037258.57485938</v>
      </c>
      <c r="CP137" s="69">
        <f t="shared" si="63"/>
        <v>616653157.15777111</v>
      </c>
      <c r="CQ137" s="69">
        <f t="shared" si="64"/>
        <v>491467892.58948874</v>
      </c>
      <c r="CR137" s="69">
        <f t="shared" si="65"/>
        <v>350199314.33459485</v>
      </c>
      <c r="CS137" s="69">
        <f t="shared" si="66"/>
        <v>187032779.16854653</v>
      </c>
      <c r="CT137" s="6">
        <f t="shared" si="67"/>
        <v>1.0301670569280107E-3</v>
      </c>
      <c r="CU137" s="6">
        <f t="shared" si="68"/>
        <v>0.99896983294307196</v>
      </c>
      <c r="CV137" s="69"/>
      <c r="CW137" s="69">
        <v>130</v>
      </c>
      <c r="CX137" s="69">
        <f t="shared" si="69"/>
        <v>0</v>
      </c>
      <c r="CY137" s="69">
        <f t="shared" si="70"/>
        <v>0</v>
      </c>
      <c r="CZ137" s="69">
        <f t="shared" si="71"/>
        <v>0</v>
      </c>
      <c r="DA137" s="69">
        <f t="shared" si="72"/>
        <v>0</v>
      </c>
      <c r="DB137" s="69">
        <f t="shared" si="73"/>
        <v>0</v>
      </c>
    </row>
    <row r="138" spans="14:106" x14ac:dyDescent="0.15">
      <c r="N138" s="69"/>
      <c r="O138" s="58">
        <v>131</v>
      </c>
      <c r="P138" s="69">
        <f>求节点($C$8:$C$67,$I$8:$I$67,基本信息!N135)+P137</f>
        <v>254995.5329308066</v>
      </c>
      <c r="Q138" s="69">
        <f>求节点($C$8:$C$67,$I$8:$I$67,基本信息!O135)+Q137</f>
        <v>271292.79688078084</v>
      </c>
      <c r="R138" s="69">
        <f>求节点($C$8:$C$67,$I$8:$I$67,基本信息!P135)+R137</f>
        <v>289004.69667524379</v>
      </c>
      <c r="S138" s="69">
        <f>求节点($C$8:$C$67,$I$8:$I$67,基本信息!Q135)+S137</f>
        <v>308277.6823951269</v>
      </c>
      <c r="T138" s="69">
        <f>求节点($C$8:$C$67,$I$8:$I$67,基本信息!R135)+T137</f>
        <v>329429.85137715045</v>
      </c>
      <c r="U138" s="69">
        <f>求节点($C$8:$C$67,$J$8:$J$67,基本信息!N135)+U137</f>
        <v>6957258.574859377</v>
      </c>
      <c r="V138" s="69">
        <f>求节点($C$8:$C$67,$J$8:$J$67,基本信息!O135)+V137</f>
        <v>7508320.1577711701</v>
      </c>
      <c r="W138" s="69">
        <f>求节点($C$8:$C$67,$J$8:$J$67,基本信息!P135)+W137</f>
        <v>8117390.5894887727</v>
      </c>
      <c r="X138" s="69">
        <f>求节点($C$8:$C$67,$J$8:$J$67,基本信息!Q135)+X137</f>
        <v>8787608.3345948514</v>
      </c>
      <c r="Y138" s="69">
        <f>求节点($C$8:$C$67,$J$8:$J$67,基本信息!R135)+Y137</f>
        <v>9528131.1685465332</v>
      </c>
      <c r="Z138" s="69">
        <f>求节点($C$8:$C$67,$K$8:$K$67,基本信息!N135)+Z137</f>
        <v>0</v>
      </c>
      <c r="AA138" s="69">
        <f>求节点($C$8:$C$67,$K$8:$K$67,基本信息!O135)+AA137</f>
        <v>0</v>
      </c>
      <c r="AB138" s="69">
        <f>求节点($C$8:$C$67,$K$8:$K$67,基本信息!P135)+AB137</f>
        <v>0</v>
      </c>
      <c r="AC138" s="69">
        <f>求节点($C$8:$C$67,$K$8:$K$67,基本信息!Q135)+AC137</f>
        <v>0</v>
      </c>
      <c r="AD138" s="69">
        <f>求节点($C$8:$C$67,$K$8:$K$67,基本信息!R135)+AD137</f>
        <v>0</v>
      </c>
      <c r="AE138" s="69">
        <f>求节点($C$8:$C$67,$L$8:$L$67,基本信息!N135)+AE137</f>
        <v>202107496.30241644</v>
      </c>
      <c r="AF138" s="69">
        <f>求节点($C$8:$C$67,$L$8:$L$67,基本信息!O135)+AF137</f>
        <v>229245979.81044501</v>
      </c>
      <c r="AG138" s="69">
        <f>求节点($C$8:$C$67,$L$8:$L$67,基本信息!P135)+AG137</f>
        <v>262378353.7121093</v>
      </c>
      <c r="AH138" s="69">
        <f>求节点($C$8:$C$67,$L$8:$L$67,基本信息!Q135)+AH137</f>
        <v>300973522.19650656</v>
      </c>
      <c r="AI138" s="69">
        <f>求节点($C$8:$C$67,$L$8:$L$67,基本信息!R135)+AI137</f>
        <v>344900093.50572407</v>
      </c>
      <c r="AJ138" s="69"/>
      <c r="AK138" s="69">
        <v>131</v>
      </c>
      <c r="AL138" s="69">
        <f>求节点($O$8:$O$607,P$8:P$607,节奏总纲!P134)+IF((节奏总纲!P134-INDEX($O$8:$O$607,MATCH(MAX(P$8:P$607),P$8:P$607,0)))&lt;0,0,(节奏总纲!P134-INDEX($O$8:$O$607,MATCH(MAX(P$8:P$607),P$8:P$607,0)))*MAX($I$8:$I$67))</f>
        <v>26056940.148222752</v>
      </c>
      <c r="AM138" s="69">
        <f>求节点($O$8:$O$607,Q$8:Q$607,节奏总纲!Q134)+IF((节奏总纲!Q134-INDEX($O$8:$O$607,MATCH(MAX(Q$8:Q$607),Q$8:Q$607,0)))&lt;0,0,(节奏总纲!Q134-INDEX($O$8:$O$607,MATCH(MAX(Q$8:Q$607),Q$8:Q$607,0)))*MAX($I$8:$I$67))</f>
        <v>22085139.220186822</v>
      </c>
      <c r="AN138" s="69">
        <f>求节点($O$8:$O$607,R$8:R$607,节奏总纲!R134)+IF((节奏总纲!R134-INDEX($O$8:$O$607,MATCH(MAX(R$8:R$607),R$8:R$607,0)))&lt;0,0,(节奏总纲!R134-INDEX($O$8:$O$607,MATCH(MAX(R$8:R$607),R$8:R$607,0)))*MAX($I$8:$I$67))</f>
        <v>17614351.740304831</v>
      </c>
      <c r="AO138" s="69">
        <f>求节点($O$8:$O$607,S$8:S$607,节奏总纲!S134)+IF((节奏总纲!S134-INDEX($O$8:$O$607,MATCH(MAX(S$8:S$607),S$8:S$607,0)))&lt;0,0,(节奏总纲!S134-INDEX($O$8:$O$607,MATCH(MAX(S$8:S$607),S$8:S$607,0)))*MAX($I$8:$I$67))</f>
        <v>12565713.44481184</v>
      </c>
      <c r="AP138" s="69">
        <f>求节点($O$8:$O$607,T$8:T$607,节奏总纲!T134)+IF((节奏总纲!T134-INDEX($O$8:$O$607,MATCH(MAX(T$8:T$607),T$8:T$607,0)))&lt;0,0,(节奏总纲!T134-INDEX($O$8:$O$607,MATCH(MAX(T$8:T$607),T$8:T$607,0)))*MAX($I$8:$I$67))</f>
        <v>6691975.5276608225</v>
      </c>
      <c r="AQ138" s="69">
        <f>求节点($O$8:$O$607,U$8:U$607,节奏总纲!P134)+IF((节奏总纲!P134-INDEX($O$8:$O$607,MATCH(MAX(U$8:U$607),U$8:U$607,0)))&lt;0,0,(节奏总纲!P134-INDEX($O$8:$O$607,MATCH(MAX(U$8:U$607),U$8:U$607,0)))*MAX($J$8:$J$67))</f>
        <v>780204397.03361773</v>
      </c>
      <c r="AR138" s="69">
        <f>求节点($O$8:$O$607,V$8:V$607,节奏总纲!Q134)+IF((节奏总纲!Q134-INDEX($O$8:$O$607,MATCH(MAX(V$8:V$607),V$8:V$607,0)))&lt;0,0,(节奏总纲!Q134-INDEX($O$8:$O$607,MATCH(MAX(V$8:V$607),V$8:V$607,0)))*MAX($J$8:$J$67))</f>
        <v>661213912.85695243</v>
      </c>
      <c r="AS138" s="69">
        <f>求节点($O$8:$O$607,W$8:W$607,节奏总纲!R134)+IF((节奏总纲!R134-INDEX($O$8:$O$607,MATCH(MAX(W$8:W$607),W$8:W$607,0)))&lt;0,0,(节奏总纲!R134-INDEX($O$8:$O$607,MATCH(MAX(W$8:W$607),W$8:W$607,0)))*MAX($J$8:$J$67))</f>
        <v>527269401.89837635</v>
      </c>
      <c r="AT138" s="69">
        <f>求节点($O$8:$O$607,X$8:X$607,节奏总纲!S134)+IF((节奏总纲!S134-INDEX($O$8:$O$607,MATCH(MAX(X$8:X$607),X$8:X$607,0)))&lt;0,0,(节奏总纲!S134-INDEX($O$8:$O$607,MATCH(MAX(X$8:X$607),X$8:X$607,0)))*MAX($J$8:$J$67))</f>
        <v>376003681.20709628</v>
      </c>
      <c r="AU138" s="69">
        <f>求节点($O$8:$O$607,Y$8:Y$607,节奏总纲!T134)+IF((节奏总纲!T134-INDEX($O$8:$O$607,MATCH(MAX(Y$8:Y$607),Y$8:Y$607,0)))&lt;0,0,(节奏总纲!T134-INDEX($O$8:$O$607,MATCH(MAX(Y$8:Y$607),Y$8:Y$607,0)))*MAX($J$8:$J$67))</f>
        <v>199998901.45705667</v>
      </c>
      <c r="AV138" s="69">
        <f>求节点($O$8:$O$607,Z$8:Z$607,节奏总纲!P134)+IF((节奏总纲!P134-INDEX($O$8:$O$607,MATCH(MAX(Z$8:Z$607),Z$8:Z$607,0)))&lt;0,0,(节奏总纲!P134-INDEX($O$8:$O$607,MATCH(MAX(Z$8:Z$607),Z$8:Z$607,0)))*MAX($K$8:$K$67))</f>
        <v>0</v>
      </c>
      <c r="AW138" s="69">
        <f>求节点($O$8:$O$607,AA$8:AA$607,节奏总纲!Q134)+IF((节奏总纲!Q134-INDEX($O$8:$O$607,MATCH(MAX(AA$8:AA$607),AA$8:AA$607,0)))&lt;0,0,(节奏总纲!Q134-INDEX($O$8:$O$607,MATCH(MAX(AA$8:AA$607),AA$8:AA$607,0)))*MAX($K$8:$K$67))</f>
        <v>0</v>
      </c>
      <c r="AX138" s="69">
        <f>求节点($O$8:$O$607,AB$8:AB$607,节奏总纲!R134)+IF((节奏总纲!R134-INDEX($O$8:$O$607,MATCH(MAX(AB$8:AB$607),AB$8:AB$607,0)))&lt;0,0,(节奏总纲!R134-INDEX($O$8:$O$607,MATCH(MAX(AB$8:AB$607),AB$8:AB$607,0)))*MAX($K$8:$K$67))</f>
        <v>0</v>
      </c>
      <c r="AY138" s="69">
        <f>求节点($O$8:$O$607,AC$8:AC$607,节奏总纲!S134)+IF((节奏总纲!S134-INDEX($O$8:$O$607,MATCH(MAX(AC$8:AC$607),AC$8:AC$607,0)))&lt;0,0,(节奏总纲!S134-INDEX($O$8:$O$607,MATCH(MAX(AC$8:AC$607),AC$8:AC$607,0)))*MAX($K$8:$K$67))</f>
        <v>0</v>
      </c>
      <c r="AZ138" s="69">
        <f>求节点($O$8:$O$607,AD$8:AD$607,节奏总纲!T134)+IF((节奏总纲!T134-INDEX($O$8:$O$607,MATCH(MAX(AD$8:AD$607),AD$8:AD$607,0)))&lt;0,0,(节奏总纲!T134-INDEX($O$8:$O$607,MATCH(MAX(AD$8:AD$607),AD$8:AD$607,0)))*MAX($K$8:$K$67))</f>
        <v>0</v>
      </c>
      <c r="BA138" s="69">
        <f>求节点($O$8:$O$607,AE$8:AE$607,节奏总纲!P134)+IF((节奏总纲!P134-INDEX($O$8:$O$607,MATCH(MAX(AE$8:AE$607),AE$8:AE$607,0)))&lt;0,0,(节奏总纲!P134-INDEX($O$8:$O$607,MATCH(MAX(AE$8:AE$607),AE$8:AE$607,0)))*MAX($L$8:$L$67))</f>
        <v>32048069219.264431</v>
      </c>
      <c r="BB138" s="69">
        <f>求节点($O$8:$O$607,AF$8:AF$607,节奏总纲!Q134)+IF((节奏总纲!Q134-INDEX($O$8:$O$607,MATCH(MAX(AF$8:AF$607),AF$8:AF$607,0)))&lt;0,0,(节奏总纲!Q134-INDEX($O$8:$O$607,MATCH(MAX(AF$8:AF$607),AF$8:AF$607,0)))*MAX($L$8:$L$67))</f>
        <v>27148522144.709934</v>
      </c>
      <c r="BC138" s="69">
        <f>求节点($O$8:$O$607,AG$8:AG$607,节奏总纲!R134)+IF((节奏总纲!R134-INDEX($O$8:$O$607,MATCH(MAX(AG$8:AG$607),AG$8:AG$607,0)))&lt;0,0,(节奏总纲!R134-INDEX($O$8:$O$607,MATCH(MAX(AG$8:AG$607),AG$8:AG$607,0)))*MAX($L$8:$L$67))</f>
        <v>21634471487.812798</v>
      </c>
      <c r="BD138" s="69">
        <f>求节点($O$8:$O$607,AH$8:AH$607,节奏总纲!S134)+IF((节奏总纲!S134-INDEX($O$8:$O$607,MATCH(MAX(AH$8:AH$607),AH$8:AH$607,0)))&lt;0,0,(节奏总纲!S134-INDEX($O$8:$O$607,MATCH(MAX(AH$8:AH$607),AH$8:AH$607,0)))*MAX($L$8:$L$67))</f>
        <v>15407412867.593231</v>
      </c>
      <c r="BE138" s="69">
        <f>求节点($O$8:$O$607,AI$8:AI$607,节奏总纲!T134)+IF((节奏总纲!T134-INDEX($O$8:$O$607,MATCH(MAX(AI$8:AI$607),AI$8:AI$607,0)))&lt;0,0,(节奏总纲!T134-INDEX($O$8:$O$607,MATCH(MAX(AI$8:AI$607),AI$8:AI$607,0)))*MAX($L$8:$L$67))</f>
        <v>8160231932.097477</v>
      </c>
      <c r="BN138" s="69">
        <v>131</v>
      </c>
      <c r="BO138" s="69">
        <f>求节点($BJ$19:$BJ$23,$BK$19:$BK$23,基本信息!G135)</f>
        <v>750000</v>
      </c>
      <c r="BP138" s="69">
        <f>求节点($BJ$19:$BJ$23,$BK$19:$BK$23,基本信息!H135)</f>
        <v>750000</v>
      </c>
      <c r="BQ138" s="69">
        <f>求节点($BJ$19:$BJ$23,$BK$19:$BK$23,基本信息!I135)</f>
        <v>750000</v>
      </c>
      <c r="BR138" s="69">
        <f>求节点($BJ$19:$BJ$23,$BK$19:$BK$23,基本信息!J135)</f>
        <v>750000</v>
      </c>
      <c r="BS138" s="69">
        <f>求节点($BJ$19:$BJ$23,$BK$19:$BK$23,基本信息!K135)</f>
        <v>750000</v>
      </c>
      <c r="BT138" s="69">
        <f>求节点($BJ$19:$BJ$23,$BL$19:$BL$23,基本信息!G135)</f>
        <v>12500</v>
      </c>
      <c r="BU138" s="69">
        <f>求节点($BJ$19:$BJ$23,$BL$19:$BL$23,基本信息!H135)</f>
        <v>12500</v>
      </c>
      <c r="BV138" s="69">
        <f>求节点($BJ$19:$BJ$23,$BL$19:$BL$23,基本信息!I135)</f>
        <v>12500</v>
      </c>
      <c r="BW138" s="69">
        <f>求节点($BJ$19:$BJ$23,$BL$19:$BL$23,基本信息!J135)</f>
        <v>12500</v>
      </c>
      <c r="BX138" s="69">
        <f>求节点($BJ$19:$BJ$23,$BL$19:$BL$23,基本信息!K135)</f>
        <v>12500</v>
      </c>
      <c r="BY138" s="69"/>
      <c r="BZ138" s="69"/>
      <c r="CA138" s="69"/>
      <c r="CC138" s="69"/>
      <c r="CD138" s="69">
        <v>131</v>
      </c>
      <c r="CE138" s="69">
        <f t="shared" ref="CE138:CE167" si="74">(AL138+BT138)*$C$4</f>
        <v>2606944.0148222754</v>
      </c>
      <c r="CF138" s="69">
        <f t="shared" ref="CF138:CF167" si="75">(AM138+BU138)*$C$4</f>
        <v>2209763.9220186821</v>
      </c>
      <c r="CG138" s="69">
        <f t="shared" ref="CG138:CG167" si="76">(AN138+BV138)*$C$4</f>
        <v>1762685.1740304832</v>
      </c>
      <c r="CH138" s="69">
        <f t="shared" ref="CH138:CH167" si="77">(AO138+BW138)*$C$4</f>
        <v>1257821.3444811841</v>
      </c>
      <c r="CI138" s="69">
        <f t="shared" ref="CI138:CI167" si="78">(AP138+BX138)*$C$4</f>
        <v>670447.55276608234</v>
      </c>
      <c r="CJ138" s="69">
        <f>(CE138-CE137)/节奏总纲!W134</f>
        <v>300.00000000000051</v>
      </c>
      <c r="CK138" s="6">
        <f t="shared" ref="CK138:CK167" si="79">(BT138*$C$4)/CE138</f>
        <v>4.7948862457071863E-4</v>
      </c>
      <c r="CL138" s="6">
        <f t="shared" ref="CL138:CL167" si="80">AL138*$C$4/CE138</f>
        <v>0.9995205113754293</v>
      </c>
      <c r="CM138" s="69"/>
      <c r="CN138" s="69">
        <v>131</v>
      </c>
      <c r="CO138" s="69">
        <f t="shared" ref="CO138:CO167" si="81">AQ138+BO138</f>
        <v>780954397.03361773</v>
      </c>
      <c r="CP138" s="69">
        <f t="shared" ref="CP138:CP167" si="82">AR138+BP138</f>
        <v>661963912.85695243</v>
      </c>
      <c r="CQ138" s="69">
        <f t="shared" ref="CQ138:CQ167" si="83">AS138+BQ138</f>
        <v>528019401.89837635</v>
      </c>
      <c r="CR138" s="69">
        <f t="shared" ref="CR138:CR167" si="84">AT138+BR138</f>
        <v>376753681.20709628</v>
      </c>
      <c r="CS138" s="69">
        <f t="shared" ref="CS138:CS167" si="85">AU138+BS138</f>
        <v>200748901.45705667</v>
      </c>
      <c r="CT138" s="6">
        <f t="shared" ref="CT138:CT167" si="86">BO138/CO138</f>
        <v>9.6036337441572119E-4</v>
      </c>
      <c r="CU138" s="6">
        <f t="shared" ref="CU138:CU167" si="87">AQ138/CO138</f>
        <v>0.99903963662558426</v>
      </c>
      <c r="CV138" s="69"/>
      <c r="CW138" s="69">
        <v>131</v>
      </c>
      <c r="CX138" s="69">
        <f t="shared" ref="CX138:CX167" si="88">AV138</f>
        <v>0</v>
      </c>
      <c r="CY138" s="69">
        <f t="shared" ref="CY138:CY167" si="89">AW138</f>
        <v>0</v>
      </c>
      <c r="CZ138" s="69">
        <f t="shared" ref="CZ138:CZ167" si="90">AX138</f>
        <v>0</v>
      </c>
      <c r="DA138" s="69">
        <f t="shared" ref="DA138:DA167" si="91">AY138</f>
        <v>0</v>
      </c>
      <c r="DB138" s="69">
        <f t="shared" ref="DB138:DB167" si="92">AZ138</f>
        <v>0</v>
      </c>
    </row>
    <row r="139" spans="14:106" x14ac:dyDescent="0.15">
      <c r="N139" s="69"/>
      <c r="O139" s="58">
        <v>132</v>
      </c>
      <c r="P139" s="69">
        <f>求节点($C$8:$C$67,$I$8:$I$67,基本信息!N136)+P138</f>
        <v>257155.5329308066</v>
      </c>
      <c r="Q139" s="69">
        <f>求节点($C$8:$C$67,$I$8:$I$67,基本信息!O136)+Q138</f>
        <v>273557.79688078084</v>
      </c>
      <c r="R139" s="69">
        <f>求节点($C$8:$C$67,$I$8:$I$67,基本信息!P136)+R138</f>
        <v>291374.69667524379</v>
      </c>
      <c r="S139" s="69">
        <f>求节点($C$8:$C$67,$I$8:$I$67,基本信息!Q136)+S138</f>
        <v>310752.6823951269</v>
      </c>
      <c r="T139" s="69">
        <f>求节点($C$8:$C$67,$I$8:$I$67,基本信息!R136)+T138</f>
        <v>332009.85137715045</v>
      </c>
      <c r="U139" s="69">
        <f>求节点($C$8:$C$67,$J$8:$J$67,基本信息!N136)+U138</f>
        <v>7017258.574859377</v>
      </c>
      <c r="V139" s="69">
        <f>求节点($C$8:$C$67,$J$8:$J$67,基本信息!O136)+V138</f>
        <v>7572070.1577711701</v>
      </c>
      <c r="W139" s="69">
        <f>求节点($C$8:$C$67,$J$8:$J$67,基本信息!P136)+W138</f>
        <v>8184890.5894887727</v>
      </c>
      <c r="X139" s="69">
        <f>求节点($C$8:$C$67,$J$8:$J$67,基本信息!Q136)+X138</f>
        <v>8858858.3345948514</v>
      </c>
      <c r="Y139" s="69">
        <f>求节点($C$8:$C$67,$J$8:$J$67,基本信息!R136)+Y138</f>
        <v>9603131.1685465332</v>
      </c>
      <c r="Z139" s="69">
        <f>求节点($C$8:$C$67,$K$8:$K$67,基本信息!N136)+Z138</f>
        <v>0</v>
      </c>
      <c r="AA139" s="69">
        <f>求节点($C$8:$C$67,$K$8:$K$67,基本信息!O136)+AA138</f>
        <v>0</v>
      </c>
      <c r="AB139" s="69">
        <f>求节点($C$8:$C$67,$K$8:$K$67,基本信息!P136)+AB138</f>
        <v>0</v>
      </c>
      <c r="AC139" s="69">
        <f>求节点($C$8:$C$67,$K$8:$K$67,基本信息!Q136)+AC138</f>
        <v>0</v>
      </c>
      <c r="AD139" s="69">
        <f>求节点($C$8:$C$67,$K$8:$K$67,基本信息!R136)+AD138</f>
        <v>0</v>
      </c>
      <c r="AE139" s="69">
        <f>求节点($C$8:$C$67,$L$8:$L$67,基本信息!N136)+AE138</f>
        <v>203907496.30241644</v>
      </c>
      <c r="AF139" s="69">
        <f>求节点($C$8:$C$67,$L$8:$L$67,基本信息!O136)+AF138</f>
        <v>231285979.81044501</v>
      </c>
      <c r="AG139" s="69">
        <f>求节点($C$8:$C$67,$L$8:$L$67,基本信息!P136)+AG138</f>
        <v>264658353.7121093</v>
      </c>
      <c r="AH139" s="69">
        <f>求节点($C$8:$C$67,$L$8:$L$67,基本信息!Q136)+AH138</f>
        <v>303493522.19650656</v>
      </c>
      <c r="AI139" s="69">
        <f>求节点($C$8:$C$67,$L$8:$L$67,基本信息!R136)+AI138</f>
        <v>347660093.50572407</v>
      </c>
      <c r="AJ139" s="69"/>
      <c r="AK139" s="69">
        <v>132</v>
      </c>
      <c r="AL139" s="69">
        <f>求节点($O$8:$O$607,P$8:P$607,节奏总纲!P135)+IF((节奏总纲!P135-INDEX($O$8:$O$607,MATCH(MAX(P$8:P$607),P$8:P$607,0)))&lt;0,0,(节奏总纲!P135-INDEX($O$8:$O$607,MATCH(MAX(P$8:P$607),P$8:P$607,0)))*MAX($I$8:$I$67))</f>
        <v>27947446.305337921</v>
      </c>
      <c r="AM139" s="69">
        <f>求节点($O$8:$O$607,Q$8:Q$607,节奏总纲!Q135)+IF((节奏总纲!Q135-INDEX($O$8:$O$607,MATCH(MAX(Q$8:Q$607),Q$8:Q$607,0)))&lt;0,0,(节奏总纲!Q135-INDEX($O$8:$O$607,MATCH(MAX(Q$8:Q$607),Q$8:Q$607,0)))*MAX($I$8:$I$67))</f>
        <v>23705035.837268218</v>
      </c>
      <c r="AN139" s="69">
        <f>求节点($O$8:$O$607,R$8:R$607,节奏总纲!R135)+IF((节奏总纲!R135-INDEX($O$8:$O$607,MATCH(MAX(R$8:R$607),R$8:R$607,0)))&lt;0,0,(节奏总纲!R135-INDEX($O$8:$O$607,MATCH(MAX(R$8:R$607),R$8:R$607,0)))*MAX($I$8:$I$67))</f>
        <v>18953123.870062433</v>
      </c>
      <c r="AO139" s="69">
        <f>求节点($O$8:$O$607,S$8:S$607,节奏总纲!S135)+IF((节奏总纲!S135-INDEX($O$8:$O$607,MATCH(MAX(S$8:S$607),S$8:S$607,0)))&lt;0,0,(节奏总纲!S135-INDEX($O$8:$O$607,MATCH(MAX(S$8:S$607),S$8:S$607,0)))*MAX($I$8:$I$67))</f>
        <v>13460392.085467763</v>
      </c>
      <c r="AP139" s="69">
        <f>求节点($O$8:$O$607,T$8:T$607,节奏总纲!T135)+IF((节奏总纲!T135-INDEX($O$8:$O$607,MATCH(MAX(T$8:T$607),T$8:T$607,0)))&lt;0,0,(节奏总纲!T135-INDEX($O$8:$O$607,MATCH(MAX(T$8:T$607),T$8:T$607,0)))*MAX($I$8:$I$67))</f>
        <v>7148121.8306581862</v>
      </c>
      <c r="AQ139" s="69">
        <f>求节点($O$8:$O$607,U$8:U$607,节奏总纲!P135)+IF((节奏总纲!P135-INDEX($O$8:$O$607,MATCH(MAX(U$8:U$607),U$8:U$607,0)))&lt;0,0,(节奏总纲!P135-INDEX($O$8:$O$607,MATCH(MAX(U$8:U$607),U$8:U$607,0)))*MAX($J$8:$J$67))</f>
        <v>836919581.74707282</v>
      </c>
      <c r="AR139" s="69">
        <f>求节点($O$8:$O$607,V$8:V$607,节奏总纲!Q135)+IF((节奏总纲!Q135-INDEX($O$8:$O$607,MATCH(MAX(V$8:V$607),V$8:V$607,0)))&lt;0,0,(节奏总纲!Q135-INDEX($O$8:$O$607,MATCH(MAX(V$8:V$607),V$8:V$607,0)))*MAX($J$8:$J$67))</f>
        <v>709810811.3693943</v>
      </c>
      <c r="AS139" s="69">
        <f>求节点($O$8:$O$607,W$8:W$607,节奏总纲!R135)+IF((节奏总纲!R135-INDEX($O$8:$O$607,MATCH(MAX(W$8:W$607),W$8:W$607,0)))&lt;0,0,(节奏总纲!R135-INDEX($O$8:$O$607,MATCH(MAX(W$8:W$607),W$8:W$607,0)))*MAX($J$8:$J$67))</f>
        <v>567432565.79110432</v>
      </c>
      <c r="AT139" s="69">
        <f>求节点($O$8:$O$607,X$8:X$607,节奏总纲!S135)+IF((节奏总纲!S135-INDEX($O$8:$O$607,MATCH(MAX(X$8:X$607),X$8:X$607,0)))&lt;0,0,(节奏总纲!S135-INDEX($O$8:$O$607,MATCH(MAX(X$8:X$607),X$8:X$607,0)))*MAX($J$8:$J$67))</f>
        <v>402844040.42677391</v>
      </c>
      <c r="AU139" s="69">
        <f>求节点($O$8:$O$607,Y$8:Y$607,节奏总纲!T135)+IF((节奏总纲!T135-INDEX($O$8:$O$607,MATCH(MAX(Y$8:Y$607),Y$8:Y$607,0)))&lt;0,0,(节奏总纲!T135-INDEX($O$8:$O$607,MATCH(MAX(Y$8:Y$607),Y$8:Y$607,0)))*MAX($J$8:$J$67))</f>
        <v>213683290.54697761</v>
      </c>
      <c r="AV139" s="69">
        <f>求节点($O$8:$O$607,Z$8:Z$607,节奏总纲!P135)+IF((节奏总纲!P135-INDEX($O$8:$O$607,MATCH(MAX(Z$8:Z$607),Z$8:Z$607,0)))&lt;0,0,(节奏总纲!P135-INDEX($O$8:$O$607,MATCH(MAX(Z$8:Z$607),Z$8:Z$607,0)))*MAX($K$8:$K$67))</f>
        <v>0</v>
      </c>
      <c r="AW139" s="69">
        <f>求节点($O$8:$O$607,AA$8:AA$607,节奏总纲!Q135)+IF((节奏总纲!Q135-INDEX($O$8:$O$607,MATCH(MAX(AA$8:AA$607),AA$8:AA$607,0)))&lt;0,0,(节奏总纲!Q135-INDEX($O$8:$O$607,MATCH(MAX(AA$8:AA$607),AA$8:AA$607,0)))*MAX($K$8:$K$67))</f>
        <v>0</v>
      </c>
      <c r="AX139" s="69">
        <f>求节点($O$8:$O$607,AB$8:AB$607,节奏总纲!R135)+IF((节奏总纲!R135-INDEX($O$8:$O$607,MATCH(MAX(AB$8:AB$607),AB$8:AB$607,0)))&lt;0,0,(节奏总纲!R135-INDEX($O$8:$O$607,MATCH(MAX(AB$8:AB$607),AB$8:AB$607,0)))*MAX($K$8:$K$67))</f>
        <v>0</v>
      </c>
      <c r="AY139" s="69">
        <f>求节点($O$8:$O$607,AC$8:AC$607,节奏总纲!S135)+IF((节奏总纲!S135-INDEX($O$8:$O$607,MATCH(MAX(AC$8:AC$607),AC$8:AC$607,0)))&lt;0,0,(节奏总纲!S135-INDEX($O$8:$O$607,MATCH(MAX(AC$8:AC$607),AC$8:AC$607,0)))*MAX($K$8:$K$67))</f>
        <v>0</v>
      </c>
      <c r="AZ139" s="69">
        <f>求节点($O$8:$O$607,AD$8:AD$607,节奏总纲!T135)+IF((节奏总纲!T135-INDEX($O$8:$O$607,MATCH(MAX(AD$8:AD$607),AD$8:AD$607,0)))&lt;0,0,(节奏总纲!T135-INDEX($O$8:$O$607,MATCH(MAX(AD$8:AD$607),AD$8:AD$607,0)))*MAX($K$8:$K$67))</f>
        <v>0</v>
      </c>
      <c r="BA139" s="69">
        <f>求节点($O$8:$O$607,AE$8:AE$607,节奏总纲!P135)+IF((节奏总纲!P135-INDEX($O$8:$O$607,MATCH(MAX(AE$8:AE$607),AE$8:AE$607,0)))&lt;0,0,(节奏总纲!P135-INDEX($O$8:$O$607,MATCH(MAX(AE$8:AE$607),AE$8:AE$607,0)))*MAX($L$8:$L$67))</f>
        <v>34392296854.087234</v>
      </c>
      <c r="BB139" s="69">
        <f>求节点($O$8:$O$607,AF$8:AF$607,节奏总纲!Q135)+IF((节奏总纲!Q135-INDEX($O$8:$O$607,MATCH(MAX(AF$8:AF$607),AF$8:AF$607,0)))&lt;0,0,(节奏总纲!Q135-INDEX($O$8:$O$607,MATCH(MAX(AF$8:AF$607),AF$8:AF$607,0)))*MAX($L$8:$L$67))</f>
        <v>29157193949.890865</v>
      </c>
      <c r="BC139" s="69">
        <f>求节点($O$8:$O$607,AG$8:AG$607,节奏总纲!R135)+IF((节奏总纲!R135-INDEX($O$8:$O$607,MATCH(MAX(AG$8:AG$607),AG$8:AG$607,0)))&lt;0,0,(节奏总纲!R135-INDEX($O$8:$O$607,MATCH(MAX(AG$8:AG$607),AG$8:AG$607,0)))*MAX($L$8:$L$67))</f>
        <v>23294548928.712223</v>
      </c>
      <c r="BD139" s="69">
        <f>求节点($O$8:$O$607,AH$8:AH$607,节奏总纲!S135)+IF((节奏总纲!S135-INDEX($O$8:$O$607,MATCH(MAX(AH$8:AH$607),AH$8:AH$607,0)))&lt;0,0,(节奏总纲!S135-INDEX($O$8:$O$607,MATCH(MAX(AH$8:AH$607),AH$8:AH$607,0)))*MAX($L$8:$L$67))</f>
        <v>16516814382.006575</v>
      </c>
      <c r="BE139" s="69">
        <f>求节点($O$8:$O$607,AI$8:AI$607,节奏总纲!T135)+IF((节奏总纲!T135-INDEX($O$8:$O$607,MATCH(MAX(AI$8:AI$607),AI$8:AI$607,0)))&lt;0,0,(节奏总纲!T135-INDEX($O$8:$O$607,MATCH(MAX(AI$8:AI$607),AI$8:AI$607,0)))*MAX($L$8:$L$67))</f>
        <v>8725853347.814209</v>
      </c>
      <c r="BN139" s="69">
        <v>132</v>
      </c>
      <c r="BO139" s="69">
        <f>求节点($BJ$19:$BJ$23,$BK$19:$BK$23,基本信息!G136)</f>
        <v>750000</v>
      </c>
      <c r="BP139" s="69">
        <f>求节点($BJ$19:$BJ$23,$BK$19:$BK$23,基本信息!H136)</f>
        <v>750000</v>
      </c>
      <c r="BQ139" s="69">
        <f>求节点($BJ$19:$BJ$23,$BK$19:$BK$23,基本信息!I136)</f>
        <v>750000</v>
      </c>
      <c r="BR139" s="69">
        <f>求节点($BJ$19:$BJ$23,$BK$19:$BK$23,基本信息!J136)</f>
        <v>750000</v>
      </c>
      <c r="BS139" s="69">
        <f>求节点($BJ$19:$BJ$23,$BK$19:$BK$23,基本信息!K136)</f>
        <v>750000</v>
      </c>
      <c r="BT139" s="69">
        <f>求节点($BJ$19:$BJ$23,$BL$19:$BL$23,基本信息!G136)</f>
        <v>12500</v>
      </c>
      <c r="BU139" s="69">
        <f>求节点($BJ$19:$BJ$23,$BL$19:$BL$23,基本信息!H136)</f>
        <v>12500</v>
      </c>
      <c r="BV139" s="69">
        <f>求节点($BJ$19:$BJ$23,$BL$19:$BL$23,基本信息!I136)</f>
        <v>12500</v>
      </c>
      <c r="BW139" s="69">
        <f>求节点($BJ$19:$BJ$23,$BL$19:$BL$23,基本信息!J136)</f>
        <v>12500</v>
      </c>
      <c r="BX139" s="69">
        <f>求节点($BJ$19:$BJ$23,$BL$19:$BL$23,基本信息!K136)</f>
        <v>12500</v>
      </c>
      <c r="BY139" s="69"/>
      <c r="BZ139" s="69"/>
      <c r="CA139" s="69"/>
      <c r="CC139" s="69"/>
      <c r="CD139" s="69">
        <v>132</v>
      </c>
      <c r="CE139" s="69">
        <f t="shared" si="74"/>
        <v>2795994.6305337921</v>
      </c>
      <c r="CF139" s="69">
        <f t="shared" si="75"/>
        <v>2371753.5837268219</v>
      </c>
      <c r="CG139" s="69">
        <f t="shared" si="76"/>
        <v>1896562.3870062435</v>
      </c>
      <c r="CH139" s="69">
        <f t="shared" si="77"/>
        <v>1347289.2085467763</v>
      </c>
      <c r="CI139" s="69">
        <f t="shared" si="78"/>
        <v>716062.18306581862</v>
      </c>
      <c r="CJ139" s="69">
        <f>(CE139-CE138)/节奏总纲!W135</f>
        <v>299.99999999999994</v>
      </c>
      <c r="CK139" s="6">
        <f t="shared" si="79"/>
        <v>4.4706809746675321E-4</v>
      </c>
      <c r="CL139" s="6">
        <f t="shared" si="80"/>
        <v>0.99955293190253325</v>
      </c>
      <c r="CM139" s="69"/>
      <c r="CN139" s="69">
        <v>132</v>
      </c>
      <c r="CO139" s="69">
        <f t="shared" si="81"/>
        <v>837669581.74707282</v>
      </c>
      <c r="CP139" s="69">
        <f t="shared" si="82"/>
        <v>710560811.3693943</v>
      </c>
      <c r="CQ139" s="69">
        <f t="shared" si="83"/>
        <v>568182565.79110432</v>
      </c>
      <c r="CR139" s="69">
        <f t="shared" si="84"/>
        <v>403594040.42677391</v>
      </c>
      <c r="CS139" s="69">
        <f t="shared" si="85"/>
        <v>214433290.54697761</v>
      </c>
      <c r="CT139" s="6">
        <f t="shared" si="86"/>
        <v>8.9534109431999899E-4</v>
      </c>
      <c r="CU139" s="6">
        <f t="shared" si="87"/>
        <v>0.99910465890568001</v>
      </c>
      <c r="CV139" s="69"/>
      <c r="CW139" s="69">
        <v>132</v>
      </c>
      <c r="CX139" s="69">
        <f t="shared" si="88"/>
        <v>0</v>
      </c>
      <c r="CY139" s="69">
        <f t="shared" si="89"/>
        <v>0</v>
      </c>
      <c r="CZ139" s="69">
        <f t="shared" si="90"/>
        <v>0</v>
      </c>
      <c r="DA139" s="69">
        <f t="shared" si="91"/>
        <v>0</v>
      </c>
      <c r="DB139" s="69">
        <f t="shared" si="92"/>
        <v>0</v>
      </c>
    </row>
    <row r="140" spans="14:106" x14ac:dyDescent="0.15">
      <c r="N140" s="69"/>
      <c r="O140" s="58">
        <v>133</v>
      </c>
      <c r="P140" s="69">
        <f>求节点($C$8:$C$67,$I$8:$I$67,基本信息!N137)+P139</f>
        <v>259315.5329308066</v>
      </c>
      <c r="Q140" s="69">
        <f>求节点($C$8:$C$67,$I$8:$I$67,基本信息!O137)+Q139</f>
        <v>275822.79688078084</v>
      </c>
      <c r="R140" s="69">
        <f>求节点($C$8:$C$67,$I$8:$I$67,基本信息!P137)+R139</f>
        <v>293744.69667524379</v>
      </c>
      <c r="S140" s="69">
        <f>求节点($C$8:$C$67,$I$8:$I$67,基本信息!Q137)+S139</f>
        <v>313227.6823951269</v>
      </c>
      <c r="T140" s="69">
        <f>求节点($C$8:$C$67,$I$8:$I$67,基本信息!R137)+T139</f>
        <v>334589.85137715045</v>
      </c>
      <c r="U140" s="69">
        <f>求节点($C$8:$C$67,$J$8:$J$67,基本信息!N137)+U139</f>
        <v>7077258.574859377</v>
      </c>
      <c r="V140" s="69">
        <f>求节点($C$8:$C$67,$J$8:$J$67,基本信息!O137)+V139</f>
        <v>7635820.1577711701</v>
      </c>
      <c r="W140" s="69">
        <f>求节点($C$8:$C$67,$J$8:$J$67,基本信息!P137)+W139</f>
        <v>8252390.5894887727</v>
      </c>
      <c r="X140" s="69">
        <f>求节点($C$8:$C$67,$J$8:$J$67,基本信息!Q137)+X139</f>
        <v>8930108.3345948514</v>
      </c>
      <c r="Y140" s="69">
        <f>求节点($C$8:$C$67,$J$8:$J$67,基本信息!R137)+Y139</f>
        <v>9678131.1685465332</v>
      </c>
      <c r="Z140" s="69">
        <f>求节点($C$8:$C$67,$K$8:$K$67,基本信息!N137)+Z139</f>
        <v>0</v>
      </c>
      <c r="AA140" s="69">
        <f>求节点($C$8:$C$67,$K$8:$K$67,基本信息!O137)+AA139</f>
        <v>0</v>
      </c>
      <c r="AB140" s="69">
        <f>求节点($C$8:$C$67,$K$8:$K$67,基本信息!P137)+AB139</f>
        <v>0</v>
      </c>
      <c r="AC140" s="69">
        <f>求节点($C$8:$C$67,$K$8:$K$67,基本信息!Q137)+AC139</f>
        <v>0</v>
      </c>
      <c r="AD140" s="69">
        <f>求节点($C$8:$C$67,$K$8:$K$67,基本信息!R137)+AD139</f>
        <v>0</v>
      </c>
      <c r="AE140" s="69">
        <f>求节点($C$8:$C$67,$L$8:$L$67,基本信息!N137)+AE139</f>
        <v>205707496.30241644</v>
      </c>
      <c r="AF140" s="69">
        <f>求节点($C$8:$C$67,$L$8:$L$67,基本信息!O137)+AF139</f>
        <v>233325979.81044501</v>
      </c>
      <c r="AG140" s="69">
        <f>求节点($C$8:$C$67,$L$8:$L$67,基本信息!P137)+AG139</f>
        <v>266938353.7121093</v>
      </c>
      <c r="AH140" s="69">
        <f>求节点($C$8:$C$67,$L$8:$L$67,基本信息!Q137)+AH139</f>
        <v>306013522.19650656</v>
      </c>
      <c r="AI140" s="69">
        <f>求节点($C$8:$C$67,$L$8:$L$67,基本信息!R137)+AI139</f>
        <v>350420093.50572407</v>
      </c>
      <c r="AJ140" s="69"/>
      <c r="AK140" s="69">
        <v>133</v>
      </c>
      <c r="AL140" s="69">
        <f>求节点($O$8:$O$607,P$8:P$607,节奏总纲!P136)+IF((节奏总纲!P136-INDEX($O$8:$O$607,MATCH(MAX(P$8:P$607),P$8:P$607,0)))&lt;0,0,(节奏总纲!P136-INDEX($O$8:$O$607,MATCH(MAX(P$8:P$607),P$8:P$607,0)))*MAX($I$8:$I$67))</f>
        <v>29973640.635295477</v>
      </c>
      <c r="AM140" s="69">
        <f>求节点($O$8:$O$607,Q$8:Q$607,节奏总纲!Q136)+IF((节奏总纲!Q136-INDEX($O$8:$O$607,MATCH(MAX(Q$8:Q$607),Q$8:Q$607,0)))&lt;0,0,(节奏总纲!Q136-INDEX($O$8:$O$607,MATCH(MAX(Q$8:Q$607),Q$8:Q$607,0)))*MAX($I$8:$I$67))</f>
        <v>25442413.889298622</v>
      </c>
      <c r="AN140" s="69">
        <f>求节点($O$8:$O$607,R$8:R$607,节奏总纲!R136)+IF((节奏总纲!R136-INDEX($O$8:$O$607,MATCH(MAX(R$8:R$607),R$8:R$607,0)))&lt;0,0,(节奏总纲!R136-INDEX($O$8:$O$607,MATCH(MAX(R$8:R$607),R$8:R$607,0)))*MAX($I$8:$I$67))</f>
        <v>20271225.350976128</v>
      </c>
      <c r="AO140" s="69">
        <f>求节点($O$8:$O$607,S$8:S$607,节奏总纲!S136)+IF((节奏总纲!S136-INDEX($O$8:$O$607,MATCH(MAX(S$8:S$607),S$8:S$607,0)))&lt;0,0,(节奏总纲!S136-INDEX($O$8:$O$607,MATCH(MAX(S$8:S$607),S$8:S$607,0)))*MAX($I$8:$I$67))</f>
        <v>14357359.213060878</v>
      </c>
      <c r="AP140" s="69">
        <f>求节点($O$8:$O$607,T$8:T$607,节奏总纲!T136)+IF((节奏总纲!T136-INDEX($O$8:$O$607,MATCH(MAX(T$8:T$607),T$8:T$607,0)))&lt;0,0,(节奏总纲!T136-INDEX($O$8:$O$607,MATCH(MAX(T$8:T$607),T$8:T$607,0)))*MAX($I$8:$I$67))</f>
        <v>7616423.4786029775</v>
      </c>
      <c r="AQ140" s="69">
        <f>求节点($O$8:$O$607,U$8:U$607,节奏总纲!P136)+IF((节奏总纲!P136-INDEX($O$8:$O$607,MATCH(MAX(U$8:U$607),U$8:U$607,0)))&lt;0,0,(节奏总纲!P136-INDEX($O$8:$O$607,MATCH(MAX(U$8:U$607),U$8:U$607,0)))*MAX($J$8:$J$67))</f>
        <v>897705411.6457994</v>
      </c>
      <c r="AR140" s="69">
        <f>求节点($O$8:$O$607,V$8:V$607,节奏总纲!Q136)+IF((节奏总纲!Q136-INDEX($O$8:$O$607,MATCH(MAX(V$8:V$607),V$8:V$607,0)))&lt;0,0,(节奏总纲!Q136-INDEX($O$8:$O$607,MATCH(MAX(V$8:V$607),V$8:V$607,0)))*MAX($J$8:$J$67))</f>
        <v>761932152.93030643</v>
      </c>
      <c r="AS140" s="69">
        <f>求节点($O$8:$O$607,W$8:W$607,节奏总纲!R136)+IF((节奏总纲!R136-INDEX($O$8:$O$607,MATCH(MAX(W$8:W$607),W$8:W$607,0)))&lt;0,0,(节奏总纲!R136-INDEX($O$8:$O$607,MATCH(MAX(W$8:W$607),W$8:W$607,0)))*MAX($J$8:$J$67))</f>
        <v>606975610.21851528</v>
      </c>
      <c r="AT140" s="69">
        <f>求节点($O$8:$O$607,X$8:X$607,节奏总纲!S136)+IF((节奏总纲!S136-INDEX($O$8:$O$607,MATCH(MAX(X$8:X$607),X$8:X$607,0)))&lt;0,0,(节奏总纲!S136-INDEX($O$8:$O$607,MATCH(MAX(X$8:X$607),X$8:X$607,0)))*MAX($J$8:$J$67))</f>
        <v>429753054.25456738</v>
      </c>
      <c r="AU140" s="69">
        <f>求节点($O$8:$O$607,Y$8:Y$607,节奏总纲!T136)+IF((节奏总纲!T136-INDEX($O$8:$O$607,MATCH(MAX(Y$8:Y$607),Y$8:Y$607,0)))&lt;0,0,(节奏总纲!T136-INDEX($O$8:$O$607,MATCH(MAX(Y$8:Y$607),Y$8:Y$607,0)))*MAX($J$8:$J$67))</f>
        <v>227732339.98532134</v>
      </c>
      <c r="AV140" s="69">
        <f>求节点($O$8:$O$607,Z$8:Z$607,节奏总纲!P136)+IF((节奏总纲!P136-INDEX($O$8:$O$607,MATCH(MAX(Z$8:Z$607),Z$8:Z$607,0)))&lt;0,0,(节奏总纲!P136-INDEX($O$8:$O$607,MATCH(MAX(Z$8:Z$607),Z$8:Z$607,0)))*MAX($K$8:$K$67))</f>
        <v>0</v>
      </c>
      <c r="AW140" s="69">
        <f>求节点($O$8:$O$607,AA$8:AA$607,节奏总纲!Q136)+IF((节奏总纲!Q136-INDEX($O$8:$O$607,MATCH(MAX(AA$8:AA$607),AA$8:AA$607,0)))&lt;0,0,(节奏总纲!Q136-INDEX($O$8:$O$607,MATCH(MAX(AA$8:AA$607),AA$8:AA$607,0)))*MAX($K$8:$K$67))</f>
        <v>0</v>
      </c>
      <c r="AX140" s="69">
        <f>求节点($O$8:$O$607,AB$8:AB$607,节奏总纲!R136)+IF((节奏总纲!R136-INDEX($O$8:$O$607,MATCH(MAX(AB$8:AB$607),AB$8:AB$607,0)))&lt;0,0,(节奏总纲!R136-INDEX($O$8:$O$607,MATCH(MAX(AB$8:AB$607),AB$8:AB$607,0)))*MAX($K$8:$K$67))</f>
        <v>0</v>
      </c>
      <c r="AY140" s="69">
        <f>求节点($O$8:$O$607,AC$8:AC$607,节奏总纲!S136)+IF((节奏总纲!S136-INDEX($O$8:$O$607,MATCH(MAX(AC$8:AC$607),AC$8:AC$607,0)))&lt;0,0,(节奏总纲!S136-INDEX($O$8:$O$607,MATCH(MAX(AC$8:AC$607),AC$8:AC$607,0)))*MAX($K$8:$K$67))</f>
        <v>0</v>
      </c>
      <c r="AZ140" s="69">
        <f>求节点($O$8:$O$607,AD$8:AD$607,节奏总纲!T136)+IF((节奏总纲!T136-INDEX($O$8:$O$607,MATCH(MAX(AD$8:AD$607),AD$8:AD$607,0)))&lt;0,0,(节奏总纲!T136-INDEX($O$8:$O$607,MATCH(MAX(AD$8:AD$607),AD$8:AD$607,0)))*MAX($K$8:$K$67))</f>
        <v>0</v>
      </c>
      <c r="BA140" s="69">
        <f>求节点($O$8:$O$607,AE$8:AE$607,节奏总纲!P136)+IF((节奏总纲!P136-INDEX($O$8:$O$607,MATCH(MAX(AE$8:AE$607),AE$8:AE$607,0)))&lt;0,0,(节奏总纲!P136-INDEX($O$8:$O$607,MATCH(MAX(AE$8:AE$607),AE$8:AE$607,0)))*MAX($L$8:$L$67))</f>
        <v>36904777823.234604</v>
      </c>
      <c r="BB140" s="69">
        <f>求节点($O$8:$O$607,AF$8:AF$607,节奏总纲!Q136)+IF((节奏总纲!Q136-INDEX($O$8:$O$607,MATCH(MAX(AF$8:AF$607),AF$8:AF$607,0)))&lt;0,0,(节奏总纲!Q136-INDEX($O$8:$O$607,MATCH(MAX(AF$8:AF$607),AF$8:AF$607,0)))*MAX($L$8:$L$67))</f>
        <v>31311542734.408566</v>
      </c>
      <c r="BC140" s="69">
        <f>求节点($O$8:$O$607,AG$8:AG$607,节奏总纲!R136)+IF((节奏总纲!R136-INDEX($O$8:$O$607,MATCH(MAX(AG$8:AG$607),AG$8:AG$607,0)))&lt;0,0,(节奏总纲!R136-INDEX($O$8:$O$607,MATCH(MAX(AG$8:AG$607),AG$8:AG$607,0)))*MAX($L$8:$L$67))</f>
        <v>24928994765.045204</v>
      </c>
      <c r="BD140" s="69">
        <f>求节点($O$8:$O$607,AH$8:AH$607,节奏总纲!S136)+IF((节奏总纲!S136-INDEX($O$8:$O$607,MATCH(MAX(AH$8:AH$607),AH$8:AH$607,0)))&lt;0,0,(节奏总纲!S136-INDEX($O$8:$O$607,MATCH(MAX(AH$8:AH$607),AH$8:AH$607,0)))*MAX($L$8:$L$67))</f>
        <v>17629053620.222038</v>
      </c>
      <c r="BE140" s="69">
        <f>求节点($O$8:$O$607,AI$8:AI$607,节奏总纲!T136)+IF((节奏总纲!T136-INDEX($O$8:$O$607,MATCH(MAX(AI$8:AI$607),AI$8:AI$607,0)))&lt;0,0,(节奏总纲!T136-INDEX($O$8:$O$607,MATCH(MAX(AI$8:AI$607),AI$8:AI$607,0)))*MAX($L$8:$L$67))</f>
        <v>9306547391.2657509</v>
      </c>
      <c r="BN140" s="69">
        <v>133</v>
      </c>
      <c r="BO140" s="69">
        <f>求节点($BJ$19:$BJ$23,$BK$19:$BK$23,基本信息!G137)</f>
        <v>750000</v>
      </c>
      <c r="BP140" s="69">
        <f>求节点($BJ$19:$BJ$23,$BK$19:$BK$23,基本信息!H137)</f>
        <v>750000</v>
      </c>
      <c r="BQ140" s="69">
        <f>求节点($BJ$19:$BJ$23,$BK$19:$BK$23,基本信息!I137)</f>
        <v>750000</v>
      </c>
      <c r="BR140" s="69">
        <f>求节点($BJ$19:$BJ$23,$BK$19:$BK$23,基本信息!J137)</f>
        <v>750000</v>
      </c>
      <c r="BS140" s="69">
        <f>求节点($BJ$19:$BJ$23,$BK$19:$BK$23,基本信息!K137)</f>
        <v>750000</v>
      </c>
      <c r="BT140" s="69">
        <f>求节点($BJ$19:$BJ$23,$BL$19:$BL$23,基本信息!G137)</f>
        <v>12500</v>
      </c>
      <c r="BU140" s="69">
        <f>求节点($BJ$19:$BJ$23,$BL$19:$BL$23,基本信息!H137)</f>
        <v>12500</v>
      </c>
      <c r="BV140" s="69">
        <f>求节点($BJ$19:$BJ$23,$BL$19:$BL$23,基本信息!I137)</f>
        <v>12500</v>
      </c>
      <c r="BW140" s="69">
        <f>求节点($BJ$19:$BJ$23,$BL$19:$BL$23,基本信息!J137)</f>
        <v>12500</v>
      </c>
      <c r="BX140" s="69">
        <f>求节点($BJ$19:$BJ$23,$BL$19:$BL$23,基本信息!K137)</f>
        <v>12500</v>
      </c>
      <c r="BY140" s="69"/>
      <c r="BZ140" s="69"/>
      <c r="CA140" s="69"/>
      <c r="CC140" s="69"/>
      <c r="CD140" s="69">
        <v>133</v>
      </c>
      <c r="CE140" s="69">
        <f t="shared" si="74"/>
        <v>2998614.0635295478</v>
      </c>
      <c r="CF140" s="69">
        <f t="shared" si="75"/>
        <v>2545491.3889298625</v>
      </c>
      <c r="CG140" s="69">
        <f t="shared" si="76"/>
        <v>2028372.535097613</v>
      </c>
      <c r="CH140" s="69">
        <f t="shared" si="77"/>
        <v>1436985.9213060879</v>
      </c>
      <c r="CI140" s="69">
        <f t="shared" si="78"/>
        <v>762892.34786029777</v>
      </c>
      <c r="CJ140" s="69">
        <f>(CE140-CE139)/节奏总纲!W136</f>
        <v>300.00000000000011</v>
      </c>
      <c r="CK140" s="6">
        <f t="shared" si="79"/>
        <v>4.1685924681106692E-4</v>
      </c>
      <c r="CL140" s="6">
        <f t="shared" si="80"/>
        <v>0.99958314075318888</v>
      </c>
      <c r="CM140" s="69"/>
      <c r="CN140" s="69">
        <v>133</v>
      </c>
      <c r="CO140" s="69">
        <f t="shared" si="81"/>
        <v>898455411.6457994</v>
      </c>
      <c r="CP140" s="69">
        <f t="shared" si="82"/>
        <v>762682152.93030643</v>
      </c>
      <c r="CQ140" s="69">
        <f t="shared" si="83"/>
        <v>607725610.21851528</v>
      </c>
      <c r="CR140" s="69">
        <f t="shared" si="84"/>
        <v>430503054.25456738</v>
      </c>
      <c r="CS140" s="69">
        <f t="shared" si="85"/>
        <v>228482339.98532134</v>
      </c>
      <c r="CT140" s="6">
        <f t="shared" si="86"/>
        <v>8.3476596643359592E-4</v>
      </c>
      <c r="CU140" s="6">
        <f t="shared" si="87"/>
        <v>0.99916523403356639</v>
      </c>
      <c r="CV140" s="69"/>
      <c r="CW140" s="69">
        <v>133</v>
      </c>
      <c r="CX140" s="69">
        <f t="shared" si="88"/>
        <v>0</v>
      </c>
      <c r="CY140" s="69">
        <f t="shared" si="89"/>
        <v>0</v>
      </c>
      <c r="CZ140" s="69">
        <f t="shared" si="90"/>
        <v>0</v>
      </c>
      <c r="DA140" s="69">
        <f t="shared" si="91"/>
        <v>0</v>
      </c>
      <c r="DB140" s="69">
        <f t="shared" si="92"/>
        <v>0</v>
      </c>
    </row>
    <row r="141" spans="14:106" x14ac:dyDescent="0.15">
      <c r="N141" s="69"/>
      <c r="O141" s="58">
        <v>134</v>
      </c>
      <c r="P141" s="69">
        <f>求节点($C$8:$C$67,$I$8:$I$67,基本信息!N138)+P140</f>
        <v>261475.5329308066</v>
      </c>
      <c r="Q141" s="69">
        <f>求节点($C$8:$C$67,$I$8:$I$67,基本信息!O138)+Q140</f>
        <v>278087.79688078084</v>
      </c>
      <c r="R141" s="69">
        <f>求节点($C$8:$C$67,$I$8:$I$67,基本信息!P138)+R140</f>
        <v>296114.69667524379</v>
      </c>
      <c r="S141" s="69">
        <f>求节点($C$8:$C$67,$I$8:$I$67,基本信息!Q138)+S140</f>
        <v>315702.6823951269</v>
      </c>
      <c r="T141" s="69">
        <f>求节点($C$8:$C$67,$I$8:$I$67,基本信息!R138)+T140</f>
        <v>337169.85137715045</v>
      </c>
      <c r="U141" s="69">
        <f>求节点($C$8:$C$67,$J$8:$J$67,基本信息!N138)+U140</f>
        <v>7137258.574859377</v>
      </c>
      <c r="V141" s="69">
        <f>求节点($C$8:$C$67,$J$8:$J$67,基本信息!O138)+V140</f>
        <v>7699570.1577711701</v>
      </c>
      <c r="W141" s="69">
        <f>求节点($C$8:$C$67,$J$8:$J$67,基本信息!P138)+W140</f>
        <v>8319890.5894887727</v>
      </c>
      <c r="X141" s="69">
        <f>求节点($C$8:$C$67,$J$8:$J$67,基本信息!Q138)+X140</f>
        <v>9001358.3345948514</v>
      </c>
      <c r="Y141" s="69">
        <f>求节点($C$8:$C$67,$J$8:$J$67,基本信息!R138)+Y140</f>
        <v>9753131.1685465332</v>
      </c>
      <c r="Z141" s="69">
        <f>求节点($C$8:$C$67,$K$8:$K$67,基本信息!N138)+Z140</f>
        <v>0</v>
      </c>
      <c r="AA141" s="69">
        <f>求节点($C$8:$C$67,$K$8:$K$67,基本信息!O138)+AA140</f>
        <v>0</v>
      </c>
      <c r="AB141" s="69">
        <f>求节点($C$8:$C$67,$K$8:$K$67,基本信息!P138)+AB140</f>
        <v>0</v>
      </c>
      <c r="AC141" s="69">
        <f>求节点($C$8:$C$67,$K$8:$K$67,基本信息!Q138)+AC140</f>
        <v>0</v>
      </c>
      <c r="AD141" s="69">
        <f>求节点($C$8:$C$67,$K$8:$K$67,基本信息!R138)+AD140</f>
        <v>0</v>
      </c>
      <c r="AE141" s="69">
        <f>求节点($C$8:$C$67,$L$8:$L$67,基本信息!N138)+AE140</f>
        <v>207507496.30241644</v>
      </c>
      <c r="AF141" s="69">
        <f>求节点($C$8:$C$67,$L$8:$L$67,基本信息!O138)+AF140</f>
        <v>235365979.81044501</v>
      </c>
      <c r="AG141" s="69">
        <f>求节点($C$8:$C$67,$L$8:$L$67,基本信息!P138)+AG140</f>
        <v>269218353.71210933</v>
      </c>
      <c r="AH141" s="69">
        <f>求节点($C$8:$C$67,$L$8:$L$67,基本信息!Q138)+AH140</f>
        <v>308533522.19650656</v>
      </c>
      <c r="AI141" s="69">
        <f>求节点($C$8:$C$67,$L$8:$L$67,基本信息!R138)+AI140</f>
        <v>353180093.50572407</v>
      </c>
      <c r="AJ141" s="69"/>
      <c r="AK141" s="69">
        <v>134</v>
      </c>
      <c r="AL141" s="69">
        <f>求节点($O$8:$O$607,P$8:P$607,节奏总纲!P137)+IF((节奏总纲!P137-INDEX($O$8:$O$607,MATCH(MAX(P$8:P$607),P$8:P$607,0)))&lt;0,0,(节奏总纲!P137-INDEX($O$8:$O$607,MATCH(MAX(P$8:P$607),P$8:P$607,0)))*MAX($I$8:$I$67))</f>
        <v>32145261.948085438</v>
      </c>
      <c r="AM141" s="69">
        <f>求节点($O$8:$O$607,Q$8:Q$607,节奏总纲!Q137)+IF((节奏总纲!Q137-INDEX($O$8:$O$607,MATCH(MAX(Q$8:Q$607),Q$8:Q$607,0)))&lt;0,0,(节奏总纲!Q137-INDEX($O$8:$O$607,MATCH(MAX(Q$8:Q$607),Q$8:Q$607,0)))*MAX($I$8:$I$67))</f>
        <v>27208517.00259221</v>
      </c>
      <c r="AN141" s="69">
        <f>求节点($O$8:$O$607,R$8:R$607,节奏总纲!R137)+IF((节奏总纲!R137-INDEX($O$8:$O$607,MATCH(MAX(R$8:R$607),R$8:R$607,0)))&lt;0,0,(节奏总纲!R137-INDEX($O$8:$O$607,MATCH(MAX(R$8:R$607),R$8:R$607,0)))*MAX($I$8:$I$67))</f>
        <v>21595499.460866734</v>
      </c>
      <c r="AO141" s="69">
        <f>求节点($O$8:$O$607,S$8:S$607,节奏总纲!S137)+IF((节奏总纲!S137-INDEX($O$8:$O$607,MATCH(MAX(S$8:S$607),S$8:S$607,0)))&lt;0,0,(节奏总纲!S137-INDEX($O$8:$O$607,MATCH(MAX(S$8:S$607),S$8:S$607,0)))*MAX($I$8:$I$67))</f>
        <v>15312840.818272978</v>
      </c>
      <c r="AP141" s="69">
        <f>求节点($O$8:$O$607,T$8:T$607,节奏总纲!T137)+IF((节奏总纲!T137-INDEX($O$8:$O$607,MATCH(MAX(T$8:T$607),T$8:T$607,0)))&lt;0,0,(节奏总纲!T137-INDEX($O$8:$O$607,MATCH(MAX(T$8:T$607),T$8:T$607,0)))*MAX($I$8:$I$67))</f>
        <v>8153337.7230906729</v>
      </c>
      <c r="AQ141" s="69">
        <f>求节点($O$8:$O$607,U$8:U$607,节奏总纲!P137)+IF((节奏总纲!P137-INDEX($O$8:$O$607,MATCH(MAX(U$8:U$607),U$8:U$607,0)))&lt;0,0,(节奏总纲!P137-INDEX($O$8:$O$607,MATCH(MAX(U$8:U$607),U$8:U$607,0)))*MAX($J$8:$J$67))</f>
        <v>962854051.02949834</v>
      </c>
      <c r="AR141" s="69">
        <f>求节点($O$8:$O$607,V$8:V$607,节奏总纲!Q137)+IF((节奏总纲!Q137-INDEX($O$8:$O$607,MATCH(MAX(V$8:V$607),V$8:V$607,0)))&lt;0,0,(节奏总纲!Q137-INDEX($O$8:$O$607,MATCH(MAX(V$8:V$607),V$8:V$607,0)))*MAX($J$8:$J$67))</f>
        <v>814915246.32911396</v>
      </c>
      <c r="AS141" s="69">
        <f>求节点($O$8:$O$607,W$8:W$607,节奏总纲!R137)+IF((节奏总纲!R137-INDEX($O$8:$O$607,MATCH(MAX(W$8:W$607),W$8:W$607,0)))&lt;0,0,(节奏总纲!R137-INDEX($O$8:$O$607,MATCH(MAX(W$8:W$607),W$8:W$607,0)))*MAX($J$8:$J$67))</f>
        <v>646703833.5152334</v>
      </c>
      <c r="AT141" s="69">
        <f>求节点($O$8:$O$607,X$8:X$607,节奏总纲!S137)+IF((节奏总纲!S137-INDEX($O$8:$O$607,MATCH(MAX(X$8:X$607),X$8:X$607,0)))&lt;0,0,(节奏总纲!S137-INDEX($O$8:$O$607,MATCH(MAX(X$8:X$607),X$8:X$607,0)))*MAX($J$8:$J$67))</f>
        <v>458417502.4109304</v>
      </c>
      <c r="AU141" s="69">
        <f>求节点($O$8:$O$607,Y$8:Y$607,节奏总纲!T137)+IF((节奏总纲!T137-INDEX($O$8:$O$607,MATCH(MAX(Y$8:Y$607),Y$8:Y$607,0)))&lt;0,0,(节奏总纲!T137-INDEX($O$8:$O$607,MATCH(MAX(Y$8:Y$607),Y$8:Y$607,0)))*MAX($J$8:$J$67))</f>
        <v>243839767.31995222</v>
      </c>
      <c r="AV141" s="69">
        <f>求节点($O$8:$O$607,Z$8:Z$607,节奏总纲!P137)+IF((节奏总纲!P137-INDEX($O$8:$O$607,MATCH(MAX(Z$8:Z$607),Z$8:Z$607,0)))&lt;0,0,(节奏总纲!P137-INDEX($O$8:$O$607,MATCH(MAX(Z$8:Z$607),Z$8:Z$607,0)))*MAX($K$8:$K$67))</f>
        <v>0</v>
      </c>
      <c r="AW141" s="69">
        <f>求节点($O$8:$O$607,AA$8:AA$607,节奏总纲!Q137)+IF((节奏总纲!Q137-INDEX($O$8:$O$607,MATCH(MAX(AA$8:AA$607),AA$8:AA$607,0)))&lt;0,0,(节奏总纲!Q137-INDEX($O$8:$O$607,MATCH(MAX(AA$8:AA$607),AA$8:AA$607,0)))*MAX($K$8:$K$67))</f>
        <v>0</v>
      </c>
      <c r="AX141" s="69">
        <f>求节点($O$8:$O$607,AB$8:AB$607,节奏总纲!R137)+IF((节奏总纲!R137-INDEX($O$8:$O$607,MATCH(MAX(AB$8:AB$607),AB$8:AB$607,0)))&lt;0,0,(节奏总纲!R137-INDEX($O$8:$O$607,MATCH(MAX(AB$8:AB$607),AB$8:AB$607,0)))*MAX($K$8:$K$67))</f>
        <v>0</v>
      </c>
      <c r="AY141" s="69">
        <f>求节点($O$8:$O$607,AC$8:AC$607,节奏总纲!S137)+IF((节奏总纲!S137-INDEX($O$8:$O$607,MATCH(MAX(AC$8:AC$607),AC$8:AC$607,0)))&lt;0,0,(节奏总纲!S137-INDEX($O$8:$O$607,MATCH(MAX(AC$8:AC$607),AC$8:AC$607,0)))*MAX($K$8:$K$67))</f>
        <v>0</v>
      </c>
      <c r="AZ141" s="69">
        <f>求节点($O$8:$O$607,AD$8:AD$607,节奏总纲!T137)+IF((节奏总纲!T137-INDEX($O$8:$O$607,MATCH(MAX(AD$8:AD$607),AD$8:AD$607,0)))&lt;0,0,(节奏总纲!T137-INDEX($O$8:$O$607,MATCH(MAX(AD$8:AD$607),AD$8:AD$607,0)))*MAX($K$8:$K$67))</f>
        <v>0</v>
      </c>
      <c r="BA141" s="69">
        <f>求节点($O$8:$O$607,AE$8:AE$607,节奏总纲!P137)+IF((节奏总纲!P137-INDEX($O$8:$O$607,MATCH(MAX(AE$8:AE$607),AE$8:AE$607,0)))&lt;0,0,(节奏总纲!P137-INDEX($O$8:$O$607,MATCH(MAX(AE$8:AE$607),AE$8:AE$607,0)))*MAX($L$8:$L$67))</f>
        <v>39597588251.094154</v>
      </c>
      <c r="BB141" s="69">
        <f>求节点($O$8:$O$607,AF$8:AF$607,节奏总纲!Q137)+IF((节奏总纲!Q137-INDEX($O$8:$O$607,MATCH(MAX(AF$8:AF$607),AF$8:AF$607,0)))&lt;0,0,(节奏总纲!Q137-INDEX($O$8:$O$607,MATCH(MAX(AF$8:AF$607),AF$8:AF$607,0)))*MAX($L$8:$L$67))</f>
        <v>33501510594.892612</v>
      </c>
      <c r="BC141" s="69">
        <f>求节点($O$8:$O$607,AG$8:AG$607,节奏总纲!R137)+IF((节奏总纲!R137-INDEX($O$8:$O$607,MATCH(MAX(AG$8:AG$607),AG$8:AG$607,0)))&lt;0,0,(节奏总纲!R137-INDEX($O$8:$O$607,MATCH(MAX(AG$8:AG$607),AG$8:AG$607,0)))*MAX($L$8:$L$67))</f>
        <v>26571094661.309555</v>
      </c>
      <c r="BD141" s="69">
        <f>求节点($O$8:$O$607,AH$8:AH$607,节奏总纲!S137)+IF((节奏总纲!S137-INDEX($O$8:$O$607,MATCH(MAX(AH$8:AH$607),AH$8:AH$607,0)))&lt;0,0,(节奏总纲!S137-INDEX($O$8:$O$607,MATCH(MAX(AH$8:AH$607),AH$8:AH$607,0)))*MAX($L$8:$L$67))</f>
        <v>18813850810.685043</v>
      </c>
      <c r="BE141" s="69">
        <f>求节点($O$8:$O$607,AI$8:AI$607,节奏总纲!T137)+IF((节奏总纲!T137-INDEX($O$8:$O$607,MATCH(MAX(AI$8:AI$607),AI$8:AI$607,0)))&lt;0,0,(节奏总纲!T137-INDEX($O$8:$O$607,MATCH(MAX(AI$8:AI$607),AI$8:AI$607,0)))*MAX($L$8:$L$67))</f>
        <v>9972321054.4304924</v>
      </c>
      <c r="BN141" s="69">
        <v>134</v>
      </c>
      <c r="BO141" s="69">
        <f>求节点($BJ$19:$BJ$23,$BK$19:$BK$23,基本信息!G138)</f>
        <v>750000</v>
      </c>
      <c r="BP141" s="69">
        <f>求节点($BJ$19:$BJ$23,$BK$19:$BK$23,基本信息!H138)</f>
        <v>750000</v>
      </c>
      <c r="BQ141" s="69">
        <f>求节点($BJ$19:$BJ$23,$BK$19:$BK$23,基本信息!I138)</f>
        <v>750000</v>
      </c>
      <c r="BR141" s="69">
        <f>求节点($BJ$19:$BJ$23,$BK$19:$BK$23,基本信息!J138)</f>
        <v>750000</v>
      </c>
      <c r="BS141" s="69">
        <f>求节点($BJ$19:$BJ$23,$BK$19:$BK$23,基本信息!K138)</f>
        <v>750000</v>
      </c>
      <c r="BT141" s="69">
        <f>求节点($BJ$19:$BJ$23,$BL$19:$BL$23,基本信息!G138)</f>
        <v>12500</v>
      </c>
      <c r="BU141" s="69">
        <f>求节点($BJ$19:$BJ$23,$BL$19:$BL$23,基本信息!H138)</f>
        <v>12500</v>
      </c>
      <c r="BV141" s="69">
        <f>求节点($BJ$19:$BJ$23,$BL$19:$BL$23,基本信息!I138)</f>
        <v>12500</v>
      </c>
      <c r="BW141" s="69">
        <f>求节点($BJ$19:$BJ$23,$BL$19:$BL$23,基本信息!J138)</f>
        <v>12500</v>
      </c>
      <c r="BX141" s="69">
        <f>求节点($BJ$19:$BJ$23,$BL$19:$BL$23,基本信息!K138)</f>
        <v>12500</v>
      </c>
      <c r="BY141" s="69"/>
      <c r="BZ141" s="69"/>
      <c r="CA141" s="69"/>
      <c r="CC141" s="69"/>
      <c r="CD141" s="69">
        <v>134</v>
      </c>
      <c r="CE141" s="69">
        <f t="shared" si="74"/>
        <v>3215776.1948085441</v>
      </c>
      <c r="CF141" s="69">
        <f t="shared" si="75"/>
        <v>2722101.7002592213</v>
      </c>
      <c r="CG141" s="69">
        <f t="shared" si="76"/>
        <v>2160799.9460866735</v>
      </c>
      <c r="CH141" s="69">
        <f t="shared" si="77"/>
        <v>1532534.0818272978</v>
      </c>
      <c r="CI141" s="69">
        <f t="shared" si="78"/>
        <v>816583.77230906731</v>
      </c>
      <c r="CJ141" s="69">
        <f>(CE141-CE140)/节奏总纲!W137</f>
        <v>300.00000000000011</v>
      </c>
      <c r="CK141" s="6">
        <f t="shared" si="79"/>
        <v>3.8870864272767607E-4</v>
      </c>
      <c r="CL141" s="6">
        <f t="shared" si="80"/>
        <v>0.99961129135727234</v>
      </c>
      <c r="CM141" s="69"/>
      <c r="CN141" s="69">
        <v>134</v>
      </c>
      <c r="CO141" s="69">
        <f t="shared" si="81"/>
        <v>963604051.02949834</v>
      </c>
      <c r="CP141" s="69">
        <f t="shared" si="82"/>
        <v>815665246.32911396</v>
      </c>
      <c r="CQ141" s="69">
        <f t="shared" si="83"/>
        <v>647453833.5152334</v>
      </c>
      <c r="CR141" s="69">
        <f t="shared" si="84"/>
        <v>459167502.4109304</v>
      </c>
      <c r="CS141" s="69">
        <f t="shared" si="85"/>
        <v>244589767.31995222</v>
      </c>
      <c r="CT141" s="6">
        <f t="shared" si="86"/>
        <v>7.7832798564795636E-4</v>
      </c>
      <c r="CU141" s="6">
        <f t="shared" si="87"/>
        <v>0.99922167201435208</v>
      </c>
      <c r="CV141" s="69"/>
      <c r="CW141" s="69">
        <v>134</v>
      </c>
      <c r="CX141" s="69">
        <f t="shared" si="88"/>
        <v>0</v>
      </c>
      <c r="CY141" s="69">
        <f t="shared" si="89"/>
        <v>0</v>
      </c>
      <c r="CZ141" s="69">
        <f t="shared" si="90"/>
        <v>0</v>
      </c>
      <c r="DA141" s="69">
        <f t="shared" si="91"/>
        <v>0</v>
      </c>
      <c r="DB141" s="69">
        <f t="shared" si="92"/>
        <v>0</v>
      </c>
    </row>
    <row r="142" spans="14:106" x14ac:dyDescent="0.15">
      <c r="N142" s="69"/>
      <c r="O142" s="58">
        <v>135</v>
      </c>
      <c r="P142" s="69">
        <f>求节点($C$8:$C$67,$I$8:$I$67,基本信息!N139)+P141</f>
        <v>263635.53293080663</v>
      </c>
      <c r="Q142" s="69">
        <f>求节点($C$8:$C$67,$I$8:$I$67,基本信息!O139)+Q141</f>
        <v>280352.79688078084</v>
      </c>
      <c r="R142" s="69">
        <f>求节点($C$8:$C$67,$I$8:$I$67,基本信息!P139)+R141</f>
        <v>298484.69667524379</v>
      </c>
      <c r="S142" s="69">
        <f>求节点($C$8:$C$67,$I$8:$I$67,基本信息!Q139)+S141</f>
        <v>318177.6823951269</v>
      </c>
      <c r="T142" s="69">
        <f>求节点($C$8:$C$67,$I$8:$I$67,基本信息!R139)+T141</f>
        <v>339749.85137715045</v>
      </c>
      <c r="U142" s="69">
        <f>求节点($C$8:$C$67,$J$8:$J$67,基本信息!N139)+U141</f>
        <v>7197258.574859377</v>
      </c>
      <c r="V142" s="69">
        <f>求节点($C$8:$C$67,$J$8:$J$67,基本信息!O139)+V141</f>
        <v>7763320.1577711701</v>
      </c>
      <c r="W142" s="69">
        <f>求节点($C$8:$C$67,$J$8:$J$67,基本信息!P139)+W141</f>
        <v>8387390.5894887727</v>
      </c>
      <c r="X142" s="69">
        <f>求节点($C$8:$C$67,$J$8:$J$67,基本信息!Q139)+X141</f>
        <v>9072608.3345948514</v>
      </c>
      <c r="Y142" s="69">
        <f>求节点($C$8:$C$67,$J$8:$J$67,基本信息!R139)+Y141</f>
        <v>9828131.1685465332</v>
      </c>
      <c r="Z142" s="69">
        <f>求节点($C$8:$C$67,$K$8:$K$67,基本信息!N139)+Z141</f>
        <v>0</v>
      </c>
      <c r="AA142" s="69">
        <f>求节点($C$8:$C$67,$K$8:$K$67,基本信息!O139)+AA141</f>
        <v>0</v>
      </c>
      <c r="AB142" s="69">
        <f>求节点($C$8:$C$67,$K$8:$K$67,基本信息!P139)+AB141</f>
        <v>0</v>
      </c>
      <c r="AC142" s="69">
        <f>求节点($C$8:$C$67,$K$8:$K$67,基本信息!Q139)+AC141</f>
        <v>0</v>
      </c>
      <c r="AD142" s="69">
        <f>求节点($C$8:$C$67,$K$8:$K$67,基本信息!R139)+AD141</f>
        <v>0</v>
      </c>
      <c r="AE142" s="69">
        <f>求节点($C$8:$C$67,$L$8:$L$67,基本信息!N139)+AE141</f>
        <v>209307496.30241644</v>
      </c>
      <c r="AF142" s="69">
        <f>求节点($C$8:$C$67,$L$8:$L$67,基本信息!O139)+AF141</f>
        <v>237405979.81044501</v>
      </c>
      <c r="AG142" s="69">
        <f>求节点($C$8:$C$67,$L$8:$L$67,基本信息!P139)+AG141</f>
        <v>271498353.71210933</v>
      </c>
      <c r="AH142" s="69">
        <f>求节点($C$8:$C$67,$L$8:$L$67,基本信息!Q139)+AH141</f>
        <v>311053522.19650656</v>
      </c>
      <c r="AI142" s="69">
        <f>求节点($C$8:$C$67,$L$8:$L$67,基本信息!R139)+AI141</f>
        <v>355940093.50572407</v>
      </c>
      <c r="AJ142" s="69"/>
      <c r="AK142" s="69">
        <v>135</v>
      </c>
      <c r="AL142" s="69">
        <f>求节点($O$8:$O$607,P$8:P$607,节奏总纲!P138)+IF((节奏总纲!P138-INDEX($O$8:$O$607,MATCH(MAX(P$8:P$607),P$8:P$607,0)))&lt;0,0,(节奏总纲!P138-INDEX($O$8:$O$607,MATCH(MAX(P$8:P$607),P$8:P$607,0)))*MAX($I$8:$I$67))</f>
        <v>34472748.041811995</v>
      </c>
      <c r="AM142" s="69">
        <f>求节点($O$8:$O$607,Q$8:Q$607,节奏总纲!Q138)+IF((节奏总纲!Q138-INDEX($O$8:$O$607,MATCH(MAX(Q$8:Q$607),Q$8:Q$607,0)))&lt;0,0,(节奏总纲!Q138-INDEX($O$8:$O$607,MATCH(MAX(Q$8:Q$607),Q$8:Q$607,0)))*MAX($I$8:$I$67))</f>
        <v>29095792.968129177</v>
      </c>
      <c r="AN142" s="69">
        <f>求节点($O$8:$O$607,R$8:R$607,节奏总纲!R138)+IF((节奏总纲!R138-INDEX($O$8:$O$607,MATCH(MAX(R$8:R$607),R$8:R$607,0)))&lt;0,0,(节奏总纲!R138-INDEX($O$8:$O$607,MATCH(MAX(R$8:R$607),R$8:R$607,0)))*MAX($I$8:$I$67))</f>
        <v>23129456.417639852</v>
      </c>
      <c r="AO142" s="69">
        <f>求节点($O$8:$O$607,S$8:S$607,节奏总纲!S138)+IF((节奏总纲!S138-INDEX($O$8:$O$607,MATCH(MAX(S$8:S$607),S$8:S$607,0)))&lt;0,0,(节奏总纲!S138-INDEX($O$8:$O$607,MATCH(MAX(S$8:S$607),S$8:S$607,0)))*MAX($I$8:$I$67))</f>
        <v>16424448.176636785</v>
      </c>
      <c r="AP142" s="69">
        <f>求节点($O$8:$O$607,T$8:T$607,节奏总纲!T138)+IF((节奏总纲!T138-INDEX($O$8:$O$607,MATCH(MAX(T$8:T$607),T$8:T$607,0)))&lt;0,0,(节奏总纲!T138-INDEX($O$8:$O$607,MATCH(MAX(T$8:T$607),T$8:T$607,0)))*MAX($I$8:$I$67))</f>
        <v>8762144.2536507361</v>
      </c>
      <c r="AQ142" s="69">
        <f>求节点($O$8:$O$607,U$8:U$607,节奏总纲!P138)+IF((节奏总纲!P138-INDEX($O$8:$O$607,MATCH(MAX(U$8:U$607),U$8:U$607,0)))&lt;0,0,(节奏总纲!P138-INDEX($O$8:$O$607,MATCH(MAX(U$8:U$607),U$8:U$607,0)))*MAX($J$8:$J$67))</f>
        <v>1032678633.8412951</v>
      </c>
      <c r="AR142" s="69">
        <f>求节点($O$8:$O$607,V$8:V$607,节奏总纲!Q138)+IF((节奏总纲!Q138-INDEX($O$8:$O$607,MATCH(MAX(V$8:V$607),V$8:V$607,0)))&lt;0,0,(节奏总纲!Q138-INDEX($O$8:$O$607,MATCH(MAX(V$8:V$607),V$8:V$607,0)))*MAX($J$8:$J$67))</f>
        <v>871533525.295223</v>
      </c>
      <c r="AS142" s="69">
        <f>求节点($O$8:$O$607,W$8:W$607,节奏总纲!R138)+IF((节奏总纲!R138-INDEX($O$8:$O$607,MATCH(MAX(W$8:W$607),W$8:W$607,0)))&lt;0,0,(节奏总纲!R138-INDEX($O$8:$O$607,MATCH(MAX(W$8:W$607),W$8:W$607,0)))*MAX($J$8:$J$67))</f>
        <v>692722542.21842694</v>
      </c>
      <c r="AT142" s="69">
        <f>求节点($O$8:$O$607,X$8:X$607,节奏总纲!S138)+IF((节奏总纲!S138-INDEX($O$8:$O$607,MATCH(MAX(X$8:X$607),X$8:X$607,0)))&lt;0,0,(节奏总纲!S138-INDEX($O$8:$O$607,MATCH(MAX(X$8:X$607),X$8:X$607,0)))*MAX($J$8:$J$67))</f>
        <v>491765723.16184461</v>
      </c>
      <c r="AU142" s="69">
        <f>求节点($O$8:$O$607,Y$8:Y$607,节奏总纲!T138)+IF((节奏总纲!T138-INDEX($O$8:$O$607,MATCH(MAX(Y$8:Y$607),Y$8:Y$607,0)))&lt;0,0,(节奏总纲!T138-INDEX($O$8:$O$607,MATCH(MAX(Y$8:Y$607),Y$8:Y$607,0)))*MAX($J$8:$J$67))</f>
        <v>262103963.23675406</v>
      </c>
      <c r="AV142" s="69">
        <f>求节点($O$8:$O$607,Z$8:Z$607,节奏总纲!P138)+IF((节奏总纲!P138-INDEX($O$8:$O$607,MATCH(MAX(Z$8:Z$607),Z$8:Z$607,0)))&lt;0,0,(节奏总纲!P138-INDEX($O$8:$O$607,MATCH(MAX(Z$8:Z$607),Z$8:Z$607,0)))*MAX($K$8:$K$67))</f>
        <v>0</v>
      </c>
      <c r="AW142" s="69">
        <f>求节点($O$8:$O$607,AA$8:AA$607,节奏总纲!Q138)+IF((节奏总纲!Q138-INDEX($O$8:$O$607,MATCH(MAX(AA$8:AA$607),AA$8:AA$607,0)))&lt;0,0,(节奏总纲!Q138-INDEX($O$8:$O$607,MATCH(MAX(AA$8:AA$607),AA$8:AA$607,0)))*MAX($K$8:$K$67))</f>
        <v>0</v>
      </c>
      <c r="AX142" s="69">
        <f>求节点($O$8:$O$607,AB$8:AB$607,节奏总纲!R138)+IF((节奏总纲!R138-INDEX($O$8:$O$607,MATCH(MAX(AB$8:AB$607),AB$8:AB$607,0)))&lt;0,0,(节奏总纲!R138-INDEX($O$8:$O$607,MATCH(MAX(AB$8:AB$607),AB$8:AB$607,0)))*MAX($K$8:$K$67))</f>
        <v>0</v>
      </c>
      <c r="AY142" s="69">
        <f>求节点($O$8:$O$607,AC$8:AC$607,节奏总纲!S138)+IF((节奏总纲!S138-INDEX($O$8:$O$607,MATCH(MAX(AC$8:AC$607),AC$8:AC$607,0)))&lt;0,0,(节奏总纲!S138-INDEX($O$8:$O$607,MATCH(MAX(AC$8:AC$607),AC$8:AC$607,0)))*MAX($K$8:$K$67))</f>
        <v>0</v>
      </c>
      <c r="AZ142" s="69">
        <f>求节点($O$8:$O$607,AD$8:AD$607,节奏总纲!T138)+IF((节奏总纲!T138-INDEX($O$8:$O$607,MATCH(MAX(AD$8:AD$607),AD$8:AD$607,0)))&lt;0,0,(节奏总纲!T138-INDEX($O$8:$O$607,MATCH(MAX(AD$8:AD$607),AD$8:AD$607,0)))*MAX($K$8:$K$67))</f>
        <v>0</v>
      </c>
      <c r="BA142" s="69">
        <f>求节点($O$8:$O$607,AE$8:AE$607,节奏总纲!P138)+IF((节奏总纲!P138-INDEX($O$8:$O$607,MATCH(MAX(AE$8:AE$607),AE$8:AE$607,0)))&lt;0,0,(节奏总纲!P138-INDEX($O$8:$O$607,MATCH(MAX(AE$8:AE$607),AE$8:AE$607,0)))*MAX($L$8:$L$67))</f>
        <v>42483671007.315094</v>
      </c>
      <c r="BB142" s="69">
        <f>求节点($O$8:$O$607,AF$8:AF$607,节奏总纲!Q138)+IF((节奏总纲!Q138-INDEX($O$8:$O$607,MATCH(MAX(AF$8:AF$607),AF$8:AF$607,0)))&lt;0,0,(节奏总纲!Q138-INDEX($O$8:$O$607,MATCH(MAX(AF$8:AF$607),AF$8:AF$607,0)))*MAX($L$8:$L$67))</f>
        <v>35841732792.158455</v>
      </c>
      <c r="BC142" s="69">
        <f>求节点($O$8:$O$607,AG$8:AG$607,节奏总纲!R138)+IF((节奏总纲!R138-INDEX($O$8:$O$607,MATCH(MAX(AG$8:AG$607),AG$8:AG$607,0)))&lt;0,0,(节奏总纲!R138-INDEX($O$8:$O$607,MATCH(MAX(AG$8:AG$607),AG$8:AG$607,0)))*MAX($L$8:$L$67))</f>
        <v>28473201287.708221</v>
      </c>
      <c r="BD142" s="69">
        <f>求节点($O$8:$O$607,AH$8:AH$607,节奏总纲!S138)+IF((节奏总纲!S138-INDEX($O$8:$O$607,MATCH(MAX(AH$8:AH$607),AH$8:AH$607,0)))&lt;0,0,(节奏总纲!S138-INDEX($O$8:$O$607,MATCH(MAX(AH$8:AH$607),AH$8:AH$607,0)))*MAX($L$8:$L$67))</f>
        <v>20192243935.056164</v>
      </c>
      <c r="BE142" s="69">
        <f>求节点($O$8:$O$607,AI$8:AI$607,节奏总纲!T138)+IF((节奏总纲!T138-INDEX($O$8:$O$607,MATCH(MAX(AI$8:AI$607),AI$8:AI$607,0)))&lt;0,0,(节奏总纲!T138-INDEX($O$8:$O$607,MATCH(MAX(AI$8:AI$607),AI$8:AI$607,0)))*MAX($L$8:$L$67))</f>
        <v>10727241152.324968</v>
      </c>
      <c r="BN142" s="69">
        <v>135</v>
      </c>
      <c r="BO142" s="69">
        <f>求节点($BJ$19:$BJ$23,$BK$19:$BK$23,基本信息!G139)</f>
        <v>750000</v>
      </c>
      <c r="BP142" s="69">
        <f>求节点($BJ$19:$BJ$23,$BK$19:$BK$23,基本信息!H139)</f>
        <v>750000</v>
      </c>
      <c r="BQ142" s="69">
        <f>求节点($BJ$19:$BJ$23,$BK$19:$BK$23,基本信息!I139)</f>
        <v>750000</v>
      </c>
      <c r="BR142" s="69">
        <f>求节点($BJ$19:$BJ$23,$BK$19:$BK$23,基本信息!J139)</f>
        <v>750000</v>
      </c>
      <c r="BS142" s="69">
        <f>求节点($BJ$19:$BJ$23,$BK$19:$BK$23,基本信息!K139)</f>
        <v>750000</v>
      </c>
      <c r="BT142" s="69">
        <f>求节点($BJ$19:$BJ$23,$BL$19:$BL$23,基本信息!G139)</f>
        <v>12500</v>
      </c>
      <c r="BU142" s="69">
        <f>求节点($BJ$19:$BJ$23,$BL$19:$BL$23,基本信息!H139)</f>
        <v>12500</v>
      </c>
      <c r="BV142" s="69">
        <f>求节点($BJ$19:$BJ$23,$BL$19:$BL$23,基本信息!I139)</f>
        <v>12500</v>
      </c>
      <c r="BW142" s="69">
        <f>求节点($BJ$19:$BJ$23,$BL$19:$BL$23,基本信息!J139)</f>
        <v>12500</v>
      </c>
      <c r="BX142" s="69">
        <f>求节点($BJ$19:$BJ$23,$BL$19:$BL$23,基本信息!K139)</f>
        <v>12500</v>
      </c>
      <c r="BY142" s="69"/>
      <c r="BZ142" s="69"/>
      <c r="CA142" s="69"/>
      <c r="CC142" s="69"/>
      <c r="CD142" s="69">
        <v>135</v>
      </c>
      <c r="CE142" s="69">
        <f t="shared" si="74"/>
        <v>3448524.8041811995</v>
      </c>
      <c r="CF142" s="69">
        <f t="shared" si="75"/>
        <v>2910829.296812918</v>
      </c>
      <c r="CG142" s="69">
        <f t="shared" si="76"/>
        <v>2314195.6417639852</v>
      </c>
      <c r="CH142" s="69">
        <f t="shared" si="77"/>
        <v>1643694.8176636787</v>
      </c>
      <c r="CI142" s="69">
        <f t="shared" si="78"/>
        <v>877464.42536507361</v>
      </c>
      <c r="CJ142" s="69">
        <f>(CE142-CE141)/节奏总纲!W138</f>
        <v>299.9999999999992</v>
      </c>
      <c r="CK142" s="6">
        <f t="shared" si="79"/>
        <v>3.6247383184961424E-4</v>
      </c>
      <c r="CL142" s="6">
        <f t="shared" si="80"/>
        <v>0.99963752616815038</v>
      </c>
      <c r="CM142" s="69"/>
      <c r="CN142" s="69">
        <v>135</v>
      </c>
      <c r="CO142" s="69">
        <f t="shared" si="81"/>
        <v>1033428633.8412951</v>
      </c>
      <c r="CP142" s="69">
        <f t="shared" si="82"/>
        <v>872283525.295223</v>
      </c>
      <c r="CQ142" s="69">
        <f t="shared" si="83"/>
        <v>693472542.21842694</v>
      </c>
      <c r="CR142" s="69">
        <f t="shared" si="84"/>
        <v>492515723.16184461</v>
      </c>
      <c r="CS142" s="69">
        <f t="shared" si="85"/>
        <v>262853963.23675406</v>
      </c>
      <c r="CT142" s="6">
        <f t="shared" si="86"/>
        <v>7.2573951934370182E-4</v>
      </c>
      <c r="CU142" s="6">
        <f t="shared" si="87"/>
        <v>0.99927426048065626</v>
      </c>
      <c r="CV142" s="69"/>
      <c r="CW142" s="69">
        <v>135</v>
      </c>
      <c r="CX142" s="69">
        <f t="shared" si="88"/>
        <v>0</v>
      </c>
      <c r="CY142" s="69">
        <f t="shared" si="89"/>
        <v>0</v>
      </c>
      <c r="CZ142" s="69">
        <f t="shared" si="90"/>
        <v>0</v>
      </c>
      <c r="DA142" s="69">
        <f t="shared" si="91"/>
        <v>0</v>
      </c>
      <c r="DB142" s="69">
        <f t="shared" si="92"/>
        <v>0</v>
      </c>
    </row>
    <row r="143" spans="14:106" x14ac:dyDescent="0.15">
      <c r="N143" s="69"/>
      <c r="O143" s="58">
        <v>136</v>
      </c>
      <c r="P143" s="69">
        <f>求节点($C$8:$C$67,$I$8:$I$67,基本信息!N140)+P142</f>
        <v>265795.53293080663</v>
      </c>
      <c r="Q143" s="69">
        <f>求节点($C$8:$C$67,$I$8:$I$67,基本信息!O140)+Q142</f>
        <v>282617.79688078084</v>
      </c>
      <c r="R143" s="69">
        <f>求节点($C$8:$C$67,$I$8:$I$67,基本信息!P140)+R142</f>
        <v>300854.69667524379</v>
      </c>
      <c r="S143" s="69">
        <f>求节点($C$8:$C$67,$I$8:$I$67,基本信息!Q140)+S142</f>
        <v>320652.6823951269</v>
      </c>
      <c r="T143" s="69">
        <f>求节点($C$8:$C$67,$I$8:$I$67,基本信息!R140)+T142</f>
        <v>342329.85137715045</v>
      </c>
      <c r="U143" s="69">
        <f>求节点($C$8:$C$67,$J$8:$J$67,基本信息!N140)+U142</f>
        <v>7257258.574859377</v>
      </c>
      <c r="V143" s="69">
        <f>求节点($C$8:$C$67,$J$8:$J$67,基本信息!O140)+V142</f>
        <v>7827070.1577711701</v>
      </c>
      <c r="W143" s="69">
        <f>求节点($C$8:$C$67,$J$8:$J$67,基本信息!P140)+W142</f>
        <v>8454890.5894887727</v>
      </c>
      <c r="X143" s="69">
        <f>求节点($C$8:$C$67,$J$8:$J$67,基本信息!Q140)+X142</f>
        <v>9143858.3345948514</v>
      </c>
      <c r="Y143" s="69">
        <f>求节点($C$8:$C$67,$J$8:$J$67,基本信息!R140)+Y142</f>
        <v>9903131.1685465332</v>
      </c>
      <c r="Z143" s="69">
        <f>求节点($C$8:$C$67,$K$8:$K$67,基本信息!N140)+Z142</f>
        <v>0</v>
      </c>
      <c r="AA143" s="69">
        <f>求节点($C$8:$C$67,$K$8:$K$67,基本信息!O140)+AA142</f>
        <v>0</v>
      </c>
      <c r="AB143" s="69">
        <f>求节点($C$8:$C$67,$K$8:$K$67,基本信息!P140)+AB142</f>
        <v>0</v>
      </c>
      <c r="AC143" s="69">
        <f>求节点($C$8:$C$67,$K$8:$K$67,基本信息!Q140)+AC142</f>
        <v>0</v>
      </c>
      <c r="AD143" s="69">
        <f>求节点($C$8:$C$67,$K$8:$K$67,基本信息!R140)+AD142</f>
        <v>0</v>
      </c>
      <c r="AE143" s="69">
        <f>求节点($C$8:$C$67,$L$8:$L$67,基本信息!N140)+AE142</f>
        <v>211107496.30241644</v>
      </c>
      <c r="AF143" s="69">
        <f>求节点($C$8:$C$67,$L$8:$L$67,基本信息!O140)+AF142</f>
        <v>239445979.81044501</v>
      </c>
      <c r="AG143" s="69">
        <f>求节点($C$8:$C$67,$L$8:$L$67,基本信息!P140)+AG142</f>
        <v>273778353.71210933</v>
      </c>
      <c r="AH143" s="69">
        <f>求节点($C$8:$C$67,$L$8:$L$67,基本信息!Q140)+AH142</f>
        <v>313573522.19650656</v>
      </c>
      <c r="AI143" s="69">
        <f>求节点($C$8:$C$67,$L$8:$L$67,基本信息!R140)+AI142</f>
        <v>358700093.50572407</v>
      </c>
      <c r="AJ143" s="69"/>
      <c r="AK143" s="69">
        <v>136</v>
      </c>
      <c r="AL143" s="69">
        <f>求节点($O$8:$O$607,P$8:P$607,节奏总纲!P139)+IF((节奏总纲!P139-INDEX($O$8:$O$607,MATCH(MAX(P$8:P$607),P$8:P$607,0)))&lt;0,0,(节奏总纲!P139-INDEX($O$8:$O$607,MATCH(MAX(P$8:P$607),P$8:P$607,0)))*MAX($I$8:$I$67))</f>
        <v>36967285.871490322</v>
      </c>
      <c r="AM143" s="69">
        <f>求节点($O$8:$O$607,Q$8:Q$607,节奏总纲!Q139)+IF((节奏总纲!Q139-INDEX($O$8:$O$607,MATCH(MAX(Q$8:Q$607),Q$8:Q$607,0)))&lt;0,0,(节奏总纲!Q139-INDEX($O$8:$O$607,MATCH(MAX(Q$8:Q$607),Q$8:Q$607,0)))*MAX($I$8:$I$67))</f>
        <v>31261526.85826828</v>
      </c>
      <c r="AN143" s="69">
        <f>求节点($O$8:$O$607,R$8:R$607,节奏总纲!R139)+IF((节奏总纲!R139-INDEX($O$8:$O$607,MATCH(MAX(R$8:R$607),R$8:R$607,0)))&lt;0,0,(节奏总纲!R139-INDEX($O$8:$O$607,MATCH(MAX(R$8:R$607),R$8:R$607,0)))*MAX($I$8:$I$67))</f>
        <v>24905355.59996593</v>
      </c>
      <c r="AO143" s="69">
        <f>求节点($O$8:$O$607,S$8:S$607,节奏总纲!S139)+IF((节奏总纲!S139-INDEX($O$8:$O$607,MATCH(MAX(S$8:S$607),S$8:S$607,0)))&lt;0,0,(节奏总纲!S139-INDEX($O$8:$O$607,MATCH(MAX(S$8:S$607),S$8:S$607,0)))*MAX($I$8:$I$67))</f>
        <v>17675435.044632848</v>
      </c>
      <c r="AP143" s="69">
        <f>求节点($O$8:$O$607,T$8:T$607,节奏总纲!T139)+IF((节奏总纲!T139-INDEX($O$8:$O$607,MATCH(MAX(T$8:T$607),T$8:T$607,0)))&lt;0,0,(节奏总纲!T139-INDEX($O$8:$O$607,MATCH(MAX(T$8:T$607),T$8:T$607,0)))*MAX($I$8:$I$67))</f>
        <v>9449167.363488514</v>
      </c>
      <c r="AQ143" s="69">
        <f>求节点($O$8:$O$607,U$8:U$607,节奏总纲!P139)+IF((节奏总纲!P139-INDEX($O$8:$O$607,MATCH(MAX(U$8:U$607),U$8:U$607,0)))&lt;0,0,(节奏总纲!P139-INDEX($O$8:$O$607,MATCH(MAX(U$8:U$607),U$8:U$607,0)))*MAX($J$8:$J$67))</f>
        <v>1107514768.7316449</v>
      </c>
      <c r="AR143" s="69">
        <f>求节点($O$8:$O$607,V$8:V$607,节奏总纲!Q139)+IF((节奏总纲!Q139-INDEX($O$8:$O$607,MATCH(MAX(V$8:V$607),V$8:V$607,0)))&lt;0,0,(节奏总纲!Q139-INDEX($O$8:$O$607,MATCH(MAX(V$8:V$607),V$8:V$607,0)))*MAX($J$8:$J$67))</f>
        <v>936505541.99939609</v>
      </c>
      <c r="AS143" s="69">
        <f>求节点($O$8:$O$607,W$8:W$607,节奏总纲!R139)+IF((节奏总纲!R139-INDEX($O$8:$O$607,MATCH(MAX(W$8:W$607),W$8:W$607,0)))&lt;0,0,(节奏总纲!R139-INDEX($O$8:$O$607,MATCH(MAX(W$8:W$607),W$8:W$607,0)))*MAX($J$8:$J$67))</f>
        <v>745999517.6882093</v>
      </c>
      <c r="AT143" s="69">
        <f>求节点($O$8:$O$607,X$8:X$607,节奏总纲!S139)+IF((节奏总纲!S139-INDEX($O$8:$O$607,MATCH(MAX(X$8:X$607),X$8:X$607,0)))&lt;0,0,(节奏总纲!S139-INDEX($O$8:$O$607,MATCH(MAX(X$8:X$607),X$8:X$607,0)))*MAX($J$8:$J$67))</f>
        <v>529295329.20172656</v>
      </c>
      <c r="AU143" s="69">
        <f>求节点($O$8:$O$607,Y$8:Y$607,节奏总纲!T139)+IF((节奏总纲!T139-INDEX($O$8:$O$607,MATCH(MAX(Y$8:Y$607),Y$8:Y$607,0)))&lt;0,0,(节奏总纲!T139-INDEX($O$8:$O$607,MATCH(MAX(Y$8:Y$607),Y$8:Y$607,0)))*MAX($J$8:$J$67))</f>
        <v>282714656.53188747</v>
      </c>
      <c r="AV143" s="69">
        <f>求节点($O$8:$O$607,Z$8:Z$607,节奏总纲!P139)+IF((节奏总纲!P139-INDEX($O$8:$O$607,MATCH(MAX(Z$8:Z$607),Z$8:Z$607,0)))&lt;0,0,(节奏总纲!P139-INDEX($O$8:$O$607,MATCH(MAX(Z$8:Z$607),Z$8:Z$607,0)))*MAX($K$8:$K$67))</f>
        <v>0</v>
      </c>
      <c r="AW143" s="69">
        <f>求节点($O$8:$O$607,AA$8:AA$607,节奏总纲!Q139)+IF((节奏总纲!Q139-INDEX($O$8:$O$607,MATCH(MAX(AA$8:AA$607),AA$8:AA$607,0)))&lt;0,0,(节奏总纲!Q139-INDEX($O$8:$O$607,MATCH(MAX(AA$8:AA$607),AA$8:AA$607,0)))*MAX($K$8:$K$67))</f>
        <v>0</v>
      </c>
      <c r="AX143" s="69">
        <f>求节点($O$8:$O$607,AB$8:AB$607,节奏总纲!R139)+IF((节奏总纲!R139-INDEX($O$8:$O$607,MATCH(MAX(AB$8:AB$607),AB$8:AB$607,0)))&lt;0,0,(节奏总纲!R139-INDEX($O$8:$O$607,MATCH(MAX(AB$8:AB$607),AB$8:AB$607,0)))*MAX($K$8:$K$67))</f>
        <v>0</v>
      </c>
      <c r="AY143" s="69">
        <f>求节点($O$8:$O$607,AC$8:AC$607,节奏总纲!S139)+IF((节奏总纲!S139-INDEX($O$8:$O$607,MATCH(MAX(AC$8:AC$607),AC$8:AC$607,0)))&lt;0,0,(节奏总纲!S139-INDEX($O$8:$O$607,MATCH(MAX(AC$8:AC$607),AC$8:AC$607,0)))*MAX($K$8:$K$67))</f>
        <v>0</v>
      </c>
      <c r="AZ143" s="69">
        <f>求节点($O$8:$O$607,AD$8:AD$607,节奏总纲!T139)+IF((节奏总纲!T139-INDEX($O$8:$O$607,MATCH(MAX(AD$8:AD$607),AD$8:AD$607,0)))&lt;0,0,(节奏总纲!T139-INDEX($O$8:$O$607,MATCH(MAX(AD$8:AD$607),AD$8:AD$607,0)))*MAX($K$8:$K$67))</f>
        <v>0</v>
      </c>
      <c r="BA143" s="69">
        <f>求节点($O$8:$O$607,AE$8:AE$607,节奏总纲!P139)+IF((节奏总纲!P139-INDEX($O$8:$O$607,MATCH(MAX(AE$8:AE$607),AE$8:AE$607,0)))&lt;0,0,(节奏总纲!P139-INDEX($O$8:$O$607,MATCH(MAX(AE$8:AE$607),AE$8:AE$607,0)))*MAX($L$8:$L$67))</f>
        <v>45576897916.116219</v>
      </c>
      <c r="BB143" s="69">
        <f>求节点($O$8:$O$607,AF$8:AF$607,节奏总纲!Q139)+IF((节奏总纲!Q139-INDEX($O$8:$O$607,MATCH(MAX(AF$8:AF$607),AF$8:AF$607,0)))&lt;0,0,(节奏总纲!Q139-INDEX($O$8:$O$607,MATCH(MAX(AF$8:AF$607),AF$8:AF$607,0)))*MAX($L$8:$L$67))</f>
        <v>38527242815.930946</v>
      </c>
      <c r="BC143" s="69">
        <f>求节点($O$8:$O$607,AG$8:AG$607,节奏总纲!R139)+IF((节奏总纲!R139-INDEX($O$8:$O$607,MATCH(MAX(AG$8:AG$607),AG$8:AG$607,0)))&lt;0,0,(节奏总纲!R139-INDEX($O$8:$O$607,MATCH(MAX(AG$8:AG$607),AG$8:AG$607,0)))*MAX($L$8:$L$67))</f>
        <v>30675316273.792557</v>
      </c>
      <c r="BD143" s="69">
        <f>求节点($O$8:$O$607,AH$8:AH$607,节奏总纲!S139)+IF((节奏总纲!S139-INDEX($O$8:$O$607,MATCH(MAX(AH$8:AH$607),AH$8:AH$607,0)))&lt;0,0,(节奏总纲!S139-INDEX($O$8:$O$607,MATCH(MAX(AH$8:AH$607),AH$8:AH$607,0)))*MAX($L$8:$L$67))</f>
        <v>21743467651.371284</v>
      </c>
      <c r="BE143" s="69">
        <f>求节点($O$8:$O$607,AI$8:AI$607,节奏总纲!T139)+IF((节奏总纲!T139-INDEX($O$8:$O$607,MATCH(MAX(AI$8:AI$607),AI$8:AI$607,0)))&lt;0,0,(节奏总纲!T139-INDEX($O$8:$O$607,MATCH(MAX(AI$8:AI$607),AI$8:AI$607,0)))*MAX($L$8:$L$67))</f>
        <v>11579149808.523815</v>
      </c>
      <c r="BN143" s="69">
        <v>136</v>
      </c>
      <c r="BO143" s="69">
        <f>求节点($BJ$19:$BJ$23,$BK$19:$BK$23,基本信息!G140)</f>
        <v>750000</v>
      </c>
      <c r="BP143" s="69">
        <f>求节点($BJ$19:$BJ$23,$BK$19:$BK$23,基本信息!H140)</f>
        <v>750000</v>
      </c>
      <c r="BQ143" s="69">
        <f>求节点($BJ$19:$BJ$23,$BK$19:$BK$23,基本信息!I140)</f>
        <v>750000</v>
      </c>
      <c r="BR143" s="69">
        <f>求节点($BJ$19:$BJ$23,$BK$19:$BK$23,基本信息!J140)</f>
        <v>750000</v>
      </c>
      <c r="BS143" s="69">
        <f>求节点($BJ$19:$BJ$23,$BK$19:$BK$23,基本信息!K140)</f>
        <v>750000</v>
      </c>
      <c r="BT143" s="69">
        <f>求节点($BJ$19:$BJ$23,$BL$19:$BL$23,基本信息!G140)</f>
        <v>12500</v>
      </c>
      <c r="BU143" s="69">
        <f>求节点($BJ$19:$BJ$23,$BL$19:$BL$23,基本信息!H140)</f>
        <v>12500</v>
      </c>
      <c r="BV143" s="69">
        <f>求节点($BJ$19:$BJ$23,$BL$19:$BL$23,基本信息!I140)</f>
        <v>12500</v>
      </c>
      <c r="BW143" s="69">
        <f>求节点($BJ$19:$BJ$23,$BL$19:$BL$23,基本信息!J140)</f>
        <v>12500</v>
      </c>
      <c r="BX143" s="69">
        <f>求节点($BJ$19:$BJ$23,$BL$19:$BL$23,基本信息!K140)</f>
        <v>12500</v>
      </c>
      <c r="BY143" s="69"/>
      <c r="BZ143" s="69"/>
      <c r="CA143" s="69"/>
      <c r="CC143" s="69"/>
      <c r="CD143" s="69">
        <v>136</v>
      </c>
      <c r="CE143" s="69">
        <f t="shared" si="74"/>
        <v>3697978.5871490324</v>
      </c>
      <c r="CF143" s="69">
        <f t="shared" si="75"/>
        <v>3127402.6858268282</v>
      </c>
      <c r="CG143" s="69">
        <f t="shared" si="76"/>
        <v>2491785.5599965933</v>
      </c>
      <c r="CH143" s="69">
        <f t="shared" si="77"/>
        <v>1768793.504463285</v>
      </c>
      <c r="CI143" s="69">
        <f t="shared" si="78"/>
        <v>946166.73634885147</v>
      </c>
      <c r="CJ143" s="69">
        <f>(CE143-CE142)/节奏总纲!W139</f>
        <v>300.00000000000017</v>
      </c>
      <c r="CK143" s="6">
        <f t="shared" si="79"/>
        <v>3.3802250893066725E-4</v>
      </c>
      <c r="CL143" s="6">
        <f t="shared" si="80"/>
        <v>0.99966197749106933</v>
      </c>
      <c r="CM143" s="69"/>
      <c r="CN143" s="69">
        <v>136</v>
      </c>
      <c r="CO143" s="69">
        <f t="shared" si="81"/>
        <v>1108264768.7316449</v>
      </c>
      <c r="CP143" s="69">
        <f t="shared" si="82"/>
        <v>937255541.99939609</v>
      </c>
      <c r="CQ143" s="69">
        <f t="shared" si="83"/>
        <v>746749517.6882093</v>
      </c>
      <c r="CR143" s="69">
        <f t="shared" si="84"/>
        <v>530045329.20172656</v>
      </c>
      <c r="CS143" s="69">
        <f t="shared" si="85"/>
        <v>283464656.53188747</v>
      </c>
      <c r="CT143" s="6">
        <f t="shared" si="86"/>
        <v>6.7673359395728017E-4</v>
      </c>
      <c r="CU143" s="6">
        <f t="shared" si="87"/>
        <v>0.99932326640604274</v>
      </c>
      <c r="CV143" s="69"/>
      <c r="CW143" s="69">
        <v>136</v>
      </c>
      <c r="CX143" s="69">
        <f t="shared" si="88"/>
        <v>0</v>
      </c>
      <c r="CY143" s="69">
        <f t="shared" si="89"/>
        <v>0</v>
      </c>
      <c r="CZ143" s="69">
        <f t="shared" si="90"/>
        <v>0</v>
      </c>
      <c r="DA143" s="69">
        <f t="shared" si="91"/>
        <v>0</v>
      </c>
      <c r="DB143" s="69">
        <f t="shared" si="92"/>
        <v>0</v>
      </c>
    </row>
    <row r="144" spans="14:106" x14ac:dyDescent="0.15">
      <c r="N144" s="69"/>
      <c r="O144" s="58">
        <v>137</v>
      </c>
      <c r="P144" s="69">
        <f>求节点($C$8:$C$67,$I$8:$I$67,基本信息!N141)+P143</f>
        <v>267955.53293080663</v>
      </c>
      <c r="Q144" s="69">
        <f>求节点($C$8:$C$67,$I$8:$I$67,基本信息!O141)+Q143</f>
        <v>284882.79688078084</v>
      </c>
      <c r="R144" s="69">
        <f>求节点($C$8:$C$67,$I$8:$I$67,基本信息!P141)+R143</f>
        <v>303224.69667524379</v>
      </c>
      <c r="S144" s="69">
        <f>求节点($C$8:$C$67,$I$8:$I$67,基本信息!Q141)+S143</f>
        <v>323127.6823951269</v>
      </c>
      <c r="T144" s="69">
        <f>求节点($C$8:$C$67,$I$8:$I$67,基本信息!R141)+T143</f>
        <v>344909.85137715045</v>
      </c>
      <c r="U144" s="69">
        <f>求节点($C$8:$C$67,$J$8:$J$67,基本信息!N141)+U143</f>
        <v>7317258.574859377</v>
      </c>
      <c r="V144" s="69">
        <f>求节点($C$8:$C$67,$J$8:$J$67,基本信息!O141)+V143</f>
        <v>7890820.1577711701</v>
      </c>
      <c r="W144" s="69">
        <f>求节点($C$8:$C$67,$J$8:$J$67,基本信息!P141)+W143</f>
        <v>8522390.5894887727</v>
      </c>
      <c r="X144" s="69">
        <f>求节点($C$8:$C$67,$J$8:$J$67,基本信息!Q141)+X143</f>
        <v>9215108.3345948514</v>
      </c>
      <c r="Y144" s="69">
        <f>求节点($C$8:$C$67,$J$8:$J$67,基本信息!R141)+Y143</f>
        <v>9978131.1685465332</v>
      </c>
      <c r="Z144" s="69">
        <f>求节点($C$8:$C$67,$K$8:$K$67,基本信息!N141)+Z143</f>
        <v>0</v>
      </c>
      <c r="AA144" s="69">
        <f>求节点($C$8:$C$67,$K$8:$K$67,基本信息!O141)+AA143</f>
        <v>0</v>
      </c>
      <c r="AB144" s="69">
        <f>求节点($C$8:$C$67,$K$8:$K$67,基本信息!P141)+AB143</f>
        <v>0</v>
      </c>
      <c r="AC144" s="69">
        <f>求节点($C$8:$C$67,$K$8:$K$67,基本信息!Q141)+AC143</f>
        <v>0</v>
      </c>
      <c r="AD144" s="69">
        <f>求节点($C$8:$C$67,$K$8:$K$67,基本信息!R141)+AD143</f>
        <v>0</v>
      </c>
      <c r="AE144" s="69">
        <f>求节点($C$8:$C$67,$L$8:$L$67,基本信息!N141)+AE143</f>
        <v>212907496.30241644</v>
      </c>
      <c r="AF144" s="69">
        <f>求节点($C$8:$C$67,$L$8:$L$67,基本信息!O141)+AF143</f>
        <v>241485979.81044501</v>
      </c>
      <c r="AG144" s="69">
        <f>求节点($C$8:$C$67,$L$8:$L$67,基本信息!P141)+AG143</f>
        <v>276058353.71210933</v>
      </c>
      <c r="AH144" s="69">
        <f>求节点($C$8:$C$67,$L$8:$L$67,基本信息!Q141)+AH143</f>
        <v>316093522.19650656</v>
      </c>
      <c r="AI144" s="69">
        <f>求节点($C$8:$C$67,$L$8:$L$67,基本信息!R141)+AI143</f>
        <v>361460093.50572407</v>
      </c>
      <c r="AJ144" s="69"/>
      <c r="AK144" s="69">
        <v>137</v>
      </c>
      <c r="AL144" s="69">
        <f>求节点($O$8:$O$607,P$8:P$607,节奏总纲!P140)+IF((节奏总纲!P140-INDEX($O$8:$O$607,MATCH(MAX(P$8:P$607),P$8:P$607,0)))&lt;0,0,(节奏总纲!P140-INDEX($O$8:$O$607,MATCH(MAX(P$8:P$607),P$8:P$607,0)))*MAX($I$8:$I$67))</f>
        <v>39640865.318632439</v>
      </c>
      <c r="AM144" s="69">
        <f>求节点($O$8:$O$607,Q$8:Q$607,节奏总纲!Q140)+IF((节奏总纲!Q140-INDEX($O$8:$O$607,MATCH(MAX(Q$8:Q$607),Q$8:Q$607,0)))&lt;0,0,(节奏总纲!Q140-INDEX($O$8:$O$607,MATCH(MAX(Q$8:Q$607),Q$8:Q$607,0)))*MAX($I$8:$I$67))</f>
        <v>33547060.210477214</v>
      </c>
      <c r="AN144" s="69">
        <f>求节点($O$8:$O$607,R$8:R$607,节奏总纲!R140)+IF((节奏总纲!R140-INDEX($O$8:$O$607,MATCH(MAX(R$8:R$607),R$8:R$607,0)))&lt;0,0,(节奏总纲!R140-INDEX($O$8:$O$607,MATCH(MAX(R$8:R$607),R$8:R$607,0)))*MAX($I$8:$I$67))</f>
        <v>26752063.133938123</v>
      </c>
      <c r="AO144" s="69">
        <f>求节点($O$8:$O$607,S$8:S$607,节奏总纲!S140)+IF((节奏总纲!S140-INDEX($O$8:$O$607,MATCH(MAX(S$8:S$607),S$8:S$607,0)))&lt;0,0,(节奏总纲!S140-INDEX($O$8:$O$607,MATCH(MAX(S$8:S$607),S$8:S$607,0)))*MAX($I$8:$I$67))</f>
        <v>19048432.224210463</v>
      </c>
      <c r="AP144" s="69">
        <f>求节点($O$8:$O$607,T$8:T$607,节奏总纲!T140)+IF((节奏总纲!T140-INDEX($O$8:$O$607,MATCH(MAX(T$8:T$607),T$8:T$607,0)))&lt;0,0,(节奏总纲!T140-INDEX($O$8:$O$607,MATCH(MAX(T$8:T$607),T$8:T$607,0)))*MAX($I$8:$I$67))</f>
        <v>10165023.936088171</v>
      </c>
      <c r="AQ144" s="69">
        <f>求节点($O$8:$O$607,U$8:U$607,节奏总纲!P140)+IF((节奏总纲!P140-INDEX($O$8:$O$607,MATCH(MAX(U$8:U$607),U$8:U$607,0)))&lt;0,0,(节奏总纲!P140-INDEX($O$8:$O$607,MATCH(MAX(U$8:U$607),U$8:U$607,0)))*MAX($J$8:$J$67))</f>
        <v>1187722152.1459084</v>
      </c>
      <c r="AR144" s="69">
        <f>求节点($O$8:$O$607,V$8:V$607,节奏总纲!Q140)+IF((节奏总纲!Q140-INDEX($O$8:$O$607,MATCH(MAX(V$8:V$607),V$8:V$607,0)))&lt;0,0,(节奏总纲!Q140-INDEX($O$8:$O$607,MATCH(MAX(V$8:V$607),V$8:V$607,0)))*MAX($J$8:$J$67))</f>
        <v>1005071542.5656641</v>
      </c>
      <c r="AS144" s="69">
        <f>求节点($O$8:$O$607,W$8:W$607,节奏总纲!R140)+IF((节奏总纲!R140-INDEX($O$8:$O$607,MATCH(MAX(W$8:W$607),W$8:W$607,0)))&lt;0,0,(节奏总纲!R140-INDEX($O$8:$O$607,MATCH(MAX(W$8:W$607),W$8:W$607,0)))*MAX($J$8:$J$67))</f>
        <v>801400743.70737517</v>
      </c>
      <c r="AT144" s="69">
        <f>求节点($O$8:$O$607,X$8:X$607,节奏总纲!S140)+IF((节奏总纲!S140-INDEX($O$8:$O$607,MATCH(MAX(X$8:X$607),X$8:X$607,0)))&lt;0,0,(节奏总纲!S140-INDEX($O$8:$O$607,MATCH(MAX(X$8:X$607),X$8:X$607,0)))*MAX($J$8:$J$67))</f>
        <v>570485244.58905494</v>
      </c>
      <c r="AU144" s="69">
        <f>求节点($O$8:$O$607,Y$8:Y$607,节奏总纲!T140)+IF((节奏总纲!T140-INDEX($O$8:$O$607,MATCH(MAX(Y$8:Y$607),Y$8:Y$607,0)))&lt;0,0,(节奏总纲!T140-INDEX($O$8:$O$607,MATCH(MAX(Y$8:Y$607),Y$8:Y$607,0)))*MAX($J$8:$J$67))</f>
        <v>304190353.70987719</v>
      </c>
      <c r="AV144" s="69">
        <f>求节点($O$8:$O$607,Z$8:Z$607,节奏总纲!P140)+IF((节奏总纲!P140-INDEX($O$8:$O$607,MATCH(MAX(Z$8:Z$607),Z$8:Z$607,0)))&lt;0,0,(节奏总纲!P140-INDEX($O$8:$O$607,MATCH(MAX(Z$8:Z$607),Z$8:Z$607,0)))*MAX($K$8:$K$67))</f>
        <v>0</v>
      </c>
      <c r="AW144" s="69">
        <f>求节点($O$8:$O$607,AA$8:AA$607,节奏总纲!Q140)+IF((节奏总纲!Q140-INDEX($O$8:$O$607,MATCH(MAX(AA$8:AA$607),AA$8:AA$607,0)))&lt;0,0,(节奏总纲!Q140-INDEX($O$8:$O$607,MATCH(MAX(AA$8:AA$607),AA$8:AA$607,0)))*MAX($K$8:$K$67))</f>
        <v>0</v>
      </c>
      <c r="AX144" s="69">
        <f>求节点($O$8:$O$607,AB$8:AB$607,节奏总纲!R140)+IF((节奏总纲!R140-INDEX($O$8:$O$607,MATCH(MAX(AB$8:AB$607),AB$8:AB$607,0)))&lt;0,0,(节奏总纲!R140-INDEX($O$8:$O$607,MATCH(MAX(AB$8:AB$607),AB$8:AB$607,0)))*MAX($K$8:$K$67))</f>
        <v>0</v>
      </c>
      <c r="AY144" s="69">
        <f>求节点($O$8:$O$607,AC$8:AC$607,节奏总纲!S140)+IF((节奏总纲!S140-INDEX($O$8:$O$607,MATCH(MAX(AC$8:AC$607),AC$8:AC$607,0)))&lt;0,0,(节奏总纲!S140-INDEX($O$8:$O$607,MATCH(MAX(AC$8:AC$607),AC$8:AC$607,0)))*MAX($K$8:$K$67))</f>
        <v>0</v>
      </c>
      <c r="AZ144" s="69">
        <f>求节点($O$8:$O$607,AD$8:AD$607,节奏总纲!T140)+IF((节奏总纲!T140-INDEX($O$8:$O$607,MATCH(MAX(AD$8:AD$607),AD$8:AD$607,0)))&lt;0,0,(节奏总纲!T140-INDEX($O$8:$O$607,MATCH(MAX(AD$8:AD$607),AD$8:AD$607,0)))*MAX($K$8:$K$67))</f>
        <v>0</v>
      </c>
      <c r="BA144" s="69">
        <f>求节点($O$8:$O$607,AE$8:AE$607,节奏总纲!P140)+IF((节奏总纲!P140-INDEX($O$8:$O$607,MATCH(MAX(AE$8:AE$607),AE$8:AE$607,0)))&lt;0,0,(节奏总纲!P140-INDEX($O$8:$O$607,MATCH(MAX(AE$8:AE$607),AE$8:AE$607,0)))*MAX($L$8:$L$67))</f>
        <v>48892136430.572433</v>
      </c>
      <c r="BB144" s="69">
        <f>求节点($O$8:$O$607,AF$8:AF$607,节奏总纲!Q140)+IF((节奏总纲!Q140-INDEX($O$8:$O$607,MATCH(MAX(AF$8:AF$607),AF$8:AF$607,0)))&lt;0,0,(节奏总纲!Q140-INDEX($O$8:$O$607,MATCH(MAX(AF$8:AF$607),AF$8:AF$607,0)))*MAX($L$8:$L$67))</f>
        <v>41361304172.670021</v>
      </c>
      <c r="BC144" s="69">
        <f>求节点($O$8:$O$607,AG$8:AG$607,节奏总纲!R140)+IF((节奏总纲!R140-INDEX($O$8:$O$607,MATCH(MAX(AG$8:AG$607),AG$8:AG$607,0)))&lt;0,0,(节奏总纲!R140-INDEX($O$8:$O$607,MATCH(MAX(AG$8:AG$607),AG$8:AG$607,0)))*MAX($L$8:$L$67))</f>
        <v>32965233615.918079</v>
      </c>
      <c r="BD144" s="69">
        <f>求节点($O$8:$O$607,AH$8:AH$607,节奏总纲!S140)+IF((节奏总纲!S140-INDEX($O$8:$O$607,MATCH(MAX(AH$8:AH$607),AH$8:AH$607,0)))&lt;0,0,(节奏总纲!S140-INDEX($O$8:$O$607,MATCH(MAX(AH$8:AH$607),AH$8:AH$607,0)))*MAX($L$8:$L$67))</f>
        <v>23445984154.047523</v>
      </c>
      <c r="BE144" s="69">
        <f>求节点($O$8:$O$607,AI$8:AI$607,节奏总纲!T140)+IF((节奏总纲!T140-INDEX($O$8:$O$607,MATCH(MAX(AI$8:AI$607),AI$8:AI$607,0)))&lt;0,0,(节奏总纲!T140-INDEX($O$8:$O$607,MATCH(MAX(AI$8:AI$607),AI$8:AI$607,0)))*MAX($L$8:$L$67))</f>
        <v>12466811958.54739</v>
      </c>
      <c r="BN144" s="69">
        <v>137</v>
      </c>
      <c r="BO144" s="69">
        <f>求节点($BJ$19:$BJ$23,$BK$19:$BK$23,基本信息!G141)</f>
        <v>750000</v>
      </c>
      <c r="BP144" s="69">
        <f>求节点($BJ$19:$BJ$23,$BK$19:$BK$23,基本信息!H141)</f>
        <v>750000</v>
      </c>
      <c r="BQ144" s="69">
        <f>求节点($BJ$19:$BJ$23,$BK$19:$BK$23,基本信息!I141)</f>
        <v>750000</v>
      </c>
      <c r="BR144" s="69">
        <f>求节点($BJ$19:$BJ$23,$BK$19:$BK$23,基本信息!J141)</f>
        <v>750000</v>
      </c>
      <c r="BS144" s="69">
        <f>求节点($BJ$19:$BJ$23,$BK$19:$BK$23,基本信息!K141)</f>
        <v>750000</v>
      </c>
      <c r="BT144" s="69">
        <f>求节点($BJ$19:$BJ$23,$BL$19:$BL$23,基本信息!G141)</f>
        <v>12500</v>
      </c>
      <c r="BU144" s="69">
        <f>求节点($BJ$19:$BJ$23,$BL$19:$BL$23,基本信息!H141)</f>
        <v>12500</v>
      </c>
      <c r="BV144" s="69">
        <f>求节点($BJ$19:$BJ$23,$BL$19:$BL$23,基本信息!I141)</f>
        <v>12500</v>
      </c>
      <c r="BW144" s="69">
        <f>求节点($BJ$19:$BJ$23,$BL$19:$BL$23,基本信息!J141)</f>
        <v>12500</v>
      </c>
      <c r="BX144" s="69">
        <f>求节点($BJ$19:$BJ$23,$BL$19:$BL$23,基本信息!K141)</f>
        <v>12500</v>
      </c>
      <c r="BY144" s="69"/>
      <c r="BZ144" s="69"/>
      <c r="CA144" s="69"/>
      <c r="CC144" s="69"/>
      <c r="CD144" s="69">
        <v>137</v>
      </c>
      <c r="CE144" s="69">
        <f t="shared" si="74"/>
        <v>3965336.5318632443</v>
      </c>
      <c r="CF144" s="69">
        <f t="shared" si="75"/>
        <v>3355956.0210477221</v>
      </c>
      <c r="CG144" s="69">
        <f t="shared" si="76"/>
        <v>2676456.3133938126</v>
      </c>
      <c r="CH144" s="69">
        <f t="shared" si="77"/>
        <v>1906093.2224210463</v>
      </c>
      <c r="CI144" s="69">
        <f t="shared" si="78"/>
        <v>1017752.3936088171</v>
      </c>
      <c r="CJ144" s="69">
        <f>(CE144-CE143)/节奏总纲!W140</f>
        <v>300.00000000000068</v>
      </c>
      <c r="CK144" s="6">
        <f t="shared" si="79"/>
        <v>3.1523175648666727E-4</v>
      </c>
      <c r="CL144" s="6">
        <f t="shared" si="80"/>
        <v>0.99968476824351338</v>
      </c>
      <c r="CM144" s="69"/>
      <c r="CN144" s="69">
        <v>137</v>
      </c>
      <c r="CO144" s="69">
        <f t="shared" si="81"/>
        <v>1188472152.1459084</v>
      </c>
      <c r="CP144" s="69">
        <f t="shared" si="82"/>
        <v>1005821542.5656641</v>
      </c>
      <c r="CQ144" s="69">
        <f t="shared" si="83"/>
        <v>802150743.70737517</v>
      </c>
      <c r="CR144" s="69">
        <f t="shared" si="84"/>
        <v>571235244.58905494</v>
      </c>
      <c r="CS144" s="69">
        <f t="shared" si="85"/>
        <v>304940353.70987719</v>
      </c>
      <c r="CT144" s="6">
        <f t="shared" si="86"/>
        <v>6.310623253946658E-4</v>
      </c>
      <c r="CU144" s="6">
        <f t="shared" si="87"/>
        <v>0.99936893767460533</v>
      </c>
      <c r="CV144" s="69"/>
      <c r="CW144" s="69">
        <v>137</v>
      </c>
      <c r="CX144" s="69">
        <f t="shared" si="88"/>
        <v>0</v>
      </c>
      <c r="CY144" s="69">
        <f t="shared" si="89"/>
        <v>0</v>
      </c>
      <c r="CZ144" s="69">
        <f t="shared" si="90"/>
        <v>0</v>
      </c>
      <c r="DA144" s="69">
        <f t="shared" si="91"/>
        <v>0</v>
      </c>
      <c r="DB144" s="69">
        <f t="shared" si="92"/>
        <v>0</v>
      </c>
    </row>
    <row r="145" spans="14:106" x14ac:dyDescent="0.15">
      <c r="N145" s="69"/>
      <c r="O145" s="58">
        <v>138</v>
      </c>
      <c r="P145" s="69">
        <f>求节点($C$8:$C$67,$I$8:$I$67,基本信息!N142)+P144</f>
        <v>270115.53293080663</v>
      </c>
      <c r="Q145" s="69">
        <f>求节点($C$8:$C$67,$I$8:$I$67,基本信息!O142)+Q144</f>
        <v>287147.79688078084</v>
      </c>
      <c r="R145" s="69">
        <f>求节点($C$8:$C$67,$I$8:$I$67,基本信息!P142)+R144</f>
        <v>305594.69667524379</v>
      </c>
      <c r="S145" s="69">
        <f>求节点($C$8:$C$67,$I$8:$I$67,基本信息!Q142)+S144</f>
        <v>325602.6823951269</v>
      </c>
      <c r="T145" s="69">
        <f>求节点($C$8:$C$67,$I$8:$I$67,基本信息!R142)+T144</f>
        <v>347489.85137715045</v>
      </c>
      <c r="U145" s="69">
        <f>求节点($C$8:$C$67,$J$8:$J$67,基本信息!N142)+U144</f>
        <v>7377258.574859377</v>
      </c>
      <c r="V145" s="69">
        <f>求节点($C$8:$C$67,$J$8:$J$67,基本信息!O142)+V144</f>
        <v>7954570.1577711701</v>
      </c>
      <c r="W145" s="69">
        <f>求节点($C$8:$C$67,$J$8:$J$67,基本信息!P142)+W144</f>
        <v>8589890.5894887727</v>
      </c>
      <c r="X145" s="69">
        <f>求节点($C$8:$C$67,$J$8:$J$67,基本信息!Q142)+X144</f>
        <v>9286358.3345948514</v>
      </c>
      <c r="Y145" s="69">
        <f>求节点($C$8:$C$67,$J$8:$J$67,基本信息!R142)+Y144</f>
        <v>10053131.168546533</v>
      </c>
      <c r="Z145" s="69">
        <f>求节点($C$8:$C$67,$K$8:$K$67,基本信息!N142)+Z144</f>
        <v>0</v>
      </c>
      <c r="AA145" s="69">
        <f>求节点($C$8:$C$67,$K$8:$K$67,基本信息!O142)+AA144</f>
        <v>0</v>
      </c>
      <c r="AB145" s="69">
        <f>求节点($C$8:$C$67,$K$8:$K$67,基本信息!P142)+AB144</f>
        <v>0</v>
      </c>
      <c r="AC145" s="69">
        <f>求节点($C$8:$C$67,$K$8:$K$67,基本信息!Q142)+AC144</f>
        <v>0</v>
      </c>
      <c r="AD145" s="69">
        <f>求节点($C$8:$C$67,$K$8:$K$67,基本信息!R142)+AD144</f>
        <v>0</v>
      </c>
      <c r="AE145" s="69">
        <f>求节点($C$8:$C$67,$L$8:$L$67,基本信息!N142)+AE144</f>
        <v>214707496.30241644</v>
      </c>
      <c r="AF145" s="69">
        <f>求节点($C$8:$C$67,$L$8:$L$67,基本信息!O142)+AF144</f>
        <v>243525979.81044501</v>
      </c>
      <c r="AG145" s="69">
        <f>求节点($C$8:$C$67,$L$8:$L$67,基本信息!P142)+AG144</f>
        <v>278338353.71210933</v>
      </c>
      <c r="AH145" s="69">
        <f>求节点($C$8:$C$67,$L$8:$L$67,基本信息!Q142)+AH144</f>
        <v>318613522.19650656</v>
      </c>
      <c r="AI145" s="69">
        <f>求节点($C$8:$C$67,$L$8:$L$67,基本信息!R142)+AI144</f>
        <v>364220093.50572407</v>
      </c>
      <c r="AJ145" s="69"/>
      <c r="AK145" s="69">
        <v>138</v>
      </c>
      <c r="AL145" s="69">
        <f>求节点($O$8:$O$607,P$8:P$607,节奏总纲!P141)+IF((节奏总纲!P141-INDEX($O$8:$O$607,MATCH(MAX(P$8:P$607),P$8:P$607,0)))&lt;0,0,(节奏总纲!P141-INDEX($O$8:$O$607,MATCH(MAX(P$8:P$607),P$8:P$607,0)))*MAX($I$8:$I$67))</f>
        <v>42506336.820061877</v>
      </c>
      <c r="AM145" s="69">
        <f>求节点($O$8:$O$607,Q$8:Q$607,节奏总纲!Q141)+IF((节奏总纲!Q141-INDEX($O$8:$O$607,MATCH(MAX(Q$8:Q$607),Q$8:Q$607,0)))&lt;0,0,(节奏总纲!Q141-INDEX($O$8:$O$607,MATCH(MAX(Q$8:Q$607),Q$8:Q$607,0)))*MAX($I$8:$I$67))</f>
        <v>35998353.617209509</v>
      </c>
      <c r="AN145" s="69">
        <f>求节点($O$8:$O$607,R$8:R$607,节奏总纲!R141)+IF((节奏总纲!R141-INDEX($O$8:$O$607,MATCH(MAX(R$8:R$607),R$8:R$607,0)))&lt;0,0,(节奏总纲!R141-INDEX($O$8:$O$607,MATCH(MAX(R$8:R$607),R$8:R$607,0)))*MAX($I$8:$I$67))</f>
        <v>28734467.517419416</v>
      </c>
      <c r="AO145" s="69">
        <f>求节点($O$8:$O$607,S$8:S$607,节奏总纲!S141)+IF((节奏总纲!S141-INDEX($O$8:$O$607,MATCH(MAX(S$8:S$607),S$8:S$607,0)))&lt;0,0,(节奏总纲!S141-INDEX($O$8:$O$607,MATCH(MAX(S$8:S$607),S$8:S$607,0)))*MAX($I$8:$I$67))</f>
        <v>20440992.642534874</v>
      </c>
      <c r="AP145" s="69">
        <f>求节点($O$8:$O$607,T$8:T$607,节奏总纲!T141)+IF((节奏总纲!T141-INDEX($O$8:$O$607,MATCH(MAX(T$8:T$607),T$8:T$607,0)))&lt;0,0,(节奏总纲!T141-INDEX($O$8:$O$607,MATCH(MAX(T$8:T$607),T$8:T$607,0)))*MAX($I$8:$I$67))</f>
        <v>10861529.282169836</v>
      </c>
      <c r="AQ145" s="69">
        <f>求节点($O$8:$O$607,U$8:U$607,节奏总纲!P141)+IF((节奏总纲!P141-INDEX($O$8:$O$607,MATCH(MAX(U$8:U$607),U$8:U$607,0)))&lt;0,0,(节奏总纲!P141-INDEX($O$8:$O$607,MATCH(MAX(U$8:U$607),U$8:U$607,0)))*MAX($J$8:$J$67))</f>
        <v>1273686297.1887915</v>
      </c>
      <c r="AR145" s="69">
        <f>求节点($O$8:$O$607,V$8:V$607,节奏总纲!Q141)+IF((节奏总纲!Q141-INDEX($O$8:$O$607,MATCH(MAX(V$8:V$607),V$8:V$607,0)))&lt;0,0,(节奏总纲!Q141-INDEX($O$8:$O$607,MATCH(MAX(V$8:V$607),V$8:V$607,0)))*MAX($J$8:$J$67))</f>
        <v>1078610344.767633</v>
      </c>
      <c r="AS145" s="69">
        <f>求节点($O$8:$O$607,W$8:W$607,节奏总纲!R141)+IF((节奏总纲!R141-INDEX($O$8:$O$607,MATCH(MAX(W$8:W$607),W$8:W$607,0)))&lt;0,0,(节奏总纲!R141-INDEX($O$8:$O$607,MATCH(MAX(W$8:W$607),W$8:W$607,0)))*MAX($J$8:$J$67))</f>
        <v>860872875.21181381</v>
      </c>
      <c r="AT145" s="69">
        <f>求节点($O$8:$O$607,X$8:X$607,节奏总纲!S141)+IF((节奏总纲!S141-INDEX($O$8:$O$607,MATCH(MAX(X$8:X$607),X$8:X$607,0)))&lt;0,0,(节奏总纲!S141-INDEX($O$8:$O$607,MATCH(MAX(X$8:X$607),X$8:X$607,0)))*MAX($J$8:$J$67))</f>
        <v>612262057.13878727</v>
      </c>
      <c r="AU145" s="69">
        <f>求节点($O$8:$O$607,Y$8:Y$607,节奏总纲!T141)+IF((节奏总纲!T141-INDEX($O$8:$O$607,MATCH(MAX(Y$8:Y$607),Y$8:Y$607,0)))&lt;0,0,(节奏总纲!T141-INDEX($O$8:$O$607,MATCH(MAX(Y$8:Y$607),Y$8:Y$607,0)))*MAX($J$8:$J$67))</f>
        <v>325085514.09232712</v>
      </c>
      <c r="AV145" s="69">
        <f>求节点($O$8:$O$607,Z$8:Z$607,节奏总纲!P141)+IF((节奏总纲!P141-INDEX($O$8:$O$607,MATCH(MAX(Z$8:Z$607),Z$8:Z$607,0)))&lt;0,0,(节奏总纲!P141-INDEX($O$8:$O$607,MATCH(MAX(Z$8:Z$607),Z$8:Z$607,0)))*MAX($K$8:$K$67))</f>
        <v>0</v>
      </c>
      <c r="AW145" s="69">
        <f>求节点($O$8:$O$607,AA$8:AA$607,节奏总纲!Q141)+IF((节奏总纲!Q141-INDEX($O$8:$O$607,MATCH(MAX(AA$8:AA$607),AA$8:AA$607,0)))&lt;0,0,(节奏总纲!Q141-INDEX($O$8:$O$607,MATCH(MAX(AA$8:AA$607),AA$8:AA$607,0)))*MAX($K$8:$K$67))</f>
        <v>0</v>
      </c>
      <c r="AX145" s="69">
        <f>求节点($O$8:$O$607,AB$8:AB$607,节奏总纲!R141)+IF((节奏总纲!R141-INDEX($O$8:$O$607,MATCH(MAX(AB$8:AB$607),AB$8:AB$607,0)))&lt;0,0,(节奏总纲!R141-INDEX($O$8:$O$607,MATCH(MAX(AB$8:AB$607),AB$8:AB$607,0)))*MAX($K$8:$K$67))</f>
        <v>0</v>
      </c>
      <c r="AY145" s="69">
        <f>求节点($O$8:$O$607,AC$8:AC$607,节奏总纲!S141)+IF((节奏总纲!S141-INDEX($O$8:$O$607,MATCH(MAX(AC$8:AC$607),AC$8:AC$607,0)))&lt;0,0,(节奏总纲!S141-INDEX($O$8:$O$607,MATCH(MAX(AC$8:AC$607),AC$8:AC$607,0)))*MAX($K$8:$K$67))</f>
        <v>0</v>
      </c>
      <c r="AZ145" s="69">
        <f>求节点($O$8:$O$607,AD$8:AD$607,节奏总纲!T141)+IF((节奏总纲!T141-INDEX($O$8:$O$607,MATCH(MAX(AD$8:AD$607),AD$8:AD$607,0)))&lt;0,0,(节奏总纲!T141-INDEX($O$8:$O$607,MATCH(MAX(AD$8:AD$607),AD$8:AD$607,0)))*MAX($K$8:$K$67))</f>
        <v>0</v>
      </c>
      <c r="BA145" s="69">
        <f>求节点($O$8:$O$607,AE$8:AE$607,节奏总纲!P141)+IF((节奏总纲!P141-INDEX($O$8:$O$607,MATCH(MAX(AE$8:AE$607),AE$8:AE$607,0)))&lt;0,0,(节奏总纲!P141-INDEX($O$8:$O$607,MATCH(MAX(AE$8:AE$607),AE$8:AE$607,0)))*MAX($L$8:$L$67))</f>
        <v>52445321092.34494</v>
      </c>
      <c r="BB145" s="69">
        <f>求节点($O$8:$O$607,AF$8:AF$607,节奏总纲!Q141)+IF((节奏总纲!Q141-INDEX($O$8:$O$607,MATCH(MAX(AF$8:AF$607),AF$8:AF$607,0)))&lt;0,0,(节奏总纲!Q141-INDEX($O$8:$O$607,MATCH(MAX(AF$8:AF$607),AF$8:AF$607,0)))*MAX($L$8:$L$67))</f>
        <v>44400907997.018074</v>
      </c>
      <c r="BC145" s="69">
        <f>求节点($O$8:$O$607,AG$8:AG$607,节奏总纲!R141)+IF((节奏总纲!R141-INDEX($O$8:$O$607,MATCH(MAX(AG$8:AG$607),AG$8:AG$607,0)))&lt;0,0,(节奏总纲!R141-INDEX($O$8:$O$607,MATCH(MAX(AG$8:AG$607),AG$8:AG$607,0)))*MAX($L$8:$L$67))</f>
        <v>35423415051.434883</v>
      </c>
      <c r="BD145" s="69">
        <f>求节点($O$8:$O$607,AH$8:AH$607,节奏总纲!S141)+IF((节奏总纲!S141-INDEX($O$8:$O$607,MATCH(MAX(AH$8:AH$607),AH$8:AH$607,0)))&lt;0,0,(节奏总纲!S141-INDEX($O$8:$O$607,MATCH(MAX(AH$8:AH$607),AH$8:AH$607,0)))*MAX($L$8:$L$67))</f>
        <v>25172759072.769794</v>
      </c>
      <c r="BE145" s="69">
        <f>求节点($O$8:$O$607,AI$8:AI$607,节奏总纲!T141)+IF((节奏总纲!T141-INDEX($O$8:$O$607,MATCH(MAX(AI$8:AI$607),AI$8:AI$607,0)))&lt;0,0,(节奏总纲!T141-INDEX($O$8:$O$607,MATCH(MAX(AI$8:AI$607),AI$8:AI$607,0)))*MAX($L$8:$L$67))</f>
        <v>13330478587.688654</v>
      </c>
      <c r="BN145" s="69">
        <v>138</v>
      </c>
      <c r="BO145" s="69">
        <f>求节点($BJ$19:$BJ$23,$BK$19:$BK$23,基本信息!G142)</f>
        <v>750000</v>
      </c>
      <c r="BP145" s="69">
        <f>求节点($BJ$19:$BJ$23,$BK$19:$BK$23,基本信息!H142)</f>
        <v>750000</v>
      </c>
      <c r="BQ145" s="69">
        <f>求节点($BJ$19:$BJ$23,$BK$19:$BK$23,基本信息!I142)</f>
        <v>750000</v>
      </c>
      <c r="BR145" s="69">
        <f>求节点($BJ$19:$BJ$23,$BK$19:$BK$23,基本信息!J142)</f>
        <v>750000</v>
      </c>
      <c r="BS145" s="69">
        <f>求节点($BJ$19:$BJ$23,$BK$19:$BK$23,基本信息!K142)</f>
        <v>750000</v>
      </c>
      <c r="BT145" s="69">
        <f>求节点($BJ$19:$BJ$23,$BL$19:$BL$23,基本信息!G142)</f>
        <v>12500</v>
      </c>
      <c r="BU145" s="69">
        <f>求节点($BJ$19:$BJ$23,$BL$19:$BL$23,基本信息!H142)</f>
        <v>12500</v>
      </c>
      <c r="BV145" s="69">
        <f>求节点($BJ$19:$BJ$23,$BL$19:$BL$23,基本信息!I142)</f>
        <v>12500</v>
      </c>
      <c r="BW145" s="69">
        <f>求节点($BJ$19:$BJ$23,$BL$19:$BL$23,基本信息!J142)</f>
        <v>12500</v>
      </c>
      <c r="BX145" s="69">
        <f>求节点($BJ$19:$BJ$23,$BL$19:$BL$23,基本信息!K142)</f>
        <v>12500</v>
      </c>
      <c r="BY145" s="69"/>
      <c r="BZ145" s="69"/>
      <c r="CA145" s="69"/>
      <c r="CC145" s="69"/>
      <c r="CD145" s="69">
        <v>138</v>
      </c>
      <c r="CE145" s="69">
        <f t="shared" si="74"/>
        <v>4251883.6820061877</v>
      </c>
      <c r="CF145" s="69">
        <f t="shared" si="75"/>
        <v>3601085.3617209513</v>
      </c>
      <c r="CG145" s="69">
        <f t="shared" si="76"/>
        <v>2874696.751741942</v>
      </c>
      <c r="CH145" s="69">
        <f t="shared" si="77"/>
        <v>2045349.2642534876</v>
      </c>
      <c r="CI145" s="69">
        <f t="shared" si="78"/>
        <v>1087402.9282169836</v>
      </c>
      <c r="CJ145" s="69">
        <f>(CE145-CE144)/节奏总纲!W141</f>
        <v>299.99999999999949</v>
      </c>
      <c r="CK145" s="6">
        <f t="shared" si="79"/>
        <v>2.9398734619433573E-4</v>
      </c>
      <c r="CL145" s="6">
        <f t="shared" si="80"/>
        <v>0.99970601265380565</v>
      </c>
      <c r="CM145" s="69"/>
      <c r="CN145" s="69">
        <v>138</v>
      </c>
      <c r="CO145" s="69">
        <f t="shared" si="81"/>
        <v>1274436297.1887915</v>
      </c>
      <c r="CP145" s="69">
        <f t="shared" si="82"/>
        <v>1079360344.767633</v>
      </c>
      <c r="CQ145" s="69">
        <f t="shared" si="83"/>
        <v>861622875.21181381</v>
      </c>
      <c r="CR145" s="69">
        <f t="shared" si="84"/>
        <v>613012057.13878727</v>
      </c>
      <c r="CS145" s="69">
        <f t="shared" si="85"/>
        <v>325835514.09232712</v>
      </c>
      <c r="CT145" s="6">
        <f t="shared" si="86"/>
        <v>5.8849547965197121E-4</v>
      </c>
      <c r="CU145" s="6">
        <f t="shared" si="87"/>
        <v>0.99941150452034799</v>
      </c>
      <c r="CV145" s="69"/>
      <c r="CW145" s="69">
        <v>138</v>
      </c>
      <c r="CX145" s="69">
        <f t="shared" si="88"/>
        <v>0</v>
      </c>
      <c r="CY145" s="69">
        <f t="shared" si="89"/>
        <v>0</v>
      </c>
      <c r="CZ145" s="69">
        <f t="shared" si="90"/>
        <v>0</v>
      </c>
      <c r="DA145" s="69">
        <f t="shared" si="91"/>
        <v>0</v>
      </c>
      <c r="DB145" s="69">
        <f t="shared" si="92"/>
        <v>0</v>
      </c>
    </row>
    <row r="146" spans="14:106" x14ac:dyDescent="0.15">
      <c r="N146" s="69"/>
      <c r="O146" s="58">
        <v>139</v>
      </c>
      <c r="P146" s="69">
        <f>求节点($C$8:$C$67,$I$8:$I$67,基本信息!N143)+P145</f>
        <v>272275.53293080663</v>
      </c>
      <c r="Q146" s="69">
        <f>求节点($C$8:$C$67,$I$8:$I$67,基本信息!O143)+Q145</f>
        <v>289412.79688078084</v>
      </c>
      <c r="R146" s="69">
        <f>求节点($C$8:$C$67,$I$8:$I$67,基本信息!P143)+R145</f>
        <v>307964.69667524379</v>
      </c>
      <c r="S146" s="69">
        <f>求节点($C$8:$C$67,$I$8:$I$67,基本信息!Q143)+S145</f>
        <v>328077.6823951269</v>
      </c>
      <c r="T146" s="69">
        <f>求节点($C$8:$C$67,$I$8:$I$67,基本信息!R143)+T145</f>
        <v>350069.85137715045</v>
      </c>
      <c r="U146" s="69">
        <f>求节点($C$8:$C$67,$J$8:$J$67,基本信息!N143)+U145</f>
        <v>7437258.574859377</v>
      </c>
      <c r="V146" s="69">
        <f>求节点($C$8:$C$67,$J$8:$J$67,基本信息!O143)+V145</f>
        <v>8018320.1577711701</v>
      </c>
      <c r="W146" s="69">
        <f>求节点($C$8:$C$67,$J$8:$J$67,基本信息!P143)+W145</f>
        <v>8657390.5894887727</v>
      </c>
      <c r="X146" s="69">
        <f>求节点($C$8:$C$67,$J$8:$J$67,基本信息!Q143)+X145</f>
        <v>9357608.3345948514</v>
      </c>
      <c r="Y146" s="69">
        <f>求节点($C$8:$C$67,$J$8:$J$67,基本信息!R143)+Y145</f>
        <v>10128131.168546533</v>
      </c>
      <c r="Z146" s="69">
        <f>求节点($C$8:$C$67,$K$8:$K$67,基本信息!N143)+Z145</f>
        <v>0</v>
      </c>
      <c r="AA146" s="69">
        <f>求节点($C$8:$C$67,$K$8:$K$67,基本信息!O143)+AA145</f>
        <v>0</v>
      </c>
      <c r="AB146" s="69">
        <f>求节点($C$8:$C$67,$K$8:$K$67,基本信息!P143)+AB145</f>
        <v>0</v>
      </c>
      <c r="AC146" s="69">
        <f>求节点($C$8:$C$67,$K$8:$K$67,基本信息!Q143)+AC145</f>
        <v>0</v>
      </c>
      <c r="AD146" s="69">
        <f>求节点($C$8:$C$67,$K$8:$K$67,基本信息!R143)+AD145</f>
        <v>0</v>
      </c>
      <c r="AE146" s="69">
        <f>求节点($C$8:$C$67,$L$8:$L$67,基本信息!N143)+AE145</f>
        <v>216507496.30241644</v>
      </c>
      <c r="AF146" s="69">
        <f>求节点($C$8:$C$67,$L$8:$L$67,基本信息!O143)+AF145</f>
        <v>245565979.81044501</v>
      </c>
      <c r="AG146" s="69">
        <f>求节点($C$8:$C$67,$L$8:$L$67,基本信息!P143)+AG145</f>
        <v>280618353.71210933</v>
      </c>
      <c r="AH146" s="69">
        <f>求节点($C$8:$C$67,$L$8:$L$67,基本信息!Q143)+AH145</f>
        <v>321133522.19650656</v>
      </c>
      <c r="AI146" s="69">
        <f>求节点($C$8:$C$67,$L$8:$L$67,基本信息!R143)+AI145</f>
        <v>366980093.50572407</v>
      </c>
      <c r="AJ146" s="69"/>
      <c r="AK146" s="69">
        <v>139</v>
      </c>
      <c r="AL146" s="69">
        <f>求节点($O$8:$O$607,P$8:P$607,节奏总纲!P142)+IF((节奏总纲!P142-INDEX($O$8:$O$607,MATCH(MAX(P$8:P$607),P$8:P$607,0)))&lt;0,0,(节奏总纲!P142-INDEX($O$8:$O$607,MATCH(MAX(P$8:P$607),P$8:P$607,0)))*MAX($I$8:$I$67))</f>
        <v>45577473.132947981</v>
      </c>
      <c r="AM146" s="69">
        <f>求节点($O$8:$O$607,Q$8:Q$607,节奏总纲!Q142)+IF((节奏总纲!Q142-INDEX($O$8:$O$607,MATCH(MAX(Q$8:Q$607),Q$8:Q$607,0)))&lt;0,0,(节奏总纲!Q142-INDEX($O$8:$O$607,MATCH(MAX(Q$8:Q$607),Q$8:Q$607,0)))*MAX($I$8:$I$67))</f>
        <v>38627427.650415339</v>
      </c>
      <c r="AN146" s="69">
        <f>求节点($O$8:$O$607,R$8:R$607,节奏总纲!R142)+IF((节奏总纲!R142-INDEX($O$8:$O$607,MATCH(MAX(R$8:R$607),R$8:R$607,0)))&lt;0,0,(节奏总纲!R142-INDEX($O$8:$O$607,MATCH(MAX(R$8:R$607),R$8:R$607,0)))*MAX($I$8:$I$67))</f>
        <v>30816676.976846866</v>
      </c>
      <c r="AO146" s="69">
        <f>求节点($O$8:$O$607,S$8:S$607,节奏总纲!S142)+IF((节奏总纲!S142-INDEX($O$8:$O$607,MATCH(MAX(S$8:S$607),S$8:S$607,0)))&lt;0,0,(节奏总纲!S142-INDEX($O$8:$O$607,MATCH(MAX(S$8:S$607),S$8:S$607,0)))*MAX($I$8:$I$67))</f>
        <v>21796851.036563355</v>
      </c>
      <c r="AP146" s="69">
        <f>求节点($O$8:$O$607,T$8:T$607,节奏总纲!T142)+IF((节奏总纲!T142-INDEX($O$8:$O$607,MATCH(MAX(T$8:T$607),T$8:T$607,0)))&lt;0,0,(节奏总纲!T142-INDEX($O$8:$O$607,MATCH(MAX(T$8:T$607),T$8:T$607,0)))*MAX($I$8:$I$67))</f>
        <v>11572853.670661535</v>
      </c>
      <c r="AQ146" s="69">
        <f>求节点($O$8:$O$607,U$8:U$607,节奏总纲!P142)+IF((节奏总纲!P142-INDEX($O$8:$O$607,MATCH(MAX(U$8:U$607),U$8:U$607,0)))&lt;0,0,(节奏总纲!P142-INDEX($O$8:$O$607,MATCH(MAX(U$8:U$607),U$8:U$607,0)))*MAX($J$8:$J$67))</f>
        <v>1365820386.5753746</v>
      </c>
      <c r="AR146" s="69">
        <f>求节点($O$8:$O$607,V$8:V$607,节奏总纲!Q142)+IF((节奏总纲!Q142-INDEX($O$8:$O$607,MATCH(MAX(V$8:V$607),V$8:V$607,0)))&lt;0,0,(节奏总纲!Q142-INDEX($O$8:$O$607,MATCH(MAX(V$8:V$607),V$8:V$607,0)))*MAX($J$8:$J$67))</f>
        <v>1157482565.7638078</v>
      </c>
      <c r="AS146" s="69">
        <f>求节点($O$8:$O$607,W$8:W$607,节奏总纲!R142)+IF((节奏总纲!R142-INDEX($O$8:$O$607,MATCH(MAX(W$8:W$607),W$8:W$607,0)))&lt;0,0,(节奏总纲!R142-INDEX($O$8:$O$607,MATCH(MAX(W$8:W$607),W$8:W$607,0)))*MAX($J$8:$J$67))</f>
        <v>923339158.99463737</v>
      </c>
      <c r="AT146" s="69">
        <f>求节点($O$8:$O$607,X$8:X$607,节奏总纲!S142)+IF((节奏总纲!S142-INDEX($O$8:$O$607,MATCH(MAX(X$8:X$607),X$8:X$607,0)))&lt;0,0,(节奏总纲!S142-INDEX($O$8:$O$607,MATCH(MAX(X$8:X$607),X$8:X$607,0)))*MAX($J$8:$J$67))</f>
        <v>652937808.9596417</v>
      </c>
      <c r="AU146" s="69">
        <f>求节点($O$8:$O$607,Y$8:Y$607,节奏总纲!T142)+IF((节奏总纲!T142-INDEX($O$8:$O$607,MATCH(MAX(Y$8:Y$607),Y$8:Y$607,0)))&lt;0,0,(节奏总纲!T142-INDEX($O$8:$O$607,MATCH(MAX(Y$8:Y$607),Y$8:Y$607,0)))*MAX($J$8:$J$67))</f>
        <v>346425245.74707812</v>
      </c>
      <c r="AV146" s="69">
        <f>求节点($O$8:$O$607,Z$8:Z$607,节奏总纲!P142)+IF((节奏总纲!P142-INDEX($O$8:$O$607,MATCH(MAX(Z$8:Z$607),Z$8:Z$607,0)))&lt;0,0,(节奏总纲!P142-INDEX($O$8:$O$607,MATCH(MAX(Z$8:Z$607),Z$8:Z$607,0)))*MAX($K$8:$K$67))</f>
        <v>0</v>
      </c>
      <c r="AW146" s="69">
        <f>求节点($O$8:$O$607,AA$8:AA$607,节奏总纲!Q142)+IF((节奏总纲!Q142-INDEX($O$8:$O$607,MATCH(MAX(AA$8:AA$607),AA$8:AA$607,0)))&lt;0,0,(节奏总纲!Q142-INDEX($O$8:$O$607,MATCH(MAX(AA$8:AA$607),AA$8:AA$607,0)))*MAX($K$8:$K$67))</f>
        <v>0</v>
      </c>
      <c r="AX146" s="69">
        <f>求节点($O$8:$O$607,AB$8:AB$607,节奏总纲!R142)+IF((节奏总纲!R142-INDEX($O$8:$O$607,MATCH(MAX(AB$8:AB$607),AB$8:AB$607,0)))&lt;0,0,(节奏总纲!R142-INDEX($O$8:$O$607,MATCH(MAX(AB$8:AB$607),AB$8:AB$607,0)))*MAX($K$8:$K$67))</f>
        <v>0</v>
      </c>
      <c r="AY146" s="69">
        <f>求节点($O$8:$O$607,AC$8:AC$607,节奏总纲!S142)+IF((节奏总纲!S142-INDEX($O$8:$O$607,MATCH(MAX(AC$8:AC$607),AC$8:AC$607,0)))&lt;0,0,(节奏总纲!S142-INDEX($O$8:$O$607,MATCH(MAX(AC$8:AC$607),AC$8:AC$607,0)))*MAX($K$8:$K$67))</f>
        <v>0</v>
      </c>
      <c r="AZ146" s="69">
        <f>求节点($O$8:$O$607,AD$8:AD$607,节奏总纲!T142)+IF((节奏总纲!T142-INDEX($O$8:$O$607,MATCH(MAX(AD$8:AD$607),AD$8:AD$607,0)))&lt;0,0,(节奏总纲!T142-INDEX($O$8:$O$607,MATCH(MAX(AD$8:AD$607),AD$8:AD$607,0)))*MAX($K$8:$K$67))</f>
        <v>0</v>
      </c>
      <c r="BA146" s="69">
        <f>求节点($O$8:$O$607,AE$8:AE$607,节奏总纲!P142)+IF((节奏总纲!P142-INDEX($O$8:$O$607,MATCH(MAX(AE$8:AE$607),AE$8:AE$607,0)))&lt;0,0,(节奏总纲!P142-INDEX($O$8:$O$607,MATCH(MAX(AE$8:AE$607),AE$8:AE$607,0)))*MAX($L$8:$L$67))</f>
        <v>56253530120.323708</v>
      </c>
      <c r="BB146" s="69">
        <f>求节点($O$8:$O$607,AF$8:AF$607,节奏总纲!Q142)+IF((节奏总纲!Q142-INDEX($O$8:$O$607,MATCH(MAX(AF$8:AF$607),AF$8:AF$607,0)))&lt;0,0,(节奏总纲!Q142-INDEX($O$8:$O$607,MATCH(MAX(AF$8:AF$607),AF$8:AF$607,0)))*MAX($L$8:$L$67))</f>
        <v>47660959798.193298</v>
      </c>
      <c r="BC146" s="69">
        <f>求节点($O$8:$O$607,AG$8:AG$607,节奏总纲!R142)+IF((节奏总纲!R142-INDEX($O$8:$O$607,MATCH(MAX(AG$8:AG$607),AG$8:AG$607,0)))&lt;0,0,(节奏总纲!R142-INDEX($O$8:$O$607,MATCH(MAX(AG$8:AG$607),AG$8:AG$607,0)))*MAX($L$8:$L$67))</f>
        <v>38005354781.124924</v>
      </c>
      <c r="BD146" s="69">
        <f>求节点($O$8:$O$607,AH$8:AH$607,节奏总纲!S142)+IF((节奏总纲!S142-INDEX($O$8:$O$607,MATCH(MAX(AH$8:AH$607),AH$8:AH$607,0)))&lt;0,0,(节奏总纲!S142-INDEX($O$8:$O$607,MATCH(MAX(AH$8:AH$607),AH$8:AH$607,0)))*MAX($L$8:$L$67))</f>
        <v>26854023481.365112</v>
      </c>
      <c r="BE146" s="69">
        <f>求节点($O$8:$O$607,AI$8:AI$607,节奏总纲!T142)+IF((节奏总纲!T142-INDEX($O$8:$O$607,MATCH(MAX(AI$8:AI$607),AI$8:AI$607,0)))&lt;0,0,(节奏总纲!T142-INDEX($O$8:$O$607,MATCH(MAX(AI$8:AI$607),AI$8:AI$607,0)))*MAX($L$8:$L$67))</f>
        <v>14212520829.418362</v>
      </c>
      <c r="BN146" s="69">
        <v>139</v>
      </c>
      <c r="BO146" s="69">
        <f>求节点($BJ$19:$BJ$23,$BK$19:$BK$23,基本信息!G143)</f>
        <v>750000</v>
      </c>
      <c r="BP146" s="69">
        <f>求节点($BJ$19:$BJ$23,$BK$19:$BK$23,基本信息!H143)</f>
        <v>750000</v>
      </c>
      <c r="BQ146" s="69">
        <f>求节点($BJ$19:$BJ$23,$BK$19:$BK$23,基本信息!I143)</f>
        <v>750000</v>
      </c>
      <c r="BR146" s="69">
        <f>求节点($BJ$19:$BJ$23,$BK$19:$BK$23,基本信息!J143)</f>
        <v>750000</v>
      </c>
      <c r="BS146" s="69">
        <f>求节点($BJ$19:$BJ$23,$BK$19:$BK$23,基本信息!K143)</f>
        <v>750000</v>
      </c>
      <c r="BT146" s="69">
        <f>求节点($BJ$19:$BJ$23,$BL$19:$BL$23,基本信息!G143)</f>
        <v>12500</v>
      </c>
      <c r="BU146" s="69">
        <f>求节点($BJ$19:$BJ$23,$BL$19:$BL$23,基本信息!H143)</f>
        <v>12500</v>
      </c>
      <c r="BV146" s="69">
        <f>求节点($BJ$19:$BJ$23,$BL$19:$BL$23,基本信息!I143)</f>
        <v>12500</v>
      </c>
      <c r="BW146" s="69">
        <f>求节点($BJ$19:$BJ$23,$BL$19:$BL$23,基本信息!J143)</f>
        <v>12500</v>
      </c>
      <c r="BX146" s="69">
        <f>求节点($BJ$19:$BJ$23,$BL$19:$BL$23,基本信息!K143)</f>
        <v>12500</v>
      </c>
      <c r="BY146" s="69"/>
      <c r="BZ146" s="69"/>
      <c r="CA146" s="69"/>
      <c r="CC146" s="69"/>
      <c r="CD146" s="69">
        <v>139</v>
      </c>
      <c r="CE146" s="69">
        <f t="shared" si="74"/>
        <v>4558997.3132947981</v>
      </c>
      <c r="CF146" s="69">
        <f t="shared" si="75"/>
        <v>3863992.7650415339</v>
      </c>
      <c r="CG146" s="69">
        <f t="shared" si="76"/>
        <v>3082917.6976846866</v>
      </c>
      <c r="CH146" s="69">
        <f t="shared" si="77"/>
        <v>2180935.1036563357</v>
      </c>
      <c r="CI146" s="69">
        <f t="shared" si="78"/>
        <v>1158535.3670661536</v>
      </c>
      <c r="CJ146" s="69">
        <f>(CE146-CE145)/节奏总纲!W142</f>
        <v>300.00000000000011</v>
      </c>
      <c r="CK146" s="6">
        <f t="shared" si="79"/>
        <v>2.741830964354357E-4</v>
      </c>
      <c r="CL146" s="6">
        <f t="shared" si="80"/>
        <v>0.99972581690356455</v>
      </c>
      <c r="CM146" s="69"/>
      <c r="CN146" s="69">
        <v>139</v>
      </c>
      <c r="CO146" s="69">
        <f t="shared" si="81"/>
        <v>1366570386.5753746</v>
      </c>
      <c r="CP146" s="69">
        <f t="shared" si="82"/>
        <v>1158232565.7638078</v>
      </c>
      <c r="CQ146" s="69">
        <f t="shared" si="83"/>
        <v>924089158.99463737</v>
      </c>
      <c r="CR146" s="69">
        <f t="shared" si="84"/>
        <v>653687808.9596417</v>
      </c>
      <c r="CS146" s="69">
        <f t="shared" si="85"/>
        <v>347175245.74707812</v>
      </c>
      <c r="CT146" s="6">
        <f t="shared" si="86"/>
        <v>5.4881915148146884E-4</v>
      </c>
      <c r="CU146" s="6">
        <f t="shared" si="87"/>
        <v>0.99945118084851858</v>
      </c>
      <c r="CV146" s="69"/>
      <c r="CW146" s="69">
        <v>139</v>
      </c>
      <c r="CX146" s="69">
        <f t="shared" si="88"/>
        <v>0</v>
      </c>
      <c r="CY146" s="69">
        <f t="shared" si="89"/>
        <v>0</v>
      </c>
      <c r="CZ146" s="69">
        <f t="shared" si="90"/>
        <v>0</v>
      </c>
      <c r="DA146" s="69">
        <f t="shared" si="91"/>
        <v>0</v>
      </c>
      <c r="DB146" s="69">
        <f t="shared" si="92"/>
        <v>0</v>
      </c>
    </row>
    <row r="147" spans="14:106" x14ac:dyDescent="0.15">
      <c r="N147" s="69"/>
      <c r="O147" s="58">
        <v>140</v>
      </c>
      <c r="P147" s="69">
        <f>求节点($C$8:$C$67,$I$8:$I$67,基本信息!N144)+P146</f>
        <v>274435.53293080663</v>
      </c>
      <c r="Q147" s="69">
        <f>求节点($C$8:$C$67,$I$8:$I$67,基本信息!O144)+Q146</f>
        <v>291677.79688078084</v>
      </c>
      <c r="R147" s="69">
        <f>求节点($C$8:$C$67,$I$8:$I$67,基本信息!P144)+R146</f>
        <v>310334.69667524379</v>
      </c>
      <c r="S147" s="69">
        <f>求节点($C$8:$C$67,$I$8:$I$67,基本信息!Q144)+S146</f>
        <v>330552.6823951269</v>
      </c>
      <c r="T147" s="69">
        <f>求节点($C$8:$C$67,$I$8:$I$67,基本信息!R144)+T146</f>
        <v>352649.85137715045</v>
      </c>
      <c r="U147" s="69">
        <f>求节点($C$8:$C$67,$J$8:$J$67,基本信息!N144)+U146</f>
        <v>7497258.574859377</v>
      </c>
      <c r="V147" s="69">
        <f>求节点($C$8:$C$67,$J$8:$J$67,基本信息!O144)+V146</f>
        <v>8082070.1577711701</v>
      </c>
      <c r="W147" s="69">
        <f>求节点($C$8:$C$67,$J$8:$J$67,基本信息!P144)+W146</f>
        <v>8724890.5894887727</v>
      </c>
      <c r="X147" s="69">
        <f>求节点($C$8:$C$67,$J$8:$J$67,基本信息!Q144)+X146</f>
        <v>9428858.3345948514</v>
      </c>
      <c r="Y147" s="69">
        <f>求节点($C$8:$C$67,$J$8:$J$67,基本信息!R144)+Y146</f>
        <v>10203131.168546533</v>
      </c>
      <c r="Z147" s="69">
        <f>求节点($C$8:$C$67,$K$8:$K$67,基本信息!N144)+Z146</f>
        <v>0</v>
      </c>
      <c r="AA147" s="69">
        <f>求节点($C$8:$C$67,$K$8:$K$67,基本信息!O144)+AA146</f>
        <v>0</v>
      </c>
      <c r="AB147" s="69">
        <f>求节点($C$8:$C$67,$K$8:$K$67,基本信息!P144)+AB146</f>
        <v>0</v>
      </c>
      <c r="AC147" s="69">
        <f>求节点($C$8:$C$67,$K$8:$K$67,基本信息!Q144)+AC146</f>
        <v>0</v>
      </c>
      <c r="AD147" s="69">
        <f>求节点($C$8:$C$67,$K$8:$K$67,基本信息!R144)+AD146</f>
        <v>0</v>
      </c>
      <c r="AE147" s="69">
        <f>求节点($C$8:$C$67,$L$8:$L$67,基本信息!N144)+AE146</f>
        <v>218307496.30241644</v>
      </c>
      <c r="AF147" s="69">
        <f>求节点($C$8:$C$67,$L$8:$L$67,基本信息!O144)+AF146</f>
        <v>247605979.81044501</v>
      </c>
      <c r="AG147" s="69">
        <f>求节点($C$8:$C$67,$L$8:$L$67,基本信息!P144)+AG146</f>
        <v>282898353.71210933</v>
      </c>
      <c r="AH147" s="69">
        <f>求节点($C$8:$C$67,$L$8:$L$67,基本信息!Q144)+AH146</f>
        <v>323653522.19650656</v>
      </c>
      <c r="AI147" s="69">
        <f>求节点($C$8:$C$67,$L$8:$L$67,基本信息!R144)+AI146</f>
        <v>369740093.50572407</v>
      </c>
      <c r="AJ147" s="69"/>
      <c r="AK147" s="69">
        <v>140</v>
      </c>
      <c r="AL147" s="69">
        <f>求节点($O$8:$O$607,P$8:P$607,节奏总纲!P143)+IF((节奏总纲!P143-INDEX($O$8:$O$607,MATCH(MAX(P$8:P$607),P$8:P$607,0)))&lt;0,0,(节奏总纲!P143-INDEX($O$8:$O$607,MATCH(MAX(P$8:P$607),P$8:P$607,0)))*MAX($I$8:$I$67))</f>
        <v>48869035.532930806</v>
      </c>
      <c r="AM147" s="69">
        <f>求节点($O$8:$O$607,Q$8:Q$607,节奏总纲!Q143)+IF((节奏总纲!Q143-INDEX($O$8:$O$607,MATCH(MAX(Q$8:Q$607),Q$8:Q$607,0)))&lt;0,0,(节奏总纲!Q143-INDEX($O$8:$O$607,MATCH(MAX(Q$8:Q$607),Q$8:Q$607,0)))*MAX($I$8:$I$67))</f>
        <v>41398025.496880785</v>
      </c>
      <c r="AN147" s="69">
        <f>求节点($O$8:$O$607,R$8:R$607,节奏总纲!R143)+IF((节奏总纲!R143-INDEX($O$8:$O$607,MATCH(MAX(R$8:R$607),R$8:R$607,0)))&lt;0,0,(节奏总纲!R143-INDEX($O$8:$O$607,MATCH(MAX(R$8:R$607),R$8:R$607,0)))*MAX($I$8:$I$67))</f>
        <v>32852066.996675245</v>
      </c>
      <c r="AO147" s="69">
        <f>求节点($O$8:$O$607,S$8:S$607,节奏总纲!S143)+IF((节奏总纲!S143-INDEX($O$8:$O$607,MATCH(MAX(S$8:S$607),S$8:S$607,0)))&lt;0,0,(节奏总纲!S143-INDEX($O$8:$O$607,MATCH(MAX(S$8:S$607),S$8:S$607,0)))*MAX($I$8:$I$67))</f>
        <v>23241136.282395128</v>
      </c>
      <c r="AP147" s="69">
        <f>求节点($O$8:$O$607,T$8:T$607,节奏总纲!T143)+IF((节奏总纲!T143-INDEX($O$8:$O$607,MATCH(MAX(T$8:T$607),T$8:T$607,0)))&lt;0,0,(节奏总纲!T143-INDEX($O$8:$O$607,MATCH(MAX(T$8:T$607),T$8:T$607,0)))*MAX($I$8:$I$67))</f>
        <v>12373870.35137715</v>
      </c>
      <c r="AQ147" s="69">
        <f>求节点($O$8:$O$607,U$8:U$607,节奏总纲!P143)+IF((节奏总纲!P143-INDEX($O$8:$O$607,MATCH(MAX(U$8:U$607),U$8:U$607,0)))&lt;0,0,(节奏总纲!P143-INDEX($O$8:$O$607,MATCH(MAX(U$8:U$607),U$8:U$607,0)))*MAX($J$8:$J$67))</f>
        <v>1464567258.5748594</v>
      </c>
      <c r="AR147" s="69">
        <f>求节点($O$8:$O$607,V$8:V$607,节奏总纲!Q143)+IF((节奏总纲!Q143-INDEX($O$8:$O$607,MATCH(MAX(V$8:V$607),V$8:V$607,0)))&lt;0,0,(节奏总纲!Q143-INDEX($O$8:$O$607,MATCH(MAX(V$8:V$607),V$8:V$607,0)))*MAX($J$8:$J$67))</f>
        <v>1240600501.1577713</v>
      </c>
      <c r="AS147" s="69">
        <f>求节点($O$8:$O$607,W$8:W$607,节奏总纲!R143)+IF((节奏总纲!R143-INDEX($O$8:$O$607,MATCH(MAX(W$8:W$607),W$8:W$607,0)))&lt;0,0,(节奏总纲!R143-INDEX($O$8:$O$607,MATCH(MAX(W$8:W$607),W$8:W$607,0)))*MAX($J$8:$J$67))</f>
        <v>984400859.58948874</v>
      </c>
      <c r="AT147" s="69">
        <f>求节点($O$8:$O$607,X$8:X$607,节奏总纲!S143)+IF((节奏总纲!S143-INDEX($O$8:$O$607,MATCH(MAX(X$8:X$607),X$8:X$607,0)))&lt;0,0,(节奏总纲!S143-INDEX($O$8:$O$607,MATCH(MAX(X$8:X$607),X$8:X$607,0)))*MAX($J$8:$J$67))</f>
        <v>696266366.33459485</v>
      </c>
      <c r="AU147" s="69">
        <f>求节点($O$8:$O$607,Y$8:Y$607,节奏总纲!T143)+IF((节奏总纲!T143-INDEX($O$8:$O$607,MATCH(MAX(Y$8:Y$607),Y$8:Y$607,0)))&lt;0,0,(节奏总纲!T143-INDEX($O$8:$O$607,MATCH(MAX(Y$8:Y$607),Y$8:Y$607,0)))*MAX($J$8:$J$67))</f>
        <v>370455746.16854656</v>
      </c>
      <c r="AV147" s="69">
        <f>求节点($O$8:$O$607,Z$8:Z$607,节奏总纲!P143)+IF((节奏总纲!P143-INDEX($O$8:$O$607,MATCH(MAX(Z$8:Z$607),Z$8:Z$607,0)))&lt;0,0,(节奏总纲!P143-INDEX($O$8:$O$607,MATCH(MAX(Z$8:Z$607),Z$8:Z$607,0)))*MAX($K$8:$K$67))</f>
        <v>0</v>
      </c>
      <c r="AW147" s="69">
        <f>求节点($O$8:$O$607,AA$8:AA$607,节奏总纲!Q143)+IF((节奏总纲!Q143-INDEX($O$8:$O$607,MATCH(MAX(AA$8:AA$607),AA$8:AA$607,0)))&lt;0,0,(节奏总纲!Q143-INDEX($O$8:$O$607,MATCH(MAX(AA$8:AA$607),AA$8:AA$607,0)))*MAX($K$8:$K$67))</f>
        <v>0</v>
      </c>
      <c r="AX147" s="69">
        <f>求节点($O$8:$O$607,AB$8:AB$607,节奏总纲!R143)+IF((节奏总纲!R143-INDEX($O$8:$O$607,MATCH(MAX(AB$8:AB$607),AB$8:AB$607,0)))&lt;0,0,(节奏总纲!R143-INDEX($O$8:$O$607,MATCH(MAX(AB$8:AB$607),AB$8:AB$607,0)))*MAX($K$8:$K$67))</f>
        <v>0</v>
      </c>
      <c r="AY147" s="69">
        <f>求节点($O$8:$O$607,AC$8:AC$607,节奏总纲!S143)+IF((节奏总纲!S143-INDEX($O$8:$O$607,MATCH(MAX(AC$8:AC$607),AC$8:AC$607,0)))&lt;0,0,(节奏总纲!S143-INDEX($O$8:$O$607,MATCH(MAX(AC$8:AC$607),AC$8:AC$607,0)))*MAX($K$8:$K$67))</f>
        <v>0</v>
      </c>
      <c r="AZ147" s="69">
        <f>求节点($O$8:$O$607,AD$8:AD$607,节奏总纲!T143)+IF((节奏总纲!T143-INDEX($O$8:$O$607,MATCH(MAX(AD$8:AD$607),AD$8:AD$607,0)))&lt;0,0,(节奏总纲!T143-INDEX($O$8:$O$607,MATCH(MAX(AD$8:AD$607),AD$8:AD$607,0)))*MAX($K$8:$K$67))</f>
        <v>0</v>
      </c>
      <c r="BA147" s="69">
        <f>求节点($O$8:$O$607,AE$8:AE$607,节奏总纲!P143)+IF((节奏总纲!P143-INDEX($O$8:$O$607,MATCH(MAX(AE$8:AE$607),AE$8:AE$607,0)))&lt;0,0,(节奏总纲!P143-INDEX($O$8:$O$607,MATCH(MAX(AE$8:AE$607),AE$8:AE$607,0)))*MAX($L$8:$L$67))</f>
        <v>60335067496.302414</v>
      </c>
      <c r="BB147" s="69">
        <f>求节点($O$8:$O$607,AF$8:AF$607,节奏总纲!Q143)+IF((节奏总纲!Q143-INDEX($O$8:$O$607,MATCH(MAX(AF$8:AF$607),AF$8:AF$607,0)))&lt;0,0,(节奏总纲!Q143-INDEX($O$8:$O$607,MATCH(MAX(AF$8:AF$607),AF$8:AF$607,0)))*MAX($L$8:$L$67))</f>
        <v>51096501127.810455</v>
      </c>
      <c r="BC147" s="69">
        <f>求节点($O$8:$O$607,AG$8:AG$607,节奏总纲!R143)+IF((节奏总纲!R143-INDEX($O$8:$O$607,MATCH(MAX(AG$8:AG$607),AG$8:AG$607,0)))&lt;0,0,(节奏总纲!R143-INDEX($O$8:$O$607,MATCH(MAX(AG$8:AG$607),AG$8:AG$607,0)))*MAX($L$8:$L$67))</f>
        <v>40529238405.712112</v>
      </c>
      <c r="BD147" s="69">
        <f>求节点($O$8:$O$607,AH$8:AH$607,节奏总纲!S143)+IF((节奏总纲!S143-INDEX($O$8:$O$607,MATCH(MAX(AH$8:AH$607),AH$8:AH$607,0)))&lt;0,0,(节奏总纲!S143-INDEX($O$8:$O$607,MATCH(MAX(AH$8:AH$607),AH$8:AH$607,0)))*MAX($L$8:$L$67))</f>
        <v>28644937186.196507</v>
      </c>
      <c r="BE147" s="69">
        <f>求节点($O$8:$O$607,AI$8:AI$607,节奏总纲!T143)+IF((节奏总纲!T143-INDEX($O$8:$O$607,MATCH(MAX(AI$8:AI$607),AI$8:AI$607,0)))&lt;0,0,(节奏总纲!T143-INDEX($O$8:$O$607,MATCH(MAX(AI$8:AI$607),AI$8:AI$607,0)))*MAX($L$8:$L$67))</f>
        <v>15205781513.505724</v>
      </c>
      <c r="BN147" s="69">
        <v>140</v>
      </c>
      <c r="BO147" s="69">
        <f>求节点($BJ$19:$BJ$23,$BK$19:$BK$23,基本信息!G144)</f>
        <v>750000</v>
      </c>
      <c r="BP147" s="69">
        <f>求节点($BJ$19:$BJ$23,$BK$19:$BK$23,基本信息!H144)</f>
        <v>750000</v>
      </c>
      <c r="BQ147" s="69">
        <f>求节点($BJ$19:$BJ$23,$BK$19:$BK$23,基本信息!I144)</f>
        <v>750000</v>
      </c>
      <c r="BR147" s="69">
        <f>求节点($BJ$19:$BJ$23,$BK$19:$BK$23,基本信息!J144)</f>
        <v>750000</v>
      </c>
      <c r="BS147" s="69">
        <f>求节点($BJ$19:$BJ$23,$BK$19:$BK$23,基本信息!K144)</f>
        <v>750000</v>
      </c>
      <c r="BT147" s="69">
        <f>求节点($BJ$19:$BJ$23,$BL$19:$BL$23,基本信息!G144)</f>
        <v>12500</v>
      </c>
      <c r="BU147" s="69">
        <f>求节点($BJ$19:$BJ$23,$BL$19:$BL$23,基本信息!H144)</f>
        <v>12500</v>
      </c>
      <c r="BV147" s="69">
        <f>求节点($BJ$19:$BJ$23,$BL$19:$BL$23,基本信息!I144)</f>
        <v>12500</v>
      </c>
      <c r="BW147" s="69">
        <f>求节点($BJ$19:$BJ$23,$BL$19:$BL$23,基本信息!J144)</f>
        <v>12500</v>
      </c>
      <c r="BX147" s="69">
        <f>求节点($BJ$19:$BJ$23,$BL$19:$BL$23,基本信息!K144)</f>
        <v>12500</v>
      </c>
      <c r="BY147" s="69"/>
      <c r="BZ147" s="69"/>
      <c r="CA147" s="69"/>
      <c r="CC147" s="69"/>
      <c r="CD147" s="69">
        <v>140</v>
      </c>
      <c r="CE147" s="69">
        <f t="shared" si="74"/>
        <v>4888153.553293081</v>
      </c>
      <c r="CF147" s="69">
        <f t="shared" si="75"/>
        <v>4141052.5496880785</v>
      </c>
      <c r="CG147" s="69">
        <f t="shared" si="76"/>
        <v>3286456.6996675245</v>
      </c>
      <c r="CH147" s="69">
        <f t="shared" si="77"/>
        <v>2325363.6282395129</v>
      </c>
      <c r="CI147" s="69">
        <f t="shared" si="78"/>
        <v>1238637.0351377151</v>
      </c>
      <c r="CJ147" s="69">
        <f>(CE147-CE146)/节奏总纲!W143</f>
        <v>300.00000000000028</v>
      </c>
      <c r="CK147" s="6">
        <f t="shared" si="79"/>
        <v>2.5572028095514562E-4</v>
      </c>
      <c r="CL147" s="6">
        <f t="shared" si="80"/>
        <v>0.99974427971904489</v>
      </c>
      <c r="CM147" s="69"/>
      <c r="CN147" s="69">
        <v>140</v>
      </c>
      <c r="CO147" s="69">
        <f t="shared" si="81"/>
        <v>1465317258.5748594</v>
      </c>
      <c r="CP147" s="69">
        <f t="shared" si="82"/>
        <v>1241350501.1577713</v>
      </c>
      <c r="CQ147" s="69">
        <f t="shared" si="83"/>
        <v>985150859.58948874</v>
      </c>
      <c r="CR147" s="69">
        <f t="shared" si="84"/>
        <v>697016366.33459485</v>
      </c>
      <c r="CS147" s="69">
        <f t="shared" si="85"/>
        <v>371205746.16854656</v>
      </c>
      <c r="CT147" s="6">
        <f t="shared" si="86"/>
        <v>5.1183455023892654E-4</v>
      </c>
      <c r="CU147" s="6">
        <f t="shared" si="87"/>
        <v>0.99948816544976105</v>
      </c>
      <c r="CV147" s="69"/>
      <c r="CW147" s="69">
        <v>140</v>
      </c>
      <c r="CX147" s="69">
        <f t="shared" si="88"/>
        <v>0</v>
      </c>
      <c r="CY147" s="69">
        <f t="shared" si="89"/>
        <v>0</v>
      </c>
      <c r="CZ147" s="69">
        <f t="shared" si="90"/>
        <v>0</v>
      </c>
      <c r="DA147" s="69">
        <f t="shared" si="91"/>
        <v>0</v>
      </c>
      <c r="DB147" s="69">
        <f t="shared" si="92"/>
        <v>0</v>
      </c>
    </row>
    <row r="148" spans="14:106" x14ac:dyDescent="0.15">
      <c r="N148" s="69"/>
      <c r="O148" s="58">
        <v>141</v>
      </c>
      <c r="P148" s="69">
        <f>求节点($C$8:$C$67,$I$8:$I$67,基本信息!N145)+P147</f>
        <v>276595.53293080663</v>
      </c>
      <c r="Q148" s="69">
        <f>求节点($C$8:$C$67,$I$8:$I$67,基本信息!O145)+Q147</f>
        <v>293942.79688078084</v>
      </c>
      <c r="R148" s="69">
        <f>求节点($C$8:$C$67,$I$8:$I$67,基本信息!P145)+R147</f>
        <v>312704.69667524379</v>
      </c>
      <c r="S148" s="69">
        <f>求节点($C$8:$C$67,$I$8:$I$67,基本信息!Q145)+S147</f>
        <v>333027.6823951269</v>
      </c>
      <c r="T148" s="69">
        <f>求节点($C$8:$C$67,$I$8:$I$67,基本信息!R145)+T147</f>
        <v>355229.85137715045</v>
      </c>
      <c r="U148" s="69">
        <f>求节点($C$8:$C$67,$J$8:$J$67,基本信息!N145)+U147</f>
        <v>7557258.574859377</v>
      </c>
      <c r="V148" s="69">
        <f>求节点($C$8:$C$67,$J$8:$J$67,基本信息!O145)+V147</f>
        <v>8145820.1577711701</v>
      </c>
      <c r="W148" s="69">
        <f>求节点($C$8:$C$67,$J$8:$J$67,基本信息!P145)+W147</f>
        <v>8792390.5894887727</v>
      </c>
      <c r="X148" s="69">
        <f>求节点($C$8:$C$67,$J$8:$J$67,基本信息!Q145)+X147</f>
        <v>9500108.3345948514</v>
      </c>
      <c r="Y148" s="69">
        <f>求节点($C$8:$C$67,$J$8:$J$67,基本信息!R145)+Y147</f>
        <v>10278131.168546533</v>
      </c>
      <c r="Z148" s="69">
        <f>求节点($C$8:$C$67,$K$8:$K$67,基本信息!N145)+Z147</f>
        <v>0</v>
      </c>
      <c r="AA148" s="69">
        <f>求节点($C$8:$C$67,$K$8:$K$67,基本信息!O145)+AA147</f>
        <v>0</v>
      </c>
      <c r="AB148" s="69">
        <f>求节点($C$8:$C$67,$K$8:$K$67,基本信息!P145)+AB147</f>
        <v>0</v>
      </c>
      <c r="AC148" s="69">
        <f>求节点($C$8:$C$67,$K$8:$K$67,基本信息!Q145)+AC147</f>
        <v>0</v>
      </c>
      <c r="AD148" s="69">
        <f>求节点($C$8:$C$67,$K$8:$K$67,基本信息!R145)+AD147</f>
        <v>0</v>
      </c>
      <c r="AE148" s="69">
        <f>求节点($C$8:$C$67,$L$8:$L$67,基本信息!N145)+AE147</f>
        <v>220107496.30241644</v>
      </c>
      <c r="AF148" s="69">
        <f>求节点($C$8:$C$67,$L$8:$L$67,基本信息!O145)+AF147</f>
        <v>249645979.81044501</v>
      </c>
      <c r="AG148" s="69">
        <f>求节点($C$8:$C$67,$L$8:$L$67,基本信息!P145)+AG147</f>
        <v>285178353.71210933</v>
      </c>
      <c r="AH148" s="69">
        <f>求节点($C$8:$C$67,$L$8:$L$67,基本信息!Q145)+AH147</f>
        <v>326173522.19650656</v>
      </c>
      <c r="AI148" s="69">
        <f>求节点($C$8:$C$67,$L$8:$L$67,基本信息!R145)+AI147</f>
        <v>372500093.50572407</v>
      </c>
      <c r="AJ148" s="69"/>
      <c r="AK148" s="69">
        <v>141</v>
      </c>
      <c r="AL148" s="69">
        <f>求节点($O$8:$O$607,P$8:P$607,节奏总纲!P144)+IF((节奏总纲!P144-INDEX($O$8:$O$607,MATCH(MAX(P$8:P$607),P$8:P$607,0)))&lt;0,0,(节奏总纲!P144-INDEX($O$8:$O$607,MATCH(MAX(P$8:P$607),P$8:P$607,0)))*MAX($I$8:$I$67))</f>
        <v>52396844.763514608</v>
      </c>
      <c r="AM148" s="69">
        <f>求节点($O$8:$O$607,Q$8:Q$607,节奏总纲!Q144)+IF((节奏总纲!Q144-INDEX($O$8:$O$607,MATCH(MAX(Q$8:Q$607),Q$8:Q$607,0)))&lt;0,0,(节奏总纲!Q144-INDEX($O$8:$O$607,MATCH(MAX(Q$8:Q$607),Q$8:Q$607,0)))*MAX($I$8:$I$67))</f>
        <v>44208037.106570452</v>
      </c>
      <c r="AN148" s="69">
        <f>求节点($O$8:$O$607,R$8:R$607,节奏总纲!R144)+IF((节奏总纲!R144-INDEX($O$8:$O$607,MATCH(MAX(R$8:R$607),R$8:R$607,0)))&lt;0,0,(节奏总纲!R144-INDEX($O$8:$O$607,MATCH(MAX(R$8:R$607),R$8:R$607,0)))*MAX($I$8:$I$67))</f>
        <v>35072461.519320272</v>
      </c>
      <c r="AO148" s="69">
        <f>求节点($O$8:$O$607,S$8:S$607,节奏总纲!S144)+IF((节奏总纲!S144-INDEX($O$8:$O$607,MATCH(MAX(S$8:S$607),S$8:S$607,0)))&lt;0,0,(节奏总纲!S144-INDEX($O$8:$O$607,MATCH(MAX(S$8:S$607),S$8:S$607,0)))*MAX($I$8:$I$67))</f>
        <v>24884910.833383843</v>
      </c>
      <c r="AP148" s="69">
        <f>求节点($O$8:$O$607,T$8:T$607,节奏总纲!T144)+IF((节奏总纲!T144-INDEX($O$8:$O$607,MATCH(MAX(T$8:T$607),T$8:T$607,0)))&lt;0,0,(节奏总纲!T144-INDEX($O$8:$O$607,MATCH(MAX(T$8:T$607),T$8:T$607,0)))*MAX($I$8:$I$67))</f>
        <v>13261162.438714612</v>
      </c>
      <c r="AQ148" s="69">
        <f>求节点($O$8:$O$607,U$8:U$607,节奏总纲!P144)+IF((节奏总纲!P144-INDEX($O$8:$O$607,MATCH(MAX(U$8:U$607),U$8:U$607,0)))&lt;0,0,(节奏总纲!P144-INDEX($O$8:$O$607,MATCH(MAX(U$8:U$607),U$8:U$607,0)))*MAX($J$8:$J$67))</f>
        <v>1570401535.4923735</v>
      </c>
      <c r="AR148" s="69">
        <f>求节点($O$8:$O$607,V$8:V$607,节奏总纲!Q144)+IF((节奏总纲!Q144-INDEX($O$8:$O$607,MATCH(MAX(V$8:V$607),V$8:V$607,0)))&lt;0,0,(节奏总纲!Q144-INDEX($O$8:$O$607,MATCH(MAX(V$8:V$607),V$8:V$607,0)))*MAX($J$8:$J$67))</f>
        <v>1324900849.4484613</v>
      </c>
      <c r="AS148" s="69">
        <f>求节点($O$8:$O$607,W$8:W$607,节奏总纲!R144)+IF((节奏总纲!R144-INDEX($O$8:$O$607,MATCH(MAX(W$8:W$607),W$8:W$607,0)))&lt;0,0,(节奏总纲!R144-INDEX($O$8:$O$607,MATCH(MAX(W$8:W$607),W$8:W$607,0)))*MAX($J$8:$J$67))</f>
        <v>1051012695.2688397</v>
      </c>
      <c r="AT148" s="69">
        <f>求节点($O$8:$O$607,X$8:X$607,节奏总纲!S144)+IF((节奏总纲!S144-INDEX($O$8:$O$607,MATCH(MAX(X$8:X$607),X$8:X$607,0)))&lt;0,0,(节奏总纲!S144-INDEX($O$8:$O$607,MATCH(MAX(X$8:X$607),X$8:X$607,0)))*MAX($J$8:$J$67))</f>
        <v>745579602.86425638</v>
      </c>
      <c r="AU148" s="69">
        <f>求节点($O$8:$O$607,Y$8:Y$607,节奏总纲!T144)+IF((节奏总纲!T144-INDEX($O$8:$O$607,MATCH(MAX(Y$8:Y$607),Y$8:Y$607,0)))&lt;0,0,(节奏总纲!T144-INDEX($O$8:$O$607,MATCH(MAX(Y$8:Y$607),Y$8:Y$607,0)))*MAX($J$8:$J$67))</f>
        <v>397074508.78867042</v>
      </c>
      <c r="AV148" s="69">
        <f>求节点($O$8:$O$607,Z$8:Z$607,节奏总纲!P144)+IF((节奏总纲!P144-INDEX($O$8:$O$607,MATCH(MAX(Z$8:Z$607),Z$8:Z$607,0)))&lt;0,0,(节奏总纲!P144-INDEX($O$8:$O$607,MATCH(MAX(Z$8:Z$607),Z$8:Z$607,0)))*MAX($K$8:$K$67))</f>
        <v>0</v>
      </c>
      <c r="AW148" s="69">
        <f>求节点($O$8:$O$607,AA$8:AA$607,节奏总纲!Q144)+IF((节奏总纲!Q144-INDEX($O$8:$O$607,MATCH(MAX(AA$8:AA$607),AA$8:AA$607,0)))&lt;0,0,(节奏总纲!Q144-INDEX($O$8:$O$607,MATCH(MAX(AA$8:AA$607),AA$8:AA$607,0)))*MAX($K$8:$K$67))</f>
        <v>0</v>
      </c>
      <c r="AX148" s="69">
        <f>求节点($O$8:$O$607,AB$8:AB$607,节奏总纲!R144)+IF((节奏总纲!R144-INDEX($O$8:$O$607,MATCH(MAX(AB$8:AB$607),AB$8:AB$607,0)))&lt;0,0,(节奏总纲!R144-INDEX($O$8:$O$607,MATCH(MAX(AB$8:AB$607),AB$8:AB$607,0)))*MAX($K$8:$K$67))</f>
        <v>0</v>
      </c>
      <c r="AY148" s="69">
        <f>求节点($O$8:$O$607,AC$8:AC$607,节奏总纲!S144)+IF((节奏总纲!S144-INDEX($O$8:$O$607,MATCH(MAX(AC$8:AC$607),AC$8:AC$607,0)))&lt;0,0,(节奏总纲!S144-INDEX($O$8:$O$607,MATCH(MAX(AC$8:AC$607),AC$8:AC$607,0)))*MAX($K$8:$K$67))</f>
        <v>0</v>
      </c>
      <c r="AZ148" s="69">
        <f>求节点($O$8:$O$607,AD$8:AD$607,节奏总纲!T144)+IF((节奏总纲!T144-INDEX($O$8:$O$607,MATCH(MAX(AD$8:AD$607),AD$8:AD$607,0)))&lt;0,0,(节奏总纲!T144-INDEX($O$8:$O$607,MATCH(MAX(AD$8:AD$607),AD$8:AD$607,0)))*MAX($K$8:$K$67))</f>
        <v>0</v>
      </c>
      <c r="BA148" s="69">
        <f>求节点($O$8:$O$607,AE$8:AE$607,节奏总纲!P144)+IF((节奏总纲!P144-INDEX($O$8:$O$607,MATCH(MAX(AE$8:AE$607),AE$8:AE$607,0)))&lt;0,0,(节奏总纲!P144-INDEX($O$8:$O$607,MATCH(MAX(AE$8:AE$607),AE$8:AE$607,0)))*MAX($L$8:$L$67))</f>
        <v>64709550942.226334</v>
      </c>
      <c r="BB148" s="69">
        <f>求节点($O$8:$O$607,AF$8:AF$607,节奏总纲!Q144)+IF((节奏总纲!Q144-INDEX($O$8:$O$607,MATCH(MAX(AF$8:AF$607),AF$8:AF$607,0)))&lt;0,0,(节奏总纲!Q144-INDEX($O$8:$O$607,MATCH(MAX(AF$8:AF$607),AF$8:AF$607,0)))*MAX($L$8:$L$67))</f>
        <v>54580915523.825638</v>
      </c>
      <c r="BC148" s="69">
        <f>求节点($O$8:$O$607,AG$8:AG$607,节奏总纲!R144)+IF((节奏总纲!R144-INDEX($O$8:$O$607,MATCH(MAX(AG$8:AG$607),AG$8:AG$607,0)))&lt;0,0,(节奏总纲!R144-INDEX($O$8:$O$607,MATCH(MAX(AG$8:AG$607),AG$8:AG$607,0)))*MAX($L$8:$L$67))</f>
        <v>43282527613.791954</v>
      </c>
      <c r="BD148" s="69">
        <f>求节点($O$8:$O$607,AH$8:AH$607,节奏总纲!S144)+IF((节奏总纲!S144-INDEX($O$8:$O$607,MATCH(MAX(AH$8:AH$607),AH$8:AH$607,0)))&lt;0,0,(节奏总纲!S144-INDEX($O$8:$O$607,MATCH(MAX(AH$8:AH$607),AH$8:AH$607,0)))*MAX($L$8:$L$67))</f>
        <v>30683217629.422516</v>
      </c>
      <c r="BE148" s="69">
        <f>求节点($O$8:$O$607,AI$8:AI$607,节奏总纲!T144)+IF((节奏总纲!T144-INDEX($O$8:$O$607,MATCH(MAX(AI$8:AI$607),AI$8:AI$607,0)))&lt;0,0,(节奏总纲!T144-INDEX($O$8:$O$607,MATCH(MAX(AI$8:AI$607),AI$8:AI$607,0)))*MAX($L$8:$L$67))</f>
        <v>16306023701.804176</v>
      </c>
      <c r="BN148" s="69">
        <v>141</v>
      </c>
      <c r="BO148" s="69">
        <f>求节点($BJ$19:$BJ$23,$BK$19:$BK$23,基本信息!G145)</f>
        <v>750000</v>
      </c>
      <c r="BP148" s="69">
        <f>求节点($BJ$19:$BJ$23,$BK$19:$BK$23,基本信息!H145)</f>
        <v>750000</v>
      </c>
      <c r="BQ148" s="69">
        <f>求节点($BJ$19:$BJ$23,$BK$19:$BK$23,基本信息!I145)</f>
        <v>750000</v>
      </c>
      <c r="BR148" s="69">
        <f>求节点($BJ$19:$BJ$23,$BK$19:$BK$23,基本信息!J145)</f>
        <v>750000</v>
      </c>
      <c r="BS148" s="69">
        <f>求节点($BJ$19:$BJ$23,$BK$19:$BK$23,基本信息!K145)</f>
        <v>750000</v>
      </c>
      <c r="BT148" s="69">
        <f>求节点($BJ$19:$BJ$23,$BL$19:$BL$23,基本信息!G145)</f>
        <v>12500</v>
      </c>
      <c r="BU148" s="69">
        <f>求节点($BJ$19:$BJ$23,$BL$19:$BL$23,基本信息!H145)</f>
        <v>12500</v>
      </c>
      <c r="BV148" s="69">
        <f>求节点($BJ$19:$BJ$23,$BL$19:$BL$23,基本信息!I145)</f>
        <v>12500</v>
      </c>
      <c r="BW148" s="69">
        <f>求节点($BJ$19:$BJ$23,$BL$19:$BL$23,基本信息!J145)</f>
        <v>12500</v>
      </c>
      <c r="BX148" s="69">
        <f>求节点($BJ$19:$BJ$23,$BL$19:$BL$23,基本信息!K145)</f>
        <v>12500</v>
      </c>
      <c r="BY148" s="69"/>
      <c r="BZ148" s="69"/>
      <c r="CA148" s="69"/>
      <c r="CC148" s="69"/>
      <c r="CD148" s="69">
        <v>141</v>
      </c>
      <c r="CE148" s="69">
        <f t="shared" si="74"/>
        <v>5240934.4763514614</v>
      </c>
      <c r="CF148" s="69">
        <f t="shared" si="75"/>
        <v>4422053.7106570452</v>
      </c>
      <c r="CG148" s="69">
        <f t="shared" si="76"/>
        <v>3508496.1519320272</v>
      </c>
      <c r="CH148" s="69">
        <f t="shared" si="77"/>
        <v>2489741.0833383845</v>
      </c>
      <c r="CI148" s="69">
        <f t="shared" si="78"/>
        <v>1327366.2438714614</v>
      </c>
      <c r="CJ148" s="69">
        <f>(CE148-CE147)/节奏总纲!W144</f>
        <v>300</v>
      </c>
      <c r="CK148" s="6">
        <f t="shared" si="79"/>
        <v>2.3850708411645748E-4</v>
      </c>
      <c r="CL148" s="6">
        <f t="shared" si="80"/>
        <v>0.99976149291588357</v>
      </c>
      <c r="CM148" s="69"/>
      <c r="CN148" s="69">
        <v>141</v>
      </c>
      <c r="CO148" s="69">
        <f t="shared" si="81"/>
        <v>1571151535.4923735</v>
      </c>
      <c r="CP148" s="69">
        <f t="shared" si="82"/>
        <v>1325650849.4484613</v>
      </c>
      <c r="CQ148" s="69">
        <f t="shared" si="83"/>
        <v>1051762695.2688397</v>
      </c>
      <c r="CR148" s="69">
        <f t="shared" si="84"/>
        <v>746329602.86425638</v>
      </c>
      <c r="CS148" s="69">
        <f t="shared" si="85"/>
        <v>397824508.78867042</v>
      </c>
      <c r="CT148" s="6">
        <f t="shared" si="86"/>
        <v>4.7735688318884033E-4</v>
      </c>
      <c r="CU148" s="6">
        <f t="shared" si="87"/>
        <v>0.99952264311681116</v>
      </c>
      <c r="CV148" s="69"/>
      <c r="CW148" s="69">
        <v>141</v>
      </c>
      <c r="CX148" s="69">
        <f t="shared" si="88"/>
        <v>0</v>
      </c>
      <c r="CY148" s="69">
        <f t="shared" si="89"/>
        <v>0</v>
      </c>
      <c r="CZ148" s="69">
        <f t="shared" si="90"/>
        <v>0</v>
      </c>
      <c r="DA148" s="69">
        <f t="shared" si="91"/>
        <v>0</v>
      </c>
      <c r="DB148" s="69">
        <f t="shared" si="92"/>
        <v>0</v>
      </c>
    </row>
    <row r="149" spans="14:106" x14ac:dyDescent="0.15">
      <c r="N149" s="69"/>
      <c r="O149" s="58">
        <v>142</v>
      </c>
      <c r="P149" s="69">
        <f>求节点($C$8:$C$67,$I$8:$I$67,基本信息!N146)+P148</f>
        <v>278755.53293080663</v>
      </c>
      <c r="Q149" s="69">
        <f>求节点($C$8:$C$67,$I$8:$I$67,基本信息!O146)+Q148</f>
        <v>296207.79688078084</v>
      </c>
      <c r="R149" s="69">
        <f>求节点($C$8:$C$67,$I$8:$I$67,基本信息!P146)+R148</f>
        <v>315074.69667524379</v>
      </c>
      <c r="S149" s="69">
        <f>求节点($C$8:$C$67,$I$8:$I$67,基本信息!Q146)+S148</f>
        <v>335502.6823951269</v>
      </c>
      <c r="T149" s="69">
        <f>求节点($C$8:$C$67,$I$8:$I$67,基本信息!R146)+T148</f>
        <v>357809.85137715045</v>
      </c>
      <c r="U149" s="69">
        <f>求节点($C$8:$C$67,$J$8:$J$67,基本信息!N146)+U148</f>
        <v>7617258.574859377</v>
      </c>
      <c r="V149" s="69">
        <f>求节点($C$8:$C$67,$J$8:$J$67,基本信息!O146)+V148</f>
        <v>8209570.1577711701</v>
      </c>
      <c r="W149" s="69">
        <f>求节点($C$8:$C$67,$J$8:$J$67,基本信息!P146)+W148</f>
        <v>8859890.5894887727</v>
      </c>
      <c r="X149" s="69">
        <f>求节点($C$8:$C$67,$J$8:$J$67,基本信息!Q146)+X148</f>
        <v>9571358.3345948514</v>
      </c>
      <c r="Y149" s="69">
        <f>求节点($C$8:$C$67,$J$8:$J$67,基本信息!R146)+Y148</f>
        <v>10353131.168546533</v>
      </c>
      <c r="Z149" s="69">
        <f>求节点($C$8:$C$67,$K$8:$K$67,基本信息!N146)+Z148</f>
        <v>0</v>
      </c>
      <c r="AA149" s="69">
        <f>求节点($C$8:$C$67,$K$8:$K$67,基本信息!O146)+AA148</f>
        <v>0</v>
      </c>
      <c r="AB149" s="69">
        <f>求节点($C$8:$C$67,$K$8:$K$67,基本信息!P146)+AB148</f>
        <v>0</v>
      </c>
      <c r="AC149" s="69">
        <f>求节点($C$8:$C$67,$K$8:$K$67,基本信息!Q146)+AC148</f>
        <v>0</v>
      </c>
      <c r="AD149" s="69">
        <f>求节点($C$8:$C$67,$K$8:$K$67,基本信息!R146)+AD148</f>
        <v>0</v>
      </c>
      <c r="AE149" s="69">
        <f>求节点($C$8:$C$67,$L$8:$L$67,基本信息!N146)+AE148</f>
        <v>221907496.30241644</v>
      </c>
      <c r="AF149" s="69">
        <f>求节点($C$8:$C$67,$L$8:$L$67,基本信息!O146)+AF148</f>
        <v>251685979.81044501</v>
      </c>
      <c r="AG149" s="69">
        <f>求节点($C$8:$C$67,$L$8:$L$67,基本信息!P146)+AG148</f>
        <v>287458353.71210933</v>
      </c>
      <c r="AH149" s="69">
        <f>求节点($C$8:$C$67,$L$8:$L$67,基本信息!Q146)+AH148</f>
        <v>328693522.19650656</v>
      </c>
      <c r="AI149" s="69">
        <f>求节点($C$8:$C$67,$L$8:$L$67,基本信息!R146)+AI148</f>
        <v>375260093.50572407</v>
      </c>
      <c r="AJ149" s="69"/>
      <c r="AK149" s="69">
        <v>142</v>
      </c>
      <c r="AL149" s="69">
        <f>求节点($O$8:$O$607,P$8:P$607,节奏总纲!P145)+IF((节奏总纲!P145-INDEX($O$8:$O$607,MATCH(MAX(P$8:P$607),P$8:P$607,0)))&lt;0,0,(节奏总纲!P145-INDEX($O$8:$O$607,MATCH(MAX(P$8:P$607),P$8:P$607,0)))*MAX($I$8:$I$67))</f>
        <v>56177857.077745043</v>
      </c>
      <c r="AM149" s="69">
        <f>求节点($O$8:$O$607,Q$8:Q$607,节奏总纲!Q145)+IF((节奏总纲!Q145-INDEX($O$8:$O$607,MATCH(MAX(Q$8:Q$607),Q$8:Q$607,0)))&lt;0,0,(节奏总纲!Q145-INDEX($O$8:$O$607,MATCH(MAX(Q$8:Q$607),Q$8:Q$607,0)))*MAX($I$8:$I$67))</f>
        <v>47432708.091476403</v>
      </c>
      <c r="AN149" s="69">
        <f>求节点($O$8:$O$607,R$8:R$607,节奏总纲!R145)+IF((节奏总纲!R145-INDEX($O$8:$O$607,MATCH(MAX(R$8:R$607),R$8:R$607,0)))&lt;0,0,(节奏总纲!R145-INDEX($O$8:$O$607,MATCH(MAX(R$8:R$607),R$8:R$607,0)))*MAX($I$8:$I$67))</f>
        <v>37723544.992635928</v>
      </c>
      <c r="AO149" s="69">
        <f>求节点($O$8:$O$607,S$8:S$607,节奏总纲!S145)+IF((节奏总纲!S145-INDEX($O$8:$O$607,MATCH(MAX(S$8:S$607),S$8:S$607,0)))&lt;0,0,(节奏总纲!S145-INDEX($O$8:$O$607,MATCH(MAX(S$8:S$607),S$8:S$607,0)))*MAX($I$8:$I$67))</f>
        <v>26756933.559271518</v>
      </c>
      <c r="AP149" s="69">
        <f>求节点($O$8:$O$607,T$8:T$607,节奏总纲!T145)+IF((节奏总纲!T145-INDEX($O$8:$O$607,MATCH(MAX(T$8:T$607),T$8:T$607,0)))&lt;0,0,(节奏总纲!T145-INDEX($O$8:$O$607,MATCH(MAX(T$8:T$607),T$8:T$607,0)))*MAX($I$8:$I$67))</f>
        <v>14279131.691768225</v>
      </c>
      <c r="AQ149" s="69">
        <f>求节点($O$8:$O$607,U$8:U$607,节奏总纲!P145)+IF((节奏总纲!P145-INDEX($O$8:$O$607,MATCH(MAX(U$8:U$607),U$8:U$607,0)))&lt;0,0,(节奏总纲!P145-INDEX($O$8:$O$607,MATCH(MAX(U$8:U$607),U$8:U$607,0)))*MAX($J$8:$J$67))</f>
        <v>1683831904.9192865</v>
      </c>
      <c r="AR149" s="69">
        <f>求节点($O$8:$O$607,V$8:V$607,节奏总纲!Q145)+IF((节奏总纲!Q145-INDEX($O$8:$O$607,MATCH(MAX(V$8:V$607),V$8:V$607,0)))&lt;0,0,(节奏总纲!Q145-INDEX($O$8:$O$607,MATCH(MAX(V$8:V$607),V$8:V$607,0)))*MAX($J$8:$J$67))</f>
        <v>1421640978.9956398</v>
      </c>
      <c r="AS149" s="69">
        <f>求节点($O$8:$O$607,W$8:W$607,节奏总纲!R145)+IF((节奏总纲!R145-INDEX($O$8:$O$607,MATCH(MAX(W$8:W$607),W$8:W$607,0)))&lt;0,0,(节奏总纲!R145-INDEX($O$8:$O$607,MATCH(MAX(W$8:W$607),W$8:W$607,0)))*MAX($J$8:$J$67))</f>
        <v>1130545199.4683094</v>
      </c>
      <c r="AT149" s="69">
        <f>求节点($O$8:$O$607,X$8:X$607,节奏总纲!S145)+IF((节奏总纲!S145-INDEX($O$8:$O$607,MATCH(MAX(X$8:X$607),X$8:X$607,0)))&lt;0,0,(节奏总纲!S145-INDEX($O$8:$O$607,MATCH(MAX(X$8:X$607),X$8:X$607,0)))*MAX($J$8:$J$67))</f>
        <v>801740284.64088655</v>
      </c>
      <c r="AU149" s="69">
        <f>求节点($O$8:$O$607,Y$8:Y$607,节奏总纲!T145)+IF((节奏总纲!T145-INDEX($O$8:$O$607,MATCH(MAX(Y$8:Y$607),Y$8:Y$607,0)))&lt;0,0,(节奏总纲!T145-INDEX($O$8:$O$607,MATCH(MAX(Y$8:Y$607),Y$8:Y$607,0)))*MAX($J$8:$J$67))</f>
        <v>427613586.38027883</v>
      </c>
      <c r="AV149" s="69">
        <f>求节点($O$8:$O$607,Z$8:Z$607,节奏总纲!P145)+IF((节奏总纲!P145-INDEX($O$8:$O$607,MATCH(MAX(Z$8:Z$607),Z$8:Z$607,0)))&lt;0,0,(节奏总纲!P145-INDEX($O$8:$O$607,MATCH(MAX(Z$8:Z$607),Z$8:Z$607,0)))*MAX($K$8:$K$67))</f>
        <v>0</v>
      </c>
      <c r="AW149" s="69">
        <f>求节点($O$8:$O$607,AA$8:AA$607,节奏总纲!Q145)+IF((节奏总纲!Q145-INDEX($O$8:$O$607,MATCH(MAX(AA$8:AA$607),AA$8:AA$607,0)))&lt;0,0,(节奏总纲!Q145-INDEX($O$8:$O$607,MATCH(MAX(AA$8:AA$607),AA$8:AA$607,0)))*MAX($K$8:$K$67))</f>
        <v>0</v>
      </c>
      <c r="AX149" s="69">
        <f>求节点($O$8:$O$607,AB$8:AB$607,节奏总纲!R145)+IF((节奏总纲!R145-INDEX($O$8:$O$607,MATCH(MAX(AB$8:AB$607),AB$8:AB$607,0)))&lt;0,0,(节奏总纲!R145-INDEX($O$8:$O$607,MATCH(MAX(AB$8:AB$607),AB$8:AB$607,0)))*MAX($K$8:$K$67))</f>
        <v>0</v>
      </c>
      <c r="AY149" s="69">
        <f>求节点($O$8:$O$607,AC$8:AC$607,节奏总纲!S145)+IF((节奏总纲!S145-INDEX($O$8:$O$607,MATCH(MAX(AC$8:AC$607),AC$8:AC$607,0)))&lt;0,0,(节奏总纲!S145-INDEX($O$8:$O$607,MATCH(MAX(AC$8:AC$607),AC$8:AC$607,0)))*MAX($K$8:$K$67))</f>
        <v>0</v>
      </c>
      <c r="AZ149" s="69">
        <f>求节点($O$8:$O$607,AD$8:AD$607,节奏总纲!T145)+IF((节奏总纲!T145-INDEX($O$8:$O$607,MATCH(MAX(AD$8:AD$607),AD$8:AD$607,0)))&lt;0,0,(节奏总纲!T145-INDEX($O$8:$O$607,MATCH(MAX(AD$8:AD$607),AD$8:AD$607,0)))*MAX($K$8:$K$67))</f>
        <v>0</v>
      </c>
      <c r="BA149" s="69">
        <f>求节点($O$8:$O$607,AE$8:AE$607,节奏总纲!P145)+IF((节奏总纲!P145-INDEX($O$8:$O$607,MATCH(MAX(AE$8:AE$607),AE$8:AE$607,0)))&lt;0,0,(节奏总纲!P145-INDEX($O$8:$O$607,MATCH(MAX(AE$8:AE$607),AE$8:AE$607,0)))*MAX($L$8:$L$67))</f>
        <v>69398006211.87207</v>
      </c>
      <c r="BB149" s="69">
        <f>求节点($O$8:$O$607,AF$8:AF$607,节奏总纲!Q145)+IF((节奏总纲!Q145-INDEX($O$8:$O$607,MATCH(MAX(AF$8:AF$607),AF$8:AF$607,0)))&lt;0,0,(节奏总纲!Q145-INDEX($O$8:$O$607,MATCH(MAX(AF$8:AF$607),AF$8:AF$607,0)))*MAX($L$8:$L$67))</f>
        <v>58579507545.109024</v>
      </c>
      <c r="BC149" s="69">
        <f>求节点($O$8:$O$607,AG$8:AG$607,节奏总纲!R145)+IF((节奏总纲!R145-INDEX($O$8:$O$607,MATCH(MAX(AG$8:AG$607),AG$8:AG$607,0)))&lt;0,0,(节奏总纲!R145-INDEX($O$8:$O$607,MATCH(MAX(AG$8:AG$607),AG$8:AG$607,0)))*MAX($L$8:$L$67))</f>
        <v>46569871120.703369</v>
      </c>
      <c r="BD149" s="69">
        <f>求节点($O$8:$O$607,AH$8:AH$607,节奏总纲!S145)+IF((节奏总纲!S145-INDEX($O$8:$O$607,MATCH(MAX(AH$8:AH$607),AH$8:AH$607,0)))&lt;0,0,(节奏总纲!S145-INDEX($O$8:$O$607,MATCH(MAX(AH$8:AH$607),AH$8:AH$607,0)))*MAX($L$8:$L$67))</f>
        <v>33004525809.523232</v>
      </c>
      <c r="BE149" s="69">
        <f>求节点($O$8:$O$607,AI$8:AI$607,节奏总纲!T145)+IF((节奏总纲!T145-INDEX($O$8:$O$607,MATCH(MAX(AI$8:AI$607),AI$8:AI$607,0)))&lt;0,0,(节奏总纲!T145-INDEX($O$8:$O$607,MATCH(MAX(AI$8:AI$607),AI$8:AI$607,0)))*MAX($L$8:$L$67))</f>
        <v>17568305575.59066</v>
      </c>
      <c r="BN149" s="69">
        <v>142</v>
      </c>
      <c r="BO149" s="69">
        <f>求节点($BJ$19:$BJ$23,$BK$19:$BK$23,基本信息!G146)</f>
        <v>750000</v>
      </c>
      <c r="BP149" s="69">
        <f>求节点($BJ$19:$BJ$23,$BK$19:$BK$23,基本信息!H146)</f>
        <v>750000</v>
      </c>
      <c r="BQ149" s="69">
        <f>求节点($BJ$19:$BJ$23,$BK$19:$BK$23,基本信息!I146)</f>
        <v>750000</v>
      </c>
      <c r="BR149" s="69">
        <f>求节点($BJ$19:$BJ$23,$BK$19:$BK$23,基本信息!J146)</f>
        <v>750000</v>
      </c>
      <c r="BS149" s="69">
        <f>求节点($BJ$19:$BJ$23,$BK$19:$BK$23,基本信息!K146)</f>
        <v>750000</v>
      </c>
      <c r="BT149" s="69">
        <f>求节点($BJ$19:$BJ$23,$BL$19:$BL$23,基本信息!G146)</f>
        <v>12500</v>
      </c>
      <c r="BU149" s="69">
        <f>求节点($BJ$19:$BJ$23,$BL$19:$BL$23,基本信息!H146)</f>
        <v>12500</v>
      </c>
      <c r="BV149" s="69">
        <f>求节点($BJ$19:$BJ$23,$BL$19:$BL$23,基本信息!I146)</f>
        <v>12500</v>
      </c>
      <c r="BW149" s="69">
        <f>求节点($BJ$19:$BJ$23,$BL$19:$BL$23,基本信息!J146)</f>
        <v>12500</v>
      </c>
      <c r="BX149" s="69">
        <f>求节点($BJ$19:$BJ$23,$BL$19:$BL$23,基本信息!K146)</f>
        <v>12500</v>
      </c>
      <c r="BY149" s="69"/>
      <c r="BZ149" s="69"/>
      <c r="CA149" s="69"/>
      <c r="CC149" s="69"/>
      <c r="CD149" s="69">
        <v>142</v>
      </c>
      <c r="CE149" s="69">
        <f t="shared" si="74"/>
        <v>5619035.707774505</v>
      </c>
      <c r="CF149" s="69">
        <f t="shared" si="75"/>
        <v>4744520.8091476401</v>
      </c>
      <c r="CG149" s="69">
        <f t="shared" si="76"/>
        <v>3773604.499263593</v>
      </c>
      <c r="CH149" s="69">
        <f t="shared" si="77"/>
        <v>2676943.3559271521</v>
      </c>
      <c r="CI149" s="69">
        <f t="shared" si="78"/>
        <v>1429163.1691768225</v>
      </c>
      <c r="CJ149" s="69">
        <f>(CE149-CE148)/节奏总纲!W145</f>
        <v>300.00000000000028</v>
      </c>
      <c r="CK149" s="6">
        <f t="shared" si="79"/>
        <v>2.2245809868595397E-4</v>
      </c>
      <c r="CL149" s="6">
        <f t="shared" si="80"/>
        <v>0.99977754190131407</v>
      </c>
      <c r="CM149" s="69"/>
      <c r="CN149" s="69">
        <v>142</v>
      </c>
      <c r="CO149" s="69">
        <f t="shared" si="81"/>
        <v>1684581904.9192865</v>
      </c>
      <c r="CP149" s="69">
        <f t="shared" si="82"/>
        <v>1422390978.9956398</v>
      </c>
      <c r="CQ149" s="69">
        <f t="shared" si="83"/>
        <v>1131295199.4683094</v>
      </c>
      <c r="CR149" s="69">
        <f t="shared" si="84"/>
        <v>802490284.64088655</v>
      </c>
      <c r="CS149" s="69">
        <f t="shared" si="85"/>
        <v>428363586.38027883</v>
      </c>
      <c r="CT149" s="6">
        <f t="shared" si="86"/>
        <v>4.452143275490869E-4</v>
      </c>
      <c r="CU149" s="6">
        <f t="shared" si="87"/>
        <v>0.99955478567245093</v>
      </c>
      <c r="CV149" s="69"/>
      <c r="CW149" s="69">
        <v>142</v>
      </c>
      <c r="CX149" s="69">
        <f t="shared" si="88"/>
        <v>0</v>
      </c>
      <c r="CY149" s="69">
        <f t="shared" si="89"/>
        <v>0</v>
      </c>
      <c r="CZ149" s="69">
        <f t="shared" si="90"/>
        <v>0</v>
      </c>
      <c r="DA149" s="69">
        <f t="shared" si="91"/>
        <v>0</v>
      </c>
      <c r="DB149" s="69">
        <f t="shared" si="92"/>
        <v>0</v>
      </c>
    </row>
    <row r="150" spans="14:106" x14ac:dyDescent="0.15">
      <c r="N150" s="69"/>
      <c r="O150" s="58">
        <v>143</v>
      </c>
      <c r="P150" s="69">
        <f>求节点($C$8:$C$67,$I$8:$I$67,基本信息!N147)+P149</f>
        <v>280915.53293080663</v>
      </c>
      <c r="Q150" s="69">
        <f>求节点($C$8:$C$67,$I$8:$I$67,基本信息!O147)+Q149</f>
        <v>298472.79688078084</v>
      </c>
      <c r="R150" s="69">
        <f>求节点($C$8:$C$67,$I$8:$I$67,基本信息!P147)+R149</f>
        <v>317444.69667524379</v>
      </c>
      <c r="S150" s="69">
        <f>求节点($C$8:$C$67,$I$8:$I$67,基本信息!Q147)+S149</f>
        <v>337977.6823951269</v>
      </c>
      <c r="T150" s="69">
        <f>求节点($C$8:$C$67,$I$8:$I$67,基本信息!R147)+T149</f>
        <v>360389.85137715045</v>
      </c>
      <c r="U150" s="69">
        <f>求节点($C$8:$C$67,$J$8:$J$67,基本信息!N147)+U149</f>
        <v>7677258.574859377</v>
      </c>
      <c r="V150" s="69">
        <f>求节点($C$8:$C$67,$J$8:$J$67,基本信息!O147)+V149</f>
        <v>8273320.1577711701</v>
      </c>
      <c r="W150" s="69">
        <f>求节点($C$8:$C$67,$J$8:$J$67,基本信息!P147)+W149</f>
        <v>8927390.5894887727</v>
      </c>
      <c r="X150" s="69">
        <f>求节点($C$8:$C$67,$J$8:$J$67,基本信息!Q147)+X149</f>
        <v>9642608.3345948514</v>
      </c>
      <c r="Y150" s="69">
        <f>求节点($C$8:$C$67,$J$8:$J$67,基本信息!R147)+Y149</f>
        <v>10428131.168546533</v>
      </c>
      <c r="Z150" s="69">
        <f>求节点($C$8:$C$67,$K$8:$K$67,基本信息!N147)+Z149</f>
        <v>0</v>
      </c>
      <c r="AA150" s="69">
        <f>求节点($C$8:$C$67,$K$8:$K$67,基本信息!O147)+AA149</f>
        <v>0</v>
      </c>
      <c r="AB150" s="69">
        <f>求节点($C$8:$C$67,$K$8:$K$67,基本信息!P147)+AB149</f>
        <v>0</v>
      </c>
      <c r="AC150" s="69">
        <f>求节点($C$8:$C$67,$K$8:$K$67,基本信息!Q147)+AC149</f>
        <v>0</v>
      </c>
      <c r="AD150" s="69">
        <f>求节点($C$8:$C$67,$K$8:$K$67,基本信息!R147)+AD149</f>
        <v>0</v>
      </c>
      <c r="AE150" s="69">
        <f>求节点($C$8:$C$67,$L$8:$L$67,基本信息!N147)+AE149</f>
        <v>223707496.30241644</v>
      </c>
      <c r="AF150" s="69">
        <f>求节点($C$8:$C$67,$L$8:$L$67,基本信息!O147)+AF149</f>
        <v>253725979.81044501</v>
      </c>
      <c r="AG150" s="69">
        <f>求节点($C$8:$C$67,$L$8:$L$67,基本信息!P147)+AG149</f>
        <v>289738353.71210933</v>
      </c>
      <c r="AH150" s="69">
        <f>求节点($C$8:$C$67,$L$8:$L$67,基本信息!Q147)+AH149</f>
        <v>331213522.19650656</v>
      </c>
      <c r="AI150" s="69">
        <f>求节点($C$8:$C$67,$L$8:$L$67,基本信息!R147)+AI149</f>
        <v>378020093.50572407</v>
      </c>
      <c r="AJ150" s="69"/>
      <c r="AK150" s="69">
        <v>143</v>
      </c>
      <c r="AL150" s="69">
        <f>求节点($O$8:$O$607,P$8:P$607,节奏总纲!P146)+IF((节奏总纲!P146-INDEX($O$8:$O$607,MATCH(MAX(P$8:P$607),P$8:P$607,0)))&lt;0,0,(节奏总纲!P146-INDEX($O$8:$O$607,MATCH(MAX(P$8:P$607),P$8:P$607,0)))*MAX($I$8:$I$67))</f>
        <v>60230245.737660155</v>
      </c>
      <c r="AM150" s="69">
        <f>求节点($O$8:$O$607,Q$8:Q$607,节奏总纲!Q146)+IF((节奏总纲!Q146-INDEX($O$8:$O$607,MATCH(MAX(Q$8:Q$607),Q$8:Q$607,0)))&lt;0,0,(节奏总纲!Q146-INDEX($O$8:$O$607,MATCH(MAX(Q$8:Q$607),Q$8:Q$607,0)))*MAX($I$8:$I$67))</f>
        <v>50951766.651102275</v>
      </c>
      <c r="AN150" s="69">
        <f>求节点($O$8:$O$607,R$8:R$607,节奏总纲!R146)+IF((节奏总纲!R146-INDEX($O$8:$O$607,MATCH(MAX(R$8:R$607),R$8:R$607,0)))&lt;0,0,(节奏总纲!R146-INDEX($O$8:$O$607,MATCH(MAX(R$8:R$607),R$8:R$607,0)))*MAX($I$8:$I$67))</f>
        <v>40512906.164458096</v>
      </c>
      <c r="AO150" s="69">
        <f>求节点($O$8:$O$607,S$8:S$607,节奏总纲!S146)+IF((节奏总纲!S146-INDEX($O$8:$O$607,MATCH(MAX(S$8:S$607),S$8:S$607,0)))&lt;0,0,(节奏总纲!S146-INDEX($O$8:$O$607,MATCH(MAX(S$8:S$607),S$8:S$607,0)))*MAX($I$8:$I$67))</f>
        <v>28786739.286378596</v>
      </c>
      <c r="AP150" s="69">
        <f>求节点($O$8:$O$607,T$8:T$607,节奏总纲!T146)+IF((节奏总纲!T146-INDEX($O$8:$O$607,MATCH(MAX(T$8:T$607),T$8:T$607,0)))&lt;0,0,(节奏总纲!T146-INDEX($O$8:$O$607,MATCH(MAX(T$8:T$607),T$8:T$607,0)))*MAX($I$8:$I$67))</f>
        <v>15386318.768890228</v>
      </c>
      <c r="AQ150" s="69">
        <f>求节点($O$8:$O$607,U$8:U$607,节奏总纲!P146)+IF((节奏总纲!P146-INDEX($O$8:$O$607,MATCH(MAX(U$8:U$607),U$8:U$607,0)))&lt;0,0,(节奏总纲!P146-INDEX($O$8:$O$607,MATCH(MAX(U$8:U$607),U$8:U$607,0)))*MAX($J$8:$J$67))</f>
        <v>1805403564.7167399</v>
      </c>
      <c r="AR150" s="69">
        <f>求节点($O$8:$O$607,V$8:V$607,节奏总纲!Q146)+IF((节奏总纲!Q146-INDEX($O$8:$O$607,MATCH(MAX(V$8:V$607),V$8:V$607,0)))&lt;0,0,(节奏总纲!Q146-INDEX($O$8:$O$607,MATCH(MAX(V$8:V$607),V$8:V$607,0)))*MAX($J$8:$J$67))</f>
        <v>1527212735.784416</v>
      </c>
      <c r="AS150" s="69">
        <f>求节点($O$8:$O$607,W$8:W$607,节奏总纲!R146)+IF((节奏总纲!R146-INDEX($O$8:$O$607,MATCH(MAX(W$8:W$607),W$8:W$607,0)))&lt;0,0,(节奏总纲!R146-INDEX($O$8:$O$607,MATCH(MAX(W$8:W$607),W$8:W$607,0)))*MAX($J$8:$J$67))</f>
        <v>1214226034.6229744</v>
      </c>
      <c r="AT150" s="69">
        <f>求节点($O$8:$O$607,X$8:X$607,节奏总纲!S146)+IF((节奏总纲!S146-INDEX($O$8:$O$607,MATCH(MAX(X$8:X$607),X$8:X$607,0)))&lt;0,0,(节奏总纲!S146-INDEX($O$8:$O$607,MATCH(MAX(X$8:X$607),X$8:X$607,0)))*MAX($J$8:$J$67))</f>
        <v>862634456.45409894</v>
      </c>
      <c r="AU150" s="69">
        <f>求节点($O$8:$O$607,Y$8:Y$607,节奏总纲!T146)+IF((节奏总纲!T146-INDEX($O$8:$O$607,MATCH(MAX(Y$8:Y$607),Y$8:Y$607,0)))&lt;0,0,(节奏总纲!T146-INDEX($O$8:$O$607,MATCH(MAX(Y$8:Y$607),Y$8:Y$607,0)))*MAX($J$8:$J$67))</f>
        <v>460829198.69393891</v>
      </c>
      <c r="AV150" s="69">
        <f>求节点($O$8:$O$607,Z$8:Z$607,节奏总纲!P146)+IF((节奏总纲!P146-INDEX($O$8:$O$607,MATCH(MAX(Z$8:Z$607),Z$8:Z$607,0)))&lt;0,0,(节奏总纲!P146-INDEX($O$8:$O$607,MATCH(MAX(Z$8:Z$607),Z$8:Z$607,0)))*MAX($K$8:$K$67))</f>
        <v>0</v>
      </c>
      <c r="AW150" s="69">
        <f>求节点($O$8:$O$607,AA$8:AA$607,节奏总纲!Q146)+IF((节奏总纲!Q146-INDEX($O$8:$O$607,MATCH(MAX(AA$8:AA$607),AA$8:AA$607,0)))&lt;0,0,(节奏总纲!Q146-INDEX($O$8:$O$607,MATCH(MAX(AA$8:AA$607),AA$8:AA$607,0)))*MAX($K$8:$K$67))</f>
        <v>0</v>
      </c>
      <c r="AX150" s="69">
        <f>求节点($O$8:$O$607,AB$8:AB$607,节奏总纲!R146)+IF((节奏总纲!R146-INDEX($O$8:$O$607,MATCH(MAX(AB$8:AB$607),AB$8:AB$607,0)))&lt;0,0,(节奏总纲!R146-INDEX($O$8:$O$607,MATCH(MAX(AB$8:AB$607),AB$8:AB$607,0)))*MAX($K$8:$K$67))</f>
        <v>0</v>
      </c>
      <c r="AY150" s="69">
        <f>求节点($O$8:$O$607,AC$8:AC$607,节奏总纲!S146)+IF((节奏总纲!S146-INDEX($O$8:$O$607,MATCH(MAX(AC$8:AC$607),AC$8:AC$607,0)))&lt;0,0,(节奏总纲!S146-INDEX($O$8:$O$607,MATCH(MAX(AC$8:AC$607),AC$8:AC$607,0)))*MAX($K$8:$K$67))</f>
        <v>0</v>
      </c>
      <c r="AZ150" s="69">
        <f>求节点($O$8:$O$607,AD$8:AD$607,节奏总纲!T146)+IF((节奏总纲!T146-INDEX($O$8:$O$607,MATCH(MAX(AD$8:AD$607),AD$8:AD$607,0)))&lt;0,0,(节奏总纲!T146-INDEX($O$8:$O$607,MATCH(MAX(AD$8:AD$607),AD$8:AD$607,0)))*MAX($K$8:$K$67))</f>
        <v>0</v>
      </c>
      <c r="BA150" s="69">
        <f>求节点($O$8:$O$607,AE$8:AE$607,节奏总纲!P146)+IF((节奏总纲!P146-INDEX($O$8:$O$607,MATCH(MAX(AE$8:AE$607),AE$8:AE$607,0)))&lt;0,0,(节奏总纲!P146-INDEX($O$8:$O$607,MATCH(MAX(AE$8:AE$607),AE$8:AE$607,0)))*MAX($L$8:$L$67))</f>
        <v>74422968150.166809</v>
      </c>
      <c r="BB150" s="69">
        <f>求节点($O$8:$O$607,AF$8:AF$607,节奏总纲!Q146)+IF((节奏总纲!Q146-INDEX($O$8:$O$607,MATCH(MAX(AF$8:AF$607),AF$8:AF$607,0)))&lt;0,0,(节奏总纲!Q146-INDEX($O$8:$O$607,MATCH(MAX(AF$8:AF$607),AF$8:AF$607,0)))*MAX($L$8:$L$67))</f>
        <v>62943140159.045097</v>
      </c>
      <c r="BC150" s="69">
        <f>求节点($O$8:$O$607,AG$8:AG$607,节奏总纲!R146)+IF((节奏总纲!R146-INDEX($O$8:$O$607,MATCH(MAX(AG$8:AG$607),AG$8:AG$607,0)))&lt;0,0,(节奏总纲!R146-INDEX($O$8:$O$607,MATCH(MAX(AG$8:AG$607),AG$8:AG$607,0)))*MAX($L$8:$L$67))</f>
        <v>50028678973.762848</v>
      </c>
      <c r="BD150" s="69">
        <f>求节点($O$8:$O$607,AH$8:AH$607,节奏总纲!S146)+IF((节奏总纲!S146-INDEX($O$8:$O$607,MATCH(MAX(AH$8:AH$607),AH$8:AH$607,0)))&lt;0,0,(节奏总纲!S146-INDEX($O$8:$O$607,MATCH(MAX(AH$8:AH$607),AH$8:AH$607,0)))*MAX($L$8:$L$67))</f>
        <v>35521484911.136002</v>
      </c>
      <c r="BE150" s="69">
        <f>求节点($O$8:$O$607,AI$8:AI$607,节奏总纲!T146)+IF((节奏总纲!T146-INDEX($O$8:$O$607,MATCH(MAX(AI$8:AI$607),AI$8:AI$607,0)))&lt;0,0,(节奏总纲!T146-INDEX($O$8:$O$607,MATCH(MAX(AI$8:AI$607),AI$8:AI$607,0)))*MAX($L$8:$L$67))</f>
        <v>18941217551.221943</v>
      </c>
      <c r="BN150" s="69">
        <v>143</v>
      </c>
      <c r="BO150" s="69">
        <f>求节点($BJ$19:$BJ$23,$BK$19:$BK$23,基本信息!G147)</f>
        <v>750000</v>
      </c>
      <c r="BP150" s="69">
        <f>求节点($BJ$19:$BJ$23,$BK$19:$BK$23,基本信息!H147)</f>
        <v>750000</v>
      </c>
      <c r="BQ150" s="69">
        <f>求节点($BJ$19:$BJ$23,$BK$19:$BK$23,基本信息!I147)</f>
        <v>750000</v>
      </c>
      <c r="BR150" s="69">
        <f>求节点($BJ$19:$BJ$23,$BK$19:$BK$23,基本信息!J147)</f>
        <v>750000</v>
      </c>
      <c r="BS150" s="69">
        <f>求节点($BJ$19:$BJ$23,$BK$19:$BK$23,基本信息!K147)</f>
        <v>750000</v>
      </c>
      <c r="BT150" s="69">
        <f>求节点($BJ$19:$BJ$23,$BL$19:$BL$23,基本信息!G147)</f>
        <v>12500</v>
      </c>
      <c r="BU150" s="69">
        <f>求节点($BJ$19:$BJ$23,$BL$19:$BL$23,基本信息!H147)</f>
        <v>12500</v>
      </c>
      <c r="BV150" s="69">
        <f>求节点($BJ$19:$BJ$23,$BL$19:$BL$23,基本信息!I147)</f>
        <v>12500</v>
      </c>
      <c r="BW150" s="69">
        <f>求节点($BJ$19:$BJ$23,$BL$19:$BL$23,基本信息!J147)</f>
        <v>12500</v>
      </c>
      <c r="BX150" s="69">
        <f>求节点($BJ$19:$BJ$23,$BL$19:$BL$23,基本信息!K147)</f>
        <v>12500</v>
      </c>
      <c r="BY150" s="69"/>
      <c r="BZ150" s="69"/>
      <c r="CA150" s="69"/>
      <c r="CC150" s="69"/>
      <c r="CD150" s="69">
        <v>143</v>
      </c>
      <c r="CE150" s="69">
        <f t="shared" si="74"/>
        <v>6024274.5737660155</v>
      </c>
      <c r="CF150" s="69">
        <f t="shared" si="75"/>
        <v>5096426.6651102277</v>
      </c>
      <c r="CG150" s="69">
        <f t="shared" si="76"/>
        <v>4052540.6164458096</v>
      </c>
      <c r="CH150" s="69">
        <f t="shared" si="77"/>
        <v>2879923.9286378599</v>
      </c>
      <c r="CI150" s="69">
        <f t="shared" si="78"/>
        <v>1539881.876889023</v>
      </c>
      <c r="CJ150" s="69">
        <f>(CE150-CE149)/节奏总纲!W146</f>
        <v>299.99999999999943</v>
      </c>
      <c r="CK150" s="6">
        <f t="shared" si="79"/>
        <v>2.0749386248817257E-4</v>
      </c>
      <c r="CL150" s="6">
        <f t="shared" si="80"/>
        <v>0.9997925061375118</v>
      </c>
      <c r="CM150" s="69"/>
      <c r="CN150" s="69">
        <v>143</v>
      </c>
      <c r="CO150" s="69">
        <f t="shared" si="81"/>
        <v>1806153564.7167399</v>
      </c>
      <c r="CP150" s="69">
        <f t="shared" si="82"/>
        <v>1527962735.784416</v>
      </c>
      <c r="CQ150" s="69">
        <f t="shared" si="83"/>
        <v>1214976034.6229744</v>
      </c>
      <c r="CR150" s="69">
        <f t="shared" si="84"/>
        <v>863384456.45409894</v>
      </c>
      <c r="CS150" s="69">
        <f t="shared" si="85"/>
        <v>461579198.69393891</v>
      </c>
      <c r="CT150" s="6">
        <f t="shared" si="86"/>
        <v>4.1524708344366218E-4</v>
      </c>
      <c r="CU150" s="6">
        <f t="shared" si="87"/>
        <v>0.99958475291655635</v>
      </c>
      <c r="CV150" s="69"/>
      <c r="CW150" s="69">
        <v>143</v>
      </c>
      <c r="CX150" s="69">
        <f t="shared" si="88"/>
        <v>0</v>
      </c>
      <c r="CY150" s="69">
        <f t="shared" si="89"/>
        <v>0</v>
      </c>
      <c r="CZ150" s="69">
        <f t="shared" si="90"/>
        <v>0</v>
      </c>
      <c r="DA150" s="69">
        <f t="shared" si="91"/>
        <v>0</v>
      </c>
      <c r="DB150" s="69">
        <f t="shared" si="92"/>
        <v>0</v>
      </c>
    </row>
    <row r="151" spans="14:106" x14ac:dyDescent="0.15">
      <c r="N151" s="69"/>
      <c r="O151" s="58">
        <v>144</v>
      </c>
      <c r="P151" s="69">
        <f>求节点($C$8:$C$67,$I$8:$I$67,基本信息!N148)+P150</f>
        <v>283075.53293080663</v>
      </c>
      <c r="Q151" s="69">
        <f>求节点($C$8:$C$67,$I$8:$I$67,基本信息!O148)+Q150</f>
        <v>300737.79688078084</v>
      </c>
      <c r="R151" s="69">
        <f>求节点($C$8:$C$67,$I$8:$I$67,基本信息!P148)+R150</f>
        <v>319814.69667524379</v>
      </c>
      <c r="S151" s="69">
        <f>求节点($C$8:$C$67,$I$8:$I$67,基本信息!Q148)+S150</f>
        <v>340452.6823951269</v>
      </c>
      <c r="T151" s="69">
        <f>求节点($C$8:$C$67,$I$8:$I$67,基本信息!R148)+T150</f>
        <v>362969.85137715045</v>
      </c>
      <c r="U151" s="69">
        <f>求节点($C$8:$C$67,$J$8:$J$67,基本信息!N148)+U150</f>
        <v>7737258.574859377</v>
      </c>
      <c r="V151" s="69">
        <f>求节点($C$8:$C$67,$J$8:$J$67,基本信息!O148)+V150</f>
        <v>8337070.1577711701</v>
      </c>
      <c r="W151" s="69">
        <f>求节点($C$8:$C$67,$J$8:$J$67,基本信息!P148)+W150</f>
        <v>8994890.5894887727</v>
      </c>
      <c r="X151" s="69">
        <f>求节点($C$8:$C$67,$J$8:$J$67,基本信息!Q148)+X150</f>
        <v>9713858.3345948514</v>
      </c>
      <c r="Y151" s="69">
        <f>求节点($C$8:$C$67,$J$8:$J$67,基本信息!R148)+Y150</f>
        <v>10503131.168546533</v>
      </c>
      <c r="Z151" s="69">
        <f>求节点($C$8:$C$67,$K$8:$K$67,基本信息!N148)+Z150</f>
        <v>0</v>
      </c>
      <c r="AA151" s="69">
        <f>求节点($C$8:$C$67,$K$8:$K$67,基本信息!O148)+AA150</f>
        <v>0</v>
      </c>
      <c r="AB151" s="69">
        <f>求节点($C$8:$C$67,$K$8:$K$67,基本信息!P148)+AB150</f>
        <v>0</v>
      </c>
      <c r="AC151" s="69">
        <f>求节点($C$8:$C$67,$K$8:$K$67,基本信息!Q148)+AC150</f>
        <v>0</v>
      </c>
      <c r="AD151" s="69">
        <f>求节点($C$8:$C$67,$K$8:$K$67,基本信息!R148)+AD150</f>
        <v>0</v>
      </c>
      <c r="AE151" s="69">
        <f>求节点($C$8:$C$67,$L$8:$L$67,基本信息!N148)+AE150</f>
        <v>225507496.30241644</v>
      </c>
      <c r="AF151" s="69">
        <f>求节点($C$8:$C$67,$L$8:$L$67,基本信息!O148)+AF150</f>
        <v>255765979.81044501</v>
      </c>
      <c r="AG151" s="69">
        <f>求节点($C$8:$C$67,$L$8:$L$67,基本信息!P148)+AG150</f>
        <v>292018353.71210933</v>
      </c>
      <c r="AH151" s="69">
        <f>求节点($C$8:$C$67,$L$8:$L$67,基本信息!Q148)+AH150</f>
        <v>333733522.19650656</v>
      </c>
      <c r="AI151" s="69">
        <f>求节点($C$8:$C$67,$L$8:$L$67,基本信息!R148)+AI150</f>
        <v>380780093.50572407</v>
      </c>
      <c r="AJ151" s="69"/>
      <c r="AK151" s="69">
        <v>144</v>
      </c>
      <c r="AL151" s="69">
        <f>求节点($O$8:$O$607,P$8:P$607,节奏总纲!P147)+IF((节奏总纲!P147-INDEX($O$8:$O$607,MATCH(MAX(P$8:P$607),P$8:P$607,0)))&lt;0,0,(节奏总纲!P147-INDEX($O$8:$O$607,MATCH(MAX(P$8:P$607),P$8:P$607,0)))*MAX($I$8:$I$67))</f>
        <v>64573488.363240071</v>
      </c>
      <c r="AM151" s="69">
        <f>求节点($O$8:$O$607,Q$8:Q$607,节奏总纲!Q147)+IF((节奏总纲!Q147-INDEX($O$8:$O$607,MATCH(MAX(Q$8:Q$607),Q$8:Q$607,0)))&lt;0,0,(节奏总纲!Q147-INDEX($O$8:$O$607,MATCH(MAX(Q$8:Q$607),Q$8:Q$607,0)))*MAX($I$8:$I$67))</f>
        <v>54600642.855473325</v>
      </c>
      <c r="AN151" s="69">
        <f>求节点($O$8:$O$607,R$8:R$607,节奏总纲!R147)+IF((节奏总纲!R147-INDEX($O$8:$O$607,MATCH(MAX(R$8:R$607),R$8:R$607,0)))&lt;0,0,(节奏总纲!R147-INDEX($O$8:$O$607,MATCH(MAX(R$8:R$607),R$8:R$607,0)))*MAX($I$8:$I$67))</f>
        <v>43507247.249586716</v>
      </c>
      <c r="AO151" s="69">
        <f>求节点($O$8:$O$607,S$8:S$607,节奏总纲!S147)+IF((节奏总纲!S147-INDEX($O$8:$O$607,MATCH(MAX(S$8:S$607),S$8:S$607,0)))&lt;0,0,(节奏总纲!S147-INDEX($O$8:$O$607,MATCH(MAX(S$8:S$607),S$8:S$607,0)))*MAX($I$8:$I$67))</f>
        <v>30930268.659811448</v>
      </c>
      <c r="AP151" s="69">
        <f>求节点($O$8:$O$607,T$8:T$607,节奏总纲!T147)+IF((节奏总纲!T147-INDEX($O$8:$O$607,MATCH(MAX(T$8:T$607),T$8:T$607,0)))&lt;0,0,(节奏总纲!T147-INDEX($O$8:$O$607,MATCH(MAX(T$8:T$607),T$8:T$607,0)))*MAX($I$8:$I$67))</f>
        <v>16467933.775936322</v>
      </c>
      <c r="AQ151" s="69">
        <f>求节点($O$8:$O$607,U$8:U$607,节奏总纲!P147)+IF((节奏总纲!P147-INDEX($O$8:$O$607,MATCH(MAX(U$8:U$607),U$8:U$607,0)))&lt;0,0,(节奏总纲!P147-INDEX($O$8:$O$607,MATCH(MAX(U$8:U$607),U$8:U$607,0)))*MAX($J$8:$J$67))</f>
        <v>1935700843.4841373</v>
      </c>
      <c r="AR151" s="69">
        <f>求节点($O$8:$O$607,V$8:V$607,节奏总纲!Q147)+IF((节奏总纲!Q147-INDEX($O$8:$O$607,MATCH(MAX(V$8:V$607),V$8:V$607,0)))&lt;0,0,(节奏总纲!Q147-INDEX($O$8:$O$607,MATCH(MAX(V$8:V$607),V$8:V$607,0)))*MAX($J$8:$J$67))</f>
        <v>1636679021.9155474</v>
      </c>
      <c r="AS151" s="69">
        <f>求节点($O$8:$O$607,W$8:W$607,节奏总纲!R147)+IF((节奏总纲!R147-INDEX($O$8:$O$607,MATCH(MAX(W$8:W$607),W$8:W$607,0)))&lt;0,0,(节奏总纲!R147-INDEX($O$8:$O$607,MATCH(MAX(W$8:W$607),W$8:W$607,0)))*MAX($J$8:$J$67))</f>
        <v>1304056267.1768332</v>
      </c>
      <c r="AT151" s="69">
        <f>求节点($O$8:$O$607,X$8:X$607,节奏总纲!S147)+IF((节奏总纲!S147-INDEX($O$8:$O$607,MATCH(MAX(X$8:X$607),X$8:X$607,0)))&lt;0,0,(节奏总纲!S147-INDEX($O$8:$O$607,MATCH(MAX(X$8:X$607),X$8:X$607,0)))*MAX($J$8:$J$67))</f>
        <v>926940337.65708458</v>
      </c>
      <c r="AU151" s="69">
        <f>求节点($O$8:$O$607,Y$8:Y$607,节奏总纲!T147)+IF((节奏总纲!T147-INDEX($O$8:$O$607,MATCH(MAX(Y$8:Y$607),Y$8:Y$607,0)))&lt;0,0,(节奏总纲!T147-INDEX($O$8:$O$607,MATCH(MAX(Y$8:Y$607),Y$8:Y$607,0)))*MAX($J$8:$J$67))</f>
        <v>493277648.90532172</v>
      </c>
      <c r="AV151" s="69">
        <f>求节点($O$8:$O$607,Z$8:Z$607,节奏总纲!P147)+IF((节奏总纲!P147-INDEX($O$8:$O$607,MATCH(MAX(Z$8:Z$607),Z$8:Z$607,0)))&lt;0,0,(节奏总纲!P147-INDEX($O$8:$O$607,MATCH(MAX(Z$8:Z$607),Z$8:Z$607,0)))*MAX($K$8:$K$67))</f>
        <v>0</v>
      </c>
      <c r="AW151" s="69">
        <f>求节点($O$8:$O$607,AA$8:AA$607,节奏总纲!Q147)+IF((节奏总纲!Q147-INDEX($O$8:$O$607,MATCH(MAX(AA$8:AA$607),AA$8:AA$607,0)))&lt;0,0,(节奏总纲!Q147-INDEX($O$8:$O$607,MATCH(MAX(AA$8:AA$607),AA$8:AA$607,0)))*MAX($K$8:$K$67))</f>
        <v>0</v>
      </c>
      <c r="AX151" s="69">
        <f>求节点($O$8:$O$607,AB$8:AB$607,节奏总纲!R147)+IF((节奏总纲!R147-INDEX($O$8:$O$607,MATCH(MAX(AB$8:AB$607),AB$8:AB$607,0)))&lt;0,0,(节奏总纲!R147-INDEX($O$8:$O$607,MATCH(MAX(AB$8:AB$607),AB$8:AB$607,0)))*MAX($K$8:$K$67))</f>
        <v>0</v>
      </c>
      <c r="AY151" s="69">
        <f>求节点($O$8:$O$607,AC$8:AC$607,节奏总纲!S147)+IF((节奏总纲!S147-INDEX($O$8:$O$607,MATCH(MAX(AC$8:AC$607),AC$8:AC$607,0)))&lt;0,0,(节奏总纲!S147-INDEX($O$8:$O$607,MATCH(MAX(AC$8:AC$607),AC$8:AC$607,0)))*MAX($K$8:$K$67))</f>
        <v>0</v>
      </c>
      <c r="AZ151" s="69">
        <f>求节点($O$8:$O$607,AD$8:AD$607,节奏总纲!T147)+IF((节奏总纲!T147-INDEX($O$8:$O$607,MATCH(MAX(AD$8:AD$607),AD$8:AD$607,0)))&lt;0,0,(节奏总纲!T147-INDEX($O$8:$O$607,MATCH(MAX(AD$8:AD$607),AD$8:AD$607,0)))*MAX($K$8:$K$67))</f>
        <v>0</v>
      </c>
      <c r="BA151" s="69">
        <f>求节点($O$8:$O$607,AE$8:AE$607,节奏总纲!P147)+IF((节奏总纲!P147-INDEX($O$8:$O$607,MATCH(MAX(AE$8:AE$607),AE$8:AE$607,0)))&lt;0,0,(节奏总纲!P147-INDEX($O$8:$O$607,MATCH(MAX(AE$8:AE$607),AE$8:AE$607,0)))*MAX($L$8:$L$67))</f>
        <v>79808589005.885895</v>
      </c>
      <c r="BB151" s="69">
        <f>求节点($O$8:$O$607,AF$8:AF$607,节奏总纲!Q147)+IF((节奏总纲!Q147-INDEX($O$8:$O$607,MATCH(MAX(AF$8:AF$607),AF$8:AF$607,0)))&lt;0,0,(节奏总纲!Q147-INDEX($O$8:$O$607,MATCH(MAX(AF$8:AF$607),AF$8:AF$607,0)))*MAX($L$8:$L$67))</f>
        <v>67467746652.465202</v>
      </c>
      <c r="BC151" s="69">
        <f>求节点($O$8:$O$607,AG$8:AG$607,节奏总纲!R147)+IF((节奏总纲!R147-INDEX($O$8:$O$607,MATCH(MAX(AG$8:AG$607),AG$8:AG$607,0)))&lt;0,0,(节奏总纲!R147-INDEX($O$8:$O$607,MATCH(MAX(AG$8:AG$607),AG$8:AG$607,0)))*MAX($L$8:$L$67))</f>
        <v>53741661919.322342</v>
      </c>
      <c r="BD151" s="69">
        <f>求节点($O$8:$O$607,AH$8:AH$607,节奏总纲!S147)+IF((节奏总纲!S147-INDEX($O$8:$O$607,MATCH(MAX(AH$8:AH$607),AH$8:AH$607,0)))&lt;0,0,(节奏总纲!S147-INDEX($O$8:$O$607,MATCH(MAX(AH$8:AH$607),AH$8:AH$607,0)))*MAX($L$8:$L$67))</f>
        <v>38179461334.192749</v>
      </c>
      <c r="BE151" s="69">
        <f>求节点($O$8:$O$607,AI$8:AI$607,节奏总纲!T147)+IF((节奏总纲!T147-INDEX($O$8:$O$607,MATCH(MAX(AI$8:AI$607),AI$8:AI$607,0)))&lt;0,0,(节奏总纲!T147-INDEX($O$8:$O$607,MATCH(MAX(AI$8:AI$607),AI$8:AI$607,0)))*MAX($L$8:$L$67))</f>
        <v>20282420159.959099</v>
      </c>
      <c r="BN151" s="69">
        <v>144</v>
      </c>
      <c r="BO151" s="69">
        <f>求节点($BJ$19:$BJ$23,$BK$19:$BK$23,基本信息!G148)</f>
        <v>750000</v>
      </c>
      <c r="BP151" s="69">
        <f>求节点($BJ$19:$BJ$23,$BK$19:$BK$23,基本信息!H148)</f>
        <v>750000</v>
      </c>
      <c r="BQ151" s="69">
        <f>求节点($BJ$19:$BJ$23,$BK$19:$BK$23,基本信息!I148)</f>
        <v>750000</v>
      </c>
      <c r="BR151" s="69">
        <f>求节点($BJ$19:$BJ$23,$BK$19:$BK$23,基本信息!J148)</f>
        <v>750000</v>
      </c>
      <c r="BS151" s="69">
        <f>求节点($BJ$19:$BJ$23,$BK$19:$BK$23,基本信息!K148)</f>
        <v>750000</v>
      </c>
      <c r="BT151" s="69">
        <f>求节点($BJ$19:$BJ$23,$BL$19:$BL$23,基本信息!G148)</f>
        <v>12500</v>
      </c>
      <c r="BU151" s="69">
        <f>求节点($BJ$19:$BJ$23,$BL$19:$BL$23,基本信息!H148)</f>
        <v>12500</v>
      </c>
      <c r="BV151" s="69">
        <f>求节点($BJ$19:$BJ$23,$BL$19:$BL$23,基本信息!I148)</f>
        <v>12500</v>
      </c>
      <c r="BW151" s="69">
        <f>求节点($BJ$19:$BJ$23,$BL$19:$BL$23,基本信息!J148)</f>
        <v>12500</v>
      </c>
      <c r="BX151" s="69">
        <f>求节点($BJ$19:$BJ$23,$BL$19:$BL$23,基本信息!K148)</f>
        <v>12500</v>
      </c>
      <c r="BY151" s="69"/>
      <c r="BZ151" s="69"/>
      <c r="CA151" s="69"/>
      <c r="CC151" s="69"/>
      <c r="CD151" s="69">
        <v>144</v>
      </c>
      <c r="CE151" s="69">
        <f t="shared" si="74"/>
        <v>6458598.8363240073</v>
      </c>
      <c r="CF151" s="69">
        <f t="shared" si="75"/>
        <v>5461314.2855473328</v>
      </c>
      <c r="CG151" s="69">
        <f t="shared" si="76"/>
        <v>4351974.7249586722</v>
      </c>
      <c r="CH151" s="69">
        <f t="shared" si="77"/>
        <v>3094276.8659811448</v>
      </c>
      <c r="CI151" s="69">
        <f t="shared" si="78"/>
        <v>1648043.3775936323</v>
      </c>
      <c r="CJ151" s="69">
        <f>(CE151-CE150)/节奏总纲!W147</f>
        <v>300.00000000000023</v>
      </c>
      <c r="CK151" s="6">
        <f t="shared" si="79"/>
        <v>1.9354043062248054E-4</v>
      </c>
      <c r="CL151" s="6">
        <f t="shared" si="80"/>
        <v>0.99980645956937753</v>
      </c>
      <c r="CM151" s="69"/>
      <c r="CN151" s="69">
        <v>144</v>
      </c>
      <c r="CO151" s="69">
        <f t="shared" si="81"/>
        <v>1936450843.4841373</v>
      </c>
      <c r="CP151" s="69">
        <f t="shared" si="82"/>
        <v>1637429021.9155474</v>
      </c>
      <c r="CQ151" s="69">
        <f t="shared" si="83"/>
        <v>1304806267.1768332</v>
      </c>
      <c r="CR151" s="69">
        <f t="shared" si="84"/>
        <v>927690337.65708458</v>
      </c>
      <c r="CS151" s="69">
        <f t="shared" si="85"/>
        <v>494027648.90532172</v>
      </c>
      <c r="CT151" s="6">
        <f t="shared" si="86"/>
        <v>3.8730650071683255E-4</v>
      </c>
      <c r="CU151" s="6">
        <f t="shared" si="87"/>
        <v>0.99961269349928317</v>
      </c>
      <c r="CV151" s="69"/>
      <c r="CW151" s="69">
        <v>144</v>
      </c>
      <c r="CX151" s="69">
        <f t="shared" si="88"/>
        <v>0</v>
      </c>
      <c r="CY151" s="69">
        <f t="shared" si="89"/>
        <v>0</v>
      </c>
      <c r="CZ151" s="69">
        <f t="shared" si="90"/>
        <v>0</v>
      </c>
      <c r="DA151" s="69">
        <f t="shared" si="91"/>
        <v>0</v>
      </c>
      <c r="DB151" s="69">
        <f t="shared" si="92"/>
        <v>0</v>
      </c>
    </row>
    <row r="152" spans="14:106" x14ac:dyDescent="0.15">
      <c r="N152" s="69"/>
      <c r="O152" s="58">
        <v>145</v>
      </c>
      <c r="P152" s="69">
        <f>求节点($C$8:$C$67,$I$8:$I$67,基本信息!N149)+P151</f>
        <v>285235.53293080663</v>
      </c>
      <c r="Q152" s="69">
        <f>求节点($C$8:$C$67,$I$8:$I$67,基本信息!O149)+Q151</f>
        <v>303002.79688078084</v>
      </c>
      <c r="R152" s="69">
        <f>求节点($C$8:$C$67,$I$8:$I$67,基本信息!P149)+R151</f>
        <v>322184.69667524379</v>
      </c>
      <c r="S152" s="69">
        <f>求节点($C$8:$C$67,$I$8:$I$67,基本信息!Q149)+S151</f>
        <v>342927.6823951269</v>
      </c>
      <c r="T152" s="69">
        <f>求节点($C$8:$C$67,$I$8:$I$67,基本信息!R149)+T151</f>
        <v>365549.85137715045</v>
      </c>
      <c r="U152" s="69">
        <f>求节点($C$8:$C$67,$J$8:$J$67,基本信息!N149)+U151</f>
        <v>7797258.574859377</v>
      </c>
      <c r="V152" s="69">
        <f>求节点($C$8:$C$67,$J$8:$J$67,基本信息!O149)+V151</f>
        <v>8400820.1577711701</v>
      </c>
      <c r="W152" s="69">
        <f>求节点($C$8:$C$67,$J$8:$J$67,基本信息!P149)+W151</f>
        <v>9062390.5894887727</v>
      </c>
      <c r="X152" s="69">
        <f>求节点($C$8:$C$67,$J$8:$J$67,基本信息!Q149)+X151</f>
        <v>9785108.3345948514</v>
      </c>
      <c r="Y152" s="69">
        <f>求节点($C$8:$C$67,$J$8:$J$67,基本信息!R149)+Y151</f>
        <v>10578131.168546533</v>
      </c>
      <c r="Z152" s="69">
        <f>求节点($C$8:$C$67,$K$8:$K$67,基本信息!N149)+Z151</f>
        <v>0</v>
      </c>
      <c r="AA152" s="69">
        <f>求节点($C$8:$C$67,$K$8:$K$67,基本信息!O149)+AA151</f>
        <v>0</v>
      </c>
      <c r="AB152" s="69">
        <f>求节点($C$8:$C$67,$K$8:$K$67,基本信息!P149)+AB151</f>
        <v>0</v>
      </c>
      <c r="AC152" s="69">
        <f>求节点($C$8:$C$67,$K$8:$K$67,基本信息!Q149)+AC151</f>
        <v>0</v>
      </c>
      <c r="AD152" s="69">
        <f>求节点($C$8:$C$67,$K$8:$K$67,基本信息!R149)+AD151</f>
        <v>0</v>
      </c>
      <c r="AE152" s="69">
        <f>求节点($C$8:$C$67,$L$8:$L$67,基本信息!N149)+AE151</f>
        <v>227307496.30241644</v>
      </c>
      <c r="AF152" s="69">
        <f>求节点($C$8:$C$67,$L$8:$L$67,基本信息!O149)+AF151</f>
        <v>257805979.81044501</v>
      </c>
      <c r="AG152" s="69">
        <f>求节点($C$8:$C$67,$L$8:$L$67,基本信息!P149)+AG151</f>
        <v>294298353.71210933</v>
      </c>
      <c r="AH152" s="69">
        <f>求节点($C$8:$C$67,$L$8:$L$67,基本信息!Q149)+AH151</f>
        <v>336253522.19650656</v>
      </c>
      <c r="AI152" s="69">
        <f>求节点($C$8:$C$67,$L$8:$L$67,基本信息!R149)+AI151</f>
        <v>383540093.50572407</v>
      </c>
      <c r="AJ152" s="69"/>
      <c r="AK152" s="69">
        <v>145</v>
      </c>
      <c r="AL152" s="69">
        <f>求节点($O$8:$O$607,P$8:P$607,节奏总纲!P148)+IF((节奏总纲!P148-INDEX($O$8:$O$607,MATCH(MAX(P$8:P$607),P$8:P$607,0)))&lt;0,0,(节奏总纲!P148-INDEX($O$8:$O$607,MATCH(MAX(P$8:P$607),P$8:P$607,0)))*MAX($I$8:$I$67))</f>
        <v>69228460.550693199</v>
      </c>
      <c r="AM152" s="69">
        <f>求节点($O$8:$O$607,Q$8:Q$607,节奏总纲!Q148)+IF((节奏总纲!Q148-INDEX($O$8:$O$607,MATCH(MAX(Q$8:Q$607),Q$8:Q$607,0)))&lt;0,0,(节奏总纲!Q148-INDEX($O$8:$O$607,MATCH(MAX(Q$8:Q$607),Q$8:Q$607,0)))*MAX($I$8:$I$67))</f>
        <v>58648566.314430863</v>
      </c>
      <c r="AN152" s="69">
        <f>求节点($O$8:$O$607,R$8:R$607,节奏总纲!R148)+IF((节奏总纲!R148-INDEX($O$8:$O$607,MATCH(MAX(R$8:R$607),R$8:R$607,0)))&lt;0,0,(节奏总纲!R148-INDEX($O$8:$O$607,MATCH(MAX(R$8:R$607),R$8:R$607,0)))*MAX($I$8:$I$67))</f>
        <v>46742475.796173736</v>
      </c>
      <c r="AO152" s="69">
        <f>求节点($O$8:$O$607,S$8:S$607,节奏总纲!S148)+IF((节奏总纲!S148-INDEX($O$8:$O$607,MATCH(MAX(S$8:S$607),S$8:S$607,0)))&lt;0,0,(节奏总纲!S148-INDEX($O$8:$O$607,MATCH(MAX(S$8:S$607),S$8:S$607,0)))*MAX($I$8:$I$67))</f>
        <v>33114137.423401535</v>
      </c>
      <c r="AP152" s="69">
        <f>求节点($O$8:$O$607,T$8:T$607,节奏总纲!T148)+IF((节奏总纲!T148-INDEX($O$8:$O$607,MATCH(MAX(T$8:T$607),T$8:T$607,0)))&lt;0,0,(节奏总纲!T148-INDEX($O$8:$O$607,MATCH(MAX(T$8:T$607),T$8:T$607,0)))*MAX($I$8:$I$67))</f>
        <v>17590098.230906565</v>
      </c>
      <c r="AQ152" s="69">
        <f>求节点($O$8:$O$607,U$8:U$607,节奏总纲!P148)+IF((节奏总纲!P148-INDEX($O$8:$O$607,MATCH(MAX(U$8:U$607),U$8:U$607,0)))&lt;0,0,(节奏总纲!P148-INDEX($O$8:$O$607,MATCH(MAX(U$8:U$607),U$8:U$607,0)))*MAX($J$8:$J$67))</f>
        <v>2075350009.1077311</v>
      </c>
      <c r="AR152" s="69">
        <f>求节点($O$8:$O$607,V$8:V$607,节奏总纲!Q148)+IF((节奏总纲!Q148-INDEX($O$8:$O$607,MATCH(MAX(V$8:V$607),V$8:V$607,0)))&lt;0,0,(节奏总纲!Q148-INDEX($O$8:$O$607,MATCH(MAX(V$8:V$607),V$8:V$607,0)))*MAX($J$8:$J$67))</f>
        <v>1758116725.6842735</v>
      </c>
      <c r="AS152" s="69">
        <f>求节点($O$8:$O$607,W$8:W$607,节奏总纲!R148)+IF((节奏总纲!R148-INDEX($O$8:$O$607,MATCH(MAX(W$8:W$607),W$8:W$607,0)))&lt;0,0,(节奏总纲!R148-INDEX($O$8:$O$607,MATCH(MAX(W$8:W$607),W$8:W$607,0)))*MAX($J$8:$J$67))</f>
        <v>1401113123.5744438</v>
      </c>
      <c r="AT152" s="69">
        <f>求节点($O$8:$O$607,X$8:X$607,节奏总纲!S148)+IF((节奏总纲!S148-INDEX($O$8:$O$607,MATCH(MAX(X$8:X$607),X$8:X$607,0)))&lt;0,0,(节奏总纲!S148-INDEX($O$8:$O$607,MATCH(MAX(X$8:X$607),X$8:X$607,0)))*MAX($J$8:$J$67))</f>
        <v>992456400.56478715</v>
      </c>
      <c r="AU152" s="69">
        <f>求节点($O$8:$O$607,Y$8:Y$607,节奏总纲!T148)+IF((节奏总纲!T148-INDEX($O$8:$O$607,MATCH(MAX(Y$8:Y$607),Y$8:Y$607,0)))&lt;0,0,(节奏总纲!T148-INDEX($O$8:$O$607,MATCH(MAX(Y$8:Y$607),Y$8:Y$607,0)))*MAX($J$8:$J$67))</f>
        <v>526942582.55442894</v>
      </c>
      <c r="AV152" s="69">
        <f>求节点($O$8:$O$607,Z$8:Z$607,节奏总纲!P148)+IF((节奏总纲!P148-INDEX($O$8:$O$607,MATCH(MAX(Z$8:Z$607),Z$8:Z$607,0)))&lt;0,0,(节奏总纲!P148-INDEX($O$8:$O$607,MATCH(MAX(Z$8:Z$607),Z$8:Z$607,0)))*MAX($K$8:$K$67))</f>
        <v>0</v>
      </c>
      <c r="AW152" s="69">
        <f>求节点($O$8:$O$607,AA$8:AA$607,节奏总纲!Q148)+IF((节奏总纲!Q148-INDEX($O$8:$O$607,MATCH(MAX(AA$8:AA$607),AA$8:AA$607,0)))&lt;0,0,(节奏总纲!Q148-INDEX($O$8:$O$607,MATCH(MAX(AA$8:AA$607),AA$8:AA$607,0)))*MAX($K$8:$K$67))</f>
        <v>0</v>
      </c>
      <c r="AX152" s="69">
        <f>求节点($O$8:$O$607,AB$8:AB$607,节奏总纲!R148)+IF((节奏总纲!R148-INDEX($O$8:$O$607,MATCH(MAX(AB$8:AB$607),AB$8:AB$607,0)))&lt;0,0,(节奏总纲!R148-INDEX($O$8:$O$607,MATCH(MAX(AB$8:AB$607),AB$8:AB$607,0)))*MAX($K$8:$K$67))</f>
        <v>0</v>
      </c>
      <c r="AY152" s="69">
        <f>求节点($O$8:$O$607,AC$8:AC$607,节奏总纲!S148)+IF((节奏总纲!S148-INDEX($O$8:$O$607,MATCH(MAX(AC$8:AC$607),AC$8:AC$607,0)))&lt;0,0,(节奏总纲!S148-INDEX($O$8:$O$607,MATCH(MAX(AC$8:AC$607),AC$8:AC$607,0)))*MAX($K$8:$K$67))</f>
        <v>0</v>
      </c>
      <c r="AZ152" s="69">
        <f>求节点($O$8:$O$607,AD$8:AD$607,节奏总纲!T148)+IF((节奏总纲!T148-INDEX($O$8:$O$607,MATCH(MAX(AD$8:AD$607),AD$8:AD$607,0)))&lt;0,0,(节奏总纲!T148-INDEX($O$8:$O$607,MATCH(MAX(AD$8:AD$607),AD$8:AD$607,0)))*MAX($K$8:$K$67))</f>
        <v>0</v>
      </c>
      <c r="BA152" s="69">
        <f>求节点($O$8:$O$607,AE$8:AE$607,节奏总纲!P148)+IF((节奏总纲!P148-INDEX($O$8:$O$607,MATCH(MAX(AE$8:AE$607),AE$8:AE$607,0)))&lt;0,0,(节奏总纲!P148-INDEX($O$8:$O$607,MATCH(MAX(AE$8:AE$607),AE$8:AE$607,0)))*MAX($L$8:$L$67))</f>
        <v>85580754518.327789</v>
      </c>
      <c r="BB152" s="69">
        <f>求节点($O$8:$O$607,AF$8:AF$607,节奏总纲!Q148)+IF((节奏总纲!Q148-INDEX($O$8:$O$607,MATCH(MAX(AF$8:AF$607),AF$8:AF$607,0)))&lt;0,0,(节奏总纲!Q148-INDEX($O$8:$O$607,MATCH(MAX(AF$8:AF$607),AF$8:AF$607,0)))*MAX($L$8:$L$67))</f>
        <v>72487171741.57254</v>
      </c>
      <c r="BC152" s="69">
        <f>求节点($O$8:$O$607,AG$8:AG$607,节奏总纲!R148)+IF((节奏总纲!R148-INDEX($O$8:$O$607,MATCH(MAX(AG$8:AG$607),AG$8:AG$607,0)))&lt;0,0,(节奏总纲!R148-INDEX($O$8:$O$607,MATCH(MAX(AG$8:AG$607),AG$8:AG$607,0)))*MAX($L$8:$L$67))</f>
        <v>57753345317.090248</v>
      </c>
      <c r="BD152" s="69">
        <f>求节点($O$8:$O$607,AH$8:AH$607,节奏总纲!S148)+IF((节奏总纲!S148-INDEX($O$8:$O$607,MATCH(MAX(AH$8:AH$607),AH$8:AH$607,0)))&lt;0,0,(节奏总纲!S148-INDEX($O$8:$O$607,MATCH(MAX(AH$8:AH$607),AH$8:AH$607,0)))*MAX($L$8:$L$67))</f>
        <v>40887458601.044449</v>
      </c>
      <c r="BE152" s="69">
        <f>求节点($O$8:$O$607,AI$8:AI$607,节奏总纲!T148)+IF((节奏总纲!T148-INDEX($O$8:$O$607,MATCH(MAX(AI$8:AI$607),AI$8:AI$607,0)))&lt;0,0,(节奏总纲!T148-INDEX($O$8:$O$607,MATCH(MAX(AI$8:AI$607),AI$8:AI$607,0)))*MAX($L$8:$L$67))</f>
        <v>21673904084.122196</v>
      </c>
      <c r="BN152" s="69">
        <v>145</v>
      </c>
      <c r="BO152" s="69">
        <f>求节点($BJ$19:$BJ$23,$BK$19:$BK$23,基本信息!G149)</f>
        <v>750000</v>
      </c>
      <c r="BP152" s="69">
        <f>求节点($BJ$19:$BJ$23,$BK$19:$BK$23,基本信息!H149)</f>
        <v>750000</v>
      </c>
      <c r="BQ152" s="69">
        <f>求节点($BJ$19:$BJ$23,$BK$19:$BK$23,基本信息!I149)</f>
        <v>750000</v>
      </c>
      <c r="BR152" s="69">
        <f>求节点($BJ$19:$BJ$23,$BK$19:$BK$23,基本信息!J149)</f>
        <v>750000</v>
      </c>
      <c r="BS152" s="69">
        <f>求节点($BJ$19:$BJ$23,$BK$19:$BK$23,基本信息!K149)</f>
        <v>750000</v>
      </c>
      <c r="BT152" s="69">
        <f>求节点($BJ$19:$BJ$23,$BL$19:$BL$23,基本信息!G149)</f>
        <v>12500</v>
      </c>
      <c r="BU152" s="69">
        <f>求节点($BJ$19:$BJ$23,$BL$19:$BL$23,基本信息!H149)</f>
        <v>12500</v>
      </c>
      <c r="BV152" s="69">
        <f>求节点($BJ$19:$BJ$23,$BL$19:$BL$23,基本信息!I149)</f>
        <v>12500</v>
      </c>
      <c r="BW152" s="69">
        <f>求节点($BJ$19:$BJ$23,$BL$19:$BL$23,基本信息!J149)</f>
        <v>12500</v>
      </c>
      <c r="BX152" s="69">
        <f>求节点($BJ$19:$BJ$23,$BL$19:$BL$23,基本信息!K149)</f>
        <v>12500</v>
      </c>
      <c r="BY152" s="69"/>
      <c r="BZ152" s="69"/>
      <c r="CA152" s="69"/>
      <c r="CC152" s="69"/>
      <c r="CD152" s="69">
        <v>145</v>
      </c>
      <c r="CE152" s="69">
        <f t="shared" si="74"/>
        <v>6924096.0550693199</v>
      </c>
      <c r="CF152" s="69">
        <f t="shared" si="75"/>
        <v>5866106.631443087</v>
      </c>
      <c r="CG152" s="69">
        <f t="shared" si="76"/>
        <v>4675497.5796173736</v>
      </c>
      <c r="CH152" s="69">
        <f t="shared" si="77"/>
        <v>3312663.7423401535</v>
      </c>
      <c r="CI152" s="69">
        <f t="shared" si="78"/>
        <v>1760259.8230906567</v>
      </c>
      <c r="CJ152" s="69">
        <f>(CE152-CE151)/节奏总纲!W148</f>
        <v>299.99999999999966</v>
      </c>
      <c r="CK152" s="6">
        <f t="shared" si="79"/>
        <v>1.8052898025365215E-4</v>
      </c>
      <c r="CL152" s="6">
        <f t="shared" si="80"/>
        <v>0.99981947101974633</v>
      </c>
      <c r="CM152" s="69"/>
      <c r="CN152" s="69">
        <v>145</v>
      </c>
      <c r="CO152" s="69">
        <f t="shared" si="81"/>
        <v>2076100009.1077311</v>
      </c>
      <c r="CP152" s="69">
        <f t="shared" si="82"/>
        <v>1758866725.6842735</v>
      </c>
      <c r="CQ152" s="69">
        <f t="shared" si="83"/>
        <v>1401863123.5744438</v>
      </c>
      <c r="CR152" s="69">
        <f t="shared" si="84"/>
        <v>993206400.56478715</v>
      </c>
      <c r="CS152" s="69">
        <f t="shared" si="85"/>
        <v>527692582.55442894</v>
      </c>
      <c r="CT152" s="6">
        <f t="shared" si="86"/>
        <v>3.6125427325745061E-4</v>
      </c>
      <c r="CU152" s="6">
        <f t="shared" si="87"/>
        <v>0.99963874572674249</v>
      </c>
      <c r="CV152" s="69"/>
      <c r="CW152" s="69">
        <v>145</v>
      </c>
      <c r="CX152" s="69">
        <f t="shared" si="88"/>
        <v>0</v>
      </c>
      <c r="CY152" s="69">
        <f t="shared" si="89"/>
        <v>0</v>
      </c>
      <c r="CZ152" s="69">
        <f t="shared" si="90"/>
        <v>0</v>
      </c>
      <c r="DA152" s="69">
        <f t="shared" si="91"/>
        <v>0</v>
      </c>
      <c r="DB152" s="69">
        <f t="shared" si="92"/>
        <v>0</v>
      </c>
    </row>
    <row r="153" spans="14:106" x14ac:dyDescent="0.15">
      <c r="N153" s="69"/>
      <c r="O153" s="58">
        <v>146</v>
      </c>
      <c r="P153" s="69">
        <f>求节点($C$8:$C$67,$I$8:$I$67,基本信息!N150)+P152</f>
        <v>287395.53293080663</v>
      </c>
      <c r="Q153" s="69">
        <f>求节点($C$8:$C$67,$I$8:$I$67,基本信息!O150)+Q152</f>
        <v>305267.79688078084</v>
      </c>
      <c r="R153" s="69">
        <f>求节点($C$8:$C$67,$I$8:$I$67,基本信息!P150)+R152</f>
        <v>324554.69667524379</v>
      </c>
      <c r="S153" s="69">
        <f>求节点($C$8:$C$67,$I$8:$I$67,基本信息!Q150)+S152</f>
        <v>345402.6823951269</v>
      </c>
      <c r="T153" s="69">
        <f>求节点($C$8:$C$67,$I$8:$I$67,基本信息!R150)+T152</f>
        <v>368129.85137715045</v>
      </c>
      <c r="U153" s="69">
        <f>求节点($C$8:$C$67,$J$8:$J$67,基本信息!N150)+U152</f>
        <v>7857258.574859377</v>
      </c>
      <c r="V153" s="69">
        <f>求节点($C$8:$C$67,$J$8:$J$67,基本信息!O150)+V152</f>
        <v>8464570.1577711701</v>
      </c>
      <c r="W153" s="69">
        <f>求节点($C$8:$C$67,$J$8:$J$67,基本信息!P150)+W152</f>
        <v>9129890.5894887727</v>
      </c>
      <c r="X153" s="69">
        <f>求节点($C$8:$C$67,$J$8:$J$67,基本信息!Q150)+X152</f>
        <v>9856358.3345948514</v>
      </c>
      <c r="Y153" s="69">
        <f>求节点($C$8:$C$67,$J$8:$J$67,基本信息!R150)+Y152</f>
        <v>10653131.168546533</v>
      </c>
      <c r="Z153" s="69">
        <f>求节点($C$8:$C$67,$K$8:$K$67,基本信息!N150)+Z152</f>
        <v>0</v>
      </c>
      <c r="AA153" s="69">
        <f>求节点($C$8:$C$67,$K$8:$K$67,基本信息!O150)+AA152</f>
        <v>0</v>
      </c>
      <c r="AB153" s="69">
        <f>求节点($C$8:$C$67,$K$8:$K$67,基本信息!P150)+AB152</f>
        <v>0</v>
      </c>
      <c r="AC153" s="69">
        <f>求节点($C$8:$C$67,$K$8:$K$67,基本信息!Q150)+AC152</f>
        <v>0</v>
      </c>
      <c r="AD153" s="69">
        <f>求节点($C$8:$C$67,$K$8:$K$67,基本信息!R150)+AD152</f>
        <v>0</v>
      </c>
      <c r="AE153" s="69">
        <f>求节点($C$8:$C$67,$L$8:$L$67,基本信息!N150)+AE152</f>
        <v>229107496.30241644</v>
      </c>
      <c r="AF153" s="69">
        <f>求节点($C$8:$C$67,$L$8:$L$67,基本信息!O150)+AF152</f>
        <v>259845979.81044501</v>
      </c>
      <c r="AG153" s="69">
        <f>求节点($C$8:$C$67,$L$8:$L$67,基本信息!P150)+AG152</f>
        <v>296578353.71210933</v>
      </c>
      <c r="AH153" s="69">
        <f>求节点($C$8:$C$67,$L$8:$L$67,基本信息!Q150)+AH152</f>
        <v>338773522.19650656</v>
      </c>
      <c r="AI153" s="69">
        <f>求节点($C$8:$C$67,$L$8:$L$67,基本信息!R150)+AI152</f>
        <v>386300093.50572407</v>
      </c>
      <c r="AJ153" s="69"/>
      <c r="AK153" s="69">
        <v>146</v>
      </c>
      <c r="AL153" s="69">
        <f>求节点($O$8:$O$607,P$8:P$607,节奏总纲!P149)+IF((节奏总纲!P149-INDEX($O$8:$O$607,MATCH(MAX(P$8:P$607),P$8:P$607,0)))&lt;0,0,(节奏总纲!P149-INDEX($O$8:$O$607,MATCH(MAX(P$8:P$607),P$8:P$607,0)))*MAX($I$8:$I$67))</f>
        <v>74217536.210049853</v>
      </c>
      <c r="AM153" s="69">
        <f>求节点($O$8:$O$607,Q$8:Q$607,节奏总纲!Q149)+IF((节奏总纲!Q149-INDEX($O$8:$O$607,MATCH(MAX(Q$8:Q$607),Q$8:Q$607,0)))&lt;0,0,(节奏总纲!Q149-INDEX($O$8:$O$607,MATCH(MAX(Q$8:Q$607),Q$8:Q$607,0)))*MAX($I$8:$I$67))</f>
        <v>62846011.120332904</v>
      </c>
      <c r="AN153" s="69">
        <f>求节点($O$8:$O$607,R$8:R$607,节奏总纲!R149)+IF((节奏总纲!R149-INDEX($O$8:$O$607,MATCH(MAX(R$8:R$607),R$8:R$607,0)))&lt;0,0,(节奏总纲!R149-INDEX($O$8:$O$607,MATCH(MAX(R$8:R$607),R$8:R$607,0)))*MAX($I$8:$I$67))</f>
        <v>49874204.401902378</v>
      </c>
      <c r="AO153" s="69">
        <f>求节点($O$8:$O$607,S$8:S$607,节奏总纲!S149)+IF((节奏总纲!S149-INDEX($O$8:$O$607,MATCH(MAX(S$8:S$607),S$8:S$607,0)))&lt;0,0,(节奏总纲!S149-INDEX($O$8:$O$607,MATCH(MAX(S$8:S$607),S$8:S$607,0)))*MAX($I$8:$I$67))</f>
        <v>35250114.254365236</v>
      </c>
      <c r="AP153" s="69">
        <f>求节点($O$8:$O$607,T$8:T$607,节奏总纲!T149)+IF((节奏总纲!T149-INDEX($O$8:$O$607,MATCH(MAX(T$8:T$607),T$8:T$607,0)))&lt;0,0,(节奏总纲!T149-INDEX($O$8:$O$607,MATCH(MAX(T$8:T$607),T$8:T$607,0)))*MAX($I$8:$I$67))</f>
        <v>18735666.77289141</v>
      </c>
      <c r="AQ153" s="69">
        <f>求节点($O$8:$O$607,U$8:U$607,节奏总纲!P149)+IF((节奏总纲!P149-INDEX($O$8:$O$607,MATCH(MAX(U$8:U$607),U$8:U$607,0)))&lt;0,0,(节奏总纲!P149-INDEX($O$8:$O$607,MATCH(MAX(U$8:U$607),U$8:U$607,0)))*MAX($J$8:$J$67))</f>
        <v>2225022278.8884306</v>
      </c>
      <c r="AR153" s="69">
        <f>求节点($O$8:$O$607,V$8:V$607,节奏总纲!Q149)+IF((节奏总纲!Q149-INDEX($O$8:$O$607,MATCH(MAX(V$8:V$607),V$8:V$607,0)))&lt;0,0,(节奏总纲!Q149-INDEX($O$8:$O$607,MATCH(MAX(V$8:V$607),V$8:V$607,0)))*MAX($J$8:$J$67))</f>
        <v>1884040069.8613348</v>
      </c>
      <c r="AS153" s="69">
        <f>求节点($O$8:$O$607,W$8:W$607,节奏总纲!R149)+IF((节奏总纲!R149-INDEX($O$8:$O$607,MATCH(MAX(W$8:W$607),W$8:W$607,0)))&lt;0,0,(节奏总纲!R149-INDEX($O$8:$O$607,MATCH(MAX(W$8:W$607),W$8:W$607,0)))*MAX($J$8:$J$67))</f>
        <v>1495064981.7463028</v>
      </c>
      <c r="AT153" s="69">
        <f>求节点($O$8:$O$607,X$8:X$607,节奏总纲!S149)+IF((节奏总纲!S149-INDEX($O$8:$O$607,MATCH(MAX(X$8:X$607),X$8:X$607,0)))&lt;0,0,(节奏总纲!S149-INDEX($O$8:$O$607,MATCH(MAX(X$8:X$607),X$8:X$607,0)))*MAX($J$8:$J$67))</f>
        <v>1056535705.4936981</v>
      </c>
      <c r="AU153" s="69">
        <f>求节点($O$8:$O$607,Y$8:Y$607,节奏总纲!T149)+IF((节奏总纲!T149-INDEX($O$8:$O$607,MATCH(MAX(Y$8:Y$607),Y$8:Y$607,0)))&lt;0,0,(节奏总纲!T149-INDEX($O$8:$O$607,MATCH(MAX(Y$8:Y$607),Y$8:Y$607,0)))*MAX($J$8:$J$67))</f>
        <v>561309638.81397426</v>
      </c>
      <c r="AV153" s="69">
        <f>求节点($O$8:$O$607,Z$8:Z$607,节奏总纲!P149)+IF((节奏总纲!P149-INDEX($O$8:$O$607,MATCH(MAX(Z$8:Z$607),Z$8:Z$607,0)))&lt;0,0,(节奏总纲!P149-INDEX($O$8:$O$607,MATCH(MAX(Z$8:Z$607),Z$8:Z$607,0)))*MAX($K$8:$K$67))</f>
        <v>0</v>
      </c>
      <c r="AW153" s="69">
        <f>求节点($O$8:$O$607,AA$8:AA$607,节奏总纲!Q149)+IF((节奏总纲!Q149-INDEX($O$8:$O$607,MATCH(MAX(AA$8:AA$607),AA$8:AA$607,0)))&lt;0,0,(节奏总纲!Q149-INDEX($O$8:$O$607,MATCH(MAX(AA$8:AA$607),AA$8:AA$607,0)))*MAX($K$8:$K$67))</f>
        <v>0</v>
      </c>
      <c r="AX153" s="69">
        <f>求节点($O$8:$O$607,AB$8:AB$607,节奏总纲!R149)+IF((节奏总纲!R149-INDEX($O$8:$O$607,MATCH(MAX(AB$8:AB$607),AB$8:AB$607,0)))&lt;0,0,(节奏总纲!R149-INDEX($O$8:$O$607,MATCH(MAX(AB$8:AB$607),AB$8:AB$607,0)))*MAX($K$8:$K$67))</f>
        <v>0</v>
      </c>
      <c r="AY153" s="69">
        <f>求节点($O$8:$O$607,AC$8:AC$607,节奏总纲!S149)+IF((节奏总纲!S149-INDEX($O$8:$O$607,MATCH(MAX(AC$8:AC$607),AC$8:AC$607,0)))&lt;0,0,(节奏总纲!S149-INDEX($O$8:$O$607,MATCH(MAX(AC$8:AC$607),AC$8:AC$607,0)))*MAX($K$8:$K$67))</f>
        <v>0</v>
      </c>
      <c r="AZ153" s="69">
        <f>求节点($O$8:$O$607,AD$8:AD$607,节奏总纲!T149)+IF((节奏总纲!T149-INDEX($O$8:$O$607,MATCH(MAX(AD$8:AD$607),AD$8:AD$607,0)))&lt;0,0,(节奏总纲!T149-INDEX($O$8:$O$607,MATCH(MAX(AD$8:AD$607),AD$8:AD$607,0)))*MAX($K$8:$K$67))</f>
        <v>0</v>
      </c>
      <c r="BA153" s="69">
        <f>求节点($O$8:$O$607,AE$8:AE$607,节奏总纲!P149)+IF((节奏总纲!P149-INDEX($O$8:$O$607,MATCH(MAX(AE$8:AE$607),AE$8:AE$607,0)))&lt;0,0,(节奏总纲!P149-INDEX($O$8:$O$607,MATCH(MAX(AE$8:AE$607),AE$8:AE$607,0)))*MAX($L$8:$L$67))</f>
        <v>91767208335.930038</v>
      </c>
      <c r="BB153" s="69">
        <f>求节点($O$8:$O$607,AF$8:AF$607,节奏总纲!Q149)+IF((节奏总纲!Q149-INDEX($O$8:$O$607,MATCH(MAX(AF$8:AF$607),AF$8:AF$607,0)))&lt;0,0,(节奏总纲!Q149-INDEX($O$8:$O$607,MATCH(MAX(AF$8:AF$607),AF$8:AF$607,0)))*MAX($L$8:$L$67))</f>
        <v>77692003300.891068</v>
      </c>
      <c r="BC153" s="69">
        <f>求节点($O$8:$O$607,AG$8:AG$607,节奏总纲!R149)+IF((节奏总纲!R149-INDEX($O$8:$O$607,MATCH(MAX(AG$8:AG$607),AG$8:AG$607,0)))&lt;0,0,(节奏总纲!R149-INDEX($O$8:$O$607,MATCH(MAX(AG$8:AG$607),AG$8:AG$607,0)))*MAX($L$8:$L$67))</f>
        <v>61636688788.193764</v>
      </c>
      <c r="BD153" s="69">
        <f>求节点($O$8:$O$607,AH$8:AH$607,节奏总纲!S149)+IF((节奏总纲!S149-INDEX($O$8:$O$607,MATCH(MAX(AH$8:AH$607),AH$8:AH$607,0)))&lt;0,0,(节奏总纲!S149-INDEX($O$8:$O$607,MATCH(MAX(AH$8:AH$607),AH$8:AH$607,0)))*MAX($L$8:$L$67))</f>
        <v>43536069871.439438</v>
      </c>
      <c r="BE153" s="69">
        <f>求节点($O$8:$O$607,AI$8:AI$607,节奏总纲!T149)+IF((节奏总纲!T149-INDEX($O$8:$O$607,MATCH(MAX(AI$8:AI$607),AI$8:AI$607,0)))&lt;0,0,(节奏总纲!T149-INDEX($O$8:$O$607,MATCH(MAX(AI$8:AI$607),AI$8:AI$607,0)))*MAX($L$8:$L$67))</f>
        <v>23094409076.183407</v>
      </c>
      <c r="BN153" s="69">
        <v>146</v>
      </c>
      <c r="BO153" s="69">
        <f>求节点($BJ$19:$BJ$23,$BK$19:$BK$23,基本信息!G150)</f>
        <v>750000</v>
      </c>
      <c r="BP153" s="69">
        <f>求节点($BJ$19:$BJ$23,$BK$19:$BK$23,基本信息!H150)</f>
        <v>750000</v>
      </c>
      <c r="BQ153" s="69">
        <f>求节点($BJ$19:$BJ$23,$BK$19:$BK$23,基本信息!I150)</f>
        <v>750000</v>
      </c>
      <c r="BR153" s="69">
        <f>求节点($BJ$19:$BJ$23,$BK$19:$BK$23,基本信息!J150)</f>
        <v>750000</v>
      </c>
      <c r="BS153" s="69">
        <f>求节点($BJ$19:$BJ$23,$BK$19:$BK$23,基本信息!K150)</f>
        <v>750000</v>
      </c>
      <c r="BT153" s="69">
        <f>求节点($BJ$19:$BJ$23,$BL$19:$BL$23,基本信息!G150)</f>
        <v>12500</v>
      </c>
      <c r="BU153" s="69">
        <f>求节点($BJ$19:$BJ$23,$BL$19:$BL$23,基本信息!H150)</f>
        <v>12500</v>
      </c>
      <c r="BV153" s="69">
        <f>求节点($BJ$19:$BJ$23,$BL$19:$BL$23,基本信息!I150)</f>
        <v>12500</v>
      </c>
      <c r="BW153" s="69">
        <f>求节点($BJ$19:$BJ$23,$BL$19:$BL$23,基本信息!J150)</f>
        <v>12500</v>
      </c>
      <c r="BX153" s="69">
        <f>求节点($BJ$19:$BJ$23,$BL$19:$BL$23,基本信息!K150)</f>
        <v>12500</v>
      </c>
      <c r="BY153" s="69"/>
      <c r="BZ153" s="69"/>
      <c r="CA153" s="69"/>
      <c r="CC153" s="69"/>
      <c r="CD153" s="69">
        <v>146</v>
      </c>
      <c r="CE153" s="69">
        <f t="shared" si="74"/>
        <v>7423003.6210049856</v>
      </c>
      <c r="CF153" s="69">
        <f t="shared" si="75"/>
        <v>6285851.1120332908</v>
      </c>
      <c r="CG153" s="69">
        <f t="shared" si="76"/>
        <v>4988670.4401902379</v>
      </c>
      <c r="CH153" s="69">
        <f t="shared" si="77"/>
        <v>3526261.4254365237</v>
      </c>
      <c r="CI153" s="69">
        <f t="shared" si="78"/>
        <v>1874816.6772891411</v>
      </c>
      <c r="CJ153" s="69">
        <f>(CE153-CE152)/节奏总纲!W149</f>
        <v>300.00000000000017</v>
      </c>
      <c r="CK153" s="6">
        <f t="shared" si="79"/>
        <v>1.6839544527000582E-4</v>
      </c>
      <c r="CL153" s="6">
        <f t="shared" si="80"/>
        <v>0.99983160455472997</v>
      </c>
      <c r="CM153" s="69"/>
      <c r="CN153" s="69">
        <v>146</v>
      </c>
      <c r="CO153" s="69">
        <f t="shared" si="81"/>
        <v>2225772278.8884306</v>
      </c>
      <c r="CP153" s="69">
        <f t="shared" si="82"/>
        <v>1884790069.8613348</v>
      </c>
      <c r="CQ153" s="69">
        <f t="shared" si="83"/>
        <v>1495814981.7463028</v>
      </c>
      <c r="CR153" s="69">
        <f t="shared" si="84"/>
        <v>1057285705.4936981</v>
      </c>
      <c r="CS153" s="69">
        <f t="shared" si="85"/>
        <v>562059638.81397426</v>
      </c>
      <c r="CT153" s="6">
        <f t="shared" si="86"/>
        <v>3.369616950996246E-4</v>
      </c>
      <c r="CU153" s="6">
        <f t="shared" si="87"/>
        <v>0.99966303830490033</v>
      </c>
      <c r="CV153" s="69"/>
      <c r="CW153" s="69">
        <v>146</v>
      </c>
      <c r="CX153" s="69">
        <f t="shared" si="88"/>
        <v>0</v>
      </c>
      <c r="CY153" s="69">
        <f t="shared" si="89"/>
        <v>0</v>
      </c>
      <c r="CZ153" s="69">
        <f t="shared" si="90"/>
        <v>0</v>
      </c>
      <c r="DA153" s="69">
        <f t="shared" si="91"/>
        <v>0</v>
      </c>
      <c r="DB153" s="69">
        <f t="shared" si="92"/>
        <v>0</v>
      </c>
    </row>
    <row r="154" spans="14:106" x14ac:dyDescent="0.15">
      <c r="N154" s="69"/>
      <c r="O154" s="58">
        <v>147</v>
      </c>
      <c r="P154" s="69">
        <f>求节点($C$8:$C$67,$I$8:$I$67,基本信息!N151)+P153</f>
        <v>289555.53293080663</v>
      </c>
      <c r="Q154" s="69">
        <f>求节点($C$8:$C$67,$I$8:$I$67,基本信息!O151)+Q153</f>
        <v>307532.79688078084</v>
      </c>
      <c r="R154" s="69">
        <f>求节点($C$8:$C$67,$I$8:$I$67,基本信息!P151)+R153</f>
        <v>326924.69667524379</v>
      </c>
      <c r="S154" s="69">
        <f>求节点($C$8:$C$67,$I$8:$I$67,基本信息!Q151)+S153</f>
        <v>347877.6823951269</v>
      </c>
      <c r="T154" s="69">
        <f>求节点($C$8:$C$67,$I$8:$I$67,基本信息!R151)+T153</f>
        <v>370709.85137715045</v>
      </c>
      <c r="U154" s="69">
        <f>求节点($C$8:$C$67,$J$8:$J$67,基本信息!N151)+U153</f>
        <v>7917258.574859377</v>
      </c>
      <c r="V154" s="69">
        <f>求节点($C$8:$C$67,$J$8:$J$67,基本信息!O151)+V153</f>
        <v>8528320.1577711701</v>
      </c>
      <c r="W154" s="69">
        <f>求节点($C$8:$C$67,$J$8:$J$67,基本信息!P151)+W153</f>
        <v>9197390.5894887727</v>
      </c>
      <c r="X154" s="69">
        <f>求节点($C$8:$C$67,$J$8:$J$67,基本信息!Q151)+X153</f>
        <v>9927608.3345948514</v>
      </c>
      <c r="Y154" s="69">
        <f>求节点($C$8:$C$67,$J$8:$J$67,基本信息!R151)+Y153</f>
        <v>10728131.168546533</v>
      </c>
      <c r="Z154" s="69">
        <f>求节点($C$8:$C$67,$K$8:$K$67,基本信息!N151)+Z153</f>
        <v>0</v>
      </c>
      <c r="AA154" s="69">
        <f>求节点($C$8:$C$67,$K$8:$K$67,基本信息!O151)+AA153</f>
        <v>0</v>
      </c>
      <c r="AB154" s="69">
        <f>求节点($C$8:$C$67,$K$8:$K$67,基本信息!P151)+AB153</f>
        <v>0</v>
      </c>
      <c r="AC154" s="69">
        <f>求节点($C$8:$C$67,$K$8:$K$67,基本信息!Q151)+AC153</f>
        <v>0</v>
      </c>
      <c r="AD154" s="69">
        <f>求节点($C$8:$C$67,$K$8:$K$67,基本信息!R151)+AD153</f>
        <v>0</v>
      </c>
      <c r="AE154" s="69">
        <f>求节点($C$8:$C$67,$L$8:$L$67,基本信息!N151)+AE153</f>
        <v>230907496.30241644</v>
      </c>
      <c r="AF154" s="69">
        <f>求节点($C$8:$C$67,$L$8:$L$67,基本信息!O151)+AF153</f>
        <v>261885979.81044501</v>
      </c>
      <c r="AG154" s="69">
        <f>求节点($C$8:$C$67,$L$8:$L$67,基本信息!P151)+AG153</f>
        <v>298858353.71210933</v>
      </c>
      <c r="AH154" s="69">
        <f>求节点($C$8:$C$67,$L$8:$L$67,基本信息!Q151)+AH153</f>
        <v>341293522.19650656</v>
      </c>
      <c r="AI154" s="69">
        <f>求节点($C$8:$C$67,$L$8:$L$67,基本信息!R151)+AI153</f>
        <v>389060093.50572407</v>
      </c>
      <c r="AJ154" s="69"/>
      <c r="AK154" s="69">
        <v>147</v>
      </c>
      <c r="AL154" s="69">
        <f>求节点($O$8:$O$607,P$8:P$607,节奏总纲!P150)+IF((节奏总纲!P150-INDEX($O$8:$O$607,MATCH(MAX(P$8:P$607),P$8:P$607,0)))&lt;0,0,(节奏总纲!P150-INDEX($O$8:$O$607,MATCH(MAX(P$8:P$607),P$8:P$607,0)))*MAX($I$8:$I$67))</f>
        <v>79564695.104334071</v>
      </c>
      <c r="AM154" s="69">
        <f>求节点($O$8:$O$607,Q$8:Q$607,节奏总纲!Q150)+IF((节奏总纲!Q150-INDEX($O$8:$O$607,MATCH(MAX(Q$8:Q$607),Q$8:Q$607,0)))&lt;0,0,(节奏总纲!Q150-INDEX($O$8:$O$607,MATCH(MAX(Q$8:Q$607),Q$8:Q$607,0)))*MAX($I$8:$I$67))</f>
        <v>67103048.145359442</v>
      </c>
      <c r="AN154" s="69">
        <f>求节点($O$8:$O$607,R$8:R$607,节奏总纲!R150)+IF((节奏总纲!R150-INDEX($O$8:$O$607,MATCH(MAX(R$8:R$607),R$8:R$607,0)))&lt;0,0,(节奏总纲!R150-INDEX($O$8:$O$607,MATCH(MAX(R$8:R$607),R$8:R$607,0)))*MAX($I$8:$I$67))</f>
        <v>53157705.154201187</v>
      </c>
      <c r="AO154" s="69">
        <f>求节点($O$8:$O$607,S$8:S$607,节奏总纲!S150)+IF((节奏总纲!S150-INDEX($O$8:$O$607,MATCH(MAX(S$8:S$607),S$8:S$607,0)))&lt;0,0,(节奏总纲!S150-INDEX($O$8:$O$607,MATCH(MAX(S$8:S$607),S$8:S$607,0)))*MAX($I$8:$I$67))</f>
        <v>37577107.727754593</v>
      </c>
      <c r="AP154" s="69">
        <f>求节点($O$8:$O$607,T$8:T$607,节奏总纲!T150)+IF((节奏总纲!T150-INDEX($O$8:$O$607,MATCH(MAX(T$8:T$607),T$8:T$607,0)))&lt;0,0,(节奏总纲!T150-INDEX($O$8:$O$607,MATCH(MAX(T$8:T$607),T$8:T$607,0)))*MAX($I$8:$I$67))</f>
        <v>19986304.063370775</v>
      </c>
      <c r="AQ154" s="69">
        <f>求节点($O$8:$O$607,U$8:U$607,节奏总纲!P150)+IF((节奏总纲!P150-INDEX($O$8:$O$607,MATCH(MAX(U$8:U$607),U$8:U$607,0)))&lt;0,0,(节奏总纲!P150-INDEX($O$8:$O$607,MATCH(MAX(U$8:U$607),U$8:U$607,0)))*MAX($J$8:$J$67))</f>
        <v>2385437045.7169571</v>
      </c>
      <c r="AR154" s="69">
        <f>求节点($O$8:$O$607,V$8:V$607,节奏总纲!Q150)+IF((节奏总纲!Q150-INDEX($O$8:$O$607,MATCH(MAX(V$8:V$607),V$8:V$607,0)))&lt;0,0,(节奏总纲!Q150-INDEX($O$8:$O$607,MATCH(MAX(V$8:V$607),V$8:V$607,0)))*MAX($J$8:$J$67))</f>
        <v>2011751180.6121309</v>
      </c>
      <c r="AS154" s="69">
        <f>求节点($O$8:$O$607,W$8:W$607,节奏总纲!R150)+IF((节奏总纲!R150-INDEX($O$8:$O$607,MATCH(MAX(W$8:W$607),W$8:W$607,0)))&lt;0,0,(节奏总纲!R150-INDEX($O$8:$O$607,MATCH(MAX(W$8:W$607),W$8:W$607,0)))*MAX($J$8:$J$67))</f>
        <v>1593570004.3152671</v>
      </c>
      <c r="AT154" s="69">
        <f>求节点($O$8:$O$607,X$8:X$607,节奏总纲!S150)+IF((节奏总纲!S150-INDEX($O$8:$O$607,MATCH(MAX(X$8:X$607),X$8:X$607,0)))&lt;0,0,(节奏总纲!S150-INDEX($O$8:$O$607,MATCH(MAX(X$8:X$607),X$8:X$607,0)))*MAX($J$8:$J$67))</f>
        <v>1126345509.6953788</v>
      </c>
      <c r="AU154" s="69">
        <f>求节点($O$8:$O$607,Y$8:Y$607,节奏总纲!T150)+IF((节奏总纲!T150-INDEX($O$8:$O$607,MATCH(MAX(Y$8:Y$607),Y$8:Y$607,0)))&lt;0,0,(节奏总纲!T150-INDEX($O$8:$O$607,MATCH(MAX(Y$8:Y$607),Y$8:Y$607,0)))*MAX($J$8:$J$67))</f>
        <v>598828757.52835524</v>
      </c>
      <c r="AV154" s="69">
        <f>求节点($O$8:$O$607,Z$8:Z$607,节奏总纲!P150)+IF((节奏总纲!P150-INDEX($O$8:$O$607,MATCH(MAX(Z$8:Z$607),Z$8:Z$607,0)))&lt;0,0,(节奏总纲!P150-INDEX($O$8:$O$607,MATCH(MAX(Z$8:Z$607),Z$8:Z$607,0)))*MAX($K$8:$K$67))</f>
        <v>0</v>
      </c>
      <c r="AW154" s="69">
        <f>求节点($O$8:$O$607,AA$8:AA$607,节奏总纲!Q150)+IF((节奏总纲!Q150-INDEX($O$8:$O$607,MATCH(MAX(AA$8:AA$607),AA$8:AA$607,0)))&lt;0,0,(节奏总纲!Q150-INDEX($O$8:$O$607,MATCH(MAX(AA$8:AA$607),AA$8:AA$607,0)))*MAX($K$8:$K$67))</f>
        <v>0</v>
      </c>
      <c r="AX154" s="69">
        <f>求节点($O$8:$O$607,AB$8:AB$607,节奏总纲!R150)+IF((节奏总纲!R150-INDEX($O$8:$O$607,MATCH(MAX(AB$8:AB$607),AB$8:AB$607,0)))&lt;0,0,(节奏总纲!R150-INDEX($O$8:$O$607,MATCH(MAX(AB$8:AB$607),AB$8:AB$607,0)))*MAX($K$8:$K$67))</f>
        <v>0</v>
      </c>
      <c r="AY154" s="69">
        <f>求节点($O$8:$O$607,AC$8:AC$607,节奏总纲!S150)+IF((节奏总纲!S150-INDEX($O$8:$O$607,MATCH(MAX(AC$8:AC$607),AC$8:AC$607,0)))&lt;0,0,(节奏总纲!S150-INDEX($O$8:$O$607,MATCH(MAX(AC$8:AC$607),AC$8:AC$607,0)))*MAX($K$8:$K$67))</f>
        <v>0</v>
      </c>
      <c r="AZ154" s="69">
        <f>求节点($O$8:$O$607,AD$8:AD$607,节奏总纲!T150)+IF((节奏总纲!T150-INDEX($O$8:$O$607,MATCH(MAX(AD$8:AD$607),AD$8:AD$607,0)))&lt;0,0,(节奏总纲!T150-INDEX($O$8:$O$607,MATCH(MAX(AD$8:AD$607),AD$8:AD$607,0)))*MAX($K$8:$K$67))</f>
        <v>0</v>
      </c>
      <c r="BA154" s="69">
        <f>求节点($O$8:$O$607,AE$8:AE$607,节奏总纲!P150)+IF((节奏总纲!P150-INDEX($O$8:$O$607,MATCH(MAX(AE$8:AE$607),AE$8:AE$607,0)))&lt;0,0,(节奏总纲!P150-INDEX($O$8:$O$607,MATCH(MAX(AE$8:AE$607),AE$8:AE$607,0)))*MAX($L$8:$L$67))</f>
        <v>98397685364.842453</v>
      </c>
      <c r="BB154" s="69">
        <f>求节点($O$8:$O$607,AF$8:AF$607,节奏总纲!Q150)+IF((节奏总纲!Q150-INDEX($O$8:$O$607,MATCH(MAX(AF$8:AF$607),AF$8:AF$607,0)))&lt;0,0,(节奏总纲!Q150-INDEX($O$8:$O$607,MATCH(MAX(AF$8:AF$607),AF$8:AF$607,0)))*MAX($L$8:$L$67))</f>
        <v>82970729211.923981</v>
      </c>
      <c r="BC154" s="69">
        <f>求节点($O$8:$O$607,AG$8:AG$607,节奏总纲!R150)+IF((节奏总纲!R150-INDEX($O$8:$O$607,MATCH(MAX(AG$8:AG$607),AG$8:AG$607,0)))&lt;0,0,(节奏总纲!R150-INDEX($O$8:$O$607,MATCH(MAX(AG$8:AG$607),AG$8:AG$607,0)))*MAX($L$8:$L$67))</f>
        <v>65708229721.044281</v>
      </c>
      <c r="BD154" s="69">
        <f>求节点($O$8:$O$607,AH$8:AH$607,节奏总纲!S150)+IF((节奏总纲!S150-INDEX($O$8:$O$607,MATCH(MAX(AH$8:AH$607),AH$8:AH$607,0)))&lt;0,0,(节奏总纲!S150-INDEX($O$8:$O$607,MATCH(MAX(AH$8:AH$607),AH$8:AH$607,0)))*MAX($L$8:$L$67))</f>
        <v>46421541778.44223</v>
      </c>
      <c r="BE154" s="69">
        <f>求节点($O$8:$O$607,AI$8:AI$607,节奏总纲!T150)+IF((节奏总纲!T150-INDEX($O$8:$O$607,MATCH(MAX(AI$8:AI$607),AI$8:AI$607,0)))&lt;0,0,(节奏总纲!T150-INDEX($O$8:$O$607,MATCH(MAX(AI$8:AI$607),AI$8:AI$607,0)))*MAX($L$8:$L$67))</f>
        <v>24645199316.377815</v>
      </c>
      <c r="BN154" s="69">
        <v>147</v>
      </c>
      <c r="BO154" s="69">
        <f>求节点($BJ$19:$BJ$23,$BK$19:$BK$23,基本信息!G151)</f>
        <v>750000</v>
      </c>
      <c r="BP154" s="69">
        <f>求节点($BJ$19:$BJ$23,$BK$19:$BK$23,基本信息!H151)</f>
        <v>750000</v>
      </c>
      <c r="BQ154" s="69">
        <f>求节点($BJ$19:$BJ$23,$BK$19:$BK$23,基本信息!I151)</f>
        <v>750000</v>
      </c>
      <c r="BR154" s="69">
        <f>求节点($BJ$19:$BJ$23,$BK$19:$BK$23,基本信息!J151)</f>
        <v>750000</v>
      </c>
      <c r="BS154" s="69">
        <f>求节点($BJ$19:$BJ$23,$BK$19:$BK$23,基本信息!K151)</f>
        <v>750000</v>
      </c>
      <c r="BT154" s="69">
        <f>求节点($BJ$19:$BJ$23,$BL$19:$BL$23,基本信息!G151)</f>
        <v>12500</v>
      </c>
      <c r="BU154" s="69">
        <f>求节点($BJ$19:$BJ$23,$BL$19:$BL$23,基本信息!H151)</f>
        <v>12500</v>
      </c>
      <c r="BV154" s="69">
        <f>求节点($BJ$19:$BJ$23,$BL$19:$BL$23,基本信息!I151)</f>
        <v>12500</v>
      </c>
      <c r="BW154" s="69">
        <f>求节点($BJ$19:$BJ$23,$BL$19:$BL$23,基本信息!J151)</f>
        <v>12500</v>
      </c>
      <c r="BX154" s="69">
        <f>求节点($BJ$19:$BJ$23,$BL$19:$BL$23,基本信息!K151)</f>
        <v>12500</v>
      </c>
      <c r="BY154" s="69"/>
      <c r="BZ154" s="69"/>
      <c r="CA154" s="69"/>
      <c r="CC154" s="69"/>
      <c r="CD154" s="69">
        <v>147</v>
      </c>
      <c r="CE154" s="69">
        <f t="shared" si="74"/>
        <v>7957719.5104334075</v>
      </c>
      <c r="CF154" s="69">
        <f t="shared" si="75"/>
        <v>6711554.8145359447</v>
      </c>
      <c r="CG154" s="69">
        <f t="shared" si="76"/>
        <v>5317020.5154201193</v>
      </c>
      <c r="CH154" s="69">
        <f t="shared" si="77"/>
        <v>3758960.7727754596</v>
      </c>
      <c r="CI154" s="69">
        <f t="shared" si="78"/>
        <v>1999880.4063370777</v>
      </c>
      <c r="CJ154" s="69">
        <f>(CE154-CE153)/节奏总纲!W150</f>
        <v>300.00000000000028</v>
      </c>
      <c r="CK154" s="6">
        <f t="shared" si="79"/>
        <v>1.5708017835525849E-4</v>
      </c>
      <c r="CL154" s="6">
        <f t="shared" si="80"/>
        <v>0.99984291982164475</v>
      </c>
      <c r="CM154" s="69"/>
      <c r="CN154" s="69">
        <v>147</v>
      </c>
      <c r="CO154" s="69">
        <f t="shared" si="81"/>
        <v>2386187045.7169571</v>
      </c>
      <c r="CP154" s="69">
        <f t="shared" si="82"/>
        <v>2012501180.6121309</v>
      </c>
      <c r="CQ154" s="69">
        <f t="shared" si="83"/>
        <v>1594320004.3152671</v>
      </c>
      <c r="CR154" s="69">
        <f t="shared" si="84"/>
        <v>1127095509.6953788</v>
      </c>
      <c r="CS154" s="69">
        <f t="shared" si="85"/>
        <v>599578757.52835524</v>
      </c>
      <c r="CT154" s="6">
        <f t="shared" si="86"/>
        <v>3.1430897311516247E-4</v>
      </c>
      <c r="CU154" s="6">
        <f t="shared" si="87"/>
        <v>0.99968569102688487</v>
      </c>
      <c r="CV154" s="69"/>
      <c r="CW154" s="69">
        <v>147</v>
      </c>
      <c r="CX154" s="69">
        <f t="shared" si="88"/>
        <v>0</v>
      </c>
      <c r="CY154" s="69">
        <f t="shared" si="89"/>
        <v>0</v>
      </c>
      <c r="CZ154" s="69">
        <f t="shared" si="90"/>
        <v>0</v>
      </c>
      <c r="DA154" s="69">
        <f t="shared" si="91"/>
        <v>0</v>
      </c>
      <c r="DB154" s="69">
        <f t="shared" si="92"/>
        <v>0</v>
      </c>
    </row>
    <row r="155" spans="14:106" x14ac:dyDescent="0.15">
      <c r="N155" s="69"/>
      <c r="O155" s="58">
        <v>148</v>
      </c>
      <c r="P155" s="69">
        <f>求节点($C$8:$C$67,$I$8:$I$67,基本信息!N152)+P154</f>
        <v>291715.53293080663</v>
      </c>
      <c r="Q155" s="69">
        <f>求节点($C$8:$C$67,$I$8:$I$67,基本信息!O152)+Q154</f>
        <v>309797.79688078084</v>
      </c>
      <c r="R155" s="69">
        <f>求节点($C$8:$C$67,$I$8:$I$67,基本信息!P152)+R154</f>
        <v>329294.69667524379</v>
      </c>
      <c r="S155" s="69">
        <f>求节点($C$8:$C$67,$I$8:$I$67,基本信息!Q152)+S154</f>
        <v>350352.6823951269</v>
      </c>
      <c r="T155" s="69">
        <f>求节点($C$8:$C$67,$I$8:$I$67,基本信息!R152)+T154</f>
        <v>373289.85137715045</v>
      </c>
      <c r="U155" s="69">
        <f>求节点($C$8:$C$67,$J$8:$J$67,基本信息!N152)+U154</f>
        <v>7977258.574859377</v>
      </c>
      <c r="V155" s="69">
        <f>求节点($C$8:$C$67,$J$8:$J$67,基本信息!O152)+V154</f>
        <v>8592070.1577711701</v>
      </c>
      <c r="W155" s="69">
        <f>求节点($C$8:$C$67,$J$8:$J$67,基本信息!P152)+W154</f>
        <v>9264890.5894887727</v>
      </c>
      <c r="X155" s="69">
        <f>求节点($C$8:$C$67,$J$8:$J$67,基本信息!Q152)+X154</f>
        <v>9998858.3345948514</v>
      </c>
      <c r="Y155" s="69">
        <f>求节点($C$8:$C$67,$J$8:$J$67,基本信息!R152)+Y154</f>
        <v>10803131.168546533</v>
      </c>
      <c r="Z155" s="69">
        <f>求节点($C$8:$C$67,$K$8:$K$67,基本信息!N152)+Z154</f>
        <v>0</v>
      </c>
      <c r="AA155" s="69">
        <f>求节点($C$8:$C$67,$K$8:$K$67,基本信息!O152)+AA154</f>
        <v>0</v>
      </c>
      <c r="AB155" s="69">
        <f>求节点($C$8:$C$67,$K$8:$K$67,基本信息!P152)+AB154</f>
        <v>0</v>
      </c>
      <c r="AC155" s="69">
        <f>求节点($C$8:$C$67,$K$8:$K$67,基本信息!Q152)+AC154</f>
        <v>0</v>
      </c>
      <c r="AD155" s="69">
        <f>求节点($C$8:$C$67,$K$8:$K$67,基本信息!R152)+AD154</f>
        <v>0</v>
      </c>
      <c r="AE155" s="69">
        <f>求节点($C$8:$C$67,$L$8:$L$67,基本信息!N152)+AE154</f>
        <v>232707496.30241644</v>
      </c>
      <c r="AF155" s="69">
        <f>求节点($C$8:$C$67,$L$8:$L$67,基本信息!O152)+AF154</f>
        <v>263925979.81044501</v>
      </c>
      <c r="AG155" s="69">
        <f>求节点($C$8:$C$67,$L$8:$L$67,基本信息!P152)+AG154</f>
        <v>301138353.71210933</v>
      </c>
      <c r="AH155" s="69">
        <f>求节点($C$8:$C$67,$L$8:$L$67,基本信息!Q152)+AH154</f>
        <v>343813522.19650656</v>
      </c>
      <c r="AI155" s="69">
        <f>求节点($C$8:$C$67,$L$8:$L$67,基本信息!R152)+AI154</f>
        <v>391820093.50572407</v>
      </c>
      <c r="AJ155" s="69"/>
      <c r="AK155" s="69">
        <v>148</v>
      </c>
      <c r="AL155" s="69">
        <f>求节点($O$8:$O$607,P$8:P$607,节奏总纲!P151)+IF((节奏总纲!P151-INDEX($O$8:$O$607,MATCH(MAX(P$8:P$607),P$8:P$607,0)))&lt;0,0,(节奏总纲!P151-INDEX($O$8:$O$607,MATCH(MAX(P$8:P$607),P$8:P$607,0)))*MAX($I$8:$I$67))</f>
        <v>85295638.107192948</v>
      </c>
      <c r="AM155" s="69">
        <f>求节点($O$8:$O$607,Q$8:Q$607,节奏总纲!Q151)+IF((节奏总纲!Q151-INDEX($O$8:$O$607,MATCH(MAX(Q$8:Q$607),Q$8:Q$607,0)))&lt;0,0,(节奏总纲!Q151-INDEX($O$8:$O$607,MATCH(MAX(Q$8:Q$607),Q$8:Q$607,0)))*MAX($I$8:$I$67))</f>
        <v>71902868.327241197</v>
      </c>
      <c r="AN155" s="69">
        <f>求节点($O$8:$O$607,R$8:R$607,节奏总纲!R151)+IF((节奏总纲!R151-INDEX($O$8:$O$607,MATCH(MAX(R$8:R$607),R$8:R$607,0)))&lt;0,0,(节奏总纲!R151-INDEX($O$8:$O$607,MATCH(MAX(R$8:R$607),R$8:R$607,0)))*MAX($I$8:$I$67))</f>
        <v>57022497.698341765</v>
      </c>
      <c r="AO155" s="69">
        <f>求节点($O$8:$O$607,S$8:S$607,节奏总纲!S151)+IF((节奏总纲!S151-INDEX($O$8:$O$607,MATCH(MAX(S$8:S$607),S$8:S$607,0)))&lt;0,0,(节奏总纲!S151-INDEX($O$8:$O$607,MATCH(MAX(S$8:S$607),S$8:S$607,0)))*MAX($I$8:$I$67))</f>
        <v>40372273.182080537</v>
      </c>
      <c r="AP155" s="69">
        <f>求节点($O$8:$O$607,T$8:T$607,节奏总纲!T151)+IF((节奏总纲!T151-INDEX($O$8:$O$607,MATCH(MAX(T$8:T$607),T$8:T$607,0)))&lt;0,0,(节奏总纲!T151-INDEX($O$8:$O$607,MATCH(MAX(T$8:T$607),T$8:T$607,0)))*MAX($I$8:$I$67))</f>
        <v>21473289.501378343</v>
      </c>
      <c r="AQ155" s="69">
        <f>求节点($O$8:$O$607,U$8:U$607,节奏总纲!P151)+IF((节奏总纲!P151-INDEX($O$8:$O$607,MATCH(MAX(U$8:U$607),U$8:U$607,0)))&lt;0,0,(节奏总纲!P151-INDEX($O$8:$O$607,MATCH(MAX(U$8:U$607),U$8:U$607,0)))*MAX($J$8:$J$67))</f>
        <v>2557365335.8027234</v>
      </c>
      <c r="AR155" s="69">
        <f>求节点($O$8:$O$607,V$8:V$607,节奏总纲!Q151)+IF((节奏总纲!Q151-INDEX($O$8:$O$607,MATCH(MAX(V$8:V$607),V$8:V$607,0)))&lt;0,0,(节奏总纲!Q151-INDEX($O$8:$O$607,MATCH(MAX(V$8:V$607),V$8:V$607,0)))*MAX($J$8:$J$67))</f>
        <v>2155745786.0685835</v>
      </c>
      <c r="AS155" s="69">
        <f>求节点($O$8:$O$607,W$8:W$607,节奏总纲!R151)+IF((节奏总纲!R151-INDEX($O$8:$O$607,MATCH(MAX(W$8:W$607),W$8:W$607,0)))&lt;0,0,(节奏总纲!R151-INDEX($O$8:$O$607,MATCH(MAX(W$8:W$607),W$8:W$607,0)))*MAX($J$8:$J$67))</f>
        <v>1709513780.6394844</v>
      </c>
      <c r="AT155" s="69">
        <f>求节点($O$8:$O$607,X$8:X$607,节奏总纲!S151)+IF((节奏总纲!S151-INDEX($O$8:$O$607,MATCH(MAX(X$8:X$607),X$8:X$607,0)))&lt;0,0,(节奏总纲!S151-INDEX($O$8:$O$607,MATCH(MAX(X$8:X$607),X$8:X$607,0)))*MAX($J$8:$J$67))</f>
        <v>1210200473.3251572</v>
      </c>
      <c r="AU155" s="69">
        <f>求节点($O$8:$O$607,Y$8:Y$607,节奏总纲!T151)+IF((节奏总纲!T151-INDEX($O$8:$O$607,MATCH(MAX(Y$8:Y$607),Y$8:Y$607,0)))&lt;0,0,(节奏总纲!T151-INDEX($O$8:$O$607,MATCH(MAX(Y$8:Y$607),Y$8:Y$607,0)))*MAX($J$8:$J$67))</f>
        <v>643438320.66858232</v>
      </c>
      <c r="AV155" s="69">
        <f>求节点($O$8:$O$607,Z$8:Z$607,节奏总纲!P151)+IF((节奏总纲!P151-INDEX($O$8:$O$607,MATCH(MAX(Z$8:Z$607),Z$8:Z$607,0)))&lt;0,0,(节奏总纲!P151-INDEX($O$8:$O$607,MATCH(MAX(Z$8:Z$607),Z$8:Z$607,0)))*MAX($K$8:$K$67))</f>
        <v>0</v>
      </c>
      <c r="AW155" s="69">
        <f>求节点($O$8:$O$607,AA$8:AA$607,节奏总纲!Q151)+IF((节奏总纲!Q151-INDEX($O$8:$O$607,MATCH(MAX(AA$8:AA$607),AA$8:AA$607,0)))&lt;0,0,(节奏总纲!Q151-INDEX($O$8:$O$607,MATCH(MAX(AA$8:AA$607),AA$8:AA$607,0)))*MAX($K$8:$K$67))</f>
        <v>0</v>
      </c>
      <c r="AX155" s="69">
        <f>求节点($O$8:$O$607,AB$8:AB$607,节奏总纲!R151)+IF((节奏总纲!R151-INDEX($O$8:$O$607,MATCH(MAX(AB$8:AB$607),AB$8:AB$607,0)))&lt;0,0,(节奏总纲!R151-INDEX($O$8:$O$607,MATCH(MAX(AB$8:AB$607),AB$8:AB$607,0)))*MAX($K$8:$K$67))</f>
        <v>0</v>
      </c>
      <c r="AY155" s="69">
        <f>求节点($O$8:$O$607,AC$8:AC$607,节奏总纲!S151)+IF((节奏总纲!S151-INDEX($O$8:$O$607,MATCH(MAX(AC$8:AC$607),AC$8:AC$607,0)))&lt;0,0,(节奏总纲!S151-INDEX($O$8:$O$607,MATCH(MAX(AC$8:AC$607),AC$8:AC$607,0)))*MAX($K$8:$K$67))</f>
        <v>0</v>
      </c>
      <c r="AZ155" s="69">
        <f>求节点($O$8:$O$607,AD$8:AD$607,节奏总纲!T151)+IF((节奏总纲!T151-INDEX($O$8:$O$607,MATCH(MAX(AD$8:AD$607),AD$8:AD$607,0)))&lt;0,0,(节奏总纲!T151-INDEX($O$8:$O$607,MATCH(MAX(AD$8:AD$607),AD$8:AD$607,0)))*MAX($K$8:$K$67))</f>
        <v>0</v>
      </c>
      <c r="BA155" s="69">
        <f>求节点($O$8:$O$607,AE$8:AE$607,节奏总纲!P151)+IF((节奏总纲!P151-INDEX($O$8:$O$607,MATCH(MAX(AE$8:AE$607),AE$8:AE$607,0)))&lt;0,0,(节奏总纲!P151-INDEX($O$8:$O$607,MATCH(MAX(AE$8:AE$607),AE$8:AE$607,0)))*MAX($L$8:$L$67))</f>
        <v>105504054688.38747</v>
      </c>
      <c r="BB155" s="69">
        <f>求节点($O$8:$O$607,AF$8:AF$607,节奏总纲!Q151)+IF((节奏总纲!Q151-INDEX($O$8:$O$607,MATCH(MAX(AF$8:AF$607),AF$8:AF$607,0)))&lt;0,0,(节奏总纲!Q151-INDEX($O$8:$O$607,MATCH(MAX(AF$8:AF$607),AF$8:AF$607,0)))*MAX($L$8:$L$67))</f>
        <v>88922506237.457352</v>
      </c>
      <c r="BC155" s="69">
        <f>求节点($O$8:$O$607,AG$8:AG$607,节奏总纲!R151)+IF((节奏总纲!R151-INDEX($O$8:$O$607,MATCH(MAX(AG$8:AG$607),AG$8:AG$607,0)))&lt;0,0,(节奏总纲!R151-INDEX($O$8:$O$607,MATCH(MAX(AG$8:AG$607),AG$8:AG$607,0)))*MAX($L$8:$L$67))</f>
        <v>70500572475.778595</v>
      </c>
      <c r="BD155" s="69">
        <f>求节点($O$8:$O$607,AH$8:AH$607,节奏总纲!S151)+IF((节奏总纲!S151-INDEX($O$8:$O$607,MATCH(MAX(AH$8:AH$607),AH$8:AH$607,0)))&lt;0,0,(节奏总纲!S151-INDEX($O$8:$O$607,MATCH(MAX(AH$8:AH$607),AH$8:AH$607,0)))*MAX($L$8:$L$67))</f>
        <v>49887546941.806412</v>
      </c>
      <c r="BE155" s="69">
        <f>求节点($O$8:$O$607,AI$8:AI$607,节奏总纲!T151)+IF((节奏总纲!T151-INDEX($O$8:$O$607,MATCH(MAX(AI$8:AI$607),AI$8:AI$607,0)))&lt;0,0,(节奏总纲!T151-INDEX($O$8:$O$607,MATCH(MAX(AI$8:AI$607),AI$8:AI$607,0)))*MAX($L$8:$L$67))</f>
        <v>26489061259.507206</v>
      </c>
      <c r="BN155" s="69">
        <v>148</v>
      </c>
      <c r="BO155" s="69">
        <f>求节点($BJ$19:$BJ$23,$BK$19:$BK$23,基本信息!G152)</f>
        <v>750000</v>
      </c>
      <c r="BP155" s="69">
        <f>求节点($BJ$19:$BJ$23,$BK$19:$BK$23,基本信息!H152)</f>
        <v>750000</v>
      </c>
      <c r="BQ155" s="69">
        <f>求节点($BJ$19:$BJ$23,$BK$19:$BK$23,基本信息!I152)</f>
        <v>750000</v>
      </c>
      <c r="BR155" s="69">
        <f>求节点($BJ$19:$BJ$23,$BK$19:$BK$23,基本信息!J152)</f>
        <v>750000</v>
      </c>
      <c r="BS155" s="69">
        <f>求节点($BJ$19:$BJ$23,$BK$19:$BK$23,基本信息!K152)</f>
        <v>750000</v>
      </c>
      <c r="BT155" s="69">
        <f>求节点($BJ$19:$BJ$23,$BL$19:$BL$23,基本信息!G152)</f>
        <v>12500</v>
      </c>
      <c r="BU155" s="69">
        <f>求节点($BJ$19:$BJ$23,$BL$19:$BL$23,基本信息!H152)</f>
        <v>12500</v>
      </c>
      <c r="BV155" s="69">
        <f>求节点($BJ$19:$BJ$23,$BL$19:$BL$23,基本信息!I152)</f>
        <v>12500</v>
      </c>
      <c r="BW155" s="69">
        <f>求节点($BJ$19:$BJ$23,$BL$19:$BL$23,基本信息!J152)</f>
        <v>12500</v>
      </c>
      <c r="BX155" s="69">
        <f>求节点($BJ$19:$BJ$23,$BL$19:$BL$23,基本信息!K152)</f>
        <v>12500</v>
      </c>
      <c r="BY155" s="69"/>
      <c r="BZ155" s="69"/>
      <c r="CA155" s="69"/>
      <c r="CC155" s="69"/>
      <c r="CD155" s="69">
        <v>148</v>
      </c>
      <c r="CE155" s="69">
        <f t="shared" si="74"/>
        <v>8530813.8107192945</v>
      </c>
      <c r="CF155" s="69">
        <f t="shared" si="75"/>
        <v>7191536.8327241205</v>
      </c>
      <c r="CG155" s="69">
        <f t="shared" si="76"/>
        <v>5703499.7698341766</v>
      </c>
      <c r="CH155" s="69">
        <f t="shared" si="77"/>
        <v>4038477.3182080537</v>
      </c>
      <c r="CI155" s="69">
        <f t="shared" si="78"/>
        <v>2148578.9501378345</v>
      </c>
      <c r="CJ155" s="69">
        <f>(CE155-CE154)/节奏总纲!W151</f>
        <v>299.99999999999949</v>
      </c>
      <c r="CK155" s="6">
        <f t="shared" si="79"/>
        <v>1.4652763824587605E-4</v>
      </c>
      <c r="CL155" s="6">
        <f t="shared" si="80"/>
        <v>0.99985347236175415</v>
      </c>
      <c r="CM155" s="69"/>
      <c r="CN155" s="69">
        <v>148</v>
      </c>
      <c r="CO155" s="69">
        <f t="shared" si="81"/>
        <v>2558115335.8027234</v>
      </c>
      <c r="CP155" s="69">
        <f t="shared" si="82"/>
        <v>2156495786.0685835</v>
      </c>
      <c r="CQ155" s="69">
        <f t="shared" si="83"/>
        <v>1710263780.6394844</v>
      </c>
      <c r="CR155" s="69">
        <f t="shared" si="84"/>
        <v>1210950473.3251572</v>
      </c>
      <c r="CS155" s="69">
        <f t="shared" si="85"/>
        <v>644188320.66858232</v>
      </c>
      <c r="CT155" s="6">
        <f t="shared" si="86"/>
        <v>2.9318459160272925E-4</v>
      </c>
      <c r="CU155" s="6">
        <f t="shared" si="87"/>
        <v>0.99970681540839723</v>
      </c>
      <c r="CV155" s="69"/>
      <c r="CW155" s="69">
        <v>148</v>
      </c>
      <c r="CX155" s="69">
        <f t="shared" si="88"/>
        <v>0</v>
      </c>
      <c r="CY155" s="69">
        <f t="shared" si="89"/>
        <v>0</v>
      </c>
      <c r="CZ155" s="69">
        <f t="shared" si="90"/>
        <v>0</v>
      </c>
      <c r="DA155" s="69">
        <f t="shared" si="91"/>
        <v>0</v>
      </c>
      <c r="DB155" s="69">
        <f t="shared" si="92"/>
        <v>0</v>
      </c>
    </row>
    <row r="156" spans="14:106" x14ac:dyDescent="0.15">
      <c r="N156" s="69"/>
      <c r="O156" s="58">
        <v>149</v>
      </c>
      <c r="P156" s="69">
        <f>求节点($C$8:$C$67,$I$8:$I$67,基本信息!N153)+P155</f>
        <v>293875.53293080663</v>
      </c>
      <c r="Q156" s="69">
        <f>求节点($C$8:$C$67,$I$8:$I$67,基本信息!O153)+Q155</f>
        <v>312062.79688078084</v>
      </c>
      <c r="R156" s="69">
        <f>求节点($C$8:$C$67,$I$8:$I$67,基本信息!P153)+R155</f>
        <v>331664.69667524379</v>
      </c>
      <c r="S156" s="69">
        <f>求节点($C$8:$C$67,$I$8:$I$67,基本信息!Q153)+S155</f>
        <v>352827.6823951269</v>
      </c>
      <c r="T156" s="69">
        <f>求节点($C$8:$C$67,$I$8:$I$67,基本信息!R153)+T155</f>
        <v>375869.85137715045</v>
      </c>
      <c r="U156" s="69">
        <f>求节点($C$8:$C$67,$J$8:$J$67,基本信息!N153)+U155</f>
        <v>8037258.574859377</v>
      </c>
      <c r="V156" s="69">
        <f>求节点($C$8:$C$67,$J$8:$J$67,基本信息!O153)+V155</f>
        <v>8655820.1577711701</v>
      </c>
      <c r="W156" s="69">
        <f>求节点($C$8:$C$67,$J$8:$J$67,基本信息!P153)+W155</f>
        <v>9332390.5894887727</v>
      </c>
      <c r="X156" s="69">
        <f>求节点($C$8:$C$67,$J$8:$J$67,基本信息!Q153)+X155</f>
        <v>10070108.334594851</v>
      </c>
      <c r="Y156" s="69">
        <f>求节点($C$8:$C$67,$J$8:$J$67,基本信息!R153)+Y155</f>
        <v>10878131.168546533</v>
      </c>
      <c r="Z156" s="69">
        <f>求节点($C$8:$C$67,$K$8:$K$67,基本信息!N153)+Z155</f>
        <v>0</v>
      </c>
      <c r="AA156" s="69">
        <f>求节点($C$8:$C$67,$K$8:$K$67,基本信息!O153)+AA155</f>
        <v>0</v>
      </c>
      <c r="AB156" s="69">
        <f>求节点($C$8:$C$67,$K$8:$K$67,基本信息!P153)+AB155</f>
        <v>0</v>
      </c>
      <c r="AC156" s="69">
        <f>求节点($C$8:$C$67,$K$8:$K$67,基本信息!Q153)+AC155</f>
        <v>0</v>
      </c>
      <c r="AD156" s="69">
        <f>求节点($C$8:$C$67,$K$8:$K$67,基本信息!R153)+AD155</f>
        <v>0</v>
      </c>
      <c r="AE156" s="69">
        <f>求节点($C$8:$C$67,$L$8:$L$67,基本信息!N153)+AE155</f>
        <v>234507496.30241644</v>
      </c>
      <c r="AF156" s="69">
        <f>求节点($C$8:$C$67,$L$8:$L$67,基本信息!O153)+AF155</f>
        <v>265965979.81044501</v>
      </c>
      <c r="AG156" s="69">
        <f>求节点($C$8:$C$67,$L$8:$L$67,基本信息!P153)+AG155</f>
        <v>303418353.71210933</v>
      </c>
      <c r="AH156" s="69">
        <f>求节点($C$8:$C$67,$L$8:$L$67,基本信息!Q153)+AH155</f>
        <v>346333522.19650656</v>
      </c>
      <c r="AI156" s="69">
        <f>求节点($C$8:$C$67,$L$8:$L$67,基本信息!R153)+AI155</f>
        <v>394580093.50572407</v>
      </c>
      <c r="AJ156" s="69"/>
      <c r="AK156" s="69">
        <v>149</v>
      </c>
      <c r="AL156" s="69">
        <f>求节点($O$8:$O$607,P$8:P$607,节奏总纲!P152)+IF((节奏总纲!P152-INDEX($O$8:$O$607,MATCH(MAX(P$8:P$607),P$8:P$607,0)))&lt;0,0,(节奏总纲!P152-INDEX($O$8:$O$607,MATCH(MAX(P$8:P$607),P$8:P$607,0)))*MAX($I$8:$I$67))</f>
        <v>91437910.732965171</v>
      </c>
      <c r="AM156" s="69">
        <f>求节点($O$8:$O$607,Q$8:Q$607,节奏总纲!Q152)+IF((节奏总纲!Q152-INDEX($O$8:$O$607,MATCH(MAX(Q$8:Q$607),Q$8:Q$607,0)))&lt;0,0,(节奏总纲!Q152-INDEX($O$8:$O$607,MATCH(MAX(Q$8:Q$607),Q$8:Q$607,0)))*MAX($I$8:$I$67))</f>
        <v>77136449.103149772</v>
      </c>
      <c r="AN156" s="69">
        <f>求节点($O$8:$O$607,R$8:R$607,节奏总纲!R152)+IF((节奏总纲!R152-INDEX($O$8:$O$607,MATCH(MAX(R$8:R$607),R$8:R$607,0)))&lt;0,0,(节奏总纲!R152-INDEX($O$8:$O$607,MATCH(MAX(R$8:R$607),R$8:R$607,0)))*MAX($I$8:$I$67))</f>
        <v>61203823.930618241</v>
      </c>
      <c r="AO156" s="69">
        <f>求节点($O$8:$O$607,S$8:S$607,节奏总纲!S152)+IF((节奏总纲!S152-INDEX($O$8:$O$607,MATCH(MAX(S$8:S$607),S$8:S$607,0)))&lt;0,0,(节奏总纲!S152-INDEX($O$8:$O$607,MATCH(MAX(S$8:S$607),S$8:S$607,0)))*MAX($I$8:$I$67))</f>
        <v>43401715.189931452</v>
      </c>
      <c r="AP156" s="69">
        <f>求节点($O$8:$O$607,T$8:T$607,节奏总纲!T152)+IF((节奏总纲!T152-INDEX($O$8:$O$607,MATCH(MAX(T$8:T$607),T$8:T$607,0)))&lt;0,0,(节奏总纲!T152-INDEX($O$8:$O$607,MATCH(MAX(T$8:T$607),T$8:T$607,0)))*MAX($I$8:$I$67))</f>
        <v>23097587.639545858</v>
      </c>
      <c r="AQ156" s="69">
        <f>求节点($O$8:$O$607,U$8:U$607,节奏总纲!P152)+IF((节奏总纲!P152-INDEX($O$8:$O$607,MATCH(MAX(U$8:U$607),U$8:U$607,0)))&lt;0,0,(节奏总纲!P152-INDEX($O$8:$O$607,MATCH(MAX(U$8:U$607),U$8:U$607,0)))*MAX($J$8:$J$67))</f>
        <v>2741633514.5758901</v>
      </c>
      <c r="AR156" s="69">
        <f>求节点($O$8:$O$607,V$8:V$607,节奏总纲!Q152)+IF((节奏总纲!Q152-INDEX($O$8:$O$607,MATCH(MAX(V$8:V$607),V$8:V$607,0)))&lt;0,0,(节奏总纲!Q152-INDEX($O$8:$O$607,MATCH(MAX(V$8:V$607),V$8:V$607,0)))*MAX($J$8:$J$67))</f>
        <v>2312753209.3458409</v>
      </c>
      <c r="AS156" s="69">
        <f>求节点($O$8:$O$607,W$8:W$607,节奏总纲!R152)+IF((节奏总纲!R152-INDEX($O$8:$O$607,MATCH(MAX(W$8:W$607),W$8:W$607,0)))&lt;0,0,(节奏总纲!R152-INDEX($O$8:$O$607,MATCH(MAX(W$8:W$607),W$8:W$607,0)))*MAX($J$8:$J$67))</f>
        <v>1834953567.6077788</v>
      </c>
      <c r="AT156" s="69">
        <f>求节点($O$8:$O$607,X$8:X$607,节奏总纲!S152)+IF((节奏总纲!S152-INDEX($O$8:$O$607,MATCH(MAX(X$8:X$607),X$8:X$607,0)))&lt;0,0,(节奏总纲!S152-INDEX($O$8:$O$607,MATCH(MAX(X$8:X$607),X$8:X$607,0)))*MAX($J$8:$J$67))</f>
        <v>1301083733.5606847</v>
      </c>
      <c r="AU156" s="69">
        <f>求节点($O$8:$O$607,Y$8:Y$607,节奏总纲!T152)+IF((节奏总纲!T152-INDEX($O$8:$O$607,MATCH(MAX(Y$8:Y$607),Y$8:Y$607,0)))&lt;0,0,(节奏总纲!T152-INDEX($O$8:$O$607,MATCH(MAX(Y$8:Y$607),Y$8:Y$607,0)))*MAX($J$8:$J$67))</f>
        <v>692167264.81360769</v>
      </c>
      <c r="AV156" s="69">
        <f>求节点($O$8:$O$607,Z$8:Z$607,节奏总纲!P152)+IF((节奏总纲!P152-INDEX($O$8:$O$607,MATCH(MAX(Z$8:Z$607),Z$8:Z$607,0)))&lt;0,0,(节奏总纲!P152-INDEX($O$8:$O$607,MATCH(MAX(Z$8:Z$607),Z$8:Z$607,0)))*MAX($K$8:$K$67))</f>
        <v>0</v>
      </c>
      <c r="AW156" s="69">
        <f>求节点($O$8:$O$607,AA$8:AA$607,节奏总纲!Q152)+IF((节奏总纲!Q152-INDEX($O$8:$O$607,MATCH(MAX(AA$8:AA$607),AA$8:AA$607,0)))&lt;0,0,(节奏总纲!Q152-INDEX($O$8:$O$607,MATCH(MAX(AA$8:AA$607),AA$8:AA$607,0)))*MAX($K$8:$K$67))</f>
        <v>0</v>
      </c>
      <c r="AX156" s="69">
        <f>求节点($O$8:$O$607,AB$8:AB$607,节奏总纲!R152)+IF((节奏总纲!R152-INDEX($O$8:$O$607,MATCH(MAX(AB$8:AB$607),AB$8:AB$607,0)))&lt;0,0,(节奏总纲!R152-INDEX($O$8:$O$607,MATCH(MAX(AB$8:AB$607),AB$8:AB$607,0)))*MAX($K$8:$K$67))</f>
        <v>0</v>
      </c>
      <c r="AY156" s="69">
        <f>求节点($O$8:$O$607,AC$8:AC$607,节奏总纲!S152)+IF((节奏总纲!S152-INDEX($O$8:$O$607,MATCH(MAX(AC$8:AC$607),AC$8:AC$607,0)))&lt;0,0,(节奏总纲!S152-INDEX($O$8:$O$607,MATCH(MAX(AC$8:AC$607),AC$8:AC$607,0)))*MAX($K$8:$K$67))</f>
        <v>0</v>
      </c>
      <c r="AZ156" s="69">
        <f>求节点($O$8:$O$607,AD$8:AD$607,节奏总纲!T152)+IF((节奏总纲!T152-INDEX($O$8:$O$607,MATCH(MAX(AD$8:AD$607),AD$8:AD$607,0)))&lt;0,0,(节奏总纲!T152-INDEX($O$8:$O$607,MATCH(MAX(AD$8:AD$607),AD$8:AD$607,0)))*MAX($K$8:$K$67))</f>
        <v>0</v>
      </c>
      <c r="BA156" s="69">
        <f>求节点($O$8:$O$607,AE$8:AE$607,节奏总纲!P152)+IF((节奏总纲!P152-INDEX($O$8:$O$607,MATCH(MAX(AE$8:AE$607),AE$8:AE$607,0)))&lt;0,0,(节奏总纲!P152-INDEX($O$8:$O$607,MATCH(MAX(AE$8:AE$607),AE$8:AE$607,0)))*MAX($L$8:$L$67))</f>
        <v>113120472744.34502</v>
      </c>
      <c r="BB156" s="69">
        <f>求节点($O$8:$O$607,AF$8:AF$607,节奏总纲!Q152)+IF((节奏总纲!Q152-INDEX($O$8:$O$607,MATCH(MAX(AF$8:AF$607),AF$8:AF$607,0)))&lt;0,0,(节奏总纲!Q152-INDEX($O$8:$O$607,MATCH(MAX(AF$8:AF$607),AF$8:AF$607,0)))*MAX($L$8:$L$67))</f>
        <v>95412146399.583984</v>
      </c>
      <c r="BC156" s="69">
        <f>求节点($O$8:$O$607,AG$8:AG$607,节奏总纲!R152)+IF((节奏总纲!R152-INDEX($O$8:$O$607,MATCH(MAX(AG$8:AG$607),AG$8:AG$607,0)))&lt;0,0,(节奏总纲!R152-INDEX($O$8:$O$607,MATCH(MAX(AG$8:AG$607),AG$8:AG$607,0)))*MAX($L$8:$L$67))</f>
        <v>75685417003.801437</v>
      </c>
      <c r="BD156" s="69">
        <f>求节点($O$8:$O$607,AH$8:AH$607,节奏总纲!S152)+IF((节奏总纲!S152-INDEX($O$8:$O$607,MATCH(MAX(AH$8:AH$607),AH$8:AH$607,0)))&lt;0,0,(节奏总纲!S152-INDEX($O$8:$O$607,MATCH(MAX(AH$8:AH$607),AH$8:AH$607,0)))*MAX($L$8:$L$67))</f>
        <v>53644055031.54155</v>
      </c>
      <c r="BE156" s="69">
        <f>求节点($O$8:$O$607,AI$8:AI$607,节奏总纲!T152)+IF((节奏总纲!T152-INDEX($O$8:$O$607,MATCH(MAX(AI$8:AI$607),AI$8:AI$607,0)))&lt;0,0,(节奏总纲!T152-INDEX($O$8:$O$607,MATCH(MAX(AI$8:AI$607),AI$8:AI$607,0)))*MAX($L$8:$L$67))</f>
        <v>28503190950.834919</v>
      </c>
      <c r="BN156" s="69">
        <v>149</v>
      </c>
      <c r="BO156" s="69">
        <f>求节点($BJ$19:$BJ$23,$BK$19:$BK$23,基本信息!G153)</f>
        <v>750000</v>
      </c>
      <c r="BP156" s="69">
        <f>求节点($BJ$19:$BJ$23,$BK$19:$BK$23,基本信息!H153)</f>
        <v>750000</v>
      </c>
      <c r="BQ156" s="69">
        <f>求节点($BJ$19:$BJ$23,$BK$19:$BK$23,基本信息!I153)</f>
        <v>750000</v>
      </c>
      <c r="BR156" s="69">
        <f>求节点($BJ$19:$BJ$23,$BK$19:$BK$23,基本信息!J153)</f>
        <v>750000</v>
      </c>
      <c r="BS156" s="69">
        <f>求节点($BJ$19:$BJ$23,$BK$19:$BK$23,基本信息!K153)</f>
        <v>750000</v>
      </c>
      <c r="BT156" s="69">
        <f>求节点($BJ$19:$BJ$23,$BL$19:$BL$23,基本信息!G153)</f>
        <v>12500</v>
      </c>
      <c r="BU156" s="69">
        <f>求节点($BJ$19:$BJ$23,$BL$19:$BL$23,基本信息!H153)</f>
        <v>12500</v>
      </c>
      <c r="BV156" s="69">
        <f>求节点($BJ$19:$BJ$23,$BL$19:$BL$23,基本信息!I153)</f>
        <v>12500</v>
      </c>
      <c r="BW156" s="69">
        <f>求节点($BJ$19:$BJ$23,$BL$19:$BL$23,基本信息!J153)</f>
        <v>12500</v>
      </c>
      <c r="BX156" s="69">
        <f>求节点($BJ$19:$BJ$23,$BL$19:$BL$23,基本信息!K153)</f>
        <v>12500</v>
      </c>
      <c r="BY156" s="69"/>
      <c r="BZ156" s="69"/>
      <c r="CA156" s="69"/>
      <c r="CC156" s="69"/>
      <c r="CD156" s="69">
        <v>149</v>
      </c>
      <c r="CE156" s="69">
        <f t="shared" si="74"/>
        <v>9145041.0732965171</v>
      </c>
      <c r="CF156" s="69">
        <f t="shared" si="75"/>
        <v>7714894.9103149772</v>
      </c>
      <c r="CG156" s="69">
        <f t="shared" si="76"/>
        <v>6121632.3930618241</v>
      </c>
      <c r="CH156" s="69">
        <f t="shared" si="77"/>
        <v>4341421.5189931458</v>
      </c>
      <c r="CI156" s="69">
        <f t="shared" si="78"/>
        <v>2311008.7639545859</v>
      </c>
      <c r="CJ156" s="69">
        <f>(CE156-CE155)/节奏总纲!W152</f>
        <v>300.00000000000045</v>
      </c>
      <c r="CK156" s="6">
        <f t="shared" si="79"/>
        <v>1.3668610014776149E-4</v>
      </c>
      <c r="CL156" s="6">
        <f t="shared" si="80"/>
        <v>0.99986331389985228</v>
      </c>
      <c r="CM156" s="69"/>
      <c r="CN156" s="69">
        <v>149</v>
      </c>
      <c r="CO156" s="69">
        <f t="shared" si="81"/>
        <v>2742383514.5758901</v>
      </c>
      <c r="CP156" s="69">
        <f t="shared" si="82"/>
        <v>2313503209.3458409</v>
      </c>
      <c r="CQ156" s="69">
        <f t="shared" si="83"/>
        <v>1835703567.6077788</v>
      </c>
      <c r="CR156" s="69">
        <f t="shared" si="84"/>
        <v>1301833733.5606847</v>
      </c>
      <c r="CS156" s="69">
        <f t="shared" si="85"/>
        <v>692917264.81360769</v>
      </c>
      <c r="CT156" s="6">
        <f t="shared" si="86"/>
        <v>2.7348472451563276E-4</v>
      </c>
      <c r="CU156" s="6">
        <f t="shared" si="87"/>
        <v>0.9997265152754844</v>
      </c>
      <c r="CV156" s="69"/>
      <c r="CW156" s="69">
        <v>149</v>
      </c>
      <c r="CX156" s="69">
        <f t="shared" si="88"/>
        <v>0</v>
      </c>
      <c r="CY156" s="69">
        <f t="shared" si="89"/>
        <v>0</v>
      </c>
      <c r="CZ156" s="69">
        <f t="shared" si="90"/>
        <v>0</v>
      </c>
      <c r="DA156" s="69">
        <f t="shared" si="91"/>
        <v>0</v>
      </c>
      <c r="DB156" s="69">
        <f t="shared" si="92"/>
        <v>0</v>
      </c>
    </row>
    <row r="157" spans="14:106" x14ac:dyDescent="0.15">
      <c r="N157" s="69"/>
      <c r="O157" s="58">
        <v>150</v>
      </c>
      <c r="P157" s="69">
        <f>求节点($C$8:$C$67,$I$8:$I$67,基本信息!N154)+P156</f>
        <v>296035.53293080663</v>
      </c>
      <c r="Q157" s="69">
        <f>求节点($C$8:$C$67,$I$8:$I$67,基本信息!O154)+Q156</f>
        <v>314327.79688078084</v>
      </c>
      <c r="R157" s="69">
        <f>求节点($C$8:$C$67,$I$8:$I$67,基本信息!P154)+R156</f>
        <v>334034.69667524379</v>
      </c>
      <c r="S157" s="69">
        <f>求节点($C$8:$C$67,$I$8:$I$67,基本信息!Q154)+S156</f>
        <v>355302.6823951269</v>
      </c>
      <c r="T157" s="69">
        <f>求节点($C$8:$C$67,$I$8:$I$67,基本信息!R154)+T156</f>
        <v>378449.85137715045</v>
      </c>
      <c r="U157" s="69">
        <f>求节点($C$8:$C$67,$J$8:$J$67,基本信息!N154)+U156</f>
        <v>8097258.574859377</v>
      </c>
      <c r="V157" s="69">
        <f>求节点($C$8:$C$67,$J$8:$J$67,基本信息!O154)+V156</f>
        <v>8719570.1577711701</v>
      </c>
      <c r="W157" s="69">
        <f>求节点($C$8:$C$67,$J$8:$J$67,基本信息!P154)+W156</f>
        <v>9399890.5894887727</v>
      </c>
      <c r="X157" s="69">
        <f>求节点($C$8:$C$67,$J$8:$J$67,基本信息!Q154)+X156</f>
        <v>10141358.334594851</v>
      </c>
      <c r="Y157" s="69">
        <f>求节点($C$8:$C$67,$J$8:$J$67,基本信息!R154)+Y156</f>
        <v>10953131.168546533</v>
      </c>
      <c r="Z157" s="69">
        <f>求节点($C$8:$C$67,$K$8:$K$67,基本信息!N154)+Z156</f>
        <v>0</v>
      </c>
      <c r="AA157" s="69">
        <f>求节点($C$8:$C$67,$K$8:$K$67,基本信息!O154)+AA156</f>
        <v>0</v>
      </c>
      <c r="AB157" s="69">
        <f>求节点($C$8:$C$67,$K$8:$K$67,基本信息!P154)+AB156</f>
        <v>0</v>
      </c>
      <c r="AC157" s="69">
        <f>求节点($C$8:$C$67,$K$8:$K$67,基本信息!Q154)+AC156</f>
        <v>0</v>
      </c>
      <c r="AD157" s="69">
        <f>求节点($C$8:$C$67,$K$8:$K$67,基本信息!R154)+AD156</f>
        <v>0</v>
      </c>
      <c r="AE157" s="69">
        <f>求节点($C$8:$C$67,$L$8:$L$67,基本信息!N154)+AE156</f>
        <v>236307496.30241644</v>
      </c>
      <c r="AF157" s="69">
        <f>求节点($C$8:$C$67,$L$8:$L$67,基本信息!O154)+AF156</f>
        <v>268005979.81044501</v>
      </c>
      <c r="AG157" s="69">
        <f>求节点($C$8:$C$67,$L$8:$L$67,基本信息!P154)+AG156</f>
        <v>305698353.71210933</v>
      </c>
      <c r="AH157" s="69">
        <f>求节点($C$8:$C$67,$L$8:$L$67,基本信息!Q154)+AH156</f>
        <v>348853522.19650656</v>
      </c>
      <c r="AI157" s="69">
        <f>求节点($C$8:$C$67,$L$8:$L$67,基本信息!R154)+AI156</f>
        <v>397340093.50572407</v>
      </c>
      <c r="AJ157" s="69"/>
      <c r="AK157" s="69">
        <v>150</v>
      </c>
      <c r="AL157" s="69">
        <f>求节点($O$8:$O$607,P$8:P$607,节奏总纲!P153)+IF((节奏总纲!P153-INDEX($O$8:$O$607,MATCH(MAX(P$8:P$607),P$8:P$607,0)))&lt;0,0,(节奏总纲!P153-INDEX($O$8:$O$607,MATCH(MAX(P$8:P$607),P$8:P$607,0)))*MAX($I$8:$I$67))</f>
        <v>98021035.532930806</v>
      </c>
      <c r="AM157" s="69">
        <f>求节点($O$8:$O$607,Q$8:Q$607,节奏总纲!Q153)+IF((节奏总纲!Q153-INDEX($O$8:$O$607,MATCH(MAX(Q$8:Q$607),Q$8:Q$607,0)))&lt;0,0,(节奏总纲!Q153-INDEX($O$8:$O$607,MATCH(MAX(Q$8:Q$607),Q$8:Q$607,0)))*MAX($I$8:$I$67))</f>
        <v>82749612.096880779</v>
      </c>
      <c r="AN157" s="69">
        <f>求节点($O$8:$O$607,R$8:R$607,节奏总纲!R153)+IF((节奏总纲!R153-INDEX($O$8:$O$607,MATCH(MAX(R$8:R$607),R$8:R$607,0)))&lt;0,0,(节奏总纲!R153-INDEX($O$8:$O$607,MATCH(MAX(R$8:R$607),R$8:R$607,0)))*MAX($I$8:$I$67))</f>
        <v>65720015.396675244</v>
      </c>
      <c r="AO157" s="69">
        <f>求节点($O$8:$O$607,S$8:S$607,节奏总纲!S153)+IF((节奏总纲!S153-INDEX($O$8:$O$607,MATCH(MAX(S$8:S$607),S$8:S$607,0)))&lt;0,0,(节奏总纲!S153-INDEX($O$8:$O$607,MATCH(MAX(S$8:S$607),S$8:S$607,0)))*MAX($I$8:$I$67))</f>
        <v>46558848.082395129</v>
      </c>
      <c r="AP157" s="69">
        <f>求节点($O$8:$O$607,T$8:T$607,节奏总纲!T153)+IF((节奏总纲!T153-INDEX($O$8:$O$607,MATCH(MAX(T$8:T$607),T$8:T$607,0)))&lt;0,0,(节奏总纲!T153-INDEX($O$8:$O$607,MATCH(MAX(T$8:T$607),T$8:T$607,0)))*MAX($I$8:$I$67))</f>
        <v>24932204.851377156</v>
      </c>
      <c r="AQ157" s="69">
        <f>求节点($O$8:$O$607,U$8:U$607,节奏总纲!P153)+IF((节奏总纲!P153-INDEX($O$8:$O$607,MATCH(MAX(U$8:U$607),U$8:U$607,0)))&lt;0,0,(节奏总纲!P153-INDEX($O$8:$O$607,MATCH(MAX(U$8:U$607),U$8:U$607,0)))*MAX($J$8:$J$67))</f>
        <v>2939127258.5748591</v>
      </c>
      <c r="AR157" s="69">
        <f>求节点($O$8:$O$607,V$8:V$607,节奏总纲!Q153)+IF((节奏总纲!Q153-INDEX($O$8:$O$607,MATCH(MAX(V$8:V$607),V$8:V$607,0)))&lt;0,0,(节奏总纲!Q153-INDEX($O$8:$O$607,MATCH(MAX(V$8:V$607),V$8:V$607,0)))*MAX($J$8:$J$67))</f>
        <v>2481148099.1577711</v>
      </c>
      <c r="AS157" s="69">
        <f>求节点($O$8:$O$607,W$8:W$607,节奏总纲!R153)+IF((节奏总纲!R153-INDEX($O$8:$O$607,MATCH(MAX(W$8:W$607),W$8:W$607,0)))&lt;0,0,(节奏总纲!R153-INDEX($O$8:$O$607,MATCH(MAX(W$8:W$607),W$8:W$607,0)))*MAX($J$8:$J$67))</f>
        <v>1970439311.5894887</v>
      </c>
      <c r="AT157" s="69">
        <f>求节点($O$8:$O$607,X$8:X$607,节奏总纲!S153)+IF((节奏总纲!S153-INDEX($O$8:$O$607,MATCH(MAX(X$8:X$607),X$8:X$607,0)))&lt;0,0,(节奏总纲!S153-INDEX($O$8:$O$607,MATCH(MAX(X$8:X$607),X$8:X$607,0)))*MAX($J$8:$J$67))</f>
        <v>1395797720.334595</v>
      </c>
      <c r="AU157" s="69">
        <f>求节点($O$8:$O$607,Y$8:Y$607,节奏总纲!T153)+IF((节奏总纲!T153-INDEX($O$8:$O$607,MATCH(MAX(Y$8:Y$607),Y$8:Y$607,0)))&lt;0,0,(节奏总纲!T153-INDEX($O$8:$O$607,MATCH(MAX(Y$8:Y$607),Y$8:Y$607,0)))*MAX($J$8:$J$67))</f>
        <v>747205781.16854668</v>
      </c>
      <c r="AV157" s="69">
        <f>求节点($O$8:$O$607,Z$8:Z$607,节奏总纲!P153)+IF((节奏总纲!P153-INDEX($O$8:$O$607,MATCH(MAX(Z$8:Z$607),Z$8:Z$607,0)))&lt;0,0,(节奏总纲!P153-INDEX($O$8:$O$607,MATCH(MAX(Z$8:Z$607),Z$8:Z$607,0)))*MAX($K$8:$K$67))</f>
        <v>0</v>
      </c>
      <c r="AW157" s="69">
        <f>求节点($O$8:$O$607,AA$8:AA$607,节奏总纲!Q153)+IF((节奏总纲!Q153-INDEX($O$8:$O$607,MATCH(MAX(AA$8:AA$607),AA$8:AA$607,0)))&lt;0,0,(节奏总纲!Q153-INDEX($O$8:$O$607,MATCH(MAX(AA$8:AA$607),AA$8:AA$607,0)))*MAX($K$8:$K$67))</f>
        <v>0</v>
      </c>
      <c r="AX157" s="69">
        <f>求节点($O$8:$O$607,AB$8:AB$607,节奏总纲!R153)+IF((节奏总纲!R153-INDEX($O$8:$O$607,MATCH(MAX(AB$8:AB$607),AB$8:AB$607,0)))&lt;0,0,(节奏总纲!R153-INDEX($O$8:$O$607,MATCH(MAX(AB$8:AB$607),AB$8:AB$607,0)))*MAX($K$8:$K$67))</f>
        <v>0</v>
      </c>
      <c r="AY157" s="69">
        <f>求节点($O$8:$O$607,AC$8:AC$607,节奏总纲!S153)+IF((节奏总纲!S153-INDEX($O$8:$O$607,MATCH(MAX(AC$8:AC$607),AC$8:AC$607,0)))&lt;0,0,(节奏总纲!S153-INDEX($O$8:$O$607,MATCH(MAX(AC$8:AC$607),AC$8:AC$607,0)))*MAX($K$8:$K$67))</f>
        <v>0</v>
      </c>
      <c r="AZ157" s="69">
        <f>求节点($O$8:$O$607,AD$8:AD$607,节奏总纲!T153)+IF((节奏总纲!T153-INDEX($O$8:$O$607,MATCH(MAX(AD$8:AD$607),AD$8:AD$607,0)))&lt;0,0,(节奏总纲!T153-INDEX($O$8:$O$607,MATCH(MAX(AD$8:AD$607),AD$8:AD$607,0)))*MAX($K$8:$K$67))</f>
        <v>0</v>
      </c>
      <c r="BA157" s="69">
        <f>求节点($O$8:$O$607,AE$8:AE$607,节奏总纲!P153)+IF((节奏总纲!P153-INDEX($O$8:$O$607,MATCH(MAX(AE$8:AE$607),AE$8:AE$607,0)))&lt;0,0,(节奏总纲!P153-INDEX($O$8:$O$607,MATCH(MAX(AE$8:AE$607),AE$8:AE$607,0)))*MAX($L$8:$L$67))</f>
        <v>121283547496.30241</v>
      </c>
      <c r="BB157" s="69">
        <f>求节点($O$8:$O$607,AF$8:AF$607,节奏总纲!Q153)+IF((节奏总纲!Q153-INDEX($O$8:$O$607,MATCH(MAX(AF$8:AF$607),AF$8:AF$607,0)))&lt;0,0,(节奏总纲!Q153-INDEX($O$8:$O$607,MATCH(MAX(AF$8:AF$607),AF$8:AF$607,0)))*MAX($L$8:$L$67))</f>
        <v>102372468511.81044</v>
      </c>
      <c r="BC157" s="69">
        <f>求节点($O$8:$O$607,AG$8:AG$607,节奏总纲!R153)+IF((节奏总纲!R153-INDEX($O$8:$O$607,MATCH(MAX(AG$8:AG$607),AG$8:AG$607,0)))&lt;0,0,(节奏总纲!R153-INDEX($O$8:$O$607,MATCH(MAX(AG$8:AG$607),AG$8:AG$607,0)))*MAX($L$8:$L$67))</f>
        <v>81285494421.712112</v>
      </c>
      <c r="BD157" s="69">
        <f>求节点($O$8:$O$607,AH$8:AH$607,节奏总纲!S153)+IF((节奏总纲!S153-INDEX($O$8:$O$607,MATCH(MAX(AH$8:AH$607),AH$8:AH$607,0)))&lt;0,0,(节奏总纲!S153-INDEX($O$8:$O$607,MATCH(MAX(AH$8:AH$607),AH$8:AH$607,0)))*MAX($L$8:$L$67))</f>
        <v>57558899818.196503</v>
      </c>
      <c r="BE157" s="69">
        <f>求节点($O$8:$O$607,AI$8:AI$607,节奏总纲!T153)+IF((节奏总纲!T153-INDEX($O$8:$O$607,MATCH(MAX(AI$8:AI$607),AI$8:AI$607,0)))&lt;0,0,(节奏总纲!T153-INDEX($O$8:$O$607,MATCH(MAX(AI$8:AI$607),AI$8:AI$607,0)))*MAX($L$8:$L$67))</f>
        <v>30778116293.50573</v>
      </c>
      <c r="BN157" s="69">
        <v>150</v>
      </c>
      <c r="BO157" s="69">
        <f>求节点($BJ$19:$BJ$23,$BK$19:$BK$23,基本信息!G154)</f>
        <v>750000</v>
      </c>
      <c r="BP157" s="69">
        <f>求节点($BJ$19:$BJ$23,$BK$19:$BK$23,基本信息!H154)</f>
        <v>750000</v>
      </c>
      <c r="BQ157" s="69">
        <f>求节点($BJ$19:$BJ$23,$BK$19:$BK$23,基本信息!I154)</f>
        <v>750000</v>
      </c>
      <c r="BR157" s="69">
        <f>求节点($BJ$19:$BJ$23,$BK$19:$BK$23,基本信息!J154)</f>
        <v>750000</v>
      </c>
      <c r="BS157" s="69">
        <f>求节点($BJ$19:$BJ$23,$BK$19:$BK$23,基本信息!K154)</f>
        <v>750000</v>
      </c>
      <c r="BT157" s="69">
        <f>求节点($BJ$19:$BJ$23,$BL$19:$BL$23,基本信息!G154)</f>
        <v>12500</v>
      </c>
      <c r="BU157" s="69">
        <f>求节点($BJ$19:$BJ$23,$BL$19:$BL$23,基本信息!H154)</f>
        <v>12500</v>
      </c>
      <c r="BV157" s="69">
        <f>求节点($BJ$19:$BJ$23,$BL$19:$BL$23,基本信息!I154)</f>
        <v>12500</v>
      </c>
      <c r="BW157" s="69">
        <f>求节点($BJ$19:$BJ$23,$BL$19:$BL$23,基本信息!J154)</f>
        <v>12500</v>
      </c>
      <c r="BX157" s="69">
        <f>求节点($BJ$19:$BJ$23,$BL$19:$BL$23,基本信息!K154)</f>
        <v>12500</v>
      </c>
      <c r="BY157" s="69"/>
      <c r="BZ157" s="69"/>
      <c r="CA157" s="69"/>
      <c r="CC157" s="69"/>
      <c r="CD157" s="69">
        <v>150</v>
      </c>
      <c r="CE157" s="69">
        <f t="shared" si="74"/>
        <v>9803353.553293081</v>
      </c>
      <c r="CF157" s="69">
        <f t="shared" si="75"/>
        <v>8276211.2096880786</v>
      </c>
      <c r="CG157" s="69">
        <f t="shared" si="76"/>
        <v>6573251.5396675244</v>
      </c>
      <c r="CH157" s="69">
        <f t="shared" si="77"/>
        <v>4657134.8082395131</v>
      </c>
      <c r="CI157" s="69">
        <f t="shared" si="78"/>
        <v>2494470.4851377155</v>
      </c>
      <c r="CJ157" s="69">
        <f>(CE157-CE156)/节奏总纲!W153</f>
        <v>299.99999999999989</v>
      </c>
      <c r="CK157" s="6">
        <f t="shared" si="79"/>
        <v>1.2750738746743534E-4</v>
      </c>
      <c r="CL157" s="6">
        <f t="shared" si="80"/>
        <v>0.99987249261253253</v>
      </c>
      <c r="CM157" s="69"/>
      <c r="CN157" s="69">
        <v>150</v>
      </c>
      <c r="CO157" s="69">
        <f t="shared" si="81"/>
        <v>2939877258.5748591</v>
      </c>
      <c r="CP157" s="69">
        <f t="shared" si="82"/>
        <v>2481898099.1577711</v>
      </c>
      <c r="CQ157" s="69">
        <f t="shared" si="83"/>
        <v>1971189311.5894887</v>
      </c>
      <c r="CR157" s="69">
        <f t="shared" si="84"/>
        <v>1396547720.334595</v>
      </c>
      <c r="CS157" s="69">
        <f t="shared" si="85"/>
        <v>747955781.16854668</v>
      </c>
      <c r="CT157" s="6">
        <f t="shared" si="86"/>
        <v>2.5511269146099371E-4</v>
      </c>
      <c r="CU157" s="6">
        <f t="shared" si="87"/>
        <v>0.99974488730853905</v>
      </c>
      <c r="CV157" s="69"/>
      <c r="CW157" s="69">
        <v>150</v>
      </c>
      <c r="CX157" s="69">
        <f t="shared" si="88"/>
        <v>0</v>
      </c>
      <c r="CY157" s="69">
        <f t="shared" si="89"/>
        <v>0</v>
      </c>
      <c r="CZ157" s="69">
        <f t="shared" si="90"/>
        <v>0</v>
      </c>
      <c r="DA157" s="69">
        <f t="shared" si="91"/>
        <v>0</v>
      </c>
      <c r="DB157" s="69">
        <f t="shared" si="92"/>
        <v>0</v>
      </c>
    </row>
    <row r="158" spans="14:106" x14ac:dyDescent="0.15">
      <c r="N158" s="69"/>
      <c r="O158" s="58">
        <v>151</v>
      </c>
      <c r="P158" s="69">
        <f>求节点($C$8:$C$67,$I$8:$I$67,基本信息!N155)+P157</f>
        <v>298195.53293080663</v>
      </c>
      <c r="Q158" s="69">
        <f>求节点($C$8:$C$67,$I$8:$I$67,基本信息!O155)+Q157</f>
        <v>316592.79688078084</v>
      </c>
      <c r="R158" s="69">
        <f>求节点($C$8:$C$67,$I$8:$I$67,基本信息!P155)+R157</f>
        <v>336404.69667524379</v>
      </c>
      <c r="S158" s="69">
        <f>求节点($C$8:$C$67,$I$8:$I$67,基本信息!Q155)+S157</f>
        <v>357777.6823951269</v>
      </c>
      <c r="T158" s="69">
        <f>求节点($C$8:$C$67,$I$8:$I$67,基本信息!R155)+T157</f>
        <v>381029.85137715045</v>
      </c>
      <c r="U158" s="69">
        <f>求节点($C$8:$C$67,$J$8:$J$67,基本信息!N155)+U157</f>
        <v>8157258.574859377</v>
      </c>
      <c r="V158" s="69">
        <f>求节点($C$8:$C$67,$J$8:$J$67,基本信息!O155)+V157</f>
        <v>8783320.1577711701</v>
      </c>
      <c r="W158" s="69">
        <f>求节点($C$8:$C$67,$J$8:$J$67,基本信息!P155)+W157</f>
        <v>9467390.5894887727</v>
      </c>
      <c r="X158" s="69">
        <f>求节点($C$8:$C$67,$J$8:$J$67,基本信息!Q155)+X157</f>
        <v>10212608.334594851</v>
      </c>
      <c r="Y158" s="69">
        <f>求节点($C$8:$C$67,$J$8:$J$67,基本信息!R155)+Y157</f>
        <v>11028131.168546533</v>
      </c>
      <c r="Z158" s="69">
        <f>求节点($C$8:$C$67,$K$8:$K$67,基本信息!N155)+Z157</f>
        <v>0</v>
      </c>
      <c r="AA158" s="69">
        <f>求节点($C$8:$C$67,$K$8:$K$67,基本信息!O155)+AA157</f>
        <v>0</v>
      </c>
      <c r="AB158" s="69">
        <f>求节点($C$8:$C$67,$K$8:$K$67,基本信息!P155)+AB157</f>
        <v>0</v>
      </c>
      <c r="AC158" s="69">
        <f>求节点($C$8:$C$67,$K$8:$K$67,基本信息!Q155)+AC157</f>
        <v>0</v>
      </c>
      <c r="AD158" s="69">
        <f>求节点($C$8:$C$67,$K$8:$K$67,基本信息!R155)+AD157</f>
        <v>0</v>
      </c>
      <c r="AE158" s="69">
        <f>求节点($C$8:$C$67,$L$8:$L$67,基本信息!N155)+AE157</f>
        <v>238107496.30241644</v>
      </c>
      <c r="AF158" s="69">
        <f>求节点($C$8:$C$67,$L$8:$L$67,基本信息!O155)+AF157</f>
        <v>270045979.81044501</v>
      </c>
      <c r="AG158" s="69">
        <f>求节点($C$8:$C$67,$L$8:$L$67,基本信息!P155)+AG157</f>
        <v>307978353.71210933</v>
      </c>
      <c r="AH158" s="69">
        <f>求节点($C$8:$C$67,$L$8:$L$67,基本信息!Q155)+AH157</f>
        <v>351373522.19650656</v>
      </c>
      <c r="AI158" s="69">
        <f>求节点($C$8:$C$67,$L$8:$L$67,基本信息!R155)+AI157</f>
        <v>400100093.50572407</v>
      </c>
      <c r="AJ158" s="69"/>
      <c r="AK158" s="69">
        <v>151</v>
      </c>
      <c r="AL158" s="69">
        <f>求节点($O$8:$O$607,P$8:P$607,节奏总纲!P154)+IF((节奏总纲!P154-INDEX($O$8:$O$607,MATCH(MAX(P$8:P$607),P$8:P$607,0)))&lt;0,0,(节奏总纲!P154-INDEX($O$8:$O$607,MATCH(MAX(P$8:P$607),P$8:P$607,0)))*MAX($I$8:$I$67))</f>
        <v>105076653.99409844</v>
      </c>
      <c r="AM158" s="69">
        <f>求节点($O$8:$O$607,Q$8:Q$607,节奏总纲!Q154)+IF((节奏总纲!Q154-INDEX($O$8:$O$607,MATCH(MAX(Q$8:Q$607),Q$8:Q$607,0)))&lt;0,0,(节奏总纲!Q154-INDEX($O$8:$O$607,MATCH(MAX(Q$8:Q$607),Q$8:Q$607,0)))*MAX($I$8:$I$67))</f>
        <v>88769884.734721318</v>
      </c>
      <c r="AN158" s="69">
        <f>求节点($O$8:$O$607,R$8:R$607,节奏总纲!R154)+IF((节奏总纲!R154-INDEX($O$8:$O$607,MATCH(MAX(R$8:R$607),R$8:R$607,0)))&lt;0,0,(节奏总纲!R154-INDEX($O$8:$O$607,MATCH(MAX(R$8:R$607),R$8:R$607,0)))*MAX($I$8:$I$67))</f>
        <v>70568110.978887647</v>
      </c>
      <c r="AO158" s="69">
        <f>求节点($O$8:$O$607,S$8:S$607,节奏总纲!S154)+IF((节奏总纲!S154-INDEX($O$8:$O$607,MATCH(MAX(S$8:S$607),S$8:S$607,0)))&lt;0,0,(节奏总纲!S154-INDEX($O$8:$O$607,MATCH(MAX(S$8:S$607),S$8:S$607,0)))*MAX($I$8:$I$67))</f>
        <v>50302908.587140545</v>
      </c>
      <c r="AP158" s="69">
        <f>求节点($O$8:$O$607,T$8:T$607,节奏总纲!T154)+IF((节奏总纲!T154-INDEX($O$8:$O$607,MATCH(MAX(T$8:T$607),T$8:T$607,0)))&lt;0,0,(节奏总纲!T154-INDEX($O$8:$O$607,MATCH(MAX(T$8:T$607),T$8:T$607,0)))*MAX($I$8:$I$67))</f>
        <v>27500490.873741418</v>
      </c>
      <c r="AQ158" s="69">
        <f>求节点($O$8:$O$607,U$8:U$607,节奏总纲!P154)+IF((节奏总纲!P154-INDEX($O$8:$O$607,MATCH(MAX(U$8:U$607),U$8:U$607,0)))&lt;0,0,(节奏总纲!P154-INDEX($O$8:$O$607,MATCH(MAX(U$8:U$607),U$8:U$607,0)))*MAX($J$8:$J$67))</f>
        <v>3150795812.4098878</v>
      </c>
      <c r="AR158" s="69">
        <f>求节点($O$8:$O$607,V$8:V$607,节奏总纲!Q154)+IF((节奏总纲!Q154-INDEX($O$8:$O$607,MATCH(MAX(V$8:V$607),V$8:V$607,0)))&lt;0,0,(节奏总纲!Q154-INDEX($O$8:$O$607,MATCH(MAX(V$8:V$607),V$8:V$607,0)))*MAX($J$8:$J$67))</f>
        <v>2661756278.2929869</v>
      </c>
      <c r="AS158" s="69">
        <f>求节点($O$8:$O$607,W$8:W$607,节奏总纲!R154)+IF((节奏总纲!R154-INDEX($O$8:$O$607,MATCH(MAX(W$8:W$607),W$8:W$607,0)))&lt;0,0,(节奏总纲!R154-INDEX($O$8:$O$607,MATCH(MAX(W$8:W$607),W$8:W$607,0)))*MAX($J$8:$J$67))</f>
        <v>2115882179.055861</v>
      </c>
      <c r="AT158" s="69">
        <f>求节点($O$8:$O$607,X$8:X$607,节奏总纲!S154)+IF((节奏总纲!S154-INDEX($O$8:$O$607,MATCH(MAX(X$8:X$607),X$8:X$607,0)))&lt;0,0,(节奏总纲!S154-INDEX($O$8:$O$607,MATCH(MAX(X$8:X$607),X$8:X$607,0)))*MAX($J$8:$J$67))</f>
        <v>1508119535.4769573</v>
      </c>
      <c r="AU158" s="69">
        <f>求节点($O$8:$O$607,Y$8:Y$607,节奏总纲!T154)+IF((节奏总纲!T154-INDEX($O$8:$O$607,MATCH(MAX(Y$8:Y$607),Y$8:Y$607,0)))&lt;0,0,(节奏总纲!T154-INDEX($O$8:$O$607,MATCH(MAX(Y$8:Y$607),Y$8:Y$607,0)))*MAX($J$8:$J$67))</f>
        <v>824254361.83947456</v>
      </c>
      <c r="AV158" s="69">
        <f>求节点($O$8:$O$607,Z$8:Z$607,节奏总纲!P154)+IF((节奏总纲!P154-INDEX($O$8:$O$607,MATCH(MAX(Z$8:Z$607),Z$8:Z$607,0)))&lt;0,0,(节奏总纲!P154-INDEX($O$8:$O$607,MATCH(MAX(Z$8:Z$607),Z$8:Z$607,0)))*MAX($K$8:$K$67))</f>
        <v>0</v>
      </c>
      <c r="AW158" s="69">
        <f>求节点($O$8:$O$607,AA$8:AA$607,节奏总纲!Q154)+IF((节奏总纲!Q154-INDEX($O$8:$O$607,MATCH(MAX(AA$8:AA$607),AA$8:AA$607,0)))&lt;0,0,(节奏总纲!Q154-INDEX($O$8:$O$607,MATCH(MAX(AA$8:AA$607),AA$8:AA$607,0)))*MAX($K$8:$K$67))</f>
        <v>0</v>
      </c>
      <c r="AX158" s="69">
        <f>求节点($O$8:$O$607,AB$8:AB$607,节奏总纲!R154)+IF((节奏总纲!R154-INDEX($O$8:$O$607,MATCH(MAX(AB$8:AB$607),AB$8:AB$607,0)))&lt;0,0,(节奏总纲!R154-INDEX($O$8:$O$607,MATCH(MAX(AB$8:AB$607),AB$8:AB$607,0)))*MAX($K$8:$K$67))</f>
        <v>0</v>
      </c>
      <c r="AY158" s="69">
        <f>求节点($O$8:$O$607,AC$8:AC$607,节奏总纲!S154)+IF((节奏总纲!S154-INDEX($O$8:$O$607,MATCH(MAX(AC$8:AC$607),AC$8:AC$607,0)))&lt;0,0,(节奏总纲!S154-INDEX($O$8:$O$607,MATCH(MAX(AC$8:AC$607),AC$8:AC$607,0)))*MAX($K$8:$K$67))</f>
        <v>0</v>
      </c>
      <c r="AZ158" s="69">
        <f>求节点($O$8:$O$607,AD$8:AD$607,节奏总纲!T154)+IF((节奏总纲!T154-INDEX($O$8:$O$607,MATCH(MAX(AD$8:AD$607),AD$8:AD$607,0)))&lt;0,0,(节奏总纲!T154-INDEX($O$8:$O$607,MATCH(MAX(AD$8:AD$607),AD$8:AD$607,0)))*MAX($K$8:$K$67))</f>
        <v>0</v>
      </c>
      <c r="BA158" s="69">
        <f>求节点($O$8:$O$607,AE$8:AE$607,节奏总纲!P154)+IF((节奏总纲!P154-INDEX($O$8:$O$607,MATCH(MAX(AE$8:AE$607),AE$8:AE$607,0)))&lt;0,0,(节奏总纲!P154-INDEX($O$8:$O$607,MATCH(MAX(AE$8:AE$607),AE$8:AE$607,0)))*MAX($L$8:$L$67))</f>
        <v>130032514388.15027</v>
      </c>
      <c r="BB158" s="69">
        <f>求节点($O$8:$O$607,AF$8:AF$607,节奏总纲!Q154)+IF((节奏总纲!Q154-INDEX($O$8:$O$607,MATCH(MAX(AF$8:AF$607),AF$8:AF$607,0)))&lt;0,0,(节奏总纲!Q154-INDEX($O$8:$O$607,MATCH(MAX(AF$8:AF$607),AF$8:AF$607,0)))*MAX($L$8:$L$67))</f>
        <v>109837606582.7327</v>
      </c>
      <c r="BC158" s="69">
        <f>求节点($O$8:$O$607,AG$8:AG$607,节奏总纲!R154)+IF((节奏总纲!R154-INDEX($O$8:$O$607,MATCH(MAX(AG$8:AG$607),AG$8:AG$607,0)))&lt;0,0,(节奏总纲!R154-INDEX($O$8:$O$607,MATCH(MAX(AG$8:AG$607),AG$8:AG$607,0)))*MAX($L$8:$L$67))</f>
        <v>87297132943.655502</v>
      </c>
      <c r="BD158" s="69">
        <f>求节点($O$8:$O$607,AH$8:AH$607,节奏总纲!S154)+IF((节奏总纲!S154-INDEX($O$8:$O$607,MATCH(MAX(AH$8:AH$607),AH$8:AH$607,0)))&lt;0,0,(节奏总纲!S154-INDEX($O$8:$O$607,MATCH(MAX(AH$8:AH$607),AH$8:AH$607,0)))*MAX($L$8:$L$67))</f>
        <v>62201534844.080826</v>
      </c>
      <c r="BE158" s="69">
        <f>求节点($O$8:$O$607,AI$8:AI$607,节奏总纲!T154)+IF((节奏总纲!T154-INDEX($O$8:$O$607,MATCH(MAX(AI$8:AI$607),AI$8:AI$607,0)))&lt;0,0,(节奏总纲!T154-INDEX($O$8:$O$607,MATCH(MAX(AI$8:AI$607),AI$8:AI$607,0)))*MAX($L$8:$L$67))</f>
        <v>33962790961.237415</v>
      </c>
      <c r="BN158" s="69">
        <v>151</v>
      </c>
      <c r="BO158" s="69">
        <f>求节点($BJ$19:$BJ$23,$BK$19:$BK$23,基本信息!G155)</f>
        <v>750000</v>
      </c>
      <c r="BP158" s="69">
        <f>求节点($BJ$19:$BJ$23,$BK$19:$BK$23,基本信息!H155)</f>
        <v>750000</v>
      </c>
      <c r="BQ158" s="69">
        <f>求节点($BJ$19:$BJ$23,$BK$19:$BK$23,基本信息!I155)</f>
        <v>750000</v>
      </c>
      <c r="BR158" s="69">
        <f>求节点($BJ$19:$BJ$23,$BK$19:$BK$23,基本信息!J155)</f>
        <v>750000</v>
      </c>
      <c r="BS158" s="69">
        <f>求节点($BJ$19:$BJ$23,$BK$19:$BK$23,基本信息!K155)</f>
        <v>750000</v>
      </c>
      <c r="BT158" s="69">
        <f>求节点($BJ$19:$BJ$23,$BL$19:$BL$23,基本信息!G155)</f>
        <v>12500</v>
      </c>
      <c r="BU158" s="69">
        <f>求节点($BJ$19:$BJ$23,$BL$19:$BL$23,基本信息!H155)</f>
        <v>12500</v>
      </c>
      <c r="BV158" s="69">
        <f>求节点($BJ$19:$BJ$23,$BL$19:$BL$23,基本信息!I155)</f>
        <v>12500</v>
      </c>
      <c r="BW158" s="69">
        <f>求节点($BJ$19:$BJ$23,$BL$19:$BL$23,基本信息!J155)</f>
        <v>12500</v>
      </c>
      <c r="BX158" s="69">
        <f>求节点($BJ$19:$BJ$23,$BL$19:$BL$23,基本信息!K155)</f>
        <v>12500</v>
      </c>
      <c r="BY158" s="69"/>
      <c r="BZ158" s="69"/>
      <c r="CA158" s="69"/>
      <c r="CC158" s="69"/>
      <c r="CD158" s="69">
        <v>151</v>
      </c>
      <c r="CE158" s="69">
        <f t="shared" si="74"/>
        <v>10508915.399409845</v>
      </c>
      <c r="CF158" s="69">
        <f t="shared" si="75"/>
        <v>8878238.4734721314</v>
      </c>
      <c r="CG158" s="69">
        <f t="shared" si="76"/>
        <v>7058061.0978887649</v>
      </c>
      <c r="CH158" s="69">
        <f t="shared" si="77"/>
        <v>5031540.8587140553</v>
      </c>
      <c r="CI158" s="69">
        <f t="shared" si="78"/>
        <v>2751299.0873741419</v>
      </c>
      <c r="CJ158" s="69">
        <f>(CE158-CE157)/节奏总纲!W154</f>
        <v>300.00000000000068</v>
      </c>
      <c r="CK158" s="6">
        <f t="shared" si="79"/>
        <v>1.1894662317580337E-4</v>
      </c>
      <c r="CL158" s="6">
        <f t="shared" si="80"/>
        <v>0.9998810533768242</v>
      </c>
      <c r="CM158" s="69"/>
      <c r="CN158" s="69">
        <v>151</v>
      </c>
      <c r="CO158" s="69">
        <f t="shared" si="81"/>
        <v>3151545812.4098878</v>
      </c>
      <c r="CP158" s="69">
        <f t="shared" si="82"/>
        <v>2662506278.2929869</v>
      </c>
      <c r="CQ158" s="69">
        <f t="shared" si="83"/>
        <v>2116632179.055861</v>
      </c>
      <c r="CR158" s="69">
        <f t="shared" si="84"/>
        <v>1508869535.4769573</v>
      </c>
      <c r="CS158" s="69">
        <f t="shared" si="85"/>
        <v>825004361.83947456</v>
      </c>
      <c r="CT158" s="6">
        <f t="shared" si="86"/>
        <v>2.379784539532042E-4</v>
      </c>
      <c r="CU158" s="6">
        <f t="shared" si="87"/>
        <v>0.99976202154604676</v>
      </c>
      <c r="CV158" s="69"/>
      <c r="CW158" s="69">
        <v>151</v>
      </c>
      <c r="CX158" s="69">
        <f t="shared" si="88"/>
        <v>0</v>
      </c>
      <c r="CY158" s="69">
        <f t="shared" si="89"/>
        <v>0</v>
      </c>
      <c r="CZ158" s="69">
        <f t="shared" si="90"/>
        <v>0</v>
      </c>
      <c r="DA158" s="69">
        <f t="shared" si="91"/>
        <v>0</v>
      </c>
      <c r="DB158" s="69">
        <f t="shared" si="92"/>
        <v>0</v>
      </c>
    </row>
    <row r="159" spans="14:106" x14ac:dyDescent="0.15">
      <c r="N159" s="69"/>
      <c r="O159" s="58">
        <v>152</v>
      </c>
      <c r="P159" s="69">
        <f>求节点($C$8:$C$67,$I$8:$I$67,基本信息!N156)+P158</f>
        <v>300355.53293080663</v>
      </c>
      <c r="Q159" s="69">
        <f>求节点($C$8:$C$67,$I$8:$I$67,基本信息!O156)+Q158</f>
        <v>318857.79688078084</v>
      </c>
      <c r="R159" s="69">
        <f>求节点($C$8:$C$67,$I$8:$I$67,基本信息!P156)+R158</f>
        <v>338774.69667524379</v>
      </c>
      <c r="S159" s="69">
        <f>求节点($C$8:$C$67,$I$8:$I$67,基本信息!Q156)+S158</f>
        <v>360252.6823951269</v>
      </c>
      <c r="T159" s="69">
        <f>求节点($C$8:$C$67,$I$8:$I$67,基本信息!R156)+T158</f>
        <v>383609.85137715045</v>
      </c>
      <c r="U159" s="69">
        <f>求节点($C$8:$C$67,$J$8:$J$67,基本信息!N156)+U158</f>
        <v>8217258.574859377</v>
      </c>
      <c r="V159" s="69">
        <f>求节点($C$8:$C$67,$J$8:$J$67,基本信息!O156)+V158</f>
        <v>8847070.1577711701</v>
      </c>
      <c r="W159" s="69">
        <f>求节点($C$8:$C$67,$J$8:$J$67,基本信息!P156)+W158</f>
        <v>9534890.5894887727</v>
      </c>
      <c r="X159" s="69">
        <f>求节点($C$8:$C$67,$J$8:$J$67,基本信息!Q156)+X158</f>
        <v>10283858.334594851</v>
      </c>
      <c r="Y159" s="69">
        <f>求节点($C$8:$C$67,$J$8:$J$67,基本信息!R156)+Y158</f>
        <v>11103131.168546533</v>
      </c>
      <c r="Z159" s="69">
        <f>求节点($C$8:$C$67,$K$8:$K$67,基本信息!N156)+Z158</f>
        <v>0</v>
      </c>
      <c r="AA159" s="69">
        <f>求节点($C$8:$C$67,$K$8:$K$67,基本信息!O156)+AA158</f>
        <v>0</v>
      </c>
      <c r="AB159" s="69">
        <f>求节点($C$8:$C$67,$K$8:$K$67,基本信息!P156)+AB158</f>
        <v>0</v>
      </c>
      <c r="AC159" s="69">
        <f>求节点($C$8:$C$67,$K$8:$K$67,基本信息!Q156)+AC158</f>
        <v>0</v>
      </c>
      <c r="AD159" s="69">
        <f>求节点($C$8:$C$67,$K$8:$K$67,基本信息!R156)+AD158</f>
        <v>0</v>
      </c>
      <c r="AE159" s="69">
        <f>求节点($C$8:$C$67,$L$8:$L$67,基本信息!N156)+AE158</f>
        <v>239907496.30241644</v>
      </c>
      <c r="AF159" s="69">
        <f>求节点($C$8:$C$67,$L$8:$L$67,基本信息!O156)+AF158</f>
        <v>272085979.81044501</v>
      </c>
      <c r="AG159" s="69">
        <f>求节点($C$8:$C$67,$L$8:$L$67,基本信息!P156)+AG158</f>
        <v>310258353.71210933</v>
      </c>
      <c r="AH159" s="69">
        <f>求节点($C$8:$C$67,$L$8:$L$67,基本信息!Q156)+AH158</f>
        <v>353893522.19650656</v>
      </c>
      <c r="AI159" s="69">
        <f>求节点($C$8:$C$67,$L$8:$L$67,基本信息!R156)+AI158</f>
        <v>402860093.50572407</v>
      </c>
      <c r="AJ159" s="69"/>
      <c r="AK159" s="69">
        <v>152</v>
      </c>
      <c r="AL159" s="69">
        <f>求节点($O$8:$O$607,P$8:P$607,节奏总纲!P155)+IF((节奏总纲!P155-INDEX($O$8:$O$607,MATCH(MAX(P$8:P$607),P$8:P$607,0)))&lt;0,0,(节奏总纲!P155-INDEX($O$8:$O$607,MATCH(MAX(P$8:P$607),P$8:P$607,0)))*MAX($I$8:$I$67))</f>
        <v>112638678.62255928</v>
      </c>
      <c r="AM159" s="69">
        <f>求节点($O$8:$O$607,Q$8:Q$607,节奏总纲!Q155)+IF((节奏总纲!Q155-INDEX($O$8:$O$607,MATCH(MAX(Q$8:Q$607),Q$8:Q$607,0)))&lt;0,0,(节奏总纲!Q155-INDEX($O$8:$O$607,MATCH(MAX(Q$8:Q$607),Q$8:Q$607,0)))*MAX($I$8:$I$67))</f>
        <v>95113871.886072025</v>
      </c>
      <c r="AN159" s="69">
        <f>求节点($O$8:$O$607,R$8:R$607,节奏总纲!R155)+IF((节奏总纲!R155-INDEX($O$8:$O$607,MATCH(MAX(R$8:R$607),R$8:R$607,0)))&lt;0,0,(节奏总纲!R155-INDEX($O$8:$O$607,MATCH(MAX(R$8:R$607),R$8:R$607,0)))*MAX($I$8:$I$67))</f>
        <v>76224164.204044744</v>
      </c>
      <c r="AO159" s="69">
        <f>求节点($O$8:$O$607,S$8:S$607,节奏总纲!S155)+IF((节奏总纲!S155-INDEX($O$8:$O$607,MATCH(MAX(S$8:S$607),S$8:S$607,0)))&lt;0,0,(节奏总纲!S155-INDEX($O$8:$O$607,MATCH(MAX(S$8:S$607),S$8:S$607,0)))*MAX($I$8:$I$67))</f>
        <v>55269606.439402707</v>
      </c>
      <c r="AP159" s="69">
        <f>求节点($O$8:$O$607,T$8:T$607,节奏总纲!T155)+IF((节奏总纲!T155-INDEX($O$8:$O$607,MATCH(MAX(T$8:T$607),T$8:T$607,0)))&lt;0,0,(节奏总纲!T155-INDEX($O$8:$O$607,MATCH(MAX(T$8:T$607),T$8:T$607,0)))*MAX($I$8:$I$67))</f>
        <v>48420466.379917391</v>
      </c>
      <c r="AQ159" s="69">
        <f>求节点($O$8:$O$607,U$8:U$607,节奏总纲!P155)+IF((节奏总纲!P155-INDEX($O$8:$O$607,MATCH(MAX(U$8:U$607),U$8:U$607,0)))&lt;0,0,(节奏总纲!P155-INDEX($O$8:$O$607,MATCH(MAX(U$8:U$607),U$8:U$607,0)))*MAX($J$8:$J$67))</f>
        <v>3377656551.2637134</v>
      </c>
      <c r="AR159" s="69">
        <f>求节点($O$8:$O$607,V$8:V$607,节奏总纲!Q155)+IF((节奏总纲!Q155-INDEX($O$8:$O$607,MATCH(MAX(V$8:V$607),V$8:V$607,0)))&lt;0,0,(节奏总纲!Q155-INDEX($O$8:$O$607,MATCH(MAX(V$8:V$607),V$8:V$607,0)))*MAX($J$8:$J$67))</f>
        <v>2852075892.8335085</v>
      </c>
      <c r="AS159" s="69">
        <f>求节点($O$8:$O$607,W$8:W$607,节奏总纲!R155)+IF((节奏总纲!R155-INDEX($O$8:$O$607,MATCH(MAX(W$8:W$607),W$8:W$607,0)))&lt;0,0,(节奏总纲!R155-INDEX($O$8:$O$607,MATCH(MAX(W$8:W$607),W$8:W$607,0)))*MAX($J$8:$J$67))</f>
        <v>2285563775.8105741</v>
      </c>
      <c r="AT159" s="69">
        <f>求节点($O$8:$O$607,X$8:X$607,节奏总纲!S155)+IF((节奏总纲!S155-INDEX($O$8:$O$607,MATCH(MAX(X$8:X$607),X$8:X$607,0)))&lt;0,0,(节奏总纲!S155-INDEX($O$8:$O$607,MATCH(MAX(X$8:X$607),X$8:X$607,0)))*MAX($J$8:$J$67))</f>
        <v>1657120471.0448225</v>
      </c>
      <c r="AU159" s="69">
        <f>求节点($O$8:$O$607,Y$8:Y$607,节奏总纲!T155)+IF((节奏总纲!T155-INDEX($O$8:$O$607,MATCH(MAX(Y$8:Y$607),Y$8:Y$607,0)))&lt;0,0,(节奏总纲!T155-INDEX($O$8:$O$607,MATCH(MAX(Y$8:Y$607),Y$8:Y$607,0)))*MAX($J$8:$J$67))</f>
        <v>1451853627.0247538</v>
      </c>
      <c r="AV159" s="69">
        <f>求节点($O$8:$O$607,Z$8:Z$607,节奏总纲!P155)+IF((节奏总纲!P155-INDEX($O$8:$O$607,MATCH(MAX(Z$8:Z$607),Z$8:Z$607,0)))&lt;0,0,(节奏总纲!P155-INDEX($O$8:$O$607,MATCH(MAX(Z$8:Z$607),Z$8:Z$607,0)))*MAX($K$8:$K$67))</f>
        <v>0</v>
      </c>
      <c r="AW159" s="69">
        <f>求节点($O$8:$O$607,AA$8:AA$607,节奏总纲!Q155)+IF((节奏总纲!Q155-INDEX($O$8:$O$607,MATCH(MAX(AA$8:AA$607),AA$8:AA$607,0)))&lt;0,0,(节奏总纲!Q155-INDEX($O$8:$O$607,MATCH(MAX(AA$8:AA$607),AA$8:AA$607,0)))*MAX($K$8:$K$67))</f>
        <v>0</v>
      </c>
      <c r="AX159" s="69">
        <f>求节点($O$8:$O$607,AB$8:AB$607,节奏总纲!R155)+IF((节奏总纲!R155-INDEX($O$8:$O$607,MATCH(MAX(AB$8:AB$607),AB$8:AB$607,0)))&lt;0,0,(节奏总纲!R155-INDEX($O$8:$O$607,MATCH(MAX(AB$8:AB$607),AB$8:AB$607,0)))*MAX($K$8:$K$67))</f>
        <v>0</v>
      </c>
      <c r="AY159" s="69">
        <f>求节点($O$8:$O$607,AC$8:AC$607,节奏总纲!S155)+IF((节奏总纲!S155-INDEX($O$8:$O$607,MATCH(MAX(AC$8:AC$607),AC$8:AC$607,0)))&lt;0,0,(节奏总纲!S155-INDEX($O$8:$O$607,MATCH(MAX(AC$8:AC$607),AC$8:AC$607,0)))*MAX($K$8:$K$67))</f>
        <v>0</v>
      </c>
      <c r="AZ159" s="69">
        <f>求节点($O$8:$O$607,AD$8:AD$607,节奏总纲!T155)+IF((节奏总纲!T155-INDEX($O$8:$O$607,MATCH(MAX(AD$8:AD$607),AD$8:AD$607,0)))&lt;0,0,(节奏总纲!T155-INDEX($O$8:$O$607,MATCH(MAX(AD$8:AD$607),AD$8:AD$607,0)))*MAX($K$8:$K$67))</f>
        <v>0</v>
      </c>
      <c r="BA159" s="69">
        <f>求节点($O$8:$O$607,AE$8:AE$607,节奏总纲!P155)+IF((节奏总纲!P155-INDEX($O$8:$O$607,MATCH(MAX(AE$8:AE$607),AE$8:AE$607,0)))&lt;0,0,(节奏总纲!P155-INDEX($O$8:$O$607,MATCH(MAX(AE$8:AE$607),AE$8:AE$607,0)))*MAX($L$8:$L$67))</f>
        <v>139409424927.44174</v>
      </c>
      <c r="BB159" s="69">
        <f>求节点($O$8:$O$607,AF$8:AF$607,节奏总纲!Q155)+IF((节奏总纲!Q155-INDEX($O$8:$O$607,MATCH(MAX(AF$8:AF$607),AF$8:AF$607,0)))&lt;0,0,(节奏总纲!Q155-INDEX($O$8:$O$607,MATCH(MAX(AF$8:AF$607),AF$8:AF$607,0)))*MAX($L$8:$L$67))</f>
        <v>117704150650.40759</v>
      </c>
      <c r="BC159" s="69">
        <f>求节点($O$8:$O$607,AG$8:AG$607,节奏总纲!R155)+IF((节奏总纲!R155-INDEX($O$8:$O$607,MATCH(MAX(AG$8:AG$607),AG$8:AG$607,0)))&lt;0,0,(节奏总纲!R155-INDEX($O$8:$O$607,MATCH(MAX(AG$8:AG$607),AG$8:AG$607,0)))*MAX($L$8:$L$67))</f>
        <v>94310638942.850296</v>
      </c>
      <c r="BD159" s="69">
        <f>求节点($O$8:$O$607,AH$8:AH$607,节奏总纲!S155)+IF((节奏总纲!S155-INDEX($O$8:$O$607,MATCH(MAX(AH$8:AH$607),AH$8:AH$607,0)))&lt;0,0,(节奏总纲!S155-INDEX($O$8:$O$607,MATCH(MAX(AH$8:AH$607),AH$8:AH$607,0)))*MAX($L$8:$L$67))</f>
        <v>68360240180.88591</v>
      </c>
      <c r="BE159" s="69">
        <f>求节点($O$8:$O$607,AI$8:AI$607,节奏总纲!T155)+IF((节奏总纲!T155-INDEX($O$8:$O$607,MATCH(MAX(AI$8:AI$607),AI$8:AI$607,0)))&lt;0,0,(节奏总纲!T155-INDEX($O$8:$O$607,MATCH(MAX(AI$8:AI$607),AI$8:AI$607,0)))*MAX($L$8:$L$67))</f>
        <v>59903560588.895622</v>
      </c>
      <c r="BN159" s="69">
        <v>152</v>
      </c>
      <c r="BO159" s="69">
        <f>求节点($BJ$19:$BJ$23,$BK$19:$BK$23,基本信息!G156)</f>
        <v>750000</v>
      </c>
      <c r="BP159" s="69">
        <f>求节点($BJ$19:$BJ$23,$BK$19:$BK$23,基本信息!H156)</f>
        <v>750000</v>
      </c>
      <c r="BQ159" s="69">
        <f>求节点($BJ$19:$BJ$23,$BK$19:$BK$23,基本信息!I156)</f>
        <v>750000</v>
      </c>
      <c r="BR159" s="69">
        <f>求节点($BJ$19:$BJ$23,$BK$19:$BK$23,基本信息!J156)</f>
        <v>750000</v>
      </c>
      <c r="BS159" s="69">
        <f>求节点($BJ$19:$BJ$23,$BK$19:$BK$23,基本信息!K156)</f>
        <v>750000</v>
      </c>
      <c r="BT159" s="69">
        <f>求节点($BJ$19:$BJ$23,$BL$19:$BL$23,基本信息!G156)</f>
        <v>12500</v>
      </c>
      <c r="BU159" s="69">
        <f>求节点($BJ$19:$BJ$23,$BL$19:$BL$23,基本信息!H156)</f>
        <v>12500</v>
      </c>
      <c r="BV159" s="69">
        <f>求节点($BJ$19:$BJ$23,$BL$19:$BL$23,基本信息!I156)</f>
        <v>12500</v>
      </c>
      <c r="BW159" s="69">
        <f>求节点($BJ$19:$BJ$23,$BL$19:$BL$23,基本信息!J156)</f>
        <v>12500</v>
      </c>
      <c r="BX159" s="69">
        <f>求节点($BJ$19:$BJ$23,$BL$19:$BL$23,基本信息!K156)</f>
        <v>12500</v>
      </c>
      <c r="BY159" s="69"/>
      <c r="BZ159" s="69"/>
      <c r="CA159" s="69"/>
      <c r="CC159" s="69"/>
      <c r="CD159" s="69">
        <v>152</v>
      </c>
      <c r="CE159" s="69">
        <f t="shared" si="74"/>
        <v>11265117.862255929</v>
      </c>
      <c r="CF159" s="69">
        <f t="shared" si="75"/>
        <v>9512637.1886072028</v>
      </c>
      <c r="CG159" s="69">
        <f t="shared" si="76"/>
        <v>7623666.4204044752</v>
      </c>
      <c r="CH159" s="69">
        <f t="shared" si="77"/>
        <v>5528210.6439402709</v>
      </c>
      <c r="CI159" s="69">
        <f t="shared" si="78"/>
        <v>4843296.6379917394</v>
      </c>
      <c r="CJ159" s="69">
        <f>(CE159-CE158)/节奏总纲!W155</f>
        <v>299.99999999999966</v>
      </c>
      <c r="CK159" s="6">
        <f t="shared" si="79"/>
        <v>1.109619992692804E-4</v>
      </c>
      <c r="CL159" s="6">
        <f t="shared" si="80"/>
        <v>0.9998890380007307</v>
      </c>
      <c r="CM159" s="69"/>
      <c r="CN159" s="69">
        <v>152</v>
      </c>
      <c r="CO159" s="69">
        <f t="shared" si="81"/>
        <v>3378406551.2637134</v>
      </c>
      <c r="CP159" s="69">
        <f t="shared" si="82"/>
        <v>2852825892.8335085</v>
      </c>
      <c r="CQ159" s="69">
        <f t="shared" si="83"/>
        <v>2286313775.8105741</v>
      </c>
      <c r="CR159" s="69">
        <f t="shared" si="84"/>
        <v>1657870471.0448225</v>
      </c>
      <c r="CS159" s="69">
        <f t="shared" si="85"/>
        <v>1452603627.0247538</v>
      </c>
      <c r="CT159" s="6">
        <f t="shared" si="86"/>
        <v>2.2199814871879701E-4</v>
      </c>
      <c r="CU159" s="6">
        <f t="shared" si="87"/>
        <v>0.99977800185128118</v>
      </c>
      <c r="CV159" s="69"/>
      <c r="CW159" s="69">
        <v>152</v>
      </c>
      <c r="CX159" s="69">
        <f t="shared" si="88"/>
        <v>0</v>
      </c>
      <c r="CY159" s="69">
        <f t="shared" si="89"/>
        <v>0</v>
      </c>
      <c r="CZ159" s="69">
        <f t="shared" si="90"/>
        <v>0</v>
      </c>
      <c r="DA159" s="69">
        <f t="shared" si="91"/>
        <v>0</v>
      </c>
      <c r="DB159" s="69">
        <f t="shared" si="92"/>
        <v>0</v>
      </c>
    </row>
    <row r="160" spans="14:106" x14ac:dyDescent="0.15">
      <c r="N160" s="69"/>
      <c r="O160" s="58">
        <v>153</v>
      </c>
      <c r="P160" s="69">
        <f>求节点($C$8:$C$67,$I$8:$I$67,基本信息!N157)+P159</f>
        <v>302515.53293080663</v>
      </c>
      <c r="Q160" s="69">
        <f>求节点($C$8:$C$67,$I$8:$I$67,基本信息!O157)+Q159</f>
        <v>321122.79688078084</v>
      </c>
      <c r="R160" s="69">
        <f>求节点($C$8:$C$67,$I$8:$I$67,基本信息!P157)+R159</f>
        <v>341144.69667524379</v>
      </c>
      <c r="S160" s="69">
        <f>求节点($C$8:$C$67,$I$8:$I$67,基本信息!Q157)+S159</f>
        <v>362727.6823951269</v>
      </c>
      <c r="T160" s="69">
        <f>求节点($C$8:$C$67,$I$8:$I$67,基本信息!R157)+T159</f>
        <v>386189.85137715045</v>
      </c>
      <c r="U160" s="69">
        <f>求节点($C$8:$C$67,$J$8:$J$67,基本信息!N157)+U159</f>
        <v>8277258.574859377</v>
      </c>
      <c r="V160" s="69">
        <f>求节点($C$8:$C$67,$J$8:$J$67,基本信息!O157)+V159</f>
        <v>8910820.1577711701</v>
      </c>
      <c r="W160" s="69">
        <f>求节点($C$8:$C$67,$J$8:$J$67,基本信息!P157)+W159</f>
        <v>9602390.5894887727</v>
      </c>
      <c r="X160" s="69">
        <f>求节点($C$8:$C$67,$J$8:$J$67,基本信息!Q157)+X159</f>
        <v>10355108.334594851</v>
      </c>
      <c r="Y160" s="69">
        <f>求节点($C$8:$C$67,$J$8:$J$67,基本信息!R157)+Y159</f>
        <v>11178131.168546533</v>
      </c>
      <c r="Z160" s="69">
        <f>求节点($C$8:$C$67,$K$8:$K$67,基本信息!N157)+Z159</f>
        <v>0</v>
      </c>
      <c r="AA160" s="69">
        <f>求节点($C$8:$C$67,$K$8:$K$67,基本信息!O157)+AA159</f>
        <v>0</v>
      </c>
      <c r="AB160" s="69">
        <f>求节点($C$8:$C$67,$K$8:$K$67,基本信息!P157)+AB159</f>
        <v>0</v>
      </c>
      <c r="AC160" s="69">
        <f>求节点($C$8:$C$67,$K$8:$K$67,基本信息!Q157)+AC159</f>
        <v>0</v>
      </c>
      <c r="AD160" s="69">
        <f>求节点($C$8:$C$67,$K$8:$K$67,基本信息!R157)+AD159</f>
        <v>0</v>
      </c>
      <c r="AE160" s="69">
        <f>求节点($C$8:$C$67,$L$8:$L$67,基本信息!N157)+AE159</f>
        <v>241707496.30241644</v>
      </c>
      <c r="AF160" s="69">
        <f>求节点($C$8:$C$67,$L$8:$L$67,基本信息!O157)+AF159</f>
        <v>274125979.81044501</v>
      </c>
      <c r="AG160" s="69">
        <f>求节点($C$8:$C$67,$L$8:$L$67,基本信息!P157)+AG159</f>
        <v>312538353.71210933</v>
      </c>
      <c r="AH160" s="69">
        <f>求节点($C$8:$C$67,$L$8:$L$67,基本信息!Q157)+AH159</f>
        <v>356413522.19650656</v>
      </c>
      <c r="AI160" s="69">
        <f>求节点($C$8:$C$67,$L$8:$L$67,基本信息!R157)+AI159</f>
        <v>405620093.50572407</v>
      </c>
      <c r="AJ160" s="69"/>
      <c r="AK160" s="69">
        <v>153</v>
      </c>
      <c r="AL160" s="69">
        <f>求节点($O$8:$O$607,P$8:P$607,节奏总纲!P156)+IF((节奏总纲!P156-INDEX($O$8:$O$607,MATCH(MAX(P$8:P$607),P$8:P$607,0)))&lt;0,0,(节奏总纲!P156-INDEX($O$8:$O$607,MATCH(MAX(P$8:P$607),P$8:P$607,0)))*MAX($I$8:$I$67))</f>
        <v>120743455.9423895</v>
      </c>
      <c r="AM160" s="69">
        <f>求节点($O$8:$O$607,Q$8:Q$607,节奏总纲!Q156)+IF((节奏总纲!Q156-INDEX($O$8:$O$607,MATCH(MAX(Q$8:Q$607),Q$8:Q$607,0)))&lt;0,0,(节奏总纲!Q156-INDEX($O$8:$O$607,MATCH(MAX(Q$8:Q$607),Q$8:Q$607,0)))*MAX($I$8:$I$67))</f>
        <v>103168590.53676325</v>
      </c>
      <c r="AN160" s="69">
        <f>求节点($O$8:$O$607,R$8:R$607,节奏总纲!R156)+IF((节奏总纲!R156-INDEX($O$8:$O$607,MATCH(MAX(R$8:R$607),R$8:R$607,0)))&lt;0,0,(节奏总纲!R156-INDEX($O$8:$O$607,MATCH(MAX(R$8:R$607),R$8:R$607,0)))*MAX($I$8:$I$67))</f>
        <v>83537741.620020658</v>
      </c>
      <c r="AO160" s="69">
        <f>求节点($O$8:$O$607,S$8:S$607,节奏总纲!S156)+IF((节奏总纲!S156-INDEX($O$8:$O$607,MATCH(MAX(S$8:S$607),S$8:S$607,0)))&lt;0,0,(节奏总纲!S156-INDEX($O$8:$O$607,MATCH(MAX(S$8:S$607),S$8:S$607,0)))*MAX($I$8:$I$67))</f>
        <v>78491775.94854328</v>
      </c>
      <c r="AP160" s="69">
        <f>求节点($O$8:$O$607,T$8:T$607,节奏总纲!T156)+IF((节奏总纲!T156-INDEX($O$8:$O$607,MATCH(MAX(T$8:T$607),T$8:T$607,0)))&lt;0,0,(节奏总纲!T156-INDEX($O$8:$O$607,MATCH(MAX(T$8:T$607),T$8:T$607,0)))*MAX($I$8:$I$67))</f>
        <v>79135790.219572589</v>
      </c>
      <c r="AQ160" s="69">
        <f>求节点($O$8:$O$607,U$8:U$607,节奏总纲!P156)+IF((节奏总纲!P156-INDEX($O$8:$O$607,MATCH(MAX(U$8:U$607),U$8:U$607,0)))&lt;0,0,(节奏总纲!P156-INDEX($O$8:$O$607,MATCH(MAX(U$8:U$607),U$8:U$607,0)))*MAX($J$8:$J$67))</f>
        <v>3620799870.8586202</v>
      </c>
      <c r="AR160" s="69">
        <f>求节点($O$8:$O$607,V$8:V$607,节奏总纲!Q156)+IF((节奏总纲!Q156-INDEX($O$8:$O$607,MATCH(MAX(V$8:V$607),V$8:V$607,0)))&lt;0,0,(节奏总纲!Q156-INDEX($O$8:$O$607,MATCH(MAX(V$8:V$607),V$8:V$607,0)))*MAX($J$8:$J$67))</f>
        <v>3093717452.3542452</v>
      </c>
      <c r="AS160" s="69">
        <f>求节点($O$8:$O$607,W$8:W$607,节奏总纲!R156)+IF((节奏总纲!R156-INDEX($O$8:$O$607,MATCH(MAX(W$8:W$607),W$8:W$607,0)))&lt;0,0,(节奏总纲!R156-INDEX($O$8:$O$607,MATCH(MAX(W$8:W$607),W$8:W$607,0)))*MAX($J$8:$J$67))</f>
        <v>2504971098.2898512</v>
      </c>
      <c r="AT160" s="69">
        <f>求节点($O$8:$O$607,X$8:X$607,节奏总纲!S156)+IF((节奏总纲!S156-INDEX($O$8:$O$607,MATCH(MAX(X$8:X$607),X$8:X$607,0)))&lt;0,0,(节奏总纲!S156-INDEX($O$8:$O$607,MATCH(MAX(X$8:X$607),X$8:X$607,0)))*MAX($J$8:$J$67))</f>
        <v>2353785556.3190393</v>
      </c>
      <c r="AU160" s="69">
        <f>求节点($O$8:$O$607,Y$8:Y$607,节奏总纲!T156)+IF((节奏总纲!T156-INDEX($O$8:$O$607,MATCH(MAX(Y$8:Y$607),Y$8:Y$607,0)))&lt;0,0,(节奏总纲!T156-INDEX($O$8:$O$607,MATCH(MAX(Y$8:Y$607),Y$8:Y$607,0)))*MAX($J$8:$J$67))</f>
        <v>2373313342.2144103</v>
      </c>
      <c r="AV160" s="69">
        <f>求节点($O$8:$O$607,Z$8:Z$607,节奏总纲!P156)+IF((节奏总纲!P156-INDEX($O$8:$O$607,MATCH(MAX(Z$8:Z$607),Z$8:Z$607,0)))&lt;0,0,(节奏总纲!P156-INDEX($O$8:$O$607,MATCH(MAX(Z$8:Z$607),Z$8:Z$607,0)))*MAX($K$8:$K$67))</f>
        <v>0</v>
      </c>
      <c r="AW160" s="69">
        <f>求节点($O$8:$O$607,AA$8:AA$607,节奏总纲!Q156)+IF((节奏总纲!Q156-INDEX($O$8:$O$607,MATCH(MAX(AA$8:AA$607),AA$8:AA$607,0)))&lt;0,0,(节奏总纲!Q156-INDEX($O$8:$O$607,MATCH(MAX(AA$8:AA$607),AA$8:AA$607,0)))*MAX($K$8:$K$67))</f>
        <v>0</v>
      </c>
      <c r="AX160" s="69">
        <f>求节点($O$8:$O$607,AB$8:AB$607,节奏总纲!R156)+IF((节奏总纲!R156-INDEX($O$8:$O$607,MATCH(MAX(AB$8:AB$607),AB$8:AB$607,0)))&lt;0,0,(节奏总纲!R156-INDEX($O$8:$O$607,MATCH(MAX(AB$8:AB$607),AB$8:AB$607,0)))*MAX($K$8:$K$67))</f>
        <v>0</v>
      </c>
      <c r="AY160" s="69">
        <f>求节点($O$8:$O$607,AC$8:AC$607,节奏总纲!S156)+IF((节奏总纲!S156-INDEX($O$8:$O$607,MATCH(MAX(AC$8:AC$607),AC$8:AC$607,0)))&lt;0,0,(节奏总纲!S156-INDEX($O$8:$O$607,MATCH(MAX(AC$8:AC$607),AC$8:AC$607,0)))*MAX($K$8:$K$67))</f>
        <v>0</v>
      </c>
      <c r="AZ160" s="69">
        <f>求节点($O$8:$O$607,AD$8:AD$607,节奏总纲!T156)+IF((节奏总纲!T156-INDEX($O$8:$O$607,MATCH(MAX(AD$8:AD$607),AD$8:AD$607,0)))&lt;0,0,(节奏总纲!T156-INDEX($O$8:$O$607,MATCH(MAX(AD$8:AD$607),AD$8:AD$607,0)))*MAX($K$8:$K$67))</f>
        <v>0</v>
      </c>
      <c r="BA160" s="69">
        <f>求节点($O$8:$O$607,AE$8:AE$607,节奏总纲!P156)+IF((节奏总纲!P156-INDEX($O$8:$O$607,MATCH(MAX(AE$8:AE$607),AE$8:AE$607,0)))&lt;0,0,(节奏总纲!P156-INDEX($O$8:$O$607,MATCH(MAX(AE$8:AE$607),AE$8:AE$607,0)))*MAX($L$8:$L$67))</f>
        <v>149459348804.03122</v>
      </c>
      <c r="BB160" s="69">
        <f>求节点($O$8:$O$607,AF$8:AF$607,节奏总纲!Q156)+IF((节奏总纲!Q156-INDEX($O$8:$O$607,MATCH(MAX(AF$8:AF$607),AF$8:AF$607,0)))&lt;0,0,(节奏总纲!Q156-INDEX($O$8:$O$607,MATCH(MAX(AF$8:AF$607),AF$8:AF$607,0)))*MAX($L$8:$L$67))</f>
        <v>127692001777.26471</v>
      </c>
      <c r="BC160" s="69">
        <f>求节点($O$8:$O$607,AG$8:AG$607,节奏总纲!R156)+IF((节奏总纲!R156-INDEX($O$8:$O$607,MATCH(MAX(AG$8:AG$607),AG$8:AG$607,0)))&lt;0,0,(节奏总纲!R156-INDEX($O$8:$O$607,MATCH(MAX(AG$8:AG$607),AG$8:AG$607,0)))*MAX($L$8:$L$67))</f>
        <v>103379474938.66042</v>
      </c>
      <c r="BD160" s="69">
        <f>求节点($O$8:$O$607,AH$8:AH$607,节奏总纲!S156)+IF((节奏总纲!S156-INDEX($O$8:$O$607,MATCH(MAX(AH$8:AH$607),AH$8:AH$607,0)))&lt;0,0,(节奏总纲!S156-INDEX($O$8:$O$607,MATCH(MAX(AH$8:AH$607),AH$8:AH$607,0)))*MAX($L$8:$L$67))</f>
        <v>97155730372.220215</v>
      </c>
      <c r="BE160" s="69">
        <f>求节点($O$8:$O$607,AI$8:AI$607,节奏总纲!T156)+IF((节奏总纲!T156-INDEX($O$8:$O$607,MATCH(MAX(AI$8:AI$607),AI$8:AI$607,0)))&lt;0,0,(节奏总纲!T156-INDEX($O$8:$O$607,MATCH(MAX(AI$8:AI$607),AI$8:AI$607,0)))*MAX($L$8:$L$67))</f>
        <v>97990562150.068085</v>
      </c>
      <c r="BN160" s="69">
        <v>153</v>
      </c>
      <c r="BO160" s="69">
        <f>求节点($BJ$19:$BJ$23,$BK$19:$BK$23,基本信息!G157)</f>
        <v>750000</v>
      </c>
      <c r="BP160" s="69">
        <f>求节点($BJ$19:$BJ$23,$BK$19:$BK$23,基本信息!H157)</f>
        <v>750000</v>
      </c>
      <c r="BQ160" s="69">
        <f>求节点($BJ$19:$BJ$23,$BK$19:$BK$23,基本信息!I157)</f>
        <v>750000</v>
      </c>
      <c r="BR160" s="69">
        <f>求节点($BJ$19:$BJ$23,$BK$19:$BK$23,基本信息!J157)</f>
        <v>750000</v>
      </c>
      <c r="BS160" s="69">
        <f>求节点($BJ$19:$BJ$23,$BK$19:$BK$23,基本信息!K157)</f>
        <v>750000</v>
      </c>
      <c r="BT160" s="69">
        <f>求节点($BJ$19:$BJ$23,$BL$19:$BL$23,基本信息!G157)</f>
        <v>12500</v>
      </c>
      <c r="BU160" s="69">
        <f>求节点($BJ$19:$BJ$23,$BL$19:$BL$23,基本信息!H157)</f>
        <v>12500</v>
      </c>
      <c r="BV160" s="69">
        <f>求节点($BJ$19:$BJ$23,$BL$19:$BL$23,基本信息!I157)</f>
        <v>12500</v>
      </c>
      <c r="BW160" s="69">
        <f>求节点($BJ$19:$BJ$23,$BL$19:$BL$23,基本信息!J157)</f>
        <v>12500</v>
      </c>
      <c r="BX160" s="69">
        <f>求节点($BJ$19:$BJ$23,$BL$19:$BL$23,基本信息!K157)</f>
        <v>12500</v>
      </c>
      <c r="BY160" s="69"/>
      <c r="BZ160" s="69"/>
      <c r="CA160" s="69"/>
      <c r="CC160" s="69"/>
      <c r="CD160" s="69">
        <v>153</v>
      </c>
      <c r="CE160" s="69">
        <f t="shared" si="74"/>
        <v>12075595.594238952</v>
      </c>
      <c r="CF160" s="69">
        <f t="shared" si="75"/>
        <v>10318109.053676326</v>
      </c>
      <c r="CG160" s="69">
        <f t="shared" si="76"/>
        <v>8355024.1620020662</v>
      </c>
      <c r="CH160" s="69">
        <f t="shared" si="77"/>
        <v>7850427.5948543288</v>
      </c>
      <c r="CI160" s="69">
        <f t="shared" si="78"/>
        <v>7914829.0219572596</v>
      </c>
      <c r="CJ160" s="69">
        <f>(CE160-CE159)/节奏总纲!W156</f>
        <v>300.00000000000011</v>
      </c>
      <c r="CK160" s="6">
        <f t="shared" si="79"/>
        <v>1.0351456292527322E-4</v>
      </c>
      <c r="CL160" s="6">
        <f t="shared" si="80"/>
        <v>0.99989648543707477</v>
      </c>
      <c r="CM160" s="69"/>
      <c r="CN160" s="69">
        <v>153</v>
      </c>
      <c r="CO160" s="69">
        <f t="shared" si="81"/>
        <v>3621549870.8586202</v>
      </c>
      <c r="CP160" s="69">
        <f t="shared" si="82"/>
        <v>3094467452.3542452</v>
      </c>
      <c r="CQ160" s="69">
        <f t="shared" si="83"/>
        <v>2505721098.2898512</v>
      </c>
      <c r="CR160" s="69">
        <f t="shared" si="84"/>
        <v>2354535556.3190393</v>
      </c>
      <c r="CS160" s="69">
        <f t="shared" si="85"/>
        <v>2374063342.2144103</v>
      </c>
      <c r="CT160" s="6">
        <f t="shared" si="86"/>
        <v>2.070936551322943E-4</v>
      </c>
      <c r="CU160" s="6">
        <f t="shared" si="87"/>
        <v>0.99979290634486773</v>
      </c>
      <c r="CV160" s="69"/>
      <c r="CW160" s="69">
        <v>153</v>
      </c>
      <c r="CX160" s="69">
        <f t="shared" si="88"/>
        <v>0</v>
      </c>
      <c r="CY160" s="69">
        <f t="shared" si="89"/>
        <v>0</v>
      </c>
      <c r="CZ160" s="69">
        <f t="shared" si="90"/>
        <v>0</v>
      </c>
      <c r="DA160" s="69">
        <f t="shared" si="91"/>
        <v>0</v>
      </c>
      <c r="DB160" s="69">
        <f t="shared" si="92"/>
        <v>0</v>
      </c>
    </row>
    <row r="161" spans="14:106" x14ac:dyDescent="0.15">
      <c r="N161" s="69"/>
      <c r="O161" s="58">
        <v>154</v>
      </c>
      <c r="P161" s="69">
        <f>求节点($C$8:$C$67,$I$8:$I$67,基本信息!N158)+P160</f>
        <v>304675.53293080663</v>
      </c>
      <c r="Q161" s="69">
        <f>求节点($C$8:$C$67,$I$8:$I$67,基本信息!O158)+Q160</f>
        <v>323387.79688078084</v>
      </c>
      <c r="R161" s="69">
        <f>求节点($C$8:$C$67,$I$8:$I$67,基本信息!P158)+R160</f>
        <v>343514.69667524379</v>
      </c>
      <c r="S161" s="69">
        <f>求节点($C$8:$C$67,$I$8:$I$67,基本信息!Q158)+S160</f>
        <v>365202.6823951269</v>
      </c>
      <c r="T161" s="69">
        <f>求节点($C$8:$C$67,$I$8:$I$67,基本信息!R158)+T160</f>
        <v>388769.85137715045</v>
      </c>
      <c r="U161" s="69">
        <f>求节点($C$8:$C$67,$J$8:$J$67,基本信息!N158)+U160</f>
        <v>8337258.574859377</v>
      </c>
      <c r="V161" s="69">
        <f>求节点($C$8:$C$67,$J$8:$J$67,基本信息!O158)+V160</f>
        <v>8974570.1577711701</v>
      </c>
      <c r="W161" s="69">
        <f>求节点($C$8:$C$67,$J$8:$J$67,基本信息!P158)+W160</f>
        <v>9669890.5894887727</v>
      </c>
      <c r="X161" s="69">
        <f>求节点($C$8:$C$67,$J$8:$J$67,基本信息!Q158)+X160</f>
        <v>10426358.334594851</v>
      </c>
      <c r="Y161" s="69">
        <f>求节点($C$8:$C$67,$J$8:$J$67,基本信息!R158)+Y160</f>
        <v>11253131.168546533</v>
      </c>
      <c r="Z161" s="69">
        <f>求节点($C$8:$C$67,$K$8:$K$67,基本信息!N158)+Z160</f>
        <v>0</v>
      </c>
      <c r="AA161" s="69">
        <f>求节点($C$8:$C$67,$K$8:$K$67,基本信息!O158)+AA160</f>
        <v>0</v>
      </c>
      <c r="AB161" s="69">
        <f>求节点($C$8:$C$67,$K$8:$K$67,基本信息!P158)+AB160</f>
        <v>0</v>
      </c>
      <c r="AC161" s="69">
        <f>求节点($C$8:$C$67,$K$8:$K$67,基本信息!Q158)+AC160</f>
        <v>0</v>
      </c>
      <c r="AD161" s="69">
        <f>求节点($C$8:$C$67,$K$8:$K$67,基本信息!R158)+AD160</f>
        <v>0</v>
      </c>
      <c r="AE161" s="69">
        <f>求节点($C$8:$C$67,$L$8:$L$67,基本信息!N158)+AE160</f>
        <v>243507496.30241644</v>
      </c>
      <c r="AF161" s="69">
        <f>求节点($C$8:$C$67,$L$8:$L$67,基本信息!O158)+AF160</f>
        <v>276165979.81044501</v>
      </c>
      <c r="AG161" s="69">
        <f>求节点($C$8:$C$67,$L$8:$L$67,基本信息!P158)+AG160</f>
        <v>314818353.71210933</v>
      </c>
      <c r="AH161" s="69">
        <f>求节点($C$8:$C$67,$L$8:$L$67,基本信息!Q158)+AH160</f>
        <v>358933522.19650656</v>
      </c>
      <c r="AI161" s="69">
        <f>求节点($C$8:$C$67,$L$8:$L$67,基本信息!R158)+AI160</f>
        <v>408380093.50572407</v>
      </c>
      <c r="AJ161" s="69"/>
      <c r="AK161" s="69">
        <v>154</v>
      </c>
      <c r="AL161" s="69">
        <f>求节点($O$8:$O$607,P$8:P$607,节奏总纲!P157)+IF((节奏总纲!P157-INDEX($O$8:$O$607,MATCH(MAX(P$8:P$607),P$8:P$607,0)))&lt;0,0,(节奏总纲!P157-INDEX($O$8:$O$607,MATCH(MAX(P$8:P$607),P$8:P$607,0)))*MAX($I$8:$I$67))</f>
        <v>129429941.19354935</v>
      </c>
      <c r="AM161" s="69">
        <f>求节点($O$8:$O$607,Q$8:Q$607,节奏总纲!Q157)+IF((节奏总纲!Q157-INDEX($O$8:$O$607,MATCH(MAX(Q$8:Q$607),Q$8:Q$607,0)))&lt;0,0,(节奏总纲!Q157-INDEX($O$8:$O$607,MATCH(MAX(Q$8:Q$607),Q$8:Q$607,0)))*MAX($I$8:$I$67))</f>
        <v>111174886.75935212</v>
      </c>
      <c r="AN161" s="69">
        <f>求节点($O$8:$O$607,R$8:R$607,节奏总纲!R157)+IF((节奏总纲!R157-INDEX($O$8:$O$607,MATCH(MAX(R$8:R$607),R$8:R$607,0)))&lt;0,0,(节奏总纲!R157-INDEX($O$8:$O$607,MATCH(MAX(R$8:R$607),R$8:R$607,0)))*MAX($I$8:$I$67))</f>
        <v>105503107.81007935</v>
      </c>
      <c r="AO161" s="69">
        <f>求节点($O$8:$O$607,S$8:S$607,节奏总纲!S157)+IF((节奏总纲!S157-INDEX($O$8:$O$607,MATCH(MAX(S$8:S$607),S$8:S$607,0)))&lt;0,0,(节奏总纲!S157-INDEX($O$8:$O$607,MATCH(MAX(S$8:S$607),S$8:S$607,0)))*MAX($I$8:$I$67))</f>
        <v>105929255.51278108</v>
      </c>
      <c r="AP161" s="69">
        <f>求节点($O$8:$O$607,T$8:T$607,节奏总纲!T157)+IF((节奏总纲!T157-INDEX($O$8:$O$607,MATCH(MAX(T$8:T$607),T$8:T$607,0)))&lt;0,0,(节奏总纲!T157-INDEX($O$8:$O$607,MATCH(MAX(T$8:T$607),T$8:T$607,0)))*MAX($I$8:$I$67))</f>
        <v>106227572.49308434</v>
      </c>
      <c r="AQ161" s="69">
        <f>求节点($O$8:$O$607,U$8:U$607,节奏总纲!P157)+IF((节奏总纲!P157-INDEX($O$8:$O$607,MATCH(MAX(U$8:U$607),U$8:U$607,0)))&lt;0,0,(节奏总纲!P157-INDEX($O$8:$O$607,MATCH(MAX(U$8:U$607),U$8:U$607,0)))*MAX($J$8:$J$67))</f>
        <v>3881394428.3934155</v>
      </c>
      <c r="AR161" s="69">
        <f>求节点($O$8:$O$607,V$8:V$607,节奏总纲!Q157)+IF((节奏总纲!Q157-INDEX($O$8:$O$607,MATCH(MAX(V$8:V$607),V$8:V$607,0)))&lt;0,0,(节奏总纲!Q157-INDEX($O$8:$O$607,MATCH(MAX(V$8:V$607),V$8:V$607,0)))*MAX($J$8:$J$67))</f>
        <v>3333906339.0319114</v>
      </c>
      <c r="AS161" s="69">
        <f>求节点($O$8:$O$607,W$8:W$607,节奏总纲!R157)+IF((节奏总纲!R157-INDEX($O$8:$O$607,MATCH(MAX(W$8:W$607),W$8:W$607,0)))&lt;0,0,(节奏总纲!R157-INDEX($O$8:$O$607,MATCH(MAX(W$8:W$607),W$8:W$607,0)))*MAX($J$8:$J$67))</f>
        <v>3163932083.991612</v>
      </c>
      <c r="AT161" s="69">
        <f>求节点($O$8:$O$607,X$8:X$607,节奏总纲!S157)+IF((节奏总纲!S157-INDEX($O$8:$O$607,MATCH(MAX(X$8:X$607),X$8:X$607,0)))&lt;0,0,(节奏总纲!S157-INDEX($O$8:$O$607,MATCH(MAX(X$8:X$607),X$8:X$607,0)))*MAX($J$8:$J$67))</f>
        <v>3176909943.2461734</v>
      </c>
      <c r="AU161" s="69">
        <f>求节点($O$8:$O$607,Y$8:Y$607,节奏总纲!T157)+IF((节奏总纲!T157-INDEX($O$8:$O$607,MATCH(MAX(Y$8:Y$607),Y$8:Y$607,0)))&lt;0,0,(节奏总纲!T157-INDEX($O$8:$O$607,MATCH(MAX(Y$8:Y$607),Y$8:Y$607,0)))*MAX($J$8:$J$67))</f>
        <v>3186066810.4197626</v>
      </c>
      <c r="AV161" s="69">
        <f>求节点($O$8:$O$607,Z$8:Z$607,节奏总纲!P157)+IF((节奏总纲!P157-INDEX($O$8:$O$607,MATCH(MAX(Z$8:Z$607),Z$8:Z$607,0)))&lt;0,0,(节奏总纲!P157-INDEX($O$8:$O$607,MATCH(MAX(Z$8:Z$607),Z$8:Z$607,0)))*MAX($K$8:$K$67))</f>
        <v>0</v>
      </c>
      <c r="AW161" s="69">
        <f>求节点($O$8:$O$607,AA$8:AA$607,节奏总纲!Q157)+IF((节奏总纲!Q157-INDEX($O$8:$O$607,MATCH(MAX(AA$8:AA$607),AA$8:AA$607,0)))&lt;0,0,(节奏总纲!Q157-INDEX($O$8:$O$607,MATCH(MAX(AA$8:AA$607),AA$8:AA$607,0)))*MAX($K$8:$K$67))</f>
        <v>0</v>
      </c>
      <c r="AX161" s="69">
        <f>求节点($O$8:$O$607,AB$8:AB$607,节奏总纲!R157)+IF((节奏总纲!R157-INDEX($O$8:$O$607,MATCH(MAX(AB$8:AB$607),AB$8:AB$607,0)))&lt;0,0,(节奏总纲!R157-INDEX($O$8:$O$607,MATCH(MAX(AB$8:AB$607),AB$8:AB$607,0)))*MAX($K$8:$K$67))</f>
        <v>0</v>
      </c>
      <c r="AY161" s="69">
        <f>求节点($O$8:$O$607,AC$8:AC$607,节奏总纲!S157)+IF((节奏总纲!S157-INDEX($O$8:$O$607,MATCH(MAX(AC$8:AC$607),AC$8:AC$607,0)))&lt;0,0,(节奏总纲!S157-INDEX($O$8:$O$607,MATCH(MAX(AC$8:AC$607),AC$8:AC$607,0)))*MAX($K$8:$K$67))</f>
        <v>0</v>
      </c>
      <c r="AZ161" s="69">
        <f>求节点($O$8:$O$607,AD$8:AD$607,节奏总纲!T157)+IF((节奏总纲!T157-INDEX($O$8:$O$607,MATCH(MAX(AD$8:AD$607),AD$8:AD$607,0)))&lt;0,0,(节奏总纲!T157-INDEX($O$8:$O$607,MATCH(MAX(AD$8:AD$607),AD$8:AD$607,0)))*MAX($K$8:$K$67))</f>
        <v>0</v>
      </c>
      <c r="BA161" s="69">
        <f>求节点($O$8:$O$607,AE$8:AE$607,节奏总纲!P157)+IF((节奏总纲!P157-INDEX($O$8:$O$607,MATCH(MAX(AE$8:AE$607),AE$8:AE$607,0)))&lt;0,0,(节奏总纲!P157-INDEX($O$8:$O$607,MATCH(MAX(AE$8:AE$607),AE$8:AE$607,0)))*MAX($L$8:$L$67))</f>
        <v>160230590515.46942</v>
      </c>
      <c r="BB161" s="69">
        <f>求节点($O$8:$O$607,AF$8:AF$607,节奏总纲!Q157)+IF((节奏总纲!Q157-INDEX($O$8:$O$607,MATCH(MAX(AF$8:AF$607),AF$8:AF$607,0)))&lt;0,0,(节奏总纲!Q157-INDEX($O$8:$O$607,MATCH(MAX(AF$8:AF$607),AF$8:AF$607,0)))*MAX($L$8:$L$67))</f>
        <v>137619809093.2749</v>
      </c>
      <c r="BC161" s="69">
        <f>求节点($O$8:$O$607,AG$8:AG$607,节奏总纲!R157)+IF((节奏总纲!R157-INDEX($O$8:$O$607,MATCH(MAX(AG$8:AG$607),AG$8:AG$607,0)))&lt;0,0,(节奏总纲!R157-INDEX($O$8:$O$607,MATCH(MAX(AG$8:AG$607),AG$8:AG$607,0)))*MAX($L$8:$L$67))</f>
        <v>130616529014.33321</v>
      </c>
      <c r="BD161" s="69">
        <f>求节点($O$8:$O$607,AH$8:AH$607,节奏总纲!S157)+IF((节奏总纲!S157-INDEX($O$8:$O$607,MATCH(MAX(AH$8:AH$607),AH$8:AH$607,0)))&lt;0,0,(节奏总纲!S157-INDEX($O$8:$O$607,MATCH(MAX(AH$8:AH$607),AH$8:AH$607,0)))*MAX($L$8:$L$67))</f>
        <v>131178205031.87509</v>
      </c>
      <c r="BE161" s="69">
        <f>求节点($O$8:$O$607,AI$8:AI$607,节奏总纲!T157)+IF((节奏总纲!T157-INDEX($O$8:$O$607,MATCH(MAX(AI$8:AI$607),AI$8:AI$607,0)))&lt;0,0,(节奏总纲!T157-INDEX($O$8:$O$607,MATCH(MAX(AI$8:AI$607),AI$8:AI$607,0)))*MAX($L$8:$L$67))</f>
        <v>131584372169.22266</v>
      </c>
      <c r="BN161" s="69">
        <v>154</v>
      </c>
      <c r="BO161" s="69">
        <f>求节点($BJ$19:$BJ$23,$BK$19:$BK$23,基本信息!G158)</f>
        <v>750000</v>
      </c>
      <c r="BP161" s="69">
        <f>求节点($BJ$19:$BJ$23,$BK$19:$BK$23,基本信息!H158)</f>
        <v>750000</v>
      </c>
      <c r="BQ161" s="69">
        <f>求节点($BJ$19:$BJ$23,$BK$19:$BK$23,基本信息!I158)</f>
        <v>750000</v>
      </c>
      <c r="BR161" s="69">
        <f>求节点($BJ$19:$BJ$23,$BK$19:$BK$23,基本信息!J158)</f>
        <v>750000</v>
      </c>
      <c r="BS161" s="69">
        <f>求节点($BJ$19:$BJ$23,$BK$19:$BK$23,基本信息!K158)</f>
        <v>750000</v>
      </c>
      <c r="BT161" s="69">
        <f>求节点($BJ$19:$BJ$23,$BL$19:$BL$23,基本信息!G158)</f>
        <v>12500</v>
      </c>
      <c r="BU161" s="69">
        <f>求节点($BJ$19:$BJ$23,$BL$19:$BL$23,基本信息!H158)</f>
        <v>12500</v>
      </c>
      <c r="BV161" s="69">
        <f>求节点($BJ$19:$BJ$23,$BL$19:$BL$23,基本信息!I158)</f>
        <v>12500</v>
      </c>
      <c r="BW161" s="69">
        <f>求节点($BJ$19:$BJ$23,$BL$19:$BL$23,基本信息!J158)</f>
        <v>12500</v>
      </c>
      <c r="BX161" s="69">
        <f>求节点($BJ$19:$BJ$23,$BL$19:$BL$23,基本信息!K158)</f>
        <v>12500</v>
      </c>
      <c r="BY161" s="69"/>
      <c r="BZ161" s="69"/>
      <c r="CA161" s="69"/>
      <c r="CC161" s="69"/>
      <c r="CD161" s="69">
        <v>154</v>
      </c>
      <c r="CE161" s="69">
        <f t="shared" si="74"/>
        <v>12944244.119354935</v>
      </c>
      <c r="CF161" s="69">
        <f t="shared" si="75"/>
        <v>11118738.675935213</v>
      </c>
      <c r="CG161" s="69">
        <f t="shared" si="76"/>
        <v>10551560.781007936</v>
      </c>
      <c r="CH161" s="69">
        <f t="shared" si="77"/>
        <v>10594175.551278109</v>
      </c>
      <c r="CI161" s="69">
        <f t="shared" si="78"/>
        <v>10624007.249308435</v>
      </c>
      <c r="CJ161" s="69">
        <f>(CE161-CE160)/节奏总纲!W157</f>
        <v>299.99999999999949</v>
      </c>
      <c r="CK161" s="6">
        <f t="shared" si="79"/>
        <v>9.6568018068427208E-5</v>
      </c>
      <c r="CL161" s="6">
        <f t="shared" si="80"/>
        <v>0.99990343198193155</v>
      </c>
      <c r="CM161" s="69"/>
      <c r="CN161" s="69">
        <v>154</v>
      </c>
      <c r="CO161" s="69">
        <f t="shared" si="81"/>
        <v>3882144428.3934155</v>
      </c>
      <c r="CP161" s="69">
        <f t="shared" si="82"/>
        <v>3334656339.0319114</v>
      </c>
      <c r="CQ161" s="69">
        <f t="shared" si="83"/>
        <v>3164682083.991612</v>
      </c>
      <c r="CR161" s="69">
        <f t="shared" si="84"/>
        <v>3177659943.2461734</v>
      </c>
      <c r="CS161" s="69">
        <f t="shared" si="85"/>
        <v>3186816810.4197626</v>
      </c>
      <c r="CT161" s="6">
        <f t="shared" si="86"/>
        <v>1.9319219411689421E-4</v>
      </c>
      <c r="CU161" s="6">
        <f t="shared" si="87"/>
        <v>0.99980680780588316</v>
      </c>
      <c r="CV161" s="69"/>
      <c r="CW161" s="69">
        <v>154</v>
      </c>
      <c r="CX161" s="69">
        <f t="shared" si="88"/>
        <v>0</v>
      </c>
      <c r="CY161" s="69">
        <f t="shared" si="89"/>
        <v>0</v>
      </c>
      <c r="CZ161" s="69">
        <f t="shared" si="90"/>
        <v>0</v>
      </c>
      <c r="DA161" s="69">
        <f t="shared" si="91"/>
        <v>0</v>
      </c>
      <c r="DB161" s="69">
        <f t="shared" si="92"/>
        <v>0</v>
      </c>
    </row>
    <row r="162" spans="14:106" x14ac:dyDescent="0.15">
      <c r="N162" s="69"/>
      <c r="O162" s="58">
        <v>155</v>
      </c>
      <c r="P162" s="69">
        <f>求节点($C$8:$C$67,$I$8:$I$67,基本信息!N159)+P161</f>
        <v>306835.53293080663</v>
      </c>
      <c r="Q162" s="69">
        <f>求节点($C$8:$C$67,$I$8:$I$67,基本信息!O159)+Q161</f>
        <v>325652.79688078084</v>
      </c>
      <c r="R162" s="69">
        <f>求节点($C$8:$C$67,$I$8:$I$67,基本信息!P159)+R161</f>
        <v>345884.69667524379</v>
      </c>
      <c r="S162" s="69">
        <f>求节点($C$8:$C$67,$I$8:$I$67,基本信息!Q159)+S161</f>
        <v>367677.6823951269</v>
      </c>
      <c r="T162" s="69">
        <f>求节点($C$8:$C$67,$I$8:$I$67,基本信息!R159)+T161</f>
        <v>391349.85137715045</v>
      </c>
      <c r="U162" s="69">
        <f>求节点($C$8:$C$67,$J$8:$J$67,基本信息!N159)+U161</f>
        <v>8397258.574859377</v>
      </c>
      <c r="V162" s="69">
        <f>求节点($C$8:$C$67,$J$8:$J$67,基本信息!O159)+V161</f>
        <v>9038320.1577711701</v>
      </c>
      <c r="W162" s="69">
        <f>求节点($C$8:$C$67,$J$8:$J$67,基本信息!P159)+W161</f>
        <v>9737390.5894887727</v>
      </c>
      <c r="X162" s="69">
        <f>求节点($C$8:$C$67,$J$8:$J$67,基本信息!Q159)+X161</f>
        <v>10497608.334594851</v>
      </c>
      <c r="Y162" s="69">
        <f>求节点($C$8:$C$67,$J$8:$J$67,基本信息!R159)+Y161</f>
        <v>11328131.168546533</v>
      </c>
      <c r="Z162" s="69">
        <f>求节点($C$8:$C$67,$K$8:$K$67,基本信息!N159)+Z161</f>
        <v>0</v>
      </c>
      <c r="AA162" s="69">
        <f>求节点($C$8:$C$67,$K$8:$K$67,基本信息!O159)+AA161</f>
        <v>0</v>
      </c>
      <c r="AB162" s="69">
        <f>求节点($C$8:$C$67,$K$8:$K$67,基本信息!P159)+AB161</f>
        <v>0</v>
      </c>
      <c r="AC162" s="69">
        <f>求节点($C$8:$C$67,$K$8:$K$67,基本信息!Q159)+AC161</f>
        <v>0</v>
      </c>
      <c r="AD162" s="69">
        <f>求节点($C$8:$C$67,$K$8:$K$67,基本信息!R159)+AD161</f>
        <v>0</v>
      </c>
      <c r="AE162" s="69">
        <f>求节点($C$8:$C$67,$L$8:$L$67,基本信息!N159)+AE161</f>
        <v>245307496.30241644</v>
      </c>
      <c r="AF162" s="69">
        <f>求节点($C$8:$C$67,$L$8:$L$67,基本信息!O159)+AF161</f>
        <v>278205979.81044501</v>
      </c>
      <c r="AG162" s="69">
        <f>求节点($C$8:$C$67,$L$8:$L$67,基本信息!P159)+AG161</f>
        <v>317098353.71210933</v>
      </c>
      <c r="AH162" s="69">
        <f>求节点($C$8:$C$67,$L$8:$L$67,基本信息!Q159)+AH161</f>
        <v>361453522.19650656</v>
      </c>
      <c r="AI162" s="69">
        <f>求节点($C$8:$C$67,$L$8:$L$67,基本信息!R159)+AI161</f>
        <v>411140093.50572407</v>
      </c>
      <c r="AJ162" s="69"/>
      <c r="AK162" s="69">
        <v>155</v>
      </c>
      <c r="AL162" s="69">
        <f>求节点($O$8:$O$607,P$8:P$607,节奏总纲!P158)+IF((节奏总纲!P158-INDEX($O$8:$O$607,MATCH(MAX(P$8:P$607),P$8:P$607,0)))&lt;0,0,(节奏总纲!P158-INDEX($O$8:$O$607,MATCH(MAX(P$8:P$607),P$8:P$607,0)))*MAX($I$8:$I$67))</f>
        <v>138739885.56845564</v>
      </c>
      <c r="AM162" s="69">
        <f>求节点($O$8:$O$607,Q$8:Q$607,节奏总纲!Q158)+IF((节奏总纲!Q158-INDEX($O$8:$O$607,MATCH(MAX(Q$8:Q$607),Q$8:Q$607,0)))&lt;0,0,(节奏总纲!Q158-INDEX($O$8:$O$607,MATCH(MAX(Q$8:Q$607),Q$8:Q$607,0)))*MAX($I$8:$I$67))</f>
        <v>132239994.8807359</v>
      </c>
      <c r="AN162" s="69">
        <f>求节点($O$8:$O$607,R$8:R$607,节奏总纲!R158)+IF((节奏总纲!R158-INDEX($O$8:$O$607,MATCH(MAX(R$8:R$607),R$8:R$607,0)))&lt;0,0,(节奏总纲!R158-INDEX($O$8:$O$607,MATCH(MAX(R$8:R$607),R$8:R$607,0)))*MAX($I$8:$I$67))</f>
        <v>133248590.73077907</v>
      </c>
      <c r="AO162" s="69">
        <f>求节点($O$8:$O$607,S$8:S$607,节奏总纲!S158)+IF((节奏总纲!S158-INDEX($O$8:$O$607,MATCH(MAX(S$8:S$607),S$8:S$607,0)))&lt;0,0,(节奏总纲!S158-INDEX($O$8:$O$607,MATCH(MAX(S$8:S$607),S$8:S$607,0)))*MAX($I$8:$I$67))</f>
        <v>133285608.71649896</v>
      </c>
      <c r="AP162" s="69">
        <f>求节点($O$8:$O$607,T$8:T$607,节奏总纲!T158)+IF((节奏总纲!T158-INDEX($O$8:$O$607,MATCH(MAX(T$8:T$607),T$8:T$607,0)))&lt;0,0,(节奏总纲!T158-INDEX($O$8:$O$607,MATCH(MAX(T$8:T$607),T$8:T$607,0)))*MAX($I$8:$I$67))</f>
        <v>133741565.43558754</v>
      </c>
      <c r="AQ162" s="69">
        <f>求节点($O$8:$O$607,U$8:U$607,节奏总纲!P158)+IF((节奏总纲!P158-INDEX($O$8:$O$607,MATCH(MAX(U$8:U$607),U$8:U$607,0)))&lt;0,0,(节奏总纲!P158-INDEX($O$8:$O$607,MATCH(MAX(U$8:U$607),U$8:U$607,0)))*MAX($J$8:$J$67))</f>
        <v>4160692759.6406035</v>
      </c>
      <c r="AR162" s="69">
        <f>求节点($O$8:$O$607,V$8:V$607,节奏总纲!Q158)+IF((节奏总纲!Q158-INDEX($O$8:$O$607,MATCH(MAX(V$8:V$607),V$8:V$607,0)))&lt;0,0,(节奏总纲!Q158-INDEX($O$8:$O$607,MATCH(MAX(V$8:V$607),V$8:V$607,0)))*MAX($J$8:$J$67))</f>
        <v>3965859582.6734252</v>
      </c>
      <c r="AS162" s="69">
        <f>求节点($O$8:$O$607,W$8:W$607,节奏总纲!R158)+IF((节奏总纲!R158-INDEX($O$8:$O$607,MATCH(MAX(W$8:W$607),W$8:W$607,0)))&lt;0,0,(节奏总纲!R158-INDEX($O$8:$O$607,MATCH(MAX(W$8:W$607),W$8:W$607,0)))*MAX($J$8:$J$67))</f>
        <v>3996296571.6126037</v>
      </c>
      <c r="AT162" s="69">
        <f>求节点($O$8:$O$607,X$8:X$607,节奏总纲!S158)+IF((节奏总纲!S158-INDEX($O$8:$O$607,MATCH(MAX(X$8:X$607),X$8:X$607,0)))&lt;0,0,(节奏总纲!S158-INDEX($O$8:$O$607,MATCH(MAX(X$8:X$607),X$8:X$607,0)))*MAX($J$8:$J$67))</f>
        <v>3997600539.3577094</v>
      </c>
      <c r="AU162" s="69">
        <f>求节点($O$8:$O$607,Y$8:Y$607,节奏总纲!T158)+IF((节奏总纲!T158-INDEX($O$8:$O$607,MATCH(MAX(Y$8:Y$607),Y$8:Y$607,0)))&lt;0,0,(节奏总纲!T158-INDEX($O$8:$O$607,MATCH(MAX(Y$8:Y$607),Y$8:Y$607,0)))*MAX($J$8:$J$67))</f>
        <v>4011486598.6948586</v>
      </c>
      <c r="AV162" s="69">
        <f>求节点($O$8:$O$607,Z$8:Z$607,节奏总纲!P158)+IF((节奏总纲!P158-INDEX($O$8:$O$607,MATCH(MAX(Z$8:Z$607),Z$8:Z$607,0)))&lt;0,0,(节奏总纲!P158-INDEX($O$8:$O$607,MATCH(MAX(Z$8:Z$607),Z$8:Z$607,0)))*MAX($K$8:$K$67))</f>
        <v>0</v>
      </c>
      <c r="AW162" s="69">
        <f>求节点($O$8:$O$607,AA$8:AA$607,节奏总纲!Q158)+IF((节奏总纲!Q158-INDEX($O$8:$O$607,MATCH(MAX(AA$8:AA$607),AA$8:AA$607,0)))&lt;0,0,(节奏总纲!Q158-INDEX($O$8:$O$607,MATCH(MAX(AA$8:AA$607),AA$8:AA$607,0)))*MAX($K$8:$K$67))</f>
        <v>0</v>
      </c>
      <c r="AX162" s="69">
        <f>求节点($O$8:$O$607,AB$8:AB$607,节奏总纲!R158)+IF((节奏总纲!R158-INDEX($O$8:$O$607,MATCH(MAX(AB$8:AB$607),AB$8:AB$607,0)))&lt;0,0,(节奏总纲!R158-INDEX($O$8:$O$607,MATCH(MAX(AB$8:AB$607),AB$8:AB$607,0)))*MAX($K$8:$K$67))</f>
        <v>0</v>
      </c>
      <c r="AY162" s="69">
        <f>求节点($O$8:$O$607,AC$8:AC$607,节奏总纲!S158)+IF((节奏总纲!S158-INDEX($O$8:$O$607,MATCH(MAX(AC$8:AC$607),AC$8:AC$607,0)))&lt;0,0,(节奏总纲!S158-INDEX($O$8:$O$607,MATCH(MAX(AC$8:AC$607),AC$8:AC$607,0)))*MAX($K$8:$K$67))</f>
        <v>0</v>
      </c>
      <c r="AZ162" s="69">
        <f>求节点($O$8:$O$607,AD$8:AD$607,节奏总纲!T158)+IF((节奏总纲!T158-INDEX($O$8:$O$607,MATCH(MAX(AD$8:AD$607),AD$8:AD$607,0)))&lt;0,0,(节奏总纲!T158-INDEX($O$8:$O$607,MATCH(MAX(AD$8:AD$607),AD$8:AD$607,0)))*MAX($K$8:$K$67))</f>
        <v>0</v>
      </c>
      <c r="BA162" s="69">
        <f>求节点($O$8:$O$607,AE$8:AE$607,节奏总纲!P158)+IF((节奏总纲!P158-INDEX($O$8:$O$607,MATCH(MAX(AE$8:AE$607),AE$8:AE$607,0)))&lt;0,0,(节奏总纲!P158-INDEX($O$8:$O$607,MATCH(MAX(AE$8:AE$607),AE$8:AE$607,0)))*MAX($L$8:$L$67))</f>
        <v>171774921540.35318</v>
      </c>
      <c r="BB162" s="69">
        <f>求节点($O$8:$O$607,AF$8:AF$607,节奏总纲!Q158)+IF((节奏总纲!Q158-INDEX($O$8:$O$607,MATCH(MAX(AF$8:AF$607),AF$8:AF$607,0)))&lt;0,0,(节奏总纲!Q158-INDEX($O$8:$O$607,MATCH(MAX(AF$8:AF$607),AF$8:AF$607,0)))*MAX($L$8:$L$67))</f>
        <v>163740543163.7908</v>
      </c>
      <c r="BC162" s="69">
        <f>求节点($O$8:$O$607,AG$8:AG$607,节奏总纲!R158)+IF((节奏总纲!R158-INDEX($O$8:$O$607,MATCH(MAX(AG$8:AG$607),AG$8:AG$607,0)))&lt;0,0,(节奏总纲!R158-INDEX($O$8:$O$607,MATCH(MAX(AG$8:AG$607),AG$8:AG$607,0)))*MAX($L$8:$L$67))</f>
        <v>165020927836.00082</v>
      </c>
      <c r="BD162" s="69">
        <f>求节点($O$8:$O$607,AH$8:AH$607,节奏总纲!S158)+IF((节奏总纲!S158-INDEX($O$8:$O$607,MATCH(MAX(AH$8:AH$607),AH$8:AH$607,0)))&lt;0,0,(节奏总纲!S158-INDEX($O$8:$O$607,MATCH(MAX(AH$8:AH$607),AH$8:AH$607,0)))*MAX($L$8:$L$67))</f>
        <v>165100083004.48523</v>
      </c>
      <c r="BE162" s="69">
        <f>求节点($O$8:$O$607,AI$8:AI$607,节奏总纲!T158)+IF((节奏总纲!T158-INDEX($O$8:$O$607,MATCH(MAX(AI$8:AI$607),AI$8:AI$607,0)))&lt;0,0,(节奏总纲!T158-INDEX($O$8:$O$607,MATCH(MAX(AI$8:AI$607),AI$8:AI$607,0)))*MAX($L$8:$L$67))</f>
        <v>165701723417.92664</v>
      </c>
      <c r="BN162" s="69">
        <v>155</v>
      </c>
      <c r="BO162" s="69">
        <f>求节点($BJ$19:$BJ$23,$BK$19:$BK$23,基本信息!G159)</f>
        <v>750000</v>
      </c>
      <c r="BP162" s="69">
        <f>求节点($BJ$19:$BJ$23,$BK$19:$BK$23,基本信息!H159)</f>
        <v>750000</v>
      </c>
      <c r="BQ162" s="69">
        <f>求节点($BJ$19:$BJ$23,$BK$19:$BK$23,基本信息!I159)</f>
        <v>750000</v>
      </c>
      <c r="BR162" s="69">
        <f>求节点($BJ$19:$BJ$23,$BK$19:$BK$23,基本信息!J159)</f>
        <v>750000</v>
      </c>
      <c r="BS162" s="69">
        <f>求节点($BJ$19:$BJ$23,$BK$19:$BK$23,基本信息!K159)</f>
        <v>750000</v>
      </c>
      <c r="BT162" s="69">
        <f>求节点($BJ$19:$BJ$23,$BL$19:$BL$23,基本信息!G159)</f>
        <v>12500</v>
      </c>
      <c r="BU162" s="69">
        <f>求节点($BJ$19:$BJ$23,$BL$19:$BL$23,基本信息!H159)</f>
        <v>12500</v>
      </c>
      <c r="BV162" s="69">
        <f>求节点($BJ$19:$BJ$23,$BL$19:$BL$23,基本信息!I159)</f>
        <v>12500</v>
      </c>
      <c r="BW162" s="69">
        <f>求节点($BJ$19:$BJ$23,$BL$19:$BL$23,基本信息!J159)</f>
        <v>12500</v>
      </c>
      <c r="BX162" s="69">
        <f>求节点($BJ$19:$BJ$23,$BL$19:$BL$23,基本信息!K159)</f>
        <v>12500</v>
      </c>
      <c r="BY162" s="69"/>
      <c r="BZ162" s="69"/>
      <c r="CA162" s="69"/>
      <c r="CC162" s="69"/>
      <c r="CD162" s="69">
        <v>155</v>
      </c>
      <c r="CE162" s="69">
        <f t="shared" si="74"/>
        <v>13875238.556845564</v>
      </c>
      <c r="CF162" s="69">
        <f t="shared" si="75"/>
        <v>13225249.488073591</v>
      </c>
      <c r="CG162" s="69">
        <f t="shared" si="76"/>
        <v>13326109.073077908</v>
      </c>
      <c r="CH162" s="69">
        <f t="shared" si="77"/>
        <v>13329810.871649897</v>
      </c>
      <c r="CI162" s="69">
        <f t="shared" si="78"/>
        <v>13375406.543558754</v>
      </c>
      <c r="CJ162" s="69">
        <f>(CE162-CE161)/节奏总纲!W158</f>
        <v>300.00000000000091</v>
      </c>
      <c r="CK162" s="6">
        <f t="shared" si="79"/>
        <v>9.0088541172021375E-5</v>
      </c>
      <c r="CL162" s="6">
        <f t="shared" si="80"/>
        <v>0.99990991145882802</v>
      </c>
      <c r="CM162" s="69"/>
      <c r="CN162" s="69">
        <v>155</v>
      </c>
      <c r="CO162" s="69">
        <f t="shared" si="81"/>
        <v>4161442759.6406035</v>
      </c>
      <c r="CP162" s="69">
        <f t="shared" si="82"/>
        <v>3966609582.6734252</v>
      </c>
      <c r="CQ162" s="69">
        <f t="shared" si="83"/>
        <v>3997046571.6126037</v>
      </c>
      <c r="CR162" s="69">
        <f t="shared" si="84"/>
        <v>3998350539.3577094</v>
      </c>
      <c r="CS162" s="69">
        <f t="shared" si="85"/>
        <v>4012236598.6948586</v>
      </c>
      <c r="CT162" s="6">
        <f t="shared" si="86"/>
        <v>1.8022595607317029E-4</v>
      </c>
      <c r="CU162" s="6">
        <f t="shared" si="87"/>
        <v>0.99981977404392686</v>
      </c>
      <c r="CV162" s="69"/>
      <c r="CW162" s="69">
        <v>155</v>
      </c>
      <c r="CX162" s="69">
        <f t="shared" si="88"/>
        <v>0</v>
      </c>
      <c r="CY162" s="69">
        <f t="shared" si="89"/>
        <v>0</v>
      </c>
      <c r="CZ162" s="69">
        <f t="shared" si="90"/>
        <v>0</v>
      </c>
      <c r="DA162" s="69">
        <f t="shared" si="91"/>
        <v>0</v>
      </c>
      <c r="DB162" s="69">
        <f t="shared" si="92"/>
        <v>0</v>
      </c>
    </row>
    <row r="163" spans="14:106" x14ac:dyDescent="0.15">
      <c r="N163" s="69"/>
      <c r="O163" s="58">
        <v>156</v>
      </c>
      <c r="P163" s="69">
        <f>求节点($C$8:$C$67,$I$8:$I$67,基本信息!N160)+P162</f>
        <v>308995.53293080663</v>
      </c>
      <c r="Q163" s="69">
        <f>求节点($C$8:$C$67,$I$8:$I$67,基本信息!O160)+Q162</f>
        <v>327917.79688078084</v>
      </c>
      <c r="R163" s="69">
        <f>求节点($C$8:$C$67,$I$8:$I$67,基本信息!P160)+R162</f>
        <v>348254.69667524379</v>
      </c>
      <c r="S163" s="69">
        <f>求节点($C$8:$C$67,$I$8:$I$67,基本信息!Q160)+S162</f>
        <v>370152.6823951269</v>
      </c>
      <c r="T163" s="69">
        <f>求节点($C$8:$C$67,$I$8:$I$67,基本信息!R160)+T162</f>
        <v>393929.85137715045</v>
      </c>
      <c r="U163" s="69">
        <f>求节点($C$8:$C$67,$J$8:$J$67,基本信息!N160)+U162</f>
        <v>8457258.574859377</v>
      </c>
      <c r="V163" s="69">
        <f>求节点($C$8:$C$67,$J$8:$J$67,基本信息!O160)+V162</f>
        <v>9102070.1577711701</v>
      </c>
      <c r="W163" s="69">
        <f>求节点($C$8:$C$67,$J$8:$J$67,基本信息!P160)+W162</f>
        <v>9804890.5894887727</v>
      </c>
      <c r="X163" s="69">
        <f>求节点($C$8:$C$67,$J$8:$J$67,基本信息!Q160)+X162</f>
        <v>10568858.334594851</v>
      </c>
      <c r="Y163" s="69">
        <f>求节点($C$8:$C$67,$J$8:$J$67,基本信息!R160)+Y162</f>
        <v>11403131.168546533</v>
      </c>
      <c r="Z163" s="69">
        <f>求节点($C$8:$C$67,$K$8:$K$67,基本信息!N160)+Z162</f>
        <v>0</v>
      </c>
      <c r="AA163" s="69">
        <f>求节点($C$8:$C$67,$K$8:$K$67,基本信息!O160)+AA162</f>
        <v>0</v>
      </c>
      <c r="AB163" s="69">
        <f>求节点($C$8:$C$67,$K$8:$K$67,基本信息!P160)+AB162</f>
        <v>0</v>
      </c>
      <c r="AC163" s="69">
        <f>求节点($C$8:$C$67,$K$8:$K$67,基本信息!Q160)+AC162</f>
        <v>0</v>
      </c>
      <c r="AD163" s="69">
        <f>求节点($C$8:$C$67,$K$8:$K$67,基本信息!R160)+AD162</f>
        <v>0</v>
      </c>
      <c r="AE163" s="69">
        <f>求节点($C$8:$C$67,$L$8:$L$67,基本信息!N160)+AE162</f>
        <v>247107496.30241644</v>
      </c>
      <c r="AF163" s="69">
        <f>求节点($C$8:$C$67,$L$8:$L$67,基本信息!O160)+AF162</f>
        <v>280245979.81044501</v>
      </c>
      <c r="AG163" s="69">
        <f>求节点($C$8:$C$67,$L$8:$L$67,基本信息!P160)+AG162</f>
        <v>319378353.71210933</v>
      </c>
      <c r="AH163" s="69">
        <f>求节点($C$8:$C$67,$L$8:$L$67,基本信息!Q160)+AH162</f>
        <v>363973522.19650656</v>
      </c>
      <c r="AI163" s="69">
        <f>求节点($C$8:$C$67,$L$8:$L$67,基本信息!R160)+AI162</f>
        <v>413900093.50572407</v>
      </c>
      <c r="AJ163" s="69"/>
      <c r="AK163" s="69">
        <v>156</v>
      </c>
      <c r="AL163" s="69">
        <f>求节点($O$8:$O$607,P$8:P$607,节奏总纲!P159)+IF((节奏总纲!P159-INDEX($O$8:$O$607,MATCH(MAX(P$8:P$607),P$8:P$607,0)))&lt;0,0,(节奏总纲!P159-INDEX($O$8:$O$607,MATCH(MAX(P$8:P$607),P$8:P$607,0)))*MAX($I$8:$I$67))</f>
        <v>148718036.88716894</v>
      </c>
      <c r="AM163" s="69">
        <f>求节点($O$8:$O$607,Q$8:Q$607,节奏总纲!Q159)+IF((节奏总纲!Q159-INDEX($O$8:$O$607,MATCH(MAX(Q$8:Q$607),Q$8:Q$607,0)))&lt;0,0,(节奏总纲!Q159-INDEX($O$8:$O$607,MATCH(MAX(Q$8:Q$607),Q$8:Q$607,0)))*MAX($I$8:$I$67))</f>
        <v>148752079.1511189</v>
      </c>
      <c r="AN163" s="69">
        <f>求节点($O$8:$O$607,R$8:R$607,节奏总纲!R159)+IF((节奏总纲!R159-INDEX($O$8:$O$607,MATCH(MAX(R$8:R$607),R$8:R$607,0)))&lt;0,0,(节奏总纲!R159-INDEX($O$8:$O$607,MATCH(MAX(R$8:R$607),R$8:R$607,0)))*MAX($I$8:$I$67))</f>
        <v>150277516.06445575</v>
      </c>
      <c r="AO163" s="69">
        <f>求节点($O$8:$O$607,S$8:S$607,节奏总纲!S159)+IF((节奏总纲!S159-INDEX($O$8:$O$607,MATCH(MAX(S$8:S$607),S$8:S$607,0)))&lt;0,0,(节奏总纲!S159-INDEX($O$8:$O$607,MATCH(MAX(S$8:S$607),S$8:S$607,0)))*MAX($I$8:$I$67))</f>
        <v>150314534.05017564</v>
      </c>
      <c r="AP163" s="69">
        <f>求节点($O$8:$O$607,T$8:T$607,节奏总纲!T159)+IF((节奏总纲!T159-INDEX($O$8:$O$607,MATCH(MAX(T$8:T$607),T$8:T$607,0)))&lt;0,0,(节奏总纲!T159-INDEX($O$8:$O$607,MATCH(MAX(T$8:T$607),T$8:T$607,0)))*MAX($I$8:$I$67))</f>
        <v>150800425.22322038</v>
      </c>
      <c r="AQ163" s="69">
        <f>求节点($O$8:$O$607,U$8:U$607,节奏总纲!P159)+IF((节奏总纲!P159-INDEX($O$8:$O$607,MATCH(MAX(U$8:U$607),U$8:U$607,0)))&lt;0,0,(节奏总纲!P159-INDEX($O$8:$O$607,MATCH(MAX(U$8:U$607),U$8:U$607,0)))*MAX($J$8:$J$67))</f>
        <v>4460037299.2020035</v>
      </c>
      <c r="AR163" s="69">
        <f>求节点($O$8:$O$607,V$8:V$607,节奏总纲!Q159)+IF((节奏总纲!Q159-INDEX($O$8:$O$607,MATCH(MAX(V$8:V$607),V$8:V$607,0)))&lt;0,0,(节奏总纲!Q159-INDEX($O$8:$O$607,MATCH(MAX(V$8:V$607),V$8:V$607,0)))*MAX($J$8:$J$67))</f>
        <v>4461222110.784915</v>
      </c>
      <c r="AS163" s="69">
        <f>求节点($O$8:$O$607,W$8:W$607,节奏总纲!R159)+IF((节奏总纲!R159-INDEX($O$8:$O$607,MATCH(MAX(W$8:W$607),W$8:W$607,0)))&lt;0,0,(节奏总纲!R159-INDEX($O$8:$O$607,MATCH(MAX(W$8:W$607),W$8:W$607,0)))*MAX($J$8:$J$67))</f>
        <v>4507164331.6229038</v>
      </c>
      <c r="AT163" s="69">
        <f>求节点($O$8:$O$607,X$8:X$607,节奏总纲!S159)+IF((节奏总纲!S159-INDEX($O$8:$O$607,MATCH(MAX(X$8:X$607),X$8:X$607,0)))&lt;0,0,(节奏总纲!S159-INDEX($O$8:$O$607,MATCH(MAX(X$8:X$607),X$8:X$607,0)))*MAX($J$8:$J$67))</f>
        <v>4508468299.3680096</v>
      </c>
      <c r="AU163" s="69">
        <f>求节点($O$8:$O$607,Y$8:Y$607,节奏总纲!T159)+IF((节奏总纲!T159-INDEX($O$8:$O$607,MATCH(MAX(Y$8:Y$607),Y$8:Y$607,0)))&lt;0,0,(节奏总纲!T159-INDEX($O$8:$O$607,MATCH(MAX(Y$8:Y$607),Y$8:Y$607,0)))*MAX($J$8:$J$67))</f>
        <v>4523252392.323843</v>
      </c>
      <c r="AV163" s="69">
        <f>求节点($O$8:$O$607,Z$8:Z$607,节奏总纲!P159)+IF((节奏总纲!P159-INDEX($O$8:$O$607,MATCH(MAX(Z$8:Z$607),Z$8:Z$607,0)))&lt;0,0,(节奏总纲!P159-INDEX($O$8:$O$607,MATCH(MAX(Z$8:Z$607),Z$8:Z$607,0)))*MAX($K$8:$K$67))</f>
        <v>0</v>
      </c>
      <c r="AW163" s="69">
        <f>求节点($O$8:$O$607,AA$8:AA$607,节奏总纲!Q159)+IF((节奏总纲!Q159-INDEX($O$8:$O$607,MATCH(MAX(AA$8:AA$607),AA$8:AA$607,0)))&lt;0,0,(节奏总纲!Q159-INDEX($O$8:$O$607,MATCH(MAX(AA$8:AA$607),AA$8:AA$607,0)))*MAX($K$8:$K$67))</f>
        <v>0</v>
      </c>
      <c r="AX163" s="69">
        <f>求节点($O$8:$O$607,AB$8:AB$607,节奏总纲!R159)+IF((节奏总纲!R159-INDEX($O$8:$O$607,MATCH(MAX(AB$8:AB$607),AB$8:AB$607,0)))&lt;0,0,(节奏总纲!R159-INDEX($O$8:$O$607,MATCH(MAX(AB$8:AB$607),AB$8:AB$607,0)))*MAX($K$8:$K$67))</f>
        <v>0</v>
      </c>
      <c r="AY163" s="69">
        <f>求节点($O$8:$O$607,AC$8:AC$607,节奏总纲!S159)+IF((节奏总纲!S159-INDEX($O$8:$O$607,MATCH(MAX(AC$8:AC$607),AC$8:AC$607,0)))&lt;0,0,(节奏总纲!S159-INDEX($O$8:$O$607,MATCH(MAX(AC$8:AC$607),AC$8:AC$607,0)))*MAX($K$8:$K$67))</f>
        <v>0</v>
      </c>
      <c r="AZ163" s="69">
        <f>求节点($O$8:$O$607,AD$8:AD$607,节奏总纲!T159)+IF((节奏总纲!T159-INDEX($O$8:$O$607,MATCH(MAX(AD$8:AD$607),AD$8:AD$607,0)))&lt;0,0,(节奏总纲!T159-INDEX($O$8:$O$607,MATCH(MAX(AD$8:AD$607),AD$8:AD$607,0)))*MAX($K$8:$K$67))</f>
        <v>0</v>
      </c>
      <c r="BA163" s="69">
        <f>求节点($O$8:$O$607,AE$8:AE$607,节奏总纲!P159)+IF((节奏总纲!P159-INDEX($O$8:$O$607,MATCH(MAX(AE$8:AE$607),AE$8:AE$607,0)))&lt;0,0,(节奏总纲!P159-INDEX($O$8:$O$607,MATCH(MAX(AE$8:AE$607),AE$8:AE$607,0)))*MAX($L$8:$L$67))</f>
        <v>184147829175.55771</v>
      </c>
      <c r="BB163" s="69">
        <f>求节点($O$8:$O$607,AF$8:AF$607,节奏总纲!Q159)+IF((节奏总纲!Q159-INDEX($O$8:$O$607,MATCH(MAX(AF$8:AF$607),AF$8:AF$607,0)))&lt;0,0,(节奏总纲!Q159-INDEX($O$8:$O$607,MATCH(MAX(AF$8:AF$607),AF$8:AF$607,0)))*MAX($L$8:$L$67))</f>
        <v>184215527659.06573</v>
      </c>
      <c r="BC163" s="69">
        <f>求节点($O$8:$O$607,AG$8:AG$607,节奏总纲!R159)+IF((节奏总纲!R159-INDEX($O$8:$O$607,MATCH(MAX(AG$8:AG$607),AG$8:AG$607,0)))&lt;0,0,(节奏总纲!R159-INDEX($O$8:$O$607,MATCH(MAX(AG$8:AG$607),AG$8:AG$607,0)))*MAX($L$8:$L$67))</f>
        <v>186136795249.75992</v>
      </c>
      <c r="BD163" s="69">
        <f>求节点($O$8:$O$607,AH$8:AH$607,节奏总纲!S159)+IF((节奏总纲!S159-INDEX($O$8:$O$607,MATCH(MAX(AH$8:AH$607),AH$8:AH$607,0)))&lt;0,0,(节奏总纲!S159-INDEX($O$8:$O$607,MATCH(MAX(AH$8:AH$607),AH$8:AH$607,0)))*MAX($L$8:$L$67))</f>
        <v>186215950418.24432</v>
      </c>
      <c r="BE163" s="69">
        <f>求节点($O$8:$O$607,AI$8:AI$607,节奏总纲!T159)+IF((节奏总纲!T159-INDEX($O$8:$O$607,MATCH(MAX(AI$8:AI$607),AI$8:AI$607,0)))&lt;0,0,(节奏总纲!T159-INDEX($O$8:$O$607,MATCH(MAX(AI$8:AI$607),AI$8:AI$607,0)))*MAX($L$8:$L$67))</f>
        <v>186854709554.59131</v>
      </c>
      <c r="BN163" s="69">
        <v>156</v>
      </c>
      <c r="BO163" s="69">
        <f>求节点($BJ$19:$BJ$23,$BK$19:$BK$23,基本信息!G160)</f>
        <v>750000</v>
      </c>
      <c r="BP163" s="69">
        <f>求节点($BJ$19:$BJ$23,$BK$19:$BK$23,基本信息!H160)</f>
        <v>750000</v>
      </c>
      <c r="BQ163" s="69">
        <f>求节点($BJ$19:$BJ$23,$BK$19:$BK$23,基本信息!I160)</f>
        <v>750000</v>
      </c>
      <c r="BR163" s="69">
        <f>求节点($BJ$19:$BJ$23,$BK$19:$BK$23,基本信息!J160)</f>
        <v>750000</v>
      </c>
      <c r="BS163" s="69">
        <f>求节点($BJ$19:$BJ$23,$BK$19:$BK$23,基本信息!K160)</f>
        <v>750000</v>
      </c>
      <c r="BT163" s="69">
        <f>求节点($BJ$19:$BJ$23,$BL$19:$BL$23,基本信息!G160)</f>
        <v>12500</v>
      </c>
      <c r="BU163" s="69">
        <f>求节点($BJ$19:$BJ$23,$BL$19:$BL$23,基本信息!H160)</f>
        <v>12500</v>
      </c>
      <c r="BV163" s="69">
        <f>求节点($BJ$19:$BJ$23,$BL$19:$BL$23,基本信息!I160)</f>
        <v>12500</v>
      </c>
      <c r="BW163" s="69">
        <f>求节点($BJ$19:$BJ$23,$BL$19:$BL$23,基本信息!J160)</f>
        <v>12500</v>
      </c>
      <c r="BX163" s="69">
        <f>求节点($BJ$19:$BJ$23,$BL$19:$BL$23,基本信息!K160)</f>
        <v>12500</v>
      </c>
      <c r="BY163" s="69"/>
      <c r="BZ163" s="69"/>
      <c r="CA163" s="69"/>
      <c r="CC163" s="69"/>
      <c r="CD163" s="69">
        <v>156</v>
      </c>
      <c r="CE163" s="69">
        <f t="shared" si="74"/>
        <v>14873053.688716896</v>
      </c>
      <c r="CF163" s="69">
        <f t="shared" si="75"/>
        <v>14876457.915111892</v>
      </c>
      <c r="CG163" s="69">
        <f t="shared" si="76"/>
        <v>15029001.606445575</v>
      </c>
      <c r="CH163" s="69">
        <f t="shared" si="77"/>
        <v>15032703.405017564</v>
      </c>
      <c r="CI163" s="69">
        <f t="shared" si="78"/>
        <v>15081292.522322038</v>
      </c>
      <c r="CJ163" s="69">
        <f>(CE163-CE162)/节奏总纲!W159</f>
        <v>300.00000000000017</v>
      </c>
      <c r="CK163" s="6">
        <f t="shared" si="79"/>
        <v>8.4044610216682275E-5</v>
      </c>
      <c r="CL163" s="6">
        <f t="shared" si="80"/>
        <v>0.99991595538978328</v>
      </c>
      <c r="CM163" s="69"/>
      <c r="CN163" s="69">
        <v>156</v>
      </c>
      <c r="CO163" s="69">
        <f t="shared" si="81"/>
        <v>4460787299.2020035</v>
      </c>
      <c r="CP163" s="69">
        <f t="shared" si="82"/>
        <v>4461972110.784915</v>
      </c>
      <c r="CQ163" s="69">
        <f t="shared" si="83"/>
        <v>4507914331.6229038</v>
      </c>
      <c r="CR163" s="69">
        <f t="shared" si="84"/>
        <v>4509218299.3680096</v>
      </c>
      <c r="CS163" s="69">
        <f t="shared" si="85"/>
        <v>4524002392.323843</v>
      </c>
      <c r="CT163" s="6">
        <f t="shared" si="86"/>
        <v>1.6813175560604932E-4</v>
      </c>
      <c r="CU163" s="6">
        <f t="shared" si="87"/>
        <v>0.99983186824439396</v>
      </c>
      <c r="CV163" s="69"/>
      <c r="CW163" s="69">
        <v>156</v>
      </c>
      <c r="CX163" s="69">
        <f t="shared" si="88"/>
        <v>0</v>
      </c>
      <c r="CY163" s="69">
        <f t="shared" si="89"/>
        <v>0</v>
      </c>
      <c r="CZ163" s="69">
        <f t="shared" si="90"/>
        <v>0</v>
      </c>
      <c r="DA163" s="69">
        <f t="shared" si="91"/>
        <v>0</v>
      </c>
      <c r="DB163" s="69">
        <f t="shared" si="92"/>
        <v>0</v>
      </c>
    </row>
    <row r="164" spans="14:106" x14ac:dyDescent="0.15">
      <c r="N164" s="69"/>
      <c r="O164" s="58">
        <v>157</v>
      </c>
      <c r="P164" s="69">
        <f>求节点($C$8:$C$67,$I$8:$I$67,基本信息!N161)+P163</f>
        <v>311155.53293080663</v>
      </c>
      <c r="Q164" s="69">
        <f>求节点($C$8:$C$67,$I$8:$I$67,基本信息!O161)+Q163</f>
        <v>330182.79688078084</v>
      </c>
      <c r="R164" s="69">
        <f>求节点($C$8:$C$67,$I$8:$I$67,基本信息!P161)+R163</f>
        <v>350624.69667524379</v>
      </c>
      <c r="S164" s="69">
        <f>求节点($C$8:$C$67,$I$8:$I$67,基本信息!Q161)+S163</f>
        <v>372627.6823951269</v>
      </c>
      <c r="T164" s="69">
        <f>求节点($C$8:$C$67,$I$8:$I$67,基本信息!R161)+T163</f>
        <v>396509.85137715045</v>
      </c>
      <c r="U164" s="69">
        <f>求节点($C$8:$C$67,$J$8:$J$67,基本信息!N161)+U163</f>
        <v>8517258.574859377</v>
      </c>
      <c r="V164" s="69">
        <f>求节点($C$8:$C$67,$J$8:$J$67,基本信息!O161)+V163</f>
        <v>9165820.1577711701</v>
      </c>
      <c r="W164" s="69">
        <f>求节点($C$8:$C$67,$J$8:$J$67,基本信息!P161)+W163</f>
        <v>9872390.5894887727</v>
      </c>
      <c r="X164" s="69">
        <f>求节点($C$8:$C$67,$J$8:$J$67,基本信息!Q161)+X163</f>
        <v>10640108.334594851</v>
      </c>
      <c r="Y164" s="69">
        <f>求节点($C$8:$C$67,$J$8:$J$67,基本信息!R161)+Y163</f>
        <v>11478131.168546533</v>
      </c>
      <c r="Z164" s="69">
        <f>求节点($C$8:$C$67,$K$8:$K$67,基本信息!N161)+Z163</f>
        <v>0</v>
      </c>
      <c r="AA164" s="69">
        <f>求节点($C$8:$C$67,$K$8:$K$67,基本信息!O161)+AA163</f>
        <v>0</v>
      </c>
      <c r="AB164" s="69">
        <f>求节点($C$8:$C$67,$K$8:$K$67,基本信息!P161)+AB163</f>
        <v>0</v>
      </c>
      <c r="AC164" s="69">
        <f>求节点($C$8:$C$67,$K$8:$K$67,基本信息!Q161)+AC163</f>
        <v>0</v>
      </c>
      <c r="AD164" s="69">
        <f>求节点($C$8:$C$67,$K$8:$K$67,基本信息!R161)+AD163</f>
        <v>0</v>
      </c>
      <c r="AE164" s="69">
        <f>求节点($C$8:$C$67,$L$8:$L$67,基本信息!N161)+AE163</f>
        <v>248907496.30241644</v>
      </c>
      <c r="AF164" s="69">
        <f>求节点($C$8:$C$67,$L$8:$L$67,基本信息!O161)+AF163</f>
        <v>282285979.81044501</v>
      </c>
      <c r="AG164" s="69">
        <f>求节点($C$8:$C$67,$L$8:$L$67,基本信息!P161)+AG163</f>
        <v>321658353.71210933</v>
      </c>
      <c r="AH164" s="69">
        <f>求节点($C$8:$C$67,$L$8:$L$67,基本信息!Q161)+AH163</f>
        <v>366493522.19650656</v>
      </c>
      <c r="AI164" s="69">
        <f>求节点($C$8:$C$67,$L$8:$L$67,基本信息!R161)+AI163</f>
        <v>416660093.50572407</v>
      </c>
      <c r="AJ164" s="69"/>
      <c r="AK164" s="69">
        <v>157</v>
      </c>
      <c r="AL164" s="69">
        <f>求节点($O$8:$O$607,P$8:P$607,节奏总纲!P160)+IF((节奏总纲!P160-INDEX($O$8:$O$607,MATCH(MAX(P$8:P$607),P$8:P$607,0)))&lt;0,0,(节奏总纲!P160-INDEX($O$8:$O$607,MATCH(MAX(P$8:P$607),P$8:P$607,0)))*MAX($I$8:$I$67))</f>
        <v>159412354.67573738</v>
      </c>
      <c r="AM164" s="69">
        <f>求节点($O$8:$O$607,Q$8:Q$607,节奏总纲!Q160)+IF((节奏总纲!Q160-INDEX($O$8:$O$607,MATCH(MAX(Q$8:Q$607),Q$8:Q$607,0)))&lt;0,0,(节奏总纲!Q160-INDEX($O$8:$O$607,MATCH(MAX(Q$8:Q$607),Q$8:Q$607,0)))*MAX($I$8:$I$67))</f>
        <v>159446396.93968734</v>
      </c>
      <c r="AN164" s="69">
        <f>求节点($O$8:$O$607,R$8:R$607,节奏总纲!R160)+IF((节奏总纲!R160-INDEX($O$8:$O$607,MATCH(MAX(R$8:R$607),R$8:R$607,0)))&lt;0,0,(节奏总纲!R160-INDEX($O$8:$O$607,MATCH(MAX(R$8:R$607),R$8:R$607,0)))*MAX($I$8:$I$67))</f>
        <v>161078777.03090987</v>
      </c>
      <c r="AO164" s="69">
        <f>求节点($O$8:$O$607,S$8:S$607,节奏总纲!S160)+IF((节奏总纲!S160-INDEX($O$8:$O$607,MATCH(MAX(S$8:S$607),S$8:S$607,0)))&lt;0,0,(节奏总纲!S160-INDEX($O$8:$O$607,MATCH(MAX(S$8:S$607),S$8:S$607,0)))*MAX($I$8:$I$67))</f>
        <v>161115795.01662976</v>
      </c>
      <c r="AP164" s="69">
        <f>求节点($O$8:$O$607,T$8:T$607,节奏总纲!T160)+IF((节奏总纲!T160-INDEX($O$8:$O$607,MATCH(MAX(T$8:T$607),T$8:T$607,0)))&lt;0,0,(节奏总纲!T160-INDEX($O$8:$O$607,MATCH(MAX(T$8:T$607),T$8:T$607,0)))*MAX($I$8:$I$67))</f>
        <v>161154692.18561178</v>
      </c>
      <c r="AQ164" s="69">
        <f>求节点($O$8:$O$607,U$8:U$607,节奏总纲!P160)+IF((节奏总纲!P160-INDEX($O$8:$O$607,MATCH(MAX(U$8:U$607),U$8:U$607,0)))&lt;0,0,(节奏总纲!P160-INDEX($O$8:$O$607,MATCH(MAX(U$8:U$607),U$8:U$607,0)))*MAX($J$8:$J$67))</f>
        <v>4780866832.8590565</v>
      </c>
      <c r="AR164" s="69">
        <f>求节点($O$8:$O$607,V$8:V$607,节奏总纲!Q160)+IF((节奏总纲!Q160-INDEX($O$8:$O$607,MATCH(MAX(V$8:V$607),V$8:V$607,0)))&lt;0,0,(节奏总纲!Q160-INDEX($O$8:$O$607,MATCH(MAX(V$8:V$607),V$8:V$607,0)))*MAX($J$8:$J$67))</f>
        <v>4782051644.441968</v>
      </c>
      <c r="AS164" s="69">
        <f>求节点($O$8:$O$607,W$8:W$607,节奏总纲!R160)+IF((节奏总纲!R160-INDEX($O$8:$O$607,MATCH(MAX(W$8:W$607),W$8:W$607,0)))&lt;0,0,(节奏总纲!R160-INDEX($O$8:$O$607,MATCH(MAX(W$8:W$607),W$8:W$607,0)))*MAX($J$8:$J$67))</f>
        <v>4831202160.6165276</v>
      </c>
      <c r="AT164" s="69">
        <f>求节点($O$8:$O$607,X$8:X$607,节奏总纲!S160)+IF((节奏总纲!S160-INDEX($O$8:$O$607,MATCH(MAX(X$8:X$607),X$8:X$607,0)))&lt;0,0,(节奏总纲!S160-INDEX($O$8:$O$607,MATCH(MAX(X$8:X$607),X$8:X$607,0)))*MAX($J$8:$J$67))</f>
        <v>4832506128.3616333</v>
      </c>
      <c r="AU164" s="69">
        <f>求节点($O$8:$O$607,Y$8:Y$607,节奏总纲!T160)+IF((节奏总纲!T160-INDEX($O$8:$O$607,MATCH(MAX(Y$8:Y$607),Y$8:Y$607,0)))&lt;0,0,(节奏总纲!T160-INDEX($O$8:$O$607,MATCH(MAX(Y$8:Y$607),Y$8:Y$607,0)))*MAX($J$8:$J$67))</f>
        <v>4833880401.1955853</v>
      </c>
      <c r="AV164" s="69">
        <f>求节点($O$8:$O$607,Z$8:Z$607,节奏总纲!P160)+IF((节奏总纲!P160-INDEX($O$8:$O$607,MATCH(MAX(Z$8:Z$607),Z$8:Z$607,0)))&lt;0,0,(节奏总纲!P160-INDEX($O$8:$O$607,MATCH(MAX(Z$8:Z$607),Z$8:Z$607,0)))*MAX($K$8:$K$67))</f>
        <v>0</v>
      </c>
      <c r="AW164" s="69">
        <f>求节点($O$8:$O$607,AA$8:AA$607,节奏总纲!Q160)+IF((节奏总纲!Q160-INDEX($O$8:$O$607,MATCH(MAX(AA$8:AA$607),AA$8:AA$607,0)))&lt;0,0,(节奏总纲!Q160-INDEX($O$8:$O$607,MATCH(MAX(AA$8:AA$607),AA$8:AA$607,0)))*MAX($K$8:$K$67))</f>
        <v>0</v>
      </c>
      <c r="AX164" s="69">
        <f>求节点($O$8:$O$607,AB$8:AB$607,节奏总纲!R160)+IF((节奏总纲!R160-INDEX($O$8:$O$607,MATCH(MAX(AB$8:AB$607),AB$8:AB$607,0)))&lt;0,0,(节奏总纲!R160-INDEX($O$8:$O$607,MATCH(MAX(AB$8:AB$607),AB$8:AB$607,0)))*MAX($K$8:$K$67))</f>
        <v>0</v>
      </c>
      <c r="AY164" s="69">
        <f>求节点($O$8:$O$607,AC$8:AC$607,节奏总纲!S160)+IF((节奏总纲!S160-INDEX($O$8:$O$607,MATCH(MAX(AC$8:AC$607),AC$8:AC$607,0)))&lt;0,0,(节奏总纲!S160-INDEX($O$8:$O$607,MATCH(MAX(AC$8:AC$607),AC$8:AC$607,0)))*MAX($K$8:$K$67))</f>
        <v>0</v>
      </c>
      <c r="AZ164" s="69">
        <f>求节点($O$8:$O$607,AD$8:AD$607,节奏总纲!T160)+IF((节奏总纲!T160-INDEX($O$8:$O$607,MATCH(MAX(AD$8:AD$607),AD$8:AD$607,0)))&lt;0,0,(节奏总纲!T160-INDEX($O$8:$O$607,MATCH(MAX(AD$8:AD$607),AD$8:AD$607,0)))*MAX($K$8:$K$67))</f>
        <v>0</v>
      </c>
      <c r="BA164" s="69">
        <f>求节点($O$8:$O$607,AE$8:AE$607,节奏总纲!P160)+IF((节奏总纲!P160-INDEX($O$8:$O$607,MATCH(MAX(AE$8:AE$607),AE$8:AE$607,0)))&lt;0,0,(节奏总纲!P160-INDEX($O$8:$O$607,MATCH(MAX(AE$8:AE$607),AE$8:AE$607,0)))*MAX($L$8:$L$67))</f>
        <v>197408783233.38254</v>
      </c>
      <c r="BB164" s="69">
        <f>求节点($O$8:$O$607,AF$8:AF$607,节奏总纲!Q160)+IF((节奏总纲!Q160-INDEX($O$8:$O$607,MATCH(MAX(AF$8:AF$607),AF$8:AF$607,0)))&lt;0,0,(节奏总纲!Q160-INDEX($O$8:$O$607,MATCH(MAX(AF$8:AF$607),AF$8:AF$607,0)))*MAX($L$8:$L$67))</f>
        <v>197476481716.89056</v>
      </c>
      <c r="BC164" s="69">
        <f>求节点($O$8:$O$607,AG$8:AG$607,节奏总纲!R160)+IF((节奏总纲!R160-INDEX($O$8:$O$607,MATCH(MAX(AG$8:AG$607),AG$8:AG$607,0)))&lt;0,0,(节奏总纲!R160-INDEX($O$8:$O$607,MATCH(MAX(AG$8:AG$607),AG$8:AG$607,0)))*MAX($L$8:$L$67))</f>
        <v>199530358848.16302</v>
      </c>
      <c r="BD164" s="69">
        <f>求节点($O$8:$O$607,AH$8:AH$607,节奏总纲!S160)+IF((节奏总纲!S160-INDEX($O$8:$O$607,MATCH(MAX(AH$8:AH$607),AH$8:AH$607,0)))&lt;0,0,(节奏总纲!S160-INDEX($O$8:$O$607,MATCH(MAX(AH$8:AH$607),AH$8:AH$607,0)))*MAX($L$8:$L$67))</f>
        <v>199609514016.64743</v>
      </c>
      <c r="BE164" s="69">
        <f>求节点($O$8:$O$607,AI$8:AI$607,节奏总纲!T160)+IF((节奏总纲!T160-INDEX($O$8:$O$607,MATCH(MAX(AI$8:AI$607),AI$8:AI$607,0)))&lt;0,0,(节奏总纲!T160-INDEX($O$8:$O$607,MATCH(MAX(AI$8:AI$607),AI$8:AI$607,0)))*MAX($L$8:$L$67))</f>
        <v>199694000587.95667</v>
      </c>
      <c r="BN164" s="69">
        <v>157</v>
      </c>
      <c r="BO164" s="69">
        <f>求节点($BJ$19:$BJ$23,$BK$19:$BK$23,基本信息!G161)</f>
        <v>750000</v>
      </c>
      <c r="BP164" s="69">
        <f>求节点($BJ$19:$BJ$23,$BK$19:$BK$23,基本信息!H161)</f>
        <v>750000</v>
      </c>
      <c r="BQ164" s="69">
        <f>求节点($BJ$19:$BJ$23,$BK$19:$BK$23,基本信息!I161)</f>
        <v>750000</v>
      </c>
      <c r="BR164" s="69">
        <f>求节点($BJ$19:$BJ$23,$BK$19:$BK$23,基本信息!J161)</f>
        <v>750000</v>
      </c>
      <c r="BS164" s="69">
        <f>求节点($BJ$19:$BJ$23,$BK$19:$BK$23,基本信息!K161)</f>
        <v>750000</v>
      </c>
      <c r="BT164" s="69">
        <f>求节点($BJ$19:$BJ$23,$BL$19:$BL$23,基本信息!G161)</f>
        <v>12500</v>
      </c>
      <c r="BU164" s="69">
        <f>求节点($BJ$19:$BJ$23,$BL$19:$BL$23,基本信息!H161)</f>
        <v>12500</v>
      </c>
      <c r="BV164" s="69">
        <f>求节点($BJ$19:$BJ$23,$BL$19:$BL$23,基本信息!I161)</f>
        <v>12500</v>
      </c>
      <c r="BW164" s="69">
        <f>求节点($BJ$19:$BJ$23,$BL$19:$BL$23,基本信息!J161)</f>
        <v>12500</v>
      </c>
      <c r="BX164" s="69">
        <f>求节点($BJ$19:$BJ$23,$BL$19:$BL$23,基本信息!K161)</f>
        <v>12500</v>
      </c>
      <c r="BY164" s="69"/>
      <c r="BZ164" s="69"/>
      <c r="CA164" s="69"/>
      <c r="CC164" s="69"/>
      <c r="CD164" s="69">
        <v>157</v>
      </c>
      <c r="CE164" s="69">
        <f t="shared" si="74"/>
        <v>15942485.46757374</v>
      </c>
      <c r="CF164" s="69">
        <f t="shared" si="75"/>
        <v>15945889.693968736</v>
      </c>
      <c r="CG164" s="69">
        <f t="shared" si="76"/>
        <v>16109127.703090988</v>
      </c>
      <c r="CH164" s="69">
        <f t="shared" si="77"/>
        <v>16112829.501662977</v>
      </c>
      <c r="CI164" s="69">
        <f t="shared" si="78"/>
        <v>16116719.21856118</v>
      </c>
      <c r="CJ164" s="69">
        <f>(CE164-CE163)/节奏总纲!W160</f>
        <v>300.00000000000028</v>
      </c>
      <c r="CK164" s="6">
        <f t="shared" si="79"/>
        <v>7.8406845817262361E-5</v>
      </c>
      <c r="CL164" s="6">
        <f t="shared" si="80"/>
        <v>0.99992159315418272</v>
      </c>
      <c r="CM164" s="69"/>
      <c r="CN164" s="69">
        <v>157</v>
      </c>
      <c r="CO164" s="69">
        <f t="shared" si="81"/>
        <v>4781616832.8590565</v>
      </c>
      <c r="CP164" s="69">
        <f t="shared" si="82"/>
        <v>4782801644.441968</v>
      </c>
      <c r="CQ164" s="69">
        <f t="shared" si="83"/>
        <v>4831952160.6165276</v>
      </c>
      <c r="CR164" s="69">
        <f t="shared" si="84"/>
        <v>4833256128.3616333</v>
      </c>
      <c r="CS164" s="69">
        <f t="shared" si="85"/>
        <v>4834630401.1955853</v>
      </c>
      <c r="CT164" s="6">
        <f t="shared" si="86"/>
        <v>1.5685071100763107E-4</v>
      </c>
      <c r="CU164" s="6">
        <f t="shared" si="87"/>
        <v>0.99984314928899232</v>
      </c>
      <c r="CV164" s="69"/>
      <c r="CW164" s="69">
        <v>157</v>
      </c>
      <c r="CX164" s="69">
        <f t="shared" si="88"/>
        <v>0</v>
      </c>
      <c r="CY164" s="69">
        <f t="shared" si="89"/>
        <v>0</v>
      </c>
      <c r="CZ164" s="69">
        <f t="shared" si="90"/>
        <v>0</v>
      </c>
      <c r="DA164" s="69">
        <f t="shared" si="91"/>
        <v>0</v>
      </c>
      <c r="DB164" s="69">
        <f t="shared" si="92"/>
        <v>0</v>
      </c>
    </row>
    <row r="165" spans="14:106" x14ac:dyDescent="0.15">
      <c r="N165" s="69"/>
      <c r="O165" s="58">
        <v>158</v>
      </c>
      <c r="P165" s="69">
        <f>求节点($C$8:$C$67,$I$8:$I$67,基本信息!N162)+P164</f>
        <v>313315.53293080663</v>
      </c>
      <c r="Q165" s="69">
        <f>求节点($C$8:$C$67,$I$8:$I$67,基本信息!O162)+Q164</f>
        <v>332447.79688078084</v>
      </c>
      <c r="R165" s="69">
        <f>求节点($C$8:$C$67,$I$8:$I$67,基本信息!P162)+R164</f>
        <v>352994.69667524379</v>
      </c>
      <c r="S165" s="69">
        <f>求节点($C$8:$C$67,$I$8:$I$67,基本信息!Q162)+S164</f>
        <v>375102.6823951269</v>
      </c>
      <c r="T165" s="69">
        <f>求节点($C$8:$C$67,$I$8:$I$67,基本信息!R162)+T164</f>
        <v>399089.85137715045</v>
      </c>
      <c r="U165" s="69">
        <f>求节点($C$8:$C$67,$J$8:$J$67,基本信息!N162)+U164</f>
        <v>8577258.574859377</v>
      </c>
      <c r="V165" s="69">
        <f>求节点($C$8:$C$67,$J$8:$J$67,基本信息!O162)+V164</f>
        <v>9229570.1577711701</v>
      </c>
      <c r="W165" s="69">
        <f>求节点($C$8:$C$67,$J$8:$J$67,基本信息!P162)+W164</f>
        <v>9939890.5894887727</v>
      </c>
      <c r="X165" s="69">
        <f>求节点($C$8:$C$67,$J$8:$J$67,基本信息!Q162)+X164</f>
        <v>10711358.334594851</v>
      </c>
      <c r="Y165" s="69">
        <f>求节点($C$8:$C$67,$J$8:$J$67,基本信息!R162)+Y164</f>
        <v>11553131.168546533</v>
      </c>
      <c r="Z165" s="69">
        <f>求节点($C$8:$C$67,$K$8:$K$67,基本信息!N162)+Z164</f>
        <v>0</v>
      </c>
      <c r="AA165" s="69">
        <f>求节点($C$8:$C$67,$K$8:$K$67,基本信息!O162)+AA164</f>
        <v>0</v>
      </c>
      <c r="AB165" s="69">
        <f>求节点($C$8:$C$67,$K$8:$K$67,基本信息!P162)+AB164</f>
        <v>0</v>
      </c>
      <c r="AC165" s="69">
        <f>求节点($C$8:$C$67,$K$8:$K$67,基本信息!Q162)+AC164</f>
        <v>0</v>
      </c>
      <c r="AD165" s="69">
        <f>求节点($C$8:$C$67,$K$8:$K$67,基本信息!R162)+AD164</f>
        <v>0</v>
      </c>
      <c r="AE165" s="69">
        <f>求节点($C$8:$C$67,$L$8:$L$67,基本信息!N162)+AE164</f>
        <v>250707496.30241644</v>
      </c>
      <c r="AF165" s="69">
        <f>求节点($C$8:$C$67,$L$8:$L$67,基本信息!O162)+AF164</f>
        <v>284325979.81044501</v>
      </c>
      <c r="AG165" s="69">
        <f>求节点($C$8:$C$67,$L$8:$L$67,基本信息!P162)+AG164</f>
        <v>323938353.71210933</v>
      </c>
      <c r="AH165" s="69">
        <f>求节点($C$8:$C$67,$L$8:$L$67,基本信息!Q162)+AH164</f>
        <v>369013522.19650656</v>
      </c>
      <c r="AI165" s="69">
        <f>求节点($C$8:$C$67,$L$8:$L$67,基本信息!R162)+AI164</f>
        <v>419420093.50572407</v>
      </c>
      <c r="AJ165" s="69"/>
      <c r="AK165" s="69">
        <v>158</v>
      </c>
      <c r="AL165" s="69">
        <f>求节点($O$8:$O$607,P$8:P$607,节奏总纲!P161)+IF((节奏总纲!P161-INDEX($O$8:$O$607,MATCH(MAX(P$8:P$607),P$8:P$607,0)))&lt;0,0,(节奏总纲!P161-INDEX($O$8:$O$607,MATCH(MAX(P$8:P$607),P$8:P$607,0)))*MAX($I$8:$I$67))</f>
        <v>170874240.68145514</v>
      </c>
      <c r="AM165" s="69">
        <f>求节点($O$8:$O$607,Q$8:Q$607,节奏总纲!Q161)+IF((节奏总纲!Q161-INDEX($O$8:$O$607,MATCH(MAX(Q$8:Q$607),Q$8:Q$607,0)))&lt;0,0,(节奏总纲!Q161-INDEX($O$8:$O$607,MATCH(MAX(Q$8:Q$607),Q$8:Q$607,0)))*MAX($I$8:$I$67))</f>
        <v>170908282.9454051</v>
      </c>
      <c r="AN165" s="69">
        <f>求节点($O$8:$O$607,R$8:R$607,节奏总纲!R161)+IF((节奏总纲!R161-INDEX($O$8:$O$607,MATCH(MAX(R$8:R$607),R$8:R$607,0)))&lt;0,0,(节奏总纲!R161-INDEX($O$8:$O$607,MATCH(MAX(R$8:R$607),R$8:R$607,0)))*MAX($I$8:$I$67))</f>
        <v>172655281.8966848</v>
      </c>
      <c r="AO165" s="69">
        <f>求节点($O$8:$O$607,S$8:S$607,节奏总纲!S161)+IF((节奏总纲!S161-INDEX($O$8:$O$607,MATCH(MAX(S$8:S$607),S$8:S$607,0)))&lt;0,0,(节奏总纲!S161-INDEX($O$8:$O$607,MATCH(MAX(S$8:S$607),S$8:S$607,0)))*MAX($I$8:$I$67))</f>
        <v>172692299.88240469</v>
      </c>
      <c r="AP165" s="69">
        <f>求节点($O$8:$O$607,T$8:T$607,节奏总纲!T161)+IF((节奏总纲!T161-INDEX($O$8:$O$607,MATCH(MAX(T$8:T$607),T$8:T$607,0)))&lt;0,0,(节奏总纲!T161-INDEX($O$8:$O$607,MATCH(MAX(T$8:T$607),T$8:T$607,0)))*MAX($I$8:$I$67))</f>
        <v>172731197.05138671</v>
      </c>
      <c r="AQ165" s="69">
        <f>求节点($O$8:$O$607,U$8:U$607,节奏总纲!P161)+IF((节奏总纲!P161-INDEX($O$8:$O$607,MATCH(MAX(U$8:U$607),U$8:U$607,0)))&lt;0,0,(节奏总纲!P161-INDEX($O$8:$O$607,MATCH(MAX(U$8:U$607),U$8:U$607,0)))*MAX($J$8:$J$67))</f>
        <v>5124723413.0305891</v>
      </c>
      <c r="AR165" s="69">
        <f>求节点($O$8:$O$607,V$8:V$607,节奏总纲!Q161)+IF((节奏总纲!Q161-INDEX($O$8:$O$607,MATCH(MAX(V$8:V$607),V$8:V$607,0)))&lt;0,0,(节奏总纲!Q161-INDEX($O$8:$O$607,MATCH(MAX(V$8:V$607),V$8:V$607,0)))*MAX($J$8:$J$67))</f>
        <v>5125908224.6135006</v>
      </c>
      <c r="AS165" s="69">
        <f>求节点($O$8:$O$607,W$8:W$607,节奏总纲!R161)+IF((节奏总纲!R161-INDEX($O$8:$O$607,MATCH(MAX(W$8:W$607),W$8:W$607,0)))&lt;0,0,(节奏总纲!R161-INDEX($O$8:$O$607,MATCH(MAX(W$8:W$607),W$8:W$607,0)))*MAX($J$8:$J$67))</f>
        <v>5178497306.5897751</v>
      </c>
      <c r="AT165" s="69">
        <f>求节点($O$8:$O$607,X$8:X$607,节奏总纲!S161)+IF((节奏总纲!S161-INDEX($O$8:$O$607,MATCH(MAX(X$8:X$607),X$8:X$607,0)))&lt;0,0,(节奏总纲!S161-INDEX($O$8:$O$607,MATCH(MAX(X$8:X$607),X$8:X$607,0)))*MAX($J$8:$J$67))</f>
        <v>5179801274.3348808</v>
      </c>
      <c r="AU165" s="69">
        <f>求节点($O$8:$O$607,Y$8:Y$607,节奏总纲!T161)+IF((节奏总纲!T161-INDEX($O$8:$O$607,MATCH(MAX(Y$8:Y$607),Y$8:Y$607,0)))&lt;0,0,(节奏总纲!T161-INDEX($O$8:$O$607,MATCH(MAX(Y$8:Y$607),Y$8:Y$607,0)))*MAX($J$8:$J$67))</f>
        <v>5181175547.1688328</v>
      </c>
      <c r="AV165" s="69">
        <f>求节点($O$8:$O$607,Z$8:Z$607,节奏总纲!P161)+IF((节奏总纲!P161-INDEX($O$8:$O$607,MATCH(MAX(Z$8:Z$607),Z$8:Z$607,0)))&lt;0,0,(节奏总纲!P161-INDEX($O$8:$O$607,MATCH(MAX(Z$8:Z$607),Z$8:Z$607,0)))*MAX($K$8:$K$67))</f>
        <v>0</v>
      </c>
      <c r="AW165" s="69">
        <f>求节点($O$8:$O$607,AA$8:AA$607,节奏总纲!Q161)+IF((节奏总纲!Q161-INDEX($O$8:$O$607,MATCH(MAX(AA$8:AA$607),AA$8:AA$607,0)))&lt;0,0,(节奏总纲!Q161-INDEX($O$8:$O$607,MATCH(MAX(AA$8:AA$607),AA$8:AA$607,0)))*MAX($K$8:$K$67))</f>
        <v>0</v>
      </c>
      <c r="AX165" s="69">
        <f>求节点($O$8:$O$607,AB$8:AB$607,节奏总纲!R161)+IF((节奏总纲!R161-INDEX($O$8:$O$607,MATCH(MAX(AB$8:AB$607),AB$8:AB$607,0)))&lt;0,0,(节奏总纲!R161-INDEX($O$8:$O$607,MATCH(MAX(AB$8:AB$607),AB$8:AB$607,0)))*MAX($K$8:$K$67))</f>
        <v>0</v>
      </c>
      <c r="AY165" s="69">
        <f>求节点($O$8:$O$607,AC$8:AC$607,节奏总纲!S161)+IF((节奏总纲!S161-INDEX($O$8:$O$607,MATCH(MAX(AC$8:AC$607),AC$8:AC$607,0)))&lt;0,0,(节奏总纲!S161-INDEX($O$8:$O$607,MATCH(MAX(AC$8:AC$607),AC$8:AC$607,0)))*MAX($K$8:$K$67))</f>
        <v>0</v>
      </c>
      <c r="AZ165" s="69">
        <f>求节点($O$8:$O$607,AD$8:AD$607,节奏总纲!T161)+IF((节奏总纲!T161-INDEX($O$8:$O$607,MATCH(MAX(AD$8:AD$607),AD$8:AD$607,0)))&lt;0,0,(节奏总纲!T161-INDEX($O$8:$O$607,MATCH(MAX(AD$8:AD$607),AD$8:AD$607,0)))*MAX($K$8:$K$67))</f>
        <v>0</v>
      </c>
      <c r="BA165" s="69">
        <f>求节点($O$8:$O$607,AE$8:AE$607,节奏总纲!P161)+IF((节奏总纲!P161-INDEX($O$8:$O$607,MATCH(MAX(AE$8:AE$607),AE$8:AE$607,0)))&lt;0,0,(节奏总纲!P161-INDEX($O$8:$O$607,MATCH(MAX(AE$8:AE$607),AE$8:AE$607,0)))*MAX($L$8:$L$67))</f>
        <v>211621521880.47256</v>
      </c>
      <c r="BB165" s="69">
        <f>求节点($O$8:$O$607,AF$8:AF$607,节奏总纲!Q161)+IF((节奏总纲!Q161-INDEX($O$8:$O$607,MATCH(MAX(AF$8:AF$607),AF$8:AF$607,0)))&lt;0,0,(节奏总纲!Q161-INDEX($O$8:$O$607,MATCH(MAX(AF$8:AF$607),AF$8:AF$607,0)))*MAX($L$8:$L$67))</f>
        <v>211689220363.98059</v>
      </c>
      <c r="BC165" s="69">
        <f>求节点($O$8:$O$607,AG$8:AG$607,节奏总纲!R161)+IF((节奏总纲!R161-INDEX($O$8:$O$607,MATCH(MAX(AG$8:AG$607),AG$8:AG$607,0)))&lt;0,0,(节奏总纲!R161-INDEX($O$8:$O$607,MATCH(MAX(AG$8:AG$607),AG$8:AG$607,0)))*MAX($L$8:$L$67))</f>
        <v>213885224881.72394</v>
      </c>
      <c r="BD165" s="69">
        <f>求节点($O$8:$O$607,AH$8:AH$607,节奏总纲!S161)+IF((节奏总纲!S161-INDEX($O$8:$O$607,MATCH(MAX(AH$8:AH$607),AH$8:AH$607,0)))&lt;0,0,(节奏总纲!S161-INDEX($O$8:$O$607,MATCH(MAX(AH$8:AH$607),AH$8:AH$607,0)))*MAX($L$8:$L$67))</f>
        <v>213964380050.20834</v>
      </c>
      <c r="BE165" s="69">
        <f>求节点($O$8:$O$607,AI$8:AI$607,节奏总纲!T161)+IF((节奏总纲!T161-INDEX($O$8:$O$607,MATCH(MAX(AI$8:AI$607),AI$8:AI$607,0)))&lt;0,0,(节奏总纲!T161-INDEX($O$8:$O$607,MATCH(MAX(AI$8:AI$607),AI$8:AI$607,0)))*MAX($L$8:$L$67))</f>
        <v>214048866621.51758</v>
      </c>
      <c r="BN165" s="69">
        <v>158</v>
      </c>
      <c r="BO165" s="69">
        <f>求节点($BJ$19:$BJ$23,$BK$19:$BK$23,基本信息!G162)</f>
        <v>750000</v>
      </c>
      <c r="BP165" s="69">
        <f>求节点($BJ$19:$BJ$23,$BK$19:$BK$23,基本信息!H162)</f>
        <v>750000</v>
      </c>
      <c r="BQ165" s="69">
        <f>求节点($BJ$19:$BJ$23,$BK$19:$BK$23,基本信息!I162)</f>
        <v>750000</v>
      </c>
      <c r="BR165" s="69">
        <f>求节点($BJ$19:$BJ$23,$BK$19:$BK$23,基本信息!J162)</f>
        <v>750000</v>
      </c>
      <c r="BS165" s="69">
        <f>求节点($BJ$19:$BJ$23,$BK$19:$BK$23,基本信息!K162)</f>
        <v>750000</v>
      </c>
      <c r="BT165" s="69">
        <f>求节点($BJ$19:$BJ$23,$BL$19:$BL$23,基本信息!G162)</f>
        <v>12500</v>
      </c>
      <c r="BU165" s="69">
        <f>求节点($BJ$19:$BJ$23,$BL$19:$BL$23,基本信息!H162)</f>
        <v>12500</v>
      </c>
      <c r="BV165" s="69">
        <f>求节点($BJ$19:$BJ$23,$BL$19:$BL$23,基本信息!I162)</f>
        <v>12500</v>
      </c>
      <c r="BW165" s="69">
        <f>求节点($BJ$19:$BJ$23,$BL$19:$BL$23,基本信息!J162)</f>
        <v>12500</v>
      </c>
      <c r="BX165" s="69">
        <f>求节点($BJ$19:$BJ$23,$BL$19:$BL$23,基本信息!K162)</f>
        <v>12500</v>
      </c>
      <c r="BY165" s="69"/>
      <c r="BZ165" s="69"/>
      <c r="CA165" s="69"/>
      <c r="CC165" s="69"/>
      <c r="CD165" s="69">
        <v>158</v>
      </c>
      <c r="CE165" s="69">
        <f t="shared" si="74"/>
        <v>17088674.068145514</v>
      </c>
      <c r="CF165" s="69">
        <f t="shared" si="75"/>
        <v>17092078.29454051</v>
      </c>
      <c r="CG165" s="69">
        <f t="shared" si="76"/>
        <v>17266778.18966848</v>
      </c>
      <c r="CH165" s="69">
        <f t="shared" si="77"/>
        <v>17270479.988240469</v>
      </c>
      <c r="CI165" s="69">
        <f t="shared" si="78"/>
        <v>17274369.705138672</v>
      </c>
      <c r="CJ165" s="69">
        <f>(CE165-CE164)/节奏总纲!W161</f>
        <v>299.99999999999949</v>
      </c>
      <c r="CK165" s="6">
        <f t="shared" si="79"/>
        <v>7.3147863609271331E-5</v>
      </c>
      <c r="CL165" s="6">
        <f t="shared" si="80"/>
        <v>0.99992685213639076</v>
      </c>
      <c r="CM165" s="69"/>
      <c r="CN165" s="69">
        <v>158</v>
      </c>
      <c r="CO165" s="69">
        <f t="shared" si="81"/>
        <v>5125473413.0305891</v>
      </c>
      <c r="CP165" s="69">
        <f t="shared" si="82"/>
        <v>5126658224.6135006</v>
      </c>
      <c r="CQ165" s="69">
        <f t="shared" si="83"/>
        <v>5179247306.5897751</v>
      </c>
      <c r="CR165" s="69">
        <f t="shared" si="84"/>
        <v>5180551274.3348808</v>
      </c>
      <c r="CS165" s="69">
        <f t="shared" si="85"/>
        <v>5181925547.1688328</v>
      </c>
      <c r="CT165" s="6">
        <f t="shared" si="86"/>
        <v>1.4632794662308864E-4</v>
      </c>
      <c r="CU165" s="6">
        <f t="shared" si="87"/>
        <v>0.99985367205337694</v>
      </c>
      <c r="CV165" s="69"/>
      <c r="CW165" s="69">
        <v>158</v>
      </c>
      <c r="CX165" s="69">
        <f t="shared" si="88"/>
        <v>0</v>
      </c>
      <c r="CY165" s="69">
        <f t="shared" si="89"/>
        <v>0</v>
      </c>
      <c r="CZ165" s="69">
        <f t="shared" si="90"/>
        <v>0</v>
      </c>
      <c r="DA165" s="69">
        <f t="shared" si="91"/>
        <v>0</v>
      </c>
      <c r="DB165" s="69">
        <f t="shared" si="92"/>
        <v>0</v>
      </c>
    </row>
    <row r="166" spans="14:106" x14ac:dyDescent="0.15">
      <c r="N166" s="69"/>
      <c r="O166" s="58">
        <v>159</v>
      </c>
      <c r="P166" s="69">
        <f>求节点($C$8:$C$67,$I$8:$I$67,基本信息!N163)+P165</f>
        <v>315475.53293080663</v>
      </c>
      <c r="Q166" s="69">
        <f>求节点($C$8:$C$67,$I$8:$I$67,基本信息!O163)+Q165</f>
        <v>334712.79688078084</v>
      </c>
      <c r="R166" s="69">
        <f>求节点($C$8:$C$67,$I$8:$I$67,基本信息!P163)+R165</f>
        <v>355364.69667524379</v>
      </c>
      <c r="S166" s="69">
        <f>求节点($C$8:$C$67,$I$8:$I$67,基本信息!Q163)+S165</f>
        <v>377577.6823951269</v>
      </c>
      <c r="T166" s="69">
        <f>求节点($C$8:$C$67,$I$8:$I$67,基本信息!R163)+T165</f>
        <v>401669.85137715045</v>
      </c>
      <c r="U166" s="69">
        <f>求节点($C$8:$C$67,$J$8:$J$67,基本信息!N163)+U165</f>
        <v>8637258.574859377</v>
      </c>
      <c r="V166" s="69">
        <f>求节点($C$8:$C$67,$J$8:$J$67,基本信息!O163)+V165</f>
        <v>9293320.1577711701</v>
      </c>
      <c r="W166" s="69">
        <f>求节点($C$8:$C$67,$J$8:$J$67,基本信息!P163)+W165</f>
        <v>10007390.589488773</v>
      </c>
      <c r="X166" s="69">
        <f>求节点($C$8:$C$67,$J$8:$J$67,基本信息!Q163)+X165</f>
        <v>10782608.334594851</v>
      </c>
      <c r="Y166" s="69">
        <f>求节点($C$8:$C$67,$J$8:$J$67,基本信息!R163)+Y165</f>
        <v>11628131.168546533</v>
      </c>
      <c r="Z166" s="69">
        <f>求节点($C$8:$C$67,$K$8:$K$67,基本信息!N163)+Z165</f>
        <v>0</v>
      </c>
      <c r="AA166" s="69">
        <f>求节点($C$8:$C$67,$K$8:$K$67,基本信息!O163)+AA165</f>
        <v>0</v>
      </c>
      <c r="AB166" s="69">
        <f>求节点($C$8:$C$67,$K$8:$K$67,基本信息!P163)+AB165</f>
        <v>0</v>
      </c>
      <c r="AC166" s="69">
        <f>求节点($C$8:$C$67,$K$8:$K$67,基本信息!Q163)+AC165</f>
        <v>0</v>
      </c>
      <c r="AD166" s="69">
        <f>求节点($C$8:$C$67,$K$8:$K$67,基本信息!R163)+AD165</f>
        <v>0</v>
      </c>
      <c r="AE166" s="69">
        <f>求节点($C$8:$C$67,$L$8:$L$67,基本信息!N163)+AE165</f>
        <v>252507496.30241644</v>
      </c>
      <c r="AF166" s="69">
        <f>求节点($C$8:$C$67,$L$8:$L$67,基本信息!O163)+AF165</f>
        <v>286365979.81044501</v>
      </c>
      <c r="AG166" s="69">
        <f>求节点($C$8:$C$67,$L$8:$L$67,基本信息!P163)+AG165</f>
        <v>326218353.71210933</v>
      </c>
      <c r="AH166" s="69">
        <f>求节点($C$8:$C$67,$L$8:$L$67,基本信息!Q163)+AH165</f>
        <v>371533522.19650656</v>
      </c>
      <c r="AI166" s="69">
        <f>求节点($C$8:$C$67,$L$8:$L$67,基本信息!R163)+AI165</f>
        <v>422180093.50572407</v>
      </c>
      <c r="AJ166" s="69"/>
      <c r="AK166" s="69">
        <v>159</v>
      </c>
      <c r="AL166" s="69">
        <f>求节点($O$8:$O$607,P$8:P$607,节奏总纲!P162)+IF((节奏总纲!P162-INDEX($O$8:$O$607,MATCH(MAX(P$8:P$607),P$8:P$607,0)))&lt;0,0,(节奏总纲!P162-INDEX($O$8:$O$607,MATCH(MAX(P$8:P$607),P$8:P$607,0)))*MAX($I$8:$I$67))</f>
        <v>183158785.93299955</v>
      </c>
      <c r="AM166" s="69">
        <f>求节点($O$8:$O$607,Q$8:Q$607,节奏总纲!Q162)+IF((节奏总纲!Q162-INDEX($O$8:$O$607,MATCH(MAX(Q$8:Q$607),Q$8:Q$607,0)))&lt;0,0,(节奏总纲!Q162-INDEX($O$8:$O$607,MATCH(MAX(Q$8:Q$607),Q$8:Q$607,0)))*MAX($I$8:$I$67))</f>
        <v>183192828.19694951</v>
      </c>
      <c r="AN166" s="69">
        <f>求节点($O$8:$O$607,R$8:R$607,节奏总纲!R162)+IF((节奏总纲!R162-INDEX($O$8:$O$607,MATCH(MAX(R$8:R$607),R$8:R$607,0)))&lt;0,0,(节奏总纲!R162-INDEX($O$8:$O$607,MATCH(MAX(R$8:R$607),R$8:R$607,0)))*MAX($I$8:$I$67))</f>
        <v>185062672.60074463</v>
      </c>
      <c r="AO166" s="69">
        <f>求节点($O$8:$O$607,S$8:S$607,节奏总纲!S162)+IF((节奏总纲!S162-INDEX($O$8:$O$607,MATCH(MAX(S$8:S$607),S$8:S$607,0)))&lt;0,0,(节奏总纲!S162-INDEX($O$8:$O$607,MATCH(MAX(S$8:S$607),S$8:S$607,0)))*MAX($I$8:$I$67))</f>
        <v>185099690.58646452</v>
      </c>
      <c r="AP166" s="69">
        <f>求节点($O$8:$O$607,T$8:T$607,节奏总纲!T162)+IF((节奏总纲!T162-INDEX($O$8:$O$607,MATCH(MAX(T$8:T$607),T$8:T$607,0)))&lt;0,0,(节奏总纲!T162-INDEX($O$8:$O$607,MATCH(MAX(T$8:T$607),T$8:T$607,0)))*MAX($I$8:$I$67))</f>
        <v>185138587.75544655</v>
      </c>
      <c r="AQ166" s="69">
        <f>求节点($O$8:$O$607,U$8:U$607,节奏总纲!P162)+IF((节奏总纲!P162-INDEX($O$8:$O$607,MATCH(MAX(U$8:U$607),U$8:U$607,0)))&lt;0,0,(节奏总纲!P162-INDEX($O$8:$O$607,MATCH(MAX(U$8:U$607),U$8:U$607,0)))*MAX($J$8:$J$67))</f>
        <v>5493259770.5769215</v>
      </c>
      <c r="AR166" s="69">
        <f>求节点($O$8:$O$607,V$8:V$607,节奏总纲!Q162)+IF((节奏总纲!Q162-INDEX($O$8:$O$607,MATCH(MAX(V$8:V$607),V$8:V$607,0)))&lt;0,0,(节奏总纲!Q162-INDEX($O$8:$O$607,MATCH(MAX(V$8:V$607),V$8:V$607,0)))*MAX($J$8:$J$67))</f>
        <v>5494444582.159833</v>
      </c>
      <c r="AS166" s="69">
        <f>求节点($O$8:$O$607,W$8:W$607,节奏总纲!R162)+IF((节奏总纲!R162-INDEX($O$8:$O$607,MATCH(MAX(W$8:W$607),W$8:W$607,0)))&lt;0,0,(节奏总纲!R162-INDEX($O$8:$O$607,MATCH(MAX(W$8:W$607),W$8:W$607,0)))*MAX($J$8:$J$67))</f>
        <v>5550719027.7115707</v>
      </c>
      <c r="AT166" s="69">
        <f>求节点($O$8:$O$607,X$8:X$607,节奏总纲!S162)+IF((节奏总纲!S162-INDEX($O$8:$O$607,MATCH(MAX(X$8:X$607),X$8:X$607,0)))&lt;0,0,(节奏总纲!S162-INDEX($O$8:$O$607,MATCH(MAX(X$8:X$607),X$8:X$607,0)))*MAX($J$8:$J$67))</f>
        <v>5552022995.4566765</v>
      </c>
      <c r="AU166" s="69">
        <f>求节点($O$8:$O$607,Y$8:Y$607,节奏总纲!T162)+IF((节奏总纲!T162-INDEX($O$8:$O$607,MATCH(MAX(Y$8:Y$607),Y$8:Y$607,0)))&lt;0,0,(节奏总纲!T162-INDEX($O$8:$O$607,MATCH(MAX(Y$8:Y$607),Y$8:Y$607,0)))*MAX($J$8:$J$67))</f>
        <v>5553397268.2906284</v>
      </c>
      <c r="AV166" s="69">
        <f>求节点($O$8:$O$607,Z$8:Z$607,节奏总纲!P162)+IF((节奏总纲!P162-INDEX($O$8:$O$607,MATCH(MAX(Z$8:Z$607),Z$8:Z$607,0)))&lt;0,0,(节奏总纲!P162-INDEX($O$8:$O$607,MATCH(MAX(Z$8:Z$607),Z$8:Z$607,0)))*MAX($K$8:$K$67))</f>
        <v>0</v>
      </c>
      <c r="AW166" s="69">
        <f>求节点($O$8:$O$607,AA$8:AA$607,节奏总纲!Q162)+IF((节奏总纲!Q162-INDEX($O$8:$O$607,MATCH(MAX(AA$8:AA$607),AA$8:AA$607,0)))&lt;0,0,(节奏总纲!Q162-INDEX($O$8:$O$607,MATCH(MAX(AA$8:AA$607),AA$8:AA$607,0)))*MAX($K$8:$K$67))</f>
        <v>0</v>
      </c>
      <c r="AX166" s="69">
        <f>求节点($O$8:$O$607,AB$8:AB$607,节奏总纲!R162)+IF((节奏总纲!R162-INDEX($O$8:$O$607,MATCH(MAX(AB$8:AB$607),AB$8:AB$607,0)))&lt;0,0,(节奏总纲!R162-INDEX($O$8:$O$607,MATCH(MAX(AB$8:AB$607),AB$8:AB$607,0)))*MAX($K$8:$K$67))</f>
        <v>0</v>
      </c>
      <c r="AY166" s="69">
        <f>求节点($O$8:$O$607,AC$8:AC$607,节奏总纲!S162)+IF((节奏总纲!S162-INDEX($O$8:$O$607,MATCH(MAX(AC$8:AC$607),AC$8:AC$607,0)))&lt;0,0,(节奏总纲!S162-INDEX($O$8:$O$607,MATCH(MAX(AC$8:AC$607),AC$8:AC$607,0)))*MAX($K$8:$K$67))</f>
        <v>0</v>
      </c>
      <c r="AZ166" s="69">
        <f>求节点($O$8:$O$607,AD$8:AD$607,节奏总纲!T162)+IF((节奏总纲!T162-INDEX($O$8:$O$607,MATCH(MAX(AD$8:AD$607),AD$8:AD$607,0)))&lt;0,0,(节奏总纲!T162-INDEX($O$8:$O$607,MATCH(MAX(AD$8:AD$607),AD$8:AD$607,0)))*MAX($K$8:$K$67))</f>
        <v>0</v>
      </c>
      <c r="BA166" s="69">
        <f>求节点($O$8:$O$607,AE$8:AE$607,节奏总纲!P162)+IF((节奏总纲!P162-INDEX($O$8:$O$607,MATCH(MAX(AE$8:AE$607),AE$8:AE$607,0)))&lt;0,0,(节奏总纲!P162-INDEX($O$8:$O$607,MATCH(MAX(AE$8:AE$607),AE$8:AE$607,0)))*MAX($L$8:$L$67))</f>
        <v>226854357992.38763</v>
      </c>
      <c r="BB166" s="69">
        <f>求节点($O$8:$O$607,AF$8:AF$607,节奏总纲!Q162)+IF((节奏总纲!Q162-INDEX($O$8:$O$607,MATCH(MAX(AF$8:AF$607),AF$8:AF$607,0)))&lt;0,0,(节奏总纲!Q162-INDEX($O$8:$O$607,MATCH(MAX(AF$8:AF$607),AF$8:AF$607,0)))*MAX($L$8:$L$67))</f>
        <v>226922056475.89566</v>
      </c>
      <c r="BC166" s="69">
        <f>求节点($O$8:$O$607,AG$8:AG$607,节奏总纲!R162)+IF((节奏总纲!R162-INDEX($O$8:$O$607,MATCH(MAX(AG$8:AG$607),AG$8:AG$607,0)))&lt;0,0,(节奏总纲!R162-INDEX($O$8:$O$607,MATCH(MAX(AG$8:AG$607),AG$8:AG$607,0)))*MAX($L$8:$L$67))</f>
        <v>229270389354.75815</v>
      </c>
      <c r="BD166" s="69">
        <f>求节点($O$8:$O$607,AH$8:AH$607,节奏总纲!S162)+IF((节奏总纲!S162-INDEX($O$8:$O$607,MATCH(MAX(AH$8:AH$607),AH$8:AH$607,0)))&lt;0,0,(节奏总纲!S162-INDEX($O$8:$O$607,MATCH(MAX(AH$8:AH$607),AH$8:AH$607,0)))*MAX($L$8:$L$67))</f>
        <v>229349544523.24255</v>
      </c>
      <c r="BE166" s="69">
        <f>求节点($O$8:$O$607,AI$8:AI$607,节奏总纲!T162)+IF((节奏总纲!T162-INDEX($O$8:$O$607,MATCH(MAX(AI$8:AI$607),AI$8:AI$607,0)))&lt;0,0,(节奏总纲!T162-INDEX($O$8:$O$607,MATCH(MAX(AI$8:AI$607),AI$8:AI$607,0)))*MAX($L$8:$L$67))</f>
        <v>229434031094.55179</v>
      </c>
      <c r="BN166" s="69">
        <v>159</v>
      </c>
      <c r="BO166" s="69">
        <f>求节点($BJ$19:$BJ$23,$BK$19:$BK$23,基本信息!G163)</f>
        <v>750000</v>
      </c>
      <c r="BP166" s="69">
        <f>求节点($BJ$19:$BJ$23,$BK$19:$BK$23,基本信息!H163)</f>
        <v>750000</v>
      </c>
      <c r="BQ166" s="69">
        <f>求节点($BJ$19:$BJ$23,$BK$19:$BK$23,基本信息!I163)</f>
        <v>750000</v>
      </c>
      <c r="BR166" s="69">
        <f>求节点($BJ$19:$BJ$23,$BK$19:$BK$23,基本信息!J163)</f>
        <v>750000</v>
      </c>
      <c r="BS166" s="69">
        <f>求节点($BJ$19:$BJ$23,$BK$19:$BK$23,基本信息!K163)</f>
        <v>750000</v>
      </c>
      <c r="BT166" s="69">
        <f>求节点($BJ$19:$BJ$23,$BL$19:$BL$23,基本信息!G163)</f>
        <v>12500</v>
      </c>
      <c r="BU166" s="69">
        <f>求节点($BJ$19:$BJ$23,$BL$19:$BL$23,基本信息!H163)</f>
        <v>12500</v>
      </c>
      <c r="BV166" s="69">
        <f>求节点($BJ$19:$BJ$23,$BL$19:$BL$23,基本信息!I163)</f>
        <v>12500</v>
      </c>
      <c r="BW166" s="69">
        <f>求节点($BJ$19:$BJ$23,$BL$19:$BL$23,基本信息!J163)</f>
        <v>12500</v>
      </c>
      <c r="BX166" s="69">
        <f>求节点($BJ$19:$BJ$23,$BL$19:$BL$23,基本信息!K163)</f>
        <v>12500</v>
      </c>
      <c r="BY166" s="69"/>
      <c r="BZ166" s="69"/>
      <c r="CA166" s="69"/>
      <c r="CC166" s="69"/>
      <c r="CD166" s="69">
        <v>159</v>
      </c>
      <c r="CE166" s="69">
        <f t="shared" si="74"/>
        <v>18317128.593299955</v>
      </c>
      <c r="CF166" s="69">
        <f t="shared" si="75"/>
        <v>18320532.819694951</v>
      </c>
      <c r="CG166" s="69">
        <f t="shared" si="76"/>
        <v>18507517.260074463</v>
      </c>
      <c r="CH166" s="69">
        <f t="shared" si="77"/>
        <v>18511219.058646452</v>
      </c>
      <c r="CI166" s="69">
        <f t="shared" si="78"/>
        <v>18515108.775544655</v>
      </c>
      <c r="CJ166" s="69">
        <f>(CE166-CE165)/节奏总纲!W162</f>
        <v>300.00000000000011</v>
      </c>
      <c r="CK166" s="6">
        <f t="shared" si="79"/>
        <v>6.8242137059474774E-5</v>
      </c>
      <c r="CL166" s="6">
        <f t="shared" si="80"/>
        <v>0.99993175786294053</v>
      </c>
      <c r="CM166" s="69"/>
      <c r="CN166" s="69">
        <v>159</v>
      </c>
      <c r="CO166" s="69">
        <f t="shared" si="81"/>
        <v>5494009770.5769215</v>
      </c>
      <c r="CP166" s="69">
        <f t="shared" si="82"/>
        <v>5495194582.159833</v>
      </c>
      <c r="CQ166" s="69">
        <f t="shared" si="83"/>
        <v>5551469027.7115707</v>
      </c>
      <c r="CR166" s="69">
        <f t="shared" si="84"/>
        <v>5552772995.4566765</v>
      </c>
      <c r="CS166" s="69">
        <f t="shared" si="85"/>
        <v>5554147268.2906284</v>
      </c>
      <c r="CT166" s="6">
        <f t="shared" si="86"/>
        <v>1.3651231638076302E-4</v>
      </c>
      <c r="CU166" s="6">
        <f t="shared" si="87"/>
        <v>0.99986348768361921</v>
      </c>
      <c r="CV166" s="69"/>
      <c r="CW166" s="69">
        <v>159</v>
      </c>
      <c r="CX166" s="69">
        <f t="shared" si="88"/>
        <v>0</v>
      </c>
      <c r="CY166" s="69">
        <f t="shared" si="89"/>
        <v>0</v>
      </c>
      <c r="CZ166" s="69">
        <f t="shared" si="90"/>
        <v>0</v>
      </c>
      <c r="DA166" s="69">
        <f t="shared" si="91"/>
        <v>0</v>
      </c>
      <c r="DB166" s="69">
        <f t="shared" si="92"/>
        <v>0</v>
      </c>
    </row>
    <row r="167" spans="14:106" x14ac:dyDescent="0.15">
      <c r="N167" s="69"/>
      <c r="O167" s="58">
        <v>160</v>
      </c>
      <c r="P167" s="69">
        <f>求节点($C$8:$C$67,$I$8:$I$67,基本信息!N164)+P166</f>
        <v>317635.53293080663</v>
      </c>
      <c r="Q167" s="69">
        <f>求节点($C$8:$C$67,$I$8:$I$67,基本信息!O164)+Q166</f>
        <v>336977.79688078084</v>
      </c>
      <c r="R167" s="69">
        <f>求节点($C$8:$C$67,$I$8:$I$67,基本信息!P164)+R166</f>
        <v>357734.69667524379</v>
      </c>
      <c r="S167" s="69">
        <f>求节点($C$8:$C$67,$I$8:$I$67,基本信息!Q164)+S166</f>
        <v>380052.6823951269</v>
      </c>
      <c r="T167" s="69">
        <f>求节点($C$8:$C$67,$I$8:$I$67,基本信息!R164)+T166</f>
        <v>404249.85137715045</v>
      </c>
      <c r="U167" s="69">
        <f>求节点($C$8:$C$67,$J$8:$J$67,基本信息!N164)+U166</f>
        <v>8697258.574859377</v>
      </c>
      <c r="V167" s="69">
        <f>求节点($C$8:$C$67,$J$8:$J$67,基本信息!O164)+V166</f>
        <v>9357070.1577711701</v>
      </c>
      <c r="W167" s="69">
        <f>求节点($C$8:$C$67,$J$8:$J$67,基本信息!P164)+W166</f>
        <v>10074890.589488773</v>
      </c>
      <c r="X167" s="69">
        <f>求节点($C$8:$C$67,$J$8:$J$67,基本信息!Q164)+X166</f>
        <v>10853858.334594851</v>
      </c>
      <c r="Y167" s="69">
        <f>求节点($C$8:$C$67,$J$8:$J$67,基本信息!R164)+Y166</f>
        <v>11703131.168546533</v>
      </c>
      <c r="Z167" s="69">
        <f>求节点($C$8:$C$67,$K$8:$K$67,基本信息!N164)+Z166</f>
        <v>0</v>
      </c>
      <c r="AA167" s="69">
        <f>求节点($C$8:$C$67,$K$8:$K$67,基本信息!O164)+AA166</f>
        <v>0</v>
      </c>
      <c r="AB167" s="69">
        <f>求节点($C$8:$C$67,$K$8:$K$67,基本信息!P164)+AB166</f>
        <v>0</v>
      </c>
      <c r="AC167" s="69">
        <f>求节点($C$8:$C$67,$K$8:$K$67,基本信息!Q164)+AC166</f>
        <v>0</v>
      </c>
      <c r="AD167" s="69">
        <f>求节点($C$8:$C$67,$K$8:$K$67,基本信息!R164)+AD166</f>
        <v>0</v>
      </c>
      <c r="AE167" s="69">
        <f>求节点($C$8:$C$67,$L$8:$L$67,基本信息!N164)+AE166</f>
        <v>254307496.30241644</v>
      </c>
      <c r="AF167" s="69">
        <f>求节点($C$8:$C$67,$L$8:$L$67,基本信息!O164)+AF166</f>
        <v>288405979.81044501</v>
      </c>
      <c r="AG167" s="69">
        <f>求节点($C$8:$C$67,$L$8:$L$67,基本信息!P164)+AG166</f>
        <v>328498353.71210933</v>
      </c>
      <c r="AH167" s="69">
        <f>求节点($C$8:$C$67,$L$8:$L$67,基本信息!Q164)+AH166</f>
        <v>374053522.19650656</v>
      </c>
      <c r="AI167" s="69">
        <f>求节点($C$8:$C$67,$L$8:$L$67,基本信息!R164)+AI166</f>
        <v>424940093.50572407</v>
      </c>
      <c r="AJ167" s="69"/>
      <c r="AK167" s="69">
        <v>160</v>
      </c>
      <c r="AL167" s="69">
        <f>求节点($O$8:$O$607,P$8:P$607,节奏总纲!P163)+IF((节奏总纲!P163-INDEX($O$8:$O$607,MATCH(MAX(P$8:P$607),P$8:P$607,0)))&lt;0,0,(节奏总纲!P163-INDEX($O$8:$O$607,MATCH(MAX(P$8:P$607),P$8:P$607,0)))*MAX($I$8:$I$67))</f>
        <v>196325035.53293082</v>
      </c>
      <c r="AM167" s="69">
        <f>求节点($O$8:$O$607,Q$8:Q$607,节奏总纲!Q163)+IF((节奏总纲!Q163-INDEX($O$8:$O$607,MATCH(MAX(Q$8:Q$607),Q$8:Q$607,0)))&lt;0,0,(节奏总纲!Q163-INDEX($O$8:$O$607,MATCH(MAX(Q$8:Q$607),Q$8:Q$607,0)))*MAX($I$8:$I$67))</f>
        <v>196359077.79688078</v>
      </c>
      <c r="AN167" s="69">
        <f>求节点($O$8:$O$607,R$8:R$607,节奏总纲!R163)+IF((节奏总纲!R163-INDEX($O$8:$O$607,MATCH(MAX(R$8:R$607),R$8:R$607,0)))&lt;0,0,(节奏总纲!R163-INDEX($O$8:$O$607,MATCH(MAX(R$8:R$607),R$8:R$607,0)))*MAX($I$8:$I$67))</f>
        <v>198360584.69667527</v>
      </c>
      <c r="AO167" s="69">
        <f>求节点($O$8:$O$607,S$8:S$607,节奏总纲!S163)+IF((节奏总纲!S163-INDEX($O$8:$O$607,MATCH(MAX(S$8:S$607),S$8:S$607,0)))&lt;0,0,(节奏总纲!S163-INDEX($O$8:$O$607,MATCH(MAX(S$8:S$607),S$8:S$607,0)))*MAX($I$8:$I$67))</f>
        <v>198397602.68239516</v>
      </c>
      <c r="AP167" s="69">
        <f>求节点($O$8:$O$607,T$8:T$607,节奏总纲!T163)+IF((节奏总纲!T163-INDEX($O$8:$O$607,MATCH(MAX(T$8:T$607),T$8:T$607,0)))&lt;0,0,(节奏总纲!T163-INDEX($O$8:$O$607,MATCH(MAX(T$8:T$607),T$8:T$607,0)))*MAX($I$8:$I$67))</f>
        <v>198436499.85137719</v>
      </c>
      <c r="AQ167" s="69">
        <f>求节点($O$8:$O$607,U$8:U$607,节奏总纲!P163)+IF((节奏总纲!P163-INDEX($O$8:$O$607,MATCH(MAX(U$8:U$607),U$8:U$607,0)))&lt;0,0,(节奏总纲!P163-INDEX($O$8:$O$607,MATCH(MAX(U$8:U$607),U$8:U$607,0)))*MAX($J$8:$J$67))</f>
        <v>5888247258.5748596</v>
      </c>
      <c r="AR167" s="69">
        <f>求节点($O$8:$O$607,V$8:V$607,节奏总纲!Q163)+IF((节奏总纲!Q163-INDEX($O$8:$O$607,MATCH(MAX(V$8:V$607),V$8:V$607,0)))&lt;0,0,(节奏总纲!Q163-INDEX($O$8:$O$607,MATCH(MAX(V$8:V$607),V$8:V$607,0)))*MAX($J$8:$J$67))</f>
        <v>5889432070.1577711</v>
      </c>
      <c r="AS167" s="69">
        <f>求节点($O$8:$O$607,W$8:W$607,节奏总纲!R163)+IF((节奏总纲!R163-INDEX($O$8:$O$607,MATCH(MAX(W$8:W$607),W$8:W$607,0)))&lt;0,0,(节奏总纲!R163-INDEX($O$8:$O$607,MATCH(MAX(W$8:W$607),W$8:W$607,0)))*MAX($J$8:$J$67))</f>
        <v>5949656390.5894899</v>
      </c>
      <c r="AT167" s="69">
        <f>求节点($O$8:$O$607,X$8:X$607,节奏总纲!S163)+IF((节奏总纲!S163-INDEX($O$8:$O$607,MATCH(MAX(X$8:X$607),X$8:X$607,0)))&lt;0,0,(节奏总纲!S163-INDEX($O$8:$O$607,MATCH(MAX(X$8:X$607),X$8:X$607,0)))*MAX($J$8:$J$67))</f>
        <v>5950960358.3345957</v>
      </c>
      <c r="AU167" s="69">
        <f>求节点($O$8:$O$607,Y$8:Y$607,节奏总纲!T163)+IF((节奏总纲!T163-INDEX($O$8:$O$607,MATCH(MAX(Y$8:Y$607),Y$8:Y$607,0)))&lt;0,0,(节奏总纲!T163-INDEX($O$8:$O$607,MATCH(MAX(Y$8:Y$607),Y$8:Y$607,0)))*MAX($J$8:$J$67))</f>
        <v>5952334631.1685476</v>
      </c>
      <c r="AV167" s="69">
        <f>求节点($O$8:$O$607,Z$8:Z$607,节奏总纲!P163)+IF((节奏总纲!P163-INDEX($O$8:$O$607,MATCH(MAX(Z$8:Z$607),Z$8:Z$607,0)))&lt;0,0,(节奏总纲!P163-INDEX($O$8:$O$607,MATCH(MAX(Z$8:Z$607),Z$8:Z$607,0)))*MAX($K$8:$K$67))</f>
        <v>0</v>
      </c>
      <c r="AW167" s="69">
        <f>求节点($O$8:$O$607,AA$8:AA$607,节奏总纲!Q163)+IF((节奏总纲!Q163-INDEX($O$8:$O$607,MATCH(MAX(AA$8:AA$607),AA$8:AA$607,0)))&lt;0,0,(节奏总纲!Q163-INDEX($O$8:$O$607,MATCH(MAX(AA$8:AA$607),AA$8:AA$607,0)))*MAX($K$8:$K$67))</f>
        <v>0</v>
      </c>
      <c r="AX167" s="69">
        <f>求节点($O$8:$O$607,AB$8:AB$607,节奏总纲!R163)+IF((节奏总纲!R163-INDEX($O$8:$O$607,MATCH(MAX(AB$8:AB$607),AB$8:AB$607,0)))&lt;0,0,(节奏总纲!R163-INDEX($O$8:$O$607,MATCH(MAX(AB$8:AB$607),AB$8:AB$607,0)))*MAX($K$8:$K$67))</f>
        <v>0</v>
      </c>
      <c r="AY167" s="69">
        <f>求节点($O$8:$O$607,AC$8:AC$607,节奏总纲!S163)+IF((节奏总纲!S163-INDEX($O$8:$O$607,MATCH(MAX(AC$8:AC$607),AC$8:AC$607,0)))&lt;0,0,(节奏总纲!S163-INDEX($O$8:$O$607,MATCH(MAX(AC$8:AC$607),AC$8:AC$607,0)))*MAX($K$8:$K$67))</f>
        <v>0</v>
      </c>
      <c r="AZ167" s="69">
        <f>求节点($O$8:$O$607,AD$8:AD$607,节奏总纲!T163)+IF((节奏总纲!T163-INDEX($O$8:$O$607,MATCH(MAX(AD$8:AD$607),AD$8:AD$607,0)))&lt;0,0,(节奏总纲!T163-INDEX($O$8:$O$607,MATCH(MAX(AD$8:AD$607),AD$8:AD$607,0)))*MAX($K$8:$K$67))</f>
        <v>0</v>
      </c>
      <c r="BA167" s="69">
        <f>求节点($O$8:$O$607,AE$8:AE$607,节奏总纲!P163)+IF((节奏总纲!P163-INDEX($O$8:$O$607,MATCH(MAX(AE$8:AE$607),AE$8:AE$607,0)))&lt;0,0,(节奏总纲!P163-INDEX($O$8:$O$607,MATCH(MAX(AE$8:AE$607),AE$8:AE$607,0)))*MAX($L$8:$L$67))</f>
        <v>243180507496.30243</v>
      </c>
      <c r="BB167" s="69">
        <f>求节点($O$8:$O$607,AF$8:AF$607,节奏总纲!Q163)+IF((节奏总纲!Q163-INDEX($O$8:$O$607,MATCH(MAX(AF$8:AF$607),AF$8:AF$607,0)))&lt;0,0,(节奏总纲!Q163-INDEX($O$8:$O$607,MATCH(MAX(AF$8:AF$607),AF$8:AF$607,0)))*MAX($L$8:$L$67))</f>
        <v>243248205979.81046</v>
      </c>
      <c r="BC167" s="69">
        <f>求节点($O$8:$O$607,AG$8:AG$607,节奏总纲!R163)+IF((节奏总纲!R163-INDEX($O$8:$O$607,MATCH(MAX(AG$8:AG$607),AG$8:AG$607,0)))&lt;0,0,(节奏总纲!R163-INDEX($O$8:$O$607,MATCH(MAX(AG$8:AG$607),AG$8:AG$607,0)))*MAX($L$8:$L$67))</f>
        <v>245759800353.71213</v>
      </c>
      <c r="BD167" s="69">
        <f>求节点($O$8:$O$607,AH$8:AH$607,节奏总纲!S163)+IF((节奏总纲!S163-INDEX($O$8:$O$607,MATCH(MAX(AH$8:AH$607),AH$8:AH$607,0)))&lt;0,0,(节奏总纲!S163-INDEX($O$8:$O$607,MATCH(MAX(AH$8:AH$607),AH$8:AH$607,0)))*MAX($L$8:$L$67))</f>
        <v>245838955522.19653</v>
      </c>
      <c r="BE167" s="69">
        <f>求节点($O$8:$O$607,AI$8:AI$607,节奏总纲!T163)+IF((节奏总纲!T163-INDEX($O$8:$O$607,MATCH(MAX(AI$8:AI$607),AI$8:AI$607,0)))&lt;0,0,(节奏总纲!T163-INDEX($O$8:$O$607,MATCH(MAX(AI$8:AI$607),AI$8:AI$607,0)))*MAX($L$8:$L$67))</f>
        <v>245923442093.50577</v>
      </c>
      <c r="BN167" s="69">
        <v>160</v>
      </c>
      <c r="BO167" s="69">
        <f>求节点($BJ$19:$BJ$23,$BK$19:$BK$23,基本信息!G164)</f>
        <v>750000</v>
      </c>
      <c r="BP167" s="69">
        <f>求节点($BJ$19:$BJ$23,$BK$19:$BK$23,基本信息!H164)</f>
        <v>750000</v>
      </c>
      <c r="BQ167" s="69">
        <f>求节点($BJ$19:$BJ$23,$BK$19:$BK$23,基本信息!I164)</f>
        <v>750000</v>
      </c>
      <c r="BR167" s="69">
        <f>求节点($BJ$19:$BJ$23,$BK$19:$BK$23,基本信息!J164)</f>
        <v>750000</v>
      </c>
      <c r="BS167" s="69">
        <f>求节点($BJ$19:$BJ$23,$BK$19:$BK$23,基本信息!K164)</f>
        <v>750000</v>
      </c>
      <c r="BT167" s="69">
        <f>求节点($BJ$19:$BJ$23,$BL$19:$BL$23,基本信息!G164)</f>
        <v>12500</v>
      </c>
      <c r="BU167" s="69">
        <f>求节点($BJ$19:$BJ$23,$BL$19:$BL$23,基本信息!H164)</f>
        <v>12500</v>
      </c>
      <c r="BV167" s="69">
        <f>求节点($BJ$19:$BJ$23,$BL$19:$BL$23,基本信息!I164)</f>
        <v>12500</v>
      </c>
      <c r="BW167" s="69">
        <f>求节点($BJ$19:$BJ$23,$BL$19:$BL$23,基本信息!J164)</f>
        <v>12500</v>
      </c>
      <c r="BX167" s="69">
        <f>求节点($BJ$19:$BJ$23,$BL$19:$BL$23,基本信息!K164)</f>
        <v>12500</v>
      </c>
      <c r="BY167" s="69"/>
      <c r="BZ167" s="69"/>
      <c r="CA167" s="69"/>
      <c r="CC167" s="69"/>
      <c r="CD167" s="69">
        <v>160</v>
      </c>
      <c r="CE167" s="69">
        <f t="shared" si="74"/>
        <v>19633753.553293083</v>
      </c>
      <c r="CF167" s="69">
        <f t="shared" si="75"/>
        <v>19637157.779688079</v>
      </c>
      <c r="CG167" s="69">
        <f t="shared" si="76"/>
        <v>19837308.469667528</v>
      </c>
      <c r="CH167" s="69">
        <f t="shared" si="77"/>
        <v>19841010.268239517</v>
      </c>
      <c r="CI167" s="69">
        <f t="shared" si="78"/>
        <v>19844899.98513772</v>
      </c>
      <c r="CJ167" s="69">
        <f>(CE167-CE166)/节奏总纲!W163</f>
        <v>299.99999999999989</v>
      </c>
      <c r="CK167" s="6">
        <f t="shared" si="79"/>
        <v>6.3665869931954145E-5</v>
      </c>
      <c r="CL167" s="6">
        <f t="shared" si="80"/>
        <v>0.99993633413006799</v>
      </c>
      <c r="CM167" s="69"/>
      <c r="CN167" s="69">
        <v>160</v>
      </c>
      <c r="CO167" s="69">
        <f t="shared" si="81"/>
        <v>5888997258.5748596</v>
      </c>
      <c r="CP167" s="69">
        <f t="shared" si="82"/>
        <v>5890182070.1577711</v>
      </c>
      <c r="CQ167" s="69">
        <f t="shared" si="83"/>
        <v>5950406390.5894899</v>
      </c>
      <c r="CR167" s="69">
        <f t="shared" si="84"/>
        <v>5951710358.3345957</v>
      </c>
      <c r="CS167" s="69">
        <f t="shared" si="85"/>
        <v>5953084631.1685476</v>
      </c>
      <c r="CT167" s="6">
        <f t="shared" si="86"/>
        <v>1.27356146907343E-4</v>
      </c>
      <c r="CU167" s="6">
        <f t="shared" si="87"/>
        <v>0.9998726438530926</v>
      </c>
      <c r="CV167" s="69"/>
      <c r="CW167" s="69">
        <v>160</v>
      </c>
      <c r="CX167" s="69">
        <f t="shared" si="88"/>
        <v>0</v>
      </c>
      <c r="CY167" s="69">
        <f t="shared" si="89"/>
        <v>0</v>
      </c>
      <c r="CZ167" s="69">
        <f t="shared" si="90"/>
        <v>0</v>
      </c>
      <c r="DA167" s="69">
        <f t="shared" si="91"/>
        <v>0</v>
      </c>
      <c r="DB167" s="69">
        <f t="shared" si="92"/>
        <v>0</v>
      </c>
    </row>
    <row r="168" spans="14:106" x14ac:dyDescent="0.15">
      <c r="N168" s="69"/>
      <c r="O168" s="58">
        <v>161</v>
      </c>
      <c r="P168" s="69">
        <f>求节点($C$8:$C$67,$I$8:$I$67,基本信息!N165)+P167</f>
        <v>319795.53293080663</v>
      </c>
      <c r="Q168" s="69">
        <f>求节点($C$8:$C$67,$I$8:$I$67,基本信息!O165)+Q167</f>
        <v>339242.79688078084</v>
      </c>
      <c r="R168" s="69">
        <f>求节点($C$8:$C$67,$I$8:$I$67,基本信息!P165)+R167</f>
        <v>360104.69667524379</v>
      </c>
      <c r="S168" s="69">
        <f>求节点($C$8:$C$67,$I$8:$I$67,基本信息!Q165)+S167</f>
        <v>382527.6823951269</v>
      </c>
      <c r="T168" s="69">
        <f>求节点($C$8:$C$67,$I$8:$I$67,基本信息!R165)+T167</f>
        <v>406829.85137715045</v>
      </c>
      <c r="U168" s="69">
        <f>求节点($C$8:$C$67,$J$8:$J$67,基本信息!N165)+U167</f>
        <v>8757258.574859377</v>
      </c>
      <c r="V168" s="69">
        <f>求节点($C$8:$C$67,$J$8:$J$67,基本信息!O165)+V167</f>
        <v>9420820.1577711701</v>
      </c>
      <c r="W168" s="69">
        <f>求节点($C$8:$C$67,$J$8:$J$67,基本信息!P165)+W167</f>
        <v>10142390.589488773</v>
      </c>
      <c r="X168" s="69">
        <f>求节点($C$8:$C$67,$J$8:$J$67,基本信息!Q165)+X167</f>
        <v>10925108.334594851</v>
      </c>
      <c r="Y168" s="69">
        <f>求节点($C$8:$C$67,$J$8:$J$67,基本信息!R165)+Y167</f>
        <v>11778131.168546533</v>
      </c>
      <c r="Z168" s="69">
        <f>求节点($C$8:$C$67,$K$8:$K$67,基本信息!N165)+Z167</f>
        <v>0</v>
      </c>
      <c r="AA168" s="69">
        <f>求节点($C$8:$C$67,$K$8:$K$67,基本信息!O165)+AA167</f>
        <v>0</v>
      </c>
      <c r="AB168" s="69">
        <f>求节点($C$8:$C$67,$K$8:$K$67,基本信息!P165)+AB167</f>
        <v>0</v>
      </c>
      <c r="AC168" s="69">
        <f>求节点($C$8:$C$67,$K$8:$K$67,基本信息!Q165)+AC167</f>
        <v>0</v>
      </c>
      <c r="AD168" s="69">
        <f>求节点($C$8:$C$67,$K$8:$K$67,基本信息!R165)+AD167</f>
        <v>0</v>
      </c>
      <c r="AE168" s="69">
        <f>求节点($C$8:$C$67,$L$8:$L$67,基本信息!N165)+AE167</f>
        <v>256107496.30241644</v>
      </c>
      <c r="AF168" s="69">
        <f>求节点($C$8:$C$67,$L$8:$L$67,基本信息!O165)+AF167</f>
        <v>290445979.81044501</v>
      </c>
      <c r="AG168" s="69">
        <f>求节点($C$8:$C$67,$L$8:$L$67,基本信息!P165)+AG167</f>
        <v>330778353.71210933</v>
      </c>
      <c r="AH168" s="69">
        <f>求节点($C$8:$C$67,$L$8:$L$67,基本信息!Q165)+AH167</f>
        <v>376573522.19650656</v>
      </c>
      <c r="AI168" s="69">
        <f>求节点($C$8:$C$67,$L$8:$L$67,基本信息!R165)+AI167</f>
        <v>427700093.50572407</v>
      </c>
      <c r="AJ168" s="69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</row>
    <row r="169" spans="14:106" x14ac:dyDescent="0.15">
      <c r="N169" s="69"/>
      <c r="O169" s="58">
        <v>162</v>
      </c>
      <c r="P169" s="69">
        <f>求节点($C$8:$C$67,$I$8:$I$67,基本信息!N166)+P168</f>
        <v>321955.53293080663</v>
      </c>
      <c r="Q169" s="69">
        <f>求节点($C$8:$C$67,$I$8:$I$67,基本信息!O166)+Q168</f>
        <v>341507.79688078084</v>
      </c>
      <c r="R169" s="69">
        <f>求节点($C$8:$C$67,$I$8:$I$67,基本信息!P166)+R168</f>
        <v>362474.69667524379</v>
      </c>
      <c r="S169" s="69">
        <f>求节点($C$8:$C$67,$I$8:$I$67,基本信息!Q166)+S168</f>
        <v>385002.6823951269</v>
      </c>
      <c r="T169" s="69">
        <f>求节点($C$8:$C$67,$I$8:$I$67,基本信息!R166)+T168</f>
        <v>409409.85137715045</v>
      </c>
      <c r="U169" s="69">
        <f>求节点($C$8:$C$67,$J$8:$J$67,基本信息!N166)+U168</f>
        <v>8817258.574859377</v>
      </c>
      <c r="V169" s="69">
        <f>求节点($C$8:$C$67,$J$8:$J$67,基本信息!O166)+V168</f>
        <v>9484570.1577711701</v>
      </c>
      <c r="W169" s="69">
        <f>求节点($C$8:$C$67,$J$8:$J$67,基本信息!P166)+W168</f>
        <v>10209890.589488773</v>
      </c>
      <c r="X169" s="69">
        <f>求节点($C$8:$C$67,$J$8:$J$67,基本信息!Q166)+X168</f>
        <v>10996358.334594851</v>
      </c>
      <c r="Y169" s="69">
        <f>求节点($C$8:$C$67,$J$8:$J$67,基本信息!R166)+Y168</f>
        <v>11853131.168546533</v>
      </c>
      <c r="Z169" s="69">
        <f>求节点($C$8:$C$67,$K$8:$K$67,基本信息!N166)+Z168</f>
        <v>0</v>
      </c>
      <c r="AA169" s="69">
        <f>求节点($C$8:$C$67,$K$8:$K$67,基本信息!O166)+AA168</f>
        <v>0</v>
      </c>
      <c r="AB169" s="69">
        <f>求节点($C$8:$C$67,$K$8:$K$67,基本信息!P166)+AB168</f>
        <v>0</v>
      </c>
      <c r="AC169" s="69">
        <f>求节点($C$8:$C$67,$K$8:$K$67,基本信息!Q166)+AC168</f>
        <v>0</v>
      </c>
      <c r="AD169" s="69">
        <f>求节点($C$8:$C$67,$K$8:$K$67,基本信息!R166)+AD168</f>
        <v>0</v>
      </c>
      <c r="AE169" s="69">
        <f>求节点($C$8:$C$67,$L$8:$L$67,基本信息!N166)+AE168</f>
        <v>257907496.30241644</v>
      </c>
      <c r="AF169" s="69">
        <f>求节点($C$8:$C$67,$L$8:$L$67,基本信息!O166)+AF168</f>
        <v>292485979.81044501</v>
      </c>
      <c r="AG169" s="69">
        <f>求节点($C$8:$C$67,$L$8:$L$67,基本信息!P166)+AG168</f>
        <v>333058353.71210933</v>
      </c>
      <c r="AH169" s="69">
        <f>求节点($C$8:$C$67,$L$8:$L$67,基本信息!Q166)+AH168</f>
        <v>379093522.19650656</v>
      </c>
      <c r="AI169" s="69">
        <f>求节点($C$8:$C$67,$L$8:$L$67,基本信息!R166)+AI168</f>
        <v>430460093.50572407</v>
      </c>
      <c r="AJ169" s="69"/>
      <c r="BO169" s="24"/>
      <c r="BP169" s="24"/>
      <c r="BQ169" s="24"/>
      <c r="BR169" s="24"/>
      <c r="BS169" s="24"/>
      <c r="BT169" s="24"/>
      <c r="BU169" s="24"/>
      <c r="BV169" s="24"/>
      <c r="BW169" s="24"/>
      <c r="BX169" s="24"/>
    </row>
    <row r="170" spans="14:106" x14ac:dyDescent="0.15">
      <c r="N170" s="69"/>
      <c r="O170" s="58">
        <v>163</v>
      </c>
      <c r="P170" s="69">
        <f>求节点($C$8:$C$67,$I$8:$I$67,基本信息!N167)+P169</f>
        <v>324115.53293080663</v>
      </c>
      <c r="Q170" s="69">
        <f>求节点($C$8:$C$67,$I$8:$I$67,基本信息!O167)+Q169</f>
        <v>343772.79688078084</v>
      </c>
      <c r="R170" s="69">
        <f>求节点($C$8:$C$67,$I$8:$I$67,基本信息!P167)+R169</f>
        <v>364844.69667524379</v>
      </c>
      <c r="S170" s="69">
        <f>求节点($C$8:$C$67,$I$8:$I$67,基本信息!Q167)+S169</f>
        <v>387477.6823951269</v>
      </c>
      <c r="T170" s="69">
        <f>求节点($C$8:$C$67,$I$8:$I$67,基本信息!R167)+T169</f>
        <v>411989.85137715045</v>
      </c>
      <c r="U170" s="69">
        <f>求节点($C$8:$C$67,$J$8:$J$67,基本信息!N167)+U169</f>
        <v>8877258.574859377</v>
      </c>
      <c r="V170" s="69">
        <f>求节点($C$8:$C$67,$J$8:$J$67,基本信息!O167)+V169</f>
        <v>9548320.1577711701</v>
      </c>
      <c r="W170" s="69">
        <f>求节点($C$8:$C$67,$J$8:$J$67,基本信息!P167)+W169</f>
        <v>10277390.589488773</v>
      </c>
      <c r="X170" s="69">
        <f>求节点($C$8:$C$67,$J$8:$J$67,基本信息!Q167)+X169</f>
        <v>11067608.334594851</v>
      </c>
      <c r="Y170" s="69">
        <f>求节点($C$8:$C$67,$J$8:$J$67,基本信息!R167)+Y169</f>
        <v>11928131.168546533</v>
      </c>
      <c r="Z170" s="69">
        <f>求节点($C$8:$C$67,$K$8:$K$67,基本信息!N167)+Z169</f>
        <v>0</v>
      </c>
      <c r="AA170" s="69">
        <f>求节点($C$8:$C$67,$K$8:$K$67,基本信息!O167)+AA169</f>
        <v>0</v>
      </c>
      <c r="AB170" s="69">
        <f>求节点($C$8:$C$67,$K$8:$K$67,基本信息!P167)+AB169</f>
        <v>0</v>
      </c>
      <c r="AC170" s="69">
        <f>求节点($C$8:$C$67,$K$8:$K$67,基本信息!Q167)+AC169</f>
        <v>0</v>
      </c>
      <c r="AD170" s="69">
        <f>求节点($C$8:$C$67,$K$8:$K$67,基本信息!R167)+AD169</f>
        <v>0</v>
      </c>
      <c r="AE170" s="69">
        <f>求节点($C$8:$C$67,$L$8:$L$67,基本信息!N167)+AE169</f>
        <v>259707496.30241644</v>
      </c>
      <c r="AF170" s="69">
        <f>求节点($C$8:$C$67,$L$8:$L$67,基本信息!O167)+AF169</f>
        <v>294525979.81044501</v>
      </c>
      <c r="AG170" s="69">
        <f>求节点($C$8:$C$67,$L$8:$L$67,基本信息!P167)+AG169</f>
        <v>335338353.71210933</v>
      </c>
      <c r="AH170" s="69">
        <f>求节点($C$8:$C$67,$L$8:$L$67,基本信息!Q167)+AH169</f>
        <v>381613522.19650656</v>
      </c>
      <c r="AI170" s="69">
        <f>求节点($C$8:$C$67,$L$8:$L$67,基本信息!R167)+AI169</f>
        <v>433220093.50572407</v>
      </c>
      <c r="AJ170" s="69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</row>
    <row r="171" spans="14:106" x14ac:dyDescent="0.15">
      <c r="N171" s="69"/>
      <c r="O171" s="58">
        <v>164</v>
      </c>
      <c r="P171" s="69">
        <f>求节点($C$8:$C$67,$I$8:$I$67,基本信息!N168)+P170</f>
        <v>326275.53293080663</v>
      </c>
      <c r="Q171" s="69">
        <f>求节点($C$8:$C$67,$I$8:$I$67,基本信息!O168)+Q170</f>
        <v>346037.79688078084</v>
      </c>
      <c r="R171" s="69">
        <f>求节点($C$8:$C$67,$I$8:$I$67,基本信息!P168)+R170</f>
        <v>367214.69667524379</v>
      </c>
      <c r="S171" s="69">
        <f>求节点($C$8:$C$67,$I$8:$I$67,基本信息!Q168)+S170</f>
        <v>389952.6823951269</v>
      </c>
      <c r="T171" s="69">
        <f>求节点($C$8:$C$67,$I$8:$I$67,基本信息!R168)+T170</f>
        <v>414569.85137715045</v>
      </c>
      <c r="U171" s="69">
        <f>求节点($C$8:$C$67,$J$8:$J$67,基本信息!N168)+U170</f>
        <v>8937258.574859377</v>
      </c>
      <c r="V171" s="69">
        <f>求节点($C$8:$C$67,$J$8:$J$67,基本信息!O168)+V170</f>
        <v>9612070.1577711701</v>
      </c>
      <c r="W171" s="69">
        <f>求节点($C$8:$C$67,$J$8:$J$67,基本信息!P168)+W170</f>
        <v>10344890.589488773</v>
      </c>
      <c r="X171" s="69">
        <f>求节点($C$8:$C$67,$J$8:$J$67,基本信息!Q168)+X170</f>
        <v>11138858.334594851</v>
      </c>
      <c r="Y171" s="69">
        <f>求节点($C$8:$C$67,$J$8:$J$67,基本信息!R168)+Y170</f>
        <v>12003131.168546533</v>
      </c>
      <c r="Z171" s="69">
        <f>求节点($C$8:$C$67,$K$8:$K$67,基本信息!N168)+Z170</f>
        <v>0</v>
      </c>
      <c r="AA171" s="69">
        <f>求节点($C$8:$C$67,$K$8:$K$67,基本信息!O168)+AA170</f>
        <v>0</v>
      </c>
      <c r="AB171" s="69">
        <f>求节点($C$8:$C$67,$K$8:$K$67,基本信息!P168)+AB170</f>
        <v>0</v>
      </c>
      <c r="AC171" s="69">
        <f>求节点($C$8:$C$67,$K$8:$K$67,基本信息!Q168)+AC170</f>
        <v>0</v>
      </c>
      <c r="AD171" s="69">
        <f>求节点($C$8:$C$67,$K$8:$K$67,基本信息!R168)+AD170</f>
        <v>0</v>
      </c>
      <c r="AE171" s="69">
        <f>求节点($C$8:$C$67,$L$8:$L$67,基本信息!N168)+AE170</f>
        <v>261507496.30241644</v>
      </c>
      <c r="AF171" s="69">
        <f>求节点($C$8:$C$67,$L$8:$L$67,基本信息!O168)+AF170</f>
        <v>296565979.81044501</v>
      </c>
      <c r="AG171" s="69">
        <f>求节点($C$8:$C$67,$L$8:$L$67,基本信息!P168)+AG170</f>
        <v>337618353.71210933</v>
      </c>
      <c r="AH171" s="69">
        <f>求节点($C$8:$C$67,$L$8:$L$67,基本信息!Q168)+AH170</f>
        <v>384133522.19650656</v>
      </c>
      <c r="AI171" s="69">
        <f>求节点($C$8:$C$67,$L$8:$L$67,基本信息!R168)+AI170</f>
        <v>435980093.50572407</v>
      </c>
      <c r="AJ171" s="69"/>
      <c r="BO171" s="24"/>
      <c r="BP171" s="24"/>
      <c r="BQ171" s="24"/>
      <c r="BR171" s="24"/>
      <c r="BS171" s="24"/>
      <c r="BT171" s="24"/>
      <c r="BU171" s="24"/>
      <c r="BV171" s="24"/>
      <c r="BW171" s="24"/>
      <c r="BX171" s="24"/>
    </row>
    <row r="172" spans="14:106" x14ac:dyDescent="0.15">
      <c r="N172" s="69"/>
      <c r="O172" s="58">
        <v>165</v>
      </c>
      <c r="P172" s="69">
        <f>求节点($C$8:$C$67,$I$8:$I$67,基本信息!N169)+P171</f>
        <v>328435.53293080663</v>
      </c>
      <c r="Q172" s="69">
        <f>求节点($C$8:$C$67,$I$8:$I$67,基本信息!O169)+Q171</f>
        <v>348302.79688078084</v>
      </c>
      <c r="R172" s="69">
        <f>求节点($C$8:$C$67,$I$8:$I$67,基本信息!P169)+R171</f>
        <v>369584.69667524379</v>
      </c>
      <c r="S172" s="69">
        <f>求节点($C$8:$C$67,$I$8:$I$67,基本信息!Q169)+S171</f>
        <v>392427.6823951269</v>
      </c>
      <c r="T172" s="69">
        <f>求节点($C$8:$C$67,$I$8:$I$67,基本信息!R169)+T171</f>
        <v>417149.85137715045</v>
      </c>
      <c r="U172" s="69">
        <f>求节点($C$8:$C$67,$J$8:$J$67,基本信息!N169)+U171</f>
        <v>8997258.574859377</v>
      </c>
      <c r="V172" s="69">
        <f>求节点($C$8:$C$67,$J$8:$J$67,基本信息!O169)+V171</f>
        <v>9675820.1577711701</v>
      </c>
      <c r="W172" s="69">
        <f>求节点($C$8:$C$67,$J$8:$J$67,基本信息!P169)+W171</f>
        <v>10412390.589488773</v>
      </c>
      <c r="X172" s="69">
        <f>求节点($C$8:$C$67,$J$8:$J$67,基本信息!Q169)+X171</f>
        <v>11210108.334594851</v>
      </c>
      <c r="Y172" s="69">
        <f>求节点($C$8:$C$67,$J$8:$J$67,基本信息!R169)+Y171</f>
        <v>12078131.168546533</v>
      </c>
      <c r="Z172" s="69">
        <f>求节点($C$8:$C$67,$K$8:$K$67,基本信息!N169)+Z171</f>
        <v>0</v>
      </c>
      <c r="AA172" s="69">
        <f>求节点($C$8:$C$67,$K$8:$K$67,基本信息!O169)+AA171</f>
        <v>0</v>
      </c>
      <c r="AB172" s="69">
        <f>求节点($C$8:$C$67,$K$8:$K$67,基本信息!P169)+AB171</f>
        <v>0</v>
      </c>
      <c r="AC172" s="69">
        <f>求节点($C$8:$C$67,$K$8:$K$67,基本信息!Q169)+AC171</f>
        <v>0</v>
      </c>
      <c r="AD172" s="69">
        <f>求节点($C$8:$C$67,$K$8:$K$67,基本信息!R169)+AD171</f>
        <v>0</v>
      </c>
      <c r="AE172" s="69">
        <f>求节点($C$8:$C$67,$L$8:$L$67,基本信息!N169)+AE171</f>
        <v>263307496.30241644</v>
      </c>
      <c r="AF172" s="69">
        <f>求节点($C$8:$C$67,$L$8:$L$67,基本信息!O169)+AF171</f>
        <v>298605979.81044501</v>
      </c>
      <c r="AG172" s="69">
        <f>求节点($C$8:$C$67,$L$8:$L$67,基本信息!P169)+AG171</f>
        <v>339898353.71210933</v>
      </c>
      <c r="AH172" s="69">
        <f>求节点($C$8:$C$67,$L$8:$L$67,基本信息!Q169)+AH171</f>
        <v>386653522.19650656</v>
      </c>
      <c r="AI172" s="69">
        <f>求节点($C$8:$C$67,$L$8:$L$67,基本信息!R169)+AI171</f>
        <v>438740093.50572407</v>
      </c>
      <c r="AJ172" s="69"/>
      <c r="BO172" s="24"/>
      <c r="BP172" s="24"/>
      <c r="BQ172" s="24"/>
      <c r="BR172" s="24"/>
      <c r="BS172" s="24"/>
      <c r="BT172" s="24"/>
      <c r="BU172" s="24"/>
      <c r="BV172" s="24"/>
      <c r="BW172" s="24"/>
      <c r="BX172" s="24"/>
    </row>
    <row r="173" spans="14:106" x14ac:dyDescent="0.15">
      <c r="N173" s="69"/>
      <c r="O173" s="58">
        <v>166</v>
      </c>
      <c r="P173" s="69">
        <f>求节点($C$8:$C$67,$I$8:$I$67,基本信息!N170)+P172</f>
        <v>330595.53293080663</v>
      </c>
      <c r="Q173" s="69">
        <f>求节点($C$8:$C$67,$I$8:$I$67,基本信息!O170)+Q172</f>
        <v>350567.79688078084</v>
      </c>
      <c r="R173" s="69">
        <f>求节点($C$8:$C$67,$I$8:$I$67,基本信息!P170)+R172</f>
        <v>371954.69667524379</v>
      </c>
      <c r="S173" s="69">
        <f>求节点($C$8:$C$67,$I$8:$I$67,基本信息!Q170)+S172</f>
        <v>394902.6823951269</v>
      </c>
      <c r="T173" s="69">
        <f>求节点($C$8:$C$67,$I$8:$I$67,基本信息!R170)+T172</f>
        <v>419729.85137715045</v>
      </c>
      <c r="U173" s="69">
        <f>求节点($C$8:$C$67,$J$8:$J$67,基本信息!N170)+U172</f>
        <v>9057258.574859377</v>
      </c>
      <c r="V173" s="69">
        <f>求节点($C$8:$C$67,$J$8:$J$67,基本信息!O170)+V172</f>
        <v>9739570.1577711701</v>
      </c>
      <c r="W173" s="69">
        <f>求节点($C$8:$C$67,$J$8:$J$67,基本信息!P170)+W172</f>
        <v>10479890.589488773</v>
      </c>
      <c r="X173" s="69">
        <f>求节点($C$8:$C$67,$J$8:$J$67,基本信息!Q170)+X172</f>
        <v>11281358.334594851</v>
      </c>
      <c r="Y173" s="69">
        <f>求节点($C$8:$C$67,$J$8:$J$67,基本信息!R170)+Y172</f>
        <v>12153131.168546533</v>
      </c>
      <c r="Z173" s="69">
        <f>求节点($C$8:$C$67,$K$8:$K$67,基本信息!N170)+Z172</f>
        <v>0</v>
      </c>
      <c r="AA173" s="69">
        <f>求节点($C$8:$C$67,$K$8:$K$67,基本信息!O170)+AA172</f>
        <v>0</v>
      </c>
      <c r="AB173" s="69">
        <f>求节点($C$8:$C$67,$K$8:$K$67,基本信息!P170)+AB172</f>
        <v>0</v>
      </c>
      <c r="AC173" s="69">
        <f>求节点($C$8:$C$67,$K$8:$K$67,基本信息!Q170)+AC172</f>
        <v>0</v>
      </c>
      <c r="AD173" s="69">
        <f>求节点($C$8:$C$67,$K$8:$K$67,基本信息!R170)+AD172</f>
        <v>0</v>
      </c>
      <c r="AE173" s="69">
        <f>求节点($C$8:$C$67,$L$8:$L$67,基本信息!N170)+AE172</f>
        <v>265107496.30241644</v>
      </c>
      <c r="AF173" s="69">
        <f>求节点($C$8:$C$67,$L$8:$L$67,基本信息!O170)+AF172</f>
        <v>300645979.81044501</v>
      </c>
      <c r="AG173" s="69">
        <f>求节点($C$8:$C$67,$L$8:$L$67,基本信息!P170)+AG172</f>
        <v>342178353.71210933</v>
      </c>
      <c r="AH173" s="69">
        <f>求节点($C$8:$C$67,$L$8:$L$67,基本信息!Q170)+AH172</f>
        <v>389173522.19650656</v>
      </c>
      <c r="AI173" s="69">
        <f>求节点($C$8:$C$67,$L$8:$L$67,基本信息!R170)+AI172</f>
        <v>441500093.50572407</v>
      </c>
      <c r="AJ173" s="69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</row>
    <row r="174" spans="14:106" x14ac:dyDescent="0.15">
      <c r="N174" s="69"/>
      <c r="O174" s="58">
        <v>167</v>
      </c>
      <c r="P174" s="69">
        <f>求节点($C$8:$C$67,$I$8:$I$67,基本信息!N171)+P173</f>
        <v>332755.53293080663</v>
      </c>
      <c r="Q174" s="69">
        <f>求节点($C$8:$C$67,$I$8:$I$67,基本信息!O171)+Q173</f>
        <v>352832.79688078084</v>
      </c>
      <c r="R174" s="69">
        <f>求节点($C$8:$C$67,$I$8:$I$67,基本信息!P171)+R173</f>
        <v>374324.69667524379</v>
      </c>
      <c r="S174" s="69">
        <f>求节点($C$8:$C$67,$I$8:$I$67,基本信息!Q171)+S173</f>
        <v>397377.6823951269</v>
      </c>
      <c r="T174" s="69">
        <f>求节点($C$8:$C$67,$I$8:$I$67,基本信息!R171)+T173</f>
        <v>422309.85137715045</v>
      </c>
      <c r="U174" s="69">
        <f>求节点($C$8:$C$67,$J$8:$J$67,基本信息!N171)+U173</f>
        <v>9117258.574859377</v>
      </c>
      <c r="V174" s="69">
        <f>求节点($C$8:$C$67,$J$8:$J$67,基本信息!O171)+V173</f>
        <v>9803320.1577711701</v>
      </c>
      <c r="W174" s="69">
        <f>求节点($C$8:$C$67,$J$8:$J$67,基本信息!P171)+W173</f>
        <v>10547390.589488773</v>
      </c>
      <c r="X174" s="69">
        <f>求节点($C$8:$C$67,$J$8:$J$67,基本信息!Q171)+X173</f>
        <v>11352608.334594851</v>
      </c>
      <c r="Y174" s="69">
        <f>求节点($C$8:$C$67,$J$8:$J$67,基本信息!R171)+Y173</f>
        <v>12228131.168546533</v>
      </c>
      <c r="Z174" s="69">
        <f>求节点($C$8:$C$67,$K$8:$K$67,基本信息!N171)+Z173</f>
        <v>0</v>
      </c>
      <c r="AA174" s="69">
        <f>求节点($C$8:$C$67,$K$8:$K$67,基本信息!O171)+AA173</f>
        <v>0</v>
      </c>
      <c r="AB174" s="69">
        <f>求节点($C$8:$C$67,$K$8:$K$67,基本信息!P171)+AB173</f>
        <v>0</v>
      </c>
      <c r="AC174" s="69">
        <f>求节点($C$8:$C$67,$K$8:$K$67,基本信息!Q171)+AC173</f>
        <v>0</v>
      </c>
      <c r="AD174" s="69">
        <f>求节点($C$8:$C$67,$K$8:$K$67,基本信息!R171)+AD173</f>
        <v>0</v>
      </c>
      <c r="AE174" s="69">
        <f>求节点($C$8:$C$67,$L$8:$L$67,基本信息!N171)+AE173</f>
        <v>266907496.30241644</v>
      </c>
      <c r="AF174" s="69">
        <f>求节点($C$8:$C$67,$L$8:$L$67,基本信息!O171)+AF173</f>
        <v>302685979.81044501</v>
      </c>
      <c r="AG174" s="69">
        <f>求节点($C$8:$C$67,$L$8:$L$67,基本信息!P171)+AG173</f>
        <v>344458353.71210933</v>
      </c>
      <c r="AH174" s="69">
        <f>求节点($C$8:$C$67,$L$8:$L$67,基本信息!Q171)+AH173</f>
        <v>391693522.19650656</v>
      </c>
      <c r="AI174" s="69">
        <f>求节点($C$8:$C$67,$L$8:$L$67,基本信息!R171)+AI173</f>
        <v>444260093.50572407</v>
      </c>
      <c r="AJ174" s="69"/>
      <c r="BO174" s="24"/>
      <c r="BP174" s="24"/>
      <c r="BQ174" s="24"/>
      <c r="BR174" s="24"/>
      <c r="BS174" s="24"/>
      <c r="BT174" s="24"/>
      <c r="BU174" s="24"/>
      <c r="BV174" s="24"/>
      <c r="BW174" s="24"/>
      <c r="BX174" s="24"/>
    </row>
    <row r="175" spans="14:106" x14ac:dyDescent="0.15">
      <c r="N175" s="69"/>
      <c r="O175" s="58">
        <v>168</v>
      </c>
      <c r="P175" s="69">
        <f>求节点($C$8:$C$67,$I$8:$I$67,基本信息!N172)+P174</f>
        <v>334915.53293080663</v>
      </c>
      <c r="Q175" s="69">
        <f>求节点($C$8:$C$67,$I$8:$I$67,基本信息!O172)+Q174</f>
        <v>355097.79688078084</v>
      </c>
      <c r="R175" s="69">
        <f>求节点($C$8:$C$67,$I$8:$I$67,基本信息!P172)+R174</f>
        <v>376694.69667524379</v>
      </c>
      <c r="S175" s="69">
        <f>求节点($C$8:$C$67,$I$8:$I$67,基本信息!Q172)+S174</f>
        <v>399852.6823951269</v>
      </c>
      <c r="T175" s="69">
        <f>求节点($C$8:$C$67,$I$8:$I$67,基本信息!R172)+T174</f>
        <v>424889.85137715045</v>
      </c>
      <c r="U175" s="69">
        <f>求节点($C$8:$C$67,$J$8:$J$67,基本信息!N172)+U174</f>
        <v>9177258.574859377</v>
      </c>
      <c r="V175" s="69">
        <f>求节点($C$8:$C$67,$J$8:$J$67,基本信息!O172)+V174</f>
        <v>9867070.1577711701</v>
      </c>
      <c r="W175" s="69">
        <f>求节点($C$8:$C$67,$J$8:$J$67,基本信息!P172)+W174</f>
        <v>10614890.589488773</v>
      </c>
      <c r="X175" s="69">
        <f>求节点($C$8:$C$67,$J$8:$J$67,基本信息!Q172)+X174</f>
        <v>11423858.334594851</v>
      </c>
      <c r="Y175" s="69">
        <f>求节点($C$8:$C$67,$J$8:$J$67,基本信息!R172)+Y174</f>
        <v>12303131.168546533</v>
      </c>
      <c r="Z175" s="69">
        <f>求节点($C$8:$C$67,$K$8:$K$67,基本信息!N172)+Z174</f>
        <v>0</v>
      </c>
      <c r="AA175" s="69">
        <f>求节点($C$8:$C$67,$K$8:$K$67,基本信息!O172)+AA174</f>
        <v>0</v>
      </c>
      <c r="AB175" s="69">
        <f>求节点($C$8:$C$67,$K$8:$K$67,基本信息!P172)+AB174</f>
        <v>0</v>
      </c>
      <c r="AC175" s="69">
        <f>求节点($C$8:$C$67,$K$8:$K$67,基本信息!Q172)+AC174</f>
        <v>0</v>
      </c>
      <c r="AD175" s="69">
        <f>求节点($C$8:$C$67,$K$8:$K$67,基本信息!R172)+AD174</f>
        <v>0</v>
      </c>
      <c r="AE175" s="69">
        <f>求节点($C$8:$C$67,$L$8:$L$67,基本信息!N172)+AE174</f>
        <v>268707496.30241644</v>
      </c>
      <c r="AF175" s="69">
        <f>求节点($C$8:$C$67,$L$8:$L$67,基本信息!O172)+AF174</f>
        <v>304725979.81044501</v>
      </c>
      <c r="AG175" s="69">
        <f>求节点($C$8:$C$67,$L$8:$L$67,基本信息!P172)+AG174</f>
        <v>346738353.71210933</v>
      </c>
      <c r="AH175" s="69">
        <f>求节点($C$8:$C$67,$L$8:$L$67,基本信息!Q172)+AH174</f>
        <v>394213522.19650656</v>
      </c>
      <c r="AI175" s="69">
        <f>求节点($C$8:$C$67,$L$8:$L$67,基本信息!R172)+AI174</f>
        <v>447020093.50572407</v>
      </c>
      <c r="AJ175" s="69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</row>
    <row r="176" spans="14:106" x14ac:dyDescent="0.15">
      <c r="N176" s="69"/>
      <c r="O176" s="58">
        <v>169</v>
      </c>
      <c r="P176" s="69">
        <f>求节点($C$8:$C$67,$I$8:$I$67,基本信息!N173)+P175</f>
        <v>337075.53293080663</v>
      </c>
      <c r="Q176" s="69">
        <f>求节点($C$8:$C$67,$I$8:$I$67,基本信息!O173)+Q175</f>
        <v>357362.79688078084</v>
      </c>
      <c r="R176" s="69">
        <f>求节点($C$8:$C$67,$I$8:$I$67,基本信息!P173)+R175</f>
        <v>379064.69667524379</v>
      </c>
      <c r="S176" s="69">
        <f>求节点($C$8:$C$67,$I$8:$I$67,基本信息!Q173)+S175</f>
        <v>402327.6823951269</v>
      </c>
      <c r="T176" s="69">
        <f>求节点($C$8:$C$67,$I$8:$I$67,基本信息!R173)+T175</f>
        <v>427469.85137715045</v>
      </c>
      <c r="U176" s="69">
        <f>求节点($C$8:$C$67,$J$8:$J$67,基本信息!N173)+U175</f>
        <v>9237258.574859377</v>
      </c>
      <c r="V176" s="69">
        <f>求节点($C$8:$C$67,$J$8:$J$67,基本信息!O173)+V175</f>
        <v>9930820.1577711701</v>
      </c>
      <c r="W176" s="69">
        <f>求节点($C$8:$C$67,$J$8:$J$67,基本信息!P173)+W175</f>
        <v>10682390.589488773</v>
      </c>
      <c r="X176" s="69">
        <f>求节点($C$8:$C$67,$J$8:$J$67,基本信息!Q173)+X175</f>
        <v>11495108.334594851</v>
      </c>
      <c r="Y176" s="69">
        <f>求节点($C$8:$C$67,$J$8:$J$67,基本信息!R173)+Y175</f>
        <v>12378131.168546533</v>
      </c>
      <c r="Z176" s="69">
        <f>求节点($C$8:$C$67,$K$8:$K$67,基本信息!N173)+Z175</f>
        <v>0</v>
      </c>
      <c r="AA176" s="69">
        <f>求节点($C$8:$C$67,$K$8:$K$67,基本信息!O173)+AA175</f>
        <v>0</v>
      </c>
      <c r="AB176" s="69">
        <f>求节点($C$8:$C$67,$K$8:$K$67,基本信息!P173)+AB175</f>
        <v>0</v>
      </c>
      <c r="AC176" s="69">
        <f>求节点($C$8:$C$67,$K$8:$K$67,基本信息!Q173)+AC175</f>
        <v>0</v>
      </c>
      <c r="AD176" s="69">
        <f>求节点($C$8:$C$67,$K$8:$K$67,基本信息!R173)+AD175</f>
        <v>0</v>
      </c>
      <c r="AE176" s="69">
        <f>求节点($C$8:$C$67,$L$8:$L$67,基本信息!N173)+AE175</f>
        <v>270507496.30241644</v>
      </c>
      <c r="AF176" s="69">
        <f>求节点($C$8:$C$67,$L$8:$L$67,基本信息!O173)+AF175</f>
        <v>306765979.81044501</v>
      </c>
      <c r="AG176" s="69">
        <f>求节点($C$8:$C$67,$L$8:$L$67,基本信息!P173)+AG175</f>
        <v>349018353.71210933</v>
      </c>
      <c r="AH176" s="69">
        <f>求节点($C$8:$C$67,$L$8:$L$67,基本信息!Q173)+AH175</f>
        <v>396733522.19650656</v>
      </c>
      <c r="AI176" s="69">
        <f>求节点($C$8:$C$67,$L$8:$L$67,基本信息!R173)+AI175</f>
        <v>449780093.50572407</v>
      </c>
      <c r="AJ176" s="69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</row>
    <row r="177" spans="14:76" x14ac:dyDescent="0.15">
      <c r="N177" s="69"/>
      <c r="O177" s="58">
        <v>170</v>
      </c>
      <c r="P177" s="69">
        <f>求节点($C$8:$C$67,$I$8:$I$67,基本信息!N174)+P176</f>
        <v>339235.53293080663</v>
      </c>
      <c r="Q177" s="69">
        <f>求节点($C$8:$C$67,$I$8:$I$67,基本信息!O174)+Q176</f>
        <v>359627.79688078084</v>
      </c>
      <c r="R177" s="69">
        <f>求节点($C$8:$C$67,$I$8:$I$67,基本信息!P174)+R176</f>
        <v>381434.69667524379</v>
      </c>
      <c r="S177" s="69">
        <f>求节点($C$8:$C$67,$I$8:$I$67,基本信息!Q174)+S176</f>
        <v>404802.6823951269</v>
      </c>
      <c r="T177" s="69">
        <f>求节点($C$8:$C$67,$I$8:$I$67,基本信息!R174)+T176</f>
        <v>430049.85137715045</v>
      </c>
      <c r="U177" s="69">
        <f>求节点($C$8:$C$67,$J$8:$J$67,基本信息!N174)+U176</f>
        <v>9297258.574859377</v>
      </c>
      <c r="V177" s="69">
        <f>求节点($C$8:$C$67,$J$8:$J$67,基本信息!O174)+V176</f>
        <v>9994570.1577711701</v>
      </c>
      <c r="W177" s="69">
        <f>求节点($C$8:$C$67,$J$8:$J$67,基本信息!P174)+W176</f>
        <v>10749890.589488773</v>
      </c>
      <c r="X177" s="69">
        <f>求节点($C$8:$C$67,$J$8:$J$67,基本信息!Q174)+X176</f>
        <v>11566358.334594851</v>
      </c>
      <c r="Y177" s="69">
        <f>求节点($C$8:$C$67,$J$8:$J$67,基本信息!R174)+Y176</f>
        <v>12453131.168546533</v>
      </c>
      <c r="Z177" s="69">
        <f>求节点($C$8:$C$67,$K$8:$K$67,基本信息!N174)+Z176</f>
        <v>0</v>
      </c>
      <c r="AA177" s="69">
        <f>求节点($C$8:$C$67,$K$8:$K$67,基本信息!O174)+AA176</f>
        <v>0</v>
      </c>
      <c r="AB177" s="69">
        <f>求节点($C$8:$C$67,$K$8:$K$67,基本信息!P174)+AB176</f>
        <v>0</v>
      </c>
      <c r="AC177" s="69">
        <f>求节点($C$8:$C$67,$K$8:$K$67,基本信息!Q174)+AC176</f>
        <v>0</v>
      </c>
      <c r="AD177" s="69">
        <f>求节点($C$8:$C$67,$K$8:$K$67,基本信息!R174)+AD176</f>
        <v>0</v>
      </c>
      <c r="AE177" s="69">
        <f>求节点($C$8:$C$67,$L$8:$L$67,基本信息!N174)+AE176</f>
        <v>272307496.30241644</v>
      </c>
      <c r="AF177" s="69">
        <f>求节点($C$8:$C$67,$L$8:$L$67,基本信息!O174)+AF176</f>
        <v>308805979.81044501</v>
      </c>
      <c r="AG177" s="69">
        <f>求节点($C$8:$C$67,$L$8:$L$67,基本信息!P174)+AG176</f>
        <v>351298353.71210933</v>
      </c>
      <c r="AH177" s="69">
        <f>求节点($C$8:$C$67,$L$8:$L$67,基本信息!Q174)+AH176</f>
        <v>399253522.19650656</v>
      </c>
      <c r="AI177" s="69">
        <f>求节点($C$8:$C$67,$L$8:$L$67,基本信息!R174)+AI176</f>
        <v>452540093.50572407</v>
      </c>
      <c r="AJ177" s="69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</row>
    <row r="178" spans="14:76" x14ac:dyDescent="0.15">
      <c r="N178" s="69"/>
      <c r="O178" s="58">
        <v>171</v>
      </c>
      <c r="P178" s="69">
        <f>求节点($C$8:$C$67,$I$8:$I$67,基本信息!N175)+P177</f>
        <v>341395.53293080663</v>
      </c>
      <c r="Q178" s="69">
        <f>求节点($C$8:$C$67,$I$8:$I$67,基本信息!O175)+Q177</f>
        <v>361892.79688078084</v>
      </c>
      <c r="R178" s="69">
        <f>求节点($C$8:$C$67,$I$8:$I$67,基本信息!P175)+R177</f>
        <v>383804.69667524379</v>
      </c>
      <c r="S178" s="69">
        <f>求节点($C$8:$C$67,$I$8:$I$67,基本信息!Q175)+S177</f>
        <v>407277.6823951269</v>
      </c>
      <c r="T178" s="69">
        <f>求节点($C$8:$C$67,$I$8:$I$67,基本信息!R175)+T177</f>
        <v>432629.85137715045</v>
      </c>
      <c r="U178" s="69">
        <f>求节点($C$8:$C$67,$J$8:$J$67,基本信息!N175)+U177</f>
        <v>9357258.574859377</v>
      </c>
      <c r="V178" s="69">
        <f>求节点($C$8:$C$67,$J$8:$J$67,基本信息!O175)+V177</f>
        <v>10058320.15777117</v>
      </c>
      <c r="W178" s="69">
        <f>求节点($C$8:$C$67,$J$8:$J$67,基本信息!P175)+W177</f>
        <v>10817390.589488773</v>
      </c>
      <c r="X178" s="69">
        <f>求节点($C$8:$C$67,$J$8:$J$67,基本信息!Q175)+X177</f>
        <v>11637608.334594851</v>
      </c>
      <c r="Y178" s="69">
        <f>求节点($C$8:$C$67,$J$8:$J$67,基本信息!R175)+Y177</f>
        <v>12528131.168546533</v>
      </c>
      <c r="Z178" s="69">
        <f>求节点($C$8:$C$67,$K$8:$K$67,基本信息!N175)+Z177</f>
        <v>0</v>
      </c>
      <c r="AA178" s="69">
        <f>求节点($C$8:$C$67,$K$8:$K$67,基本信息!O175)+AA177</f>
        <v>0</v>
      </c>
      <c r="AB178" s="69">
        <f>求节点($C$8:$C$67,$K$8:$K$67,基本信息!P175)+AB177</f>
        <v>0</v>
      </c>
      <c r="AC178" s="69">
        <f>求节点($C$8:$C$67,$K$8:$K$67,基本信息!Q175)+AC177</f>
        <v>0</v>
      </c>
      <c r="AD178" s="69">
        <f>求节点($C$8:$C$67,$K$8:$K$67,基本信息!R175)+AD177</f>
        <v>0</v>
      </c>
      <c r="AE178" s="69">
        <f>求节点($C$8:$C$67,$L$8:$L$67,基本信息!N175)+AE177</f>
        <v>274107496.30241644</v>
      </c>
      <c r="AF178" s="69">
        <f>求节点($C$8:$C$67,$L$8:$L$67,基本信息!O175)+AF177</f>
        <v>310845979.81044501</v>
      </c>
      <c r="AG178" s="69">
        <f>求节点($C$8:$C$67,$L$8:$L$67,基本信息!P175)+AG177</f>
        <v>353578353.71210933</v>
      </c>
      <c r="AH178" s="69">
        <f>求节点($C$8:$C$67,$L$8:$L$67,基本信息!Q175)+AH177</f>
        <v>401773522.19650656</v>
      </c>
      <c r="AI178" s="69">
        <f>求节点($C$8:$C$67,$L$8:$L$67,基本信息!R175)+AI177</f>
        <v>455300093.50572407</v>
      </c>
      <c r="AJ178" s="69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</row>
    <row r="179" spans="14:76" x14ac:dyDescent="0.15">
      <c r="N179" s="69"/>
      <c r="O179" s="58">
        <v>172</v>
      </c>
      <c r="P179" s="69">
        <f>求节点($C$8:$C$67,$I$8:$I$67,基本信息!N176)+P178</f>
        <v>343555.53293080663</v>
      </c>
      <c r="Q179" s="69">
        <f>求节点($C$8:$C$67,$I$8:$I$67,基本信息!O176)+Q178</f>
        <v>364157.79688078084</v>
      </c>
      <c r="R179" s="69">
        <f>求节点($C$8:$C$67,$I$8:$I$67,基本信息!P176)+R178</f>
        <v>386174.69667524379</v>
      </c>
      <c r="S179" s="69">
        <f>求节点($C$8:$C$67,$I$8:$I$67,基本信息!Q176)+S178</f>
        <v>409752.6823951269</v>
      </c>
      <c r="T179" s="69">
        <f>求节点($C$8:$C$67,$I$8:$I$67,基本信息!R176)+T178</f>
        <v>435209.85137715045</v>
      </c>
      <c r="U179" s="69">
        <f>求节点($C$8:$C$67,$J$8:$J$67,基本信息!N176)+U178</f>
        <v>9417258.574859377</v>
      </c>
      <c r="V179" s="69">
        <f>求节点($C$8:$C$67,$J$8:$J$67,基本信息!O176)+V178</f>
        <v>10122070.15777117</v>
      </c>
      <c r="W179" s="69">
        <f>求节点($C$8:$C$67,$J$8:$J$67,基本信息!P176)+W178</f>
        <v>10884890.589488773</v>
      </c>
      <c r="X179" s="69">
        <f>求节点($C$8:$C$67,$J$8:$J$67,基本信息!Q176)+X178</f>
        <v>11708858.334594851</v>
      </c>
      <c r="Y179" s="69">
        <f>求节点($C$8:$C$67,$J$8:$J$67,基本信息!R176)+Y178</f>
        <v>12603131.168546533</v>
      </c>
      <c r="Z179" s="69">
        <f>求节点($C$8:$C$67,$K$8:$K$67,基本信息!N176)+Z178</f>
        <v>0</v>
      </c>
      <c r="AA179" s="69">
        <f>求节点($C$8:$C$67,$K$8:$K$67,基本信息!O176)+AA178</f>
        <v>0</v>
      </c>
      <c r="AB179" s="69">
        <f>求节点($C$8:$C$67,$K$8:$K$67,基本信息!P176)+AB178</f>
        <v>0</v>
      </c>
      <c r="AC179" s="69">
        <f>求节点($C$8:$C$67,$K$8:$K$67,基本信息!Q176)+AC178</f>
        <v>0</v>
      </c>
      <c r="AD179" s="69">
        <f>求节点($C$8:$C$67,$K$8:$K$67,基本信息!R176)+AD178</f>
        <v>0</v>
      </c>
      <c r="AE179" s="69">
        <f>求节点($C$8:$C$67,$L$8:$L$67,基本信息!N176)+AE178</f>
        <v>275907496.30241644</v>
      </c>
      <c r="AF179" s="69">
        <f>求节点($C$8:$C$67,$L$8:$L$67,基本信息!O176)+AF178</f>
        <v>312885979.81044501</v>
      </c>
      <c r="AG179" s="69">
        <f>求节点($C$8:$C$67,$L$8:$L$67,基本信息!P176)+AG178</f>
        <v>355858353.71210933</v>
      </c>
      <c r="AH179" s="69">
        <f>求节点($C$8:$C$67,$L$8:$L$67,基本信息!Q176)+AH178</f>
        <v>404293522.19650656</v>
      </c>
      <c r="AI179" s="69">
        <f>求节点($C$8:$C$67,$L$8:$L$67,基本信息!R176)+AI178</f>
        <v>458060093.50572407</v>
      </c>
      <c r="AJ179" s="69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</row>
    <row r="180" spans="14:76" x14ac:dyDescent="0.15">
      <c r="N180" s="69"/>
      <c r="O180" s="58">
        <v>173</v>
      </c>
      <c r="P180" s="69">
        <f>求节点($C$8:$C$67,$I$8:$I$67,基本信息!N177)+P179</f>
        <v>345715.53293080663</v>
      </c>
      <c r="Q180" s="69">
        <f>求节点($C$8:$C$67,$I$8:$I$67,基本信息!O177)+Q179</f>
        <v>366422.79688078084</v>
      </c>
      <c r="R180" s="69">
        <f>求节点($C$8:$C$67,$I$8:$I$67,基本信息!P177)+R179</f>
        <v>388544.69667524379</v>
      </c>
      <c r="S180" s="69">
        <f>求节点($C$8:$C$67,$I$8:$I$67,基本信息!Q177)+S179</f>
        <v>412227.6823951269</v>
      </c>
      <c r="T180" s="69">
        <f>求节点($C$8:$C$67,$I$8:$I$67,基本信息!R177)+T179</f>
        <v>437789.85137715045</v>
      </c>
      <c r="U180" s="69">
        <f>求节点($C$8:$C$67,$J$8:$J$67,基本信息!N177)+U179</f>
        <v>9477258.574859377</v>
      </c>
      <c r="V180" s="69">
        <f>求节点($C$8:$C$67,$J$8:$J$67,基本信息!O177)+V179</f>
        <v>10185820.15777117</v>
      </c>
      <c r="W180" s="69">
        <f>求节点($C$8:$C$67,$J$8:$J$67,基本信息!P177)+W179</f>
        <v>10952390.589488773</v>
      </c>
      <c r="X180" s="69">
        <f>求节点($C$8:$C$67,$J$8:$J$67,基本信息!Q177)+X179</f>
        <v>11780108.334594851</v>
      </c>
      <c r="Y180" s="69">
        <f>求节点($C$8:$C$67,$J$8:$J$67,基本信息!R177)+Y179</f>
        <v>12678131.168546533</v>
      </c>
      <c r="Z180" s="69">
        <f>求节点($C$8:$C$67,$K$8:$K$67,基本信息!N177)+Z179</f>
        <v>0</v>
      </c>
      <c r="AA180" s="69">
        <f>求节点($C$8:$C$67,$K$8:$K$67,基本信息!O177)+AA179</f>
        <v>0</v>
      </c>
      <c r="AB180" s="69">
        <f>求节点($C$8:$C$67,$K$8:$K$67,基本信息!P177)+AB179</f>
        <v>0</v>
      </c>
      <c r="AC180" s="69">
        <f>求节点($C$8:$C$67,$K$8:$K$67,基本信息!Q177)+AC179</f>
        <v>0</v>
      </c>
      <c r="AD180" s="69">
        <f>求节点($C$8:$C$67,$K$8:$K$67,基本信息!R177)+AD179</f>
        <v>0</v>
      </c>
      <c r="AE180" s="69">
        <f>求节点($C$8:$C$67,$L$8:$L$67,基本信息!N177)+AE179</f>
        <v>277707496.30241644</v>
      </c>
      <c r="AF180" s="69">
        <f>求节点($C$8:$C$67,$L$8:$L$67,基本信息!O177)+AF179</f>
        <v>314925979.81044501</v>
      </c>
      <c r="AG180" s="69">
        <f>求节点($C$8:$C$67,$L$8:$L$67,基本信息!P177)+AG179</f>
        <v>358138353.71210933</v>
      </c>
      <c r="AH180" s="69">
        <f>求节点($C$8:$C$67,$L$8:$L$67,基本信息!Q177)+AH179</f>
        <v>406813522.19650656</v>
      </c>
      <c r="AI180" s="69">
        <f>求节点($C$8:$C$67,$L$8:$L$67,基本信息!R177)+AI179</f>
        <v>460820093.50572407</v>
      </c>
      <c r="AJ180" s="69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</row>
    <row r="181" spans="14:76" x14ac:dyDescent="0.15">
      <c r="N181" s="69"/>
      <c r="O181" s="58">
        <v>174</v>
      </c>
      <c r="P181" s="69">
        <f>求节点($C$8:$C$67,$I$8:$I$67,基本信息!N178)+P180</f>
        <v>347875.53293080663</v>
      </c>
      <c r="Q181" s="69">
        <f>求节点($C$8:$C$67,$I$8:$I$67,基本信息!O178)+Q180</f>
        <v>368687.79688078084</v>
      </c>
      <c r="R181" s="69">
        <f>求节点($C$8:$C$67,$I$8:$I$67,基本信息!P178)+R180</f>
        <v>390914.69667524379</v>
      </c>
      <c r="S181" s="69">
        <f>求节点($C$8:$C$67,$I$8:$I$67,基本信息!Q178)+S180</f>
        <v>414702.6823951269</v>
      </c>
      <c r="T181" s="69">
        <f>求节点($C$8:$C$67,$I$8:$I$67,基本信息!R178)+T180</f>
        <v>440369.85137715045</v>
      </c>
      <c r="U181" s="69">
        <f>求节点($C$8:$C$67,$J$8:$J$67,基本信息!N178)+U180</f>
        <v>9537258.574859377</v>
      </c>
      <c r="V181" s="69">
        <f>求节点($C$8:$C$67,$J$8:$J$67,基本信息!O178)+V180</f>
        <v>10249570.15777117</v>
      </c>
      <c r="W181" s="69">
        <f>求节点($C$8:$C$67,$J$8:$J$67,基本信息!P178)+W180</f>
        <v>11019890.589488773</v>
      </c>
      <c r="X181" s="69">
        <f>求节点($C$8:$C$67,$J$8:$J$67,基本信息!Q178)+X180</f>
        <v>11851358.334594851</v>
      </c>
      <c r="Y181" s="69">
        <f>求节点($C$8:$C$67,$J$8:$J$67,基本信息!R178)+Y180</f>
        <v>12753131.168546533</v>
      </c>
      <c r="Z181" s="69">
        <f>求节点($C$8:$C$67,$K$8:$K$67,基本信息!N178)+Z180</f>
        <v>0</v>
      </c>
      <c r="AA181" s="69">
        <f>求节点($C$8:$C$67,$K$8:$K$67,基本信息!O178)+AA180</f>
        <v>0</v>
      </c>
      <c r="AB181" s="69">
        <f>求节点($C$8:$C$67,$K$8:$K$67,基本信息!P178)+AB180</f>
        <v>0</v>
      </c>
      <c r="AC181" s="69">
        <f>求节点($C$8:$C$67,$K$8:$K$67,基本信息!Q178)+AC180</f>
        <v>0</v>
      </c>
      <c r="AD181" s="69">
        <f>求节点($C$8:$C$67,$K$8:$K$67,基本信息!R178)+AD180</f>
        <v>0</v>
      </c>
      <c r="AE181" s="69">
        <f>求节点($C$8:$C$67,$L$8:$L$67,基本信息!N178)+AE180</f>
        <v>279507496.30241644</v>
      </c>
      <c r="AF181" s="69">
        <f>求节点($C$8:$C$67,$L$8:$L$67,基本信息!O178)+AF180</f>
        <v>316965979.81044501</v>
      </c>
      <c r="AG181" s="69">
        <f>求节点($C$8:$C$67,$L$8:$L$67,基本信息!P178)+AG180</f>
        <v>360418353.71210933</v>
      </c>
      <c r="AH181" s="69">
        <f>求节点($C$8:$C$67,$L$8:$L$67,基本信息!Q178)+AH180</f>
        <v>409333522.19650656</v>
      </c>
      <c r="AI181" s="69">
        <f>求节点($C$8:$C$67,$L$8:$L$67,基本信息!R178)+AI180</f>
        <v>463580093.50572407</v>
      </c>
      <c r="AJ181" s="69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</row>
    <row r="182" spans="14:76" x14ac:dyDescent="0.15">
      <c r="N182" s="69"/>
      <c r="O182" s="58">
        <v>175</v>
      </c>
      <c r="P182" s="69">
        <f>求节点($C$8:$C$67,$I$8:$I$67,基本信息!N179)+P181</f>
        <v>350035.53293080663</v>
      </c>
      <c r="Q182" s="69">
        <f>求节点($C$8:$C$67,$I$8:$I$67,基本信息!O179)+Q181</f>
        <v>370952.79688078084</v>
      </c>
      <c r="R182" s="69">
        <f>求节点($C$8:$C$67,$I$8:$I$67,基本信息!P179)+R181</f>
        <v>393284.69667524379</v>
      </c>
      <c r="S182" s="69">
        <f>求节点($C$8:$C$67,$I$8:$I$67,基本信息!Q179)+S181</f>
        <v>417177.6823951269</v>
      </c>
      <c r="T182" s="69">
        <f>求节点($C$8:$C$67,$I$8:$I$67,基本信息!R179)+T181</f>
        <v>442949.85137715045</v>
      </c>
      <c r="U182" s="69">
        <f>求节点($C$8:$C$67,$J$8:$J$67,基本信息!N179)+U181</f>
        <v>9597258.574859377</v>
      </c>
      <c r="V182" s="69">
        <f>求节点($C$8:$C$67,$J$8:$J$67,基本信息!O179)+V181</f>
        <v>10313320.15777117</v>
      </c>
      <c r="W182" s="69">
        <f>求节点($C$8:$C$67,$J$8:$J$67,基本信息!P179)+W181</f>
        <v>11087390.589488773</v>
      </c>
      <c r="X182" s="69">
        <f>求节点($C$8:$C$67,$J$8:$J$67,基本信息!Q179)+X181</f>
        <v>11922608.334594851</v>
      </c>
      <c r="Y182" s="69">
        <f>求节点($C$8:$C$67,$J$8:$J$67,基本信息!R179)+Y181</f>
        <v>12828131.168546533</v>
      </c>
      <c r="Z182" s="69">
        <f>求节点($C$8:$C$67,$K$8:$K$67,基本信息!N179)+Z181</f>
        <v>0</v>
      </c>
      <c r="AA182" s="69">
        <f>求节点($C$8:$C$67,$K$8:$K$67,基本信息!O179)+AA181</f>
        <v>0</v>
      </c>
      <c r="AB182" s="69">
        <f>求节点($C$8:$C$67,$K$8:$K$67,基本信息!P179)+AB181</f>
        <v>0</v>
      </c>
      <c r="AC182" s="69">
        <f>求节点($C$8:$C$67,$K$8:$K$67,基本信息!Q179)+AC181</f>
        <v>0</v>
      </c>
      <c r="AD182" s="69">
        <f>求节点($C$8:$C$67,$K$8:$K$67,基本信息!R179)+AD181</f>
        <v>0</v>
      </c>
      <c r="AE182" s="69">
        <f>求节点($C$8:$C$67,$L$8:$L$67,基本信息!N179)+AE181</f>
        <v>281307496.30241644</v>
      </c>
      <c r="AF182" s="69">
        <f>求节点($C$8:$C$67,$L$8:$L$67,基本信息!O179)+AF181</f>
        <v>319005979.81044501</v>
      </c>
      <c r="AG182" s="69">
        <f>求节点($C$8:$C$67,$L$8:$L$67,基本信息!P179)+AG181</f>
        <v>362698353.71210933</v>
      </c>
      <c r="AH182" s="69">
        <f>求节点($C$8:$C$67,$L$8:$L$67,基本信息!Q179)+AH181</f>
        <v>411853522.19650656</v>
      </c>
      <c r="AI182" s="69">
        <f>求节点($C$8:$C$67,$L$8:$L$67,基本信息!R179)+AI181</f>
        <v>466340093.50572407</v>
      </c>
      <c r="AJ182" s="69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</row>
    <row r="183" spans="14:76" x14ac:dyDescent="0.15">
      <c r="N183" s="69"/>
      <c r="O183" s="58">
        <v>176</v>
      </c>
      <c r="P183" s="69">
        <f>求节点($C$8:$C$67,$I$8:$I$67,基本信息!N180)+P182</f>
        <v>352195.53293080663</v>
      </c>
      <c r="Q183" s="69">
        <f>求节点($C$8:$C$67,$I$8:$I$67,基本信息!O180)+Q182</f>
        <v>373217.79688078084</v>
      </c>
      <c r="R183" s="69">
        <f>求节点($C$8:$C$67,$I$8:$I$67,基本信息!P180)+R182</f>
        <v>395654.69667524379</v>
      </c>
      <c r="S183" s="69">
        <f>求节点($C$8:$C$67,$I$8:$I$67,基本信息!Q180)+S182</f>
        <v>419652.6823951269</v>
      </c>
      <c r="T183" s="69">
        <f>求节点($C$8:$C$67,$I$8:$I$67,基本信息!R180)+T182</f>
        <v>445529.85137715045</v>
      </c>
      <c r="U183" s="69">
        <f>求节点($C$8:$C$67,$J$8:$J$67,基本信息!N180)+U182</f>
        <v>9657258.574859377</v>
      </c>
      <c r="V183" s="69">
        <f>求节点($C$8:$C$67,$J$8:$J$67,基本信息!O180)+V182</f>
        <v>10377070.15777117</v>
      </c>
      <c r="W183" s="69">
        <f>求节点($C$8:$C$67,$J$8:$J$67,基本信息!P180)+W182</f>
        <v>11154890.589488773</v>
      </c>
      <c r="X183" s="69">
        <f>求节点($C$8:$C$67,$J$8:$J$67,基本信息!Q180)+X182</f>
        <v>11993858.334594851</v>
      </c>
      <c r="Y183" s="69">
        <f>求节点($C$8:$C$67,$J$8:$J$67,基本信息!R180)+Y182</f>
        <v>12903131.168546533</v>
      </c>
      <c r="Z183" s="69">
        <f>求节点($C$8:$C$67,$K$8:$K$67,基本信息!N180)+Z182</f>
        <v>0</v>
      </c>
      <c r="AA183" s="69">
        <f>求节点($C$8:$C$67,$K$8:$K$67,基本信息!O180)+AA182</f>
        <v>0</v>
      </c>
      <c r="AB183" s="69">
        <f>求节点($C$8:$C$67,$K$8:$K$67,基本信息!P180)+AB182</f>
        <v>0</v>
      </c>
      <c r="AC183" s="69">
        <f>求节点($C$8:$C$67,$K$8:$K$67,基本信息!Q180)+AC182</f>
        <v>0</v>
      </c>
      <c r="AD183" s="69">
        <f>求节点($C$8:$C$67,$K$8:$K$67,基本信息!R180)+AD182</f>
        <v>0</v>
      </c>
      <c r="AE183" s="69">
        <f>求节点($C$8:$C$67,$L$8:$L$67,基本信息!N180)+AE182</f>
        <v>283107496.30241644</v>
      </c>
      <c r="AF183" s="69">
        <f>求节点($C$8:$C$67,$L$8:$L$67,基本信息!O180)+AF182</f>
        <v>321045979.81044501</v>
      </c>
      <c r="AG183" s="69">
        <f>求节点($C$8:$C$67,$L$8:$L$67,基本信息!P180)+AG182</f>
        <v>364978353.71210933</v>
      </c>
      <c r="AH183" s="69">
        <f>求节点($C$8:$C$67,$L$8:$L$67,基本信息!Q180)+AH182</f>
        <v>414373522.19650656</v>
      </c>
      <c r="AI183" s="69">
        <f>求节点($C$8:$C$67,$L$8:$L$67,基本信息!R180)+AI182</f>
        <v>469100093.50572407</v>
      </c>
      <c r="AJ183" s="69"/>
      <c r="BO183" s="24"/>
      <c r="BP183" s="24"/>
      <c r="BQ183" s="24"/>
      <c r="BR183" s="24"/>
      <c r="BS183" s="24"/>
      <c r="BT183" s="24"/>
      <c r="BU183" s="24"/>
      <c r="BV183" s="24"/>
      <c r="BW183" s="24"/>
      <c r="BX183" s="24"/>
    </row>
    <row r="184" spans="14:76" x14ac:dyDescent="0.15">
      <c r="N184" s="69"/>
      <c r="O184" s="58">
        <v>177</v>
      </c>
      <c r="P184" s="69">
        <f>求节点($C$8:$C$67,$I$8:$I$67,基本信息!N181)+P183</f>
        <v>354355.53293080663</v>
      </c>
      <c r="Q184" s="69">
        <f>求节点($C$8:$C$67,$I$8:$I$67,基本信息!O181)+Q183</f>
        <v>375482.79688078084</v>
      </c>
      <c r="R184" s="69">
        <f>求节点($C$8:$C$67,$I$8:$I$67,基本信息!P181)+R183</f>
        <v>398024.69667524379</v>
      </c>
      <c r="S184" s="69">
        <f>求节点($C$8:$C$67,$I$8:$I$67,基本信息!Q181)+S183</f>
        <v>422127.6823951269</v>
      </c>
      <c r="T184" s="69">
        <f>求节点($C$8:$C$67,$I$8:$I$67,基本信息!R181)+T183</f>
        <v>448109.85137715045</v>
      </c>
      <c r="U184" s="69">
        <f>求节点($C$8:$C$67,$J$8:$J$67,基本信息!N181)+U183</f>
        <v>9717258.574859377</v>
      </c>
      <c r="V184" s="69">
        <f>求节点($C$8:$C$67,$J$8:$J$67,基本信息!O181)+V183</f>
        <v>10440820.15777117</v>
      </c>
      <c r="W184" s="69">
        <f>求节点($C$8:$C$67,$J$8:$J$67,基本信息!P181)+W183</f>
        <v>11222390.589488773</v>
      </c>
      <c r="X184" s="69">
        <f>求节点($C$8:$C$67,$J$8:$J$67,基本信息!Q181)+X183</f>
        <v>12065108.334594851</v>
      </c>
      <c r="Y184" s="69">
        <f>求节点($C$8:$C$67,$J$8:$J$67,基本信息!R181)+Y183</f>
        <v>12978131.168546533</v>
      </c>
      <c r="Z184" s="69">
        <f>求节点($C$8:$C$67,$K$8:$K$67,基本信息!N181)+Z183</f>
        <v>0</v>
      </c>
      <c r="AA184" s="69">
        <f>求节点($C$8:$C$67,$K$8:$K$67,基本信息!O181)+AA183</f>
        <v>0</v>
      </c>
      <c r="AB184" s="69">
        <f>求节点($C$8:$C$67,$K$8:$K$67,基本信息!P181)+AB183</f>
        <v>0</v>
      </c>
      <c r="AC184" s="69">
        <f>求节点($C$8:$C$67,$K$8:$K$67,基本信息!Q181)+AC183</f>
        <v>0</v>
      </c>
      <c r="AD184" s="69">
        <f>求节点($C$8:$C$67,$K$8:$K$67,基本信息!R181)+AD183</f>
        <v>0</v>
      </c>
      <c r="AE184" s="69">
        <f>求节点($C$8:$C$67,$L$8:$L$67,基本信息!N181)+AE183</f>
        <v>284907496.30241644</v>
      </c>
      <c r="AF184" s="69">
        <f>求节点($C$8:$C$67,$L$8:$L$67,基本信息!O181)+AF183</f>
        <v>323085979.81044501</v>
      </c>
      <c r="AG184" s="69">
        <f>求节点($C$8:$C$67,$L$8:$L$67,基本信息!P181)+AG183</f>
        <v>367258353.71210933</v>
      </c>
      <c r="AH184" s="69">
        <f>求节点($C$8:$C$67,$L$8:$L$67,基本信息!Q181)+AH183</f>
        <v>416893522.19650656</v>
      </c>
      <c r="AI184" s="69">
        <f>求节点($C$8:$C$67,$L$8:$L$67,基本信息!R181)+AI183</f>
        <v>471860093.50572407</v>
      </c>
      <c r="AJ184" s="69"/>
      <c r="BO184" s="24"/>
      <c r="BP184" s="24"/>
      <c r="BQ184" s="24"/>
      <c r="BR184" s="24"/>
      <c r="BS184" s="24"/>
      <c r="BT184" s="24"/>
      <c r="BU184" s="24"/>
      <c r="BV184" s="24"/>
      <c r="BW184" s="24"/>
      <c r="BX184" s="24"/>
    </row>
    <row r="185" spans="14:76" x14ac:dyDescent="0.15">
      <c r="N185" s="69"/>
      <c r="O185" s="58">
        <v>178</v>
      </c>
      <c r="P185" s="69">
        <f>求节点($C$8:$C$67,$I$8:$I$67,基本信息!N182)+P184</f>
        <v>356515.53293080663</v>
      </c>
      <c r="Q185" s="69">
        <f>求节点($C$8:$C$67,$I$8:$I$67,基本信息!O182)+Q184</f>
        <v>377747.79688078084</v>
      </c>
      <c r="R185" s="69">
        <f>求节点($C$8:$C$67,$I$8:$I$67,基本信息!P182)+R184</f>
        <v>400394.69667524379</v>
      </c>
      <c r="S185" s="69">
        <f>求节点($C$8:$C$67,$I$8:$I$67,基本信息!Q182)+S184</f>
        <v>424602.6823951269</v>
      </c>
      <c r="T185" s="69">
        <f>求节点($C$8:$C$67,$I$8:$I$67,基本信息!R182)+T184</f>
        <v>450689.85137715045</v>
      </c>
      <c r="U185" s="69">
        <f>求节点($C$8:$C$67,$J$8:$J$67,基本信息!N182)+U184</f>
        <v>9777258.574859377</v>
      </c>
      <c r="V185" s="69">
        <f>求节点($C$8:$C$67,$J$8:$J$67,基本信息!O182)+V184</f>
        <v>10504570.15777117</v>
      </c>
      <c r="W185" s="69">
        <f>求节点($C$8:$C$67,$J$8:$J$67,基本信息!P182)+W184</f>
        <v>11289890.589488773</v>
      </c>
      <c r="X185" s="69">
        <f>求节点($C$8:$C$67,$J$8:$J$67,基本信息!Q182)+X184</f>
        <v>12136358.334594851</v>
      </c>
      <c r="Y185" s="69">
        <f>求节点($C$8:$C$67,$J$8:$J$67,基本信息!R182)+Y184</f>
        <v>13053131.168546533</v>
      </c>
      <c r="Z185" s="69">
        <f>求节点($C$8:$C$67,$K$8:$K$67,基本信息!N182)+Z184</f>
        <v>0</v>
      </c>
      <c r="AA185" s="69">
        <f>求节点($C$8:$C$67,$K$8:$K$67,基本信息!O182)+AA184</f>
        <v>0</v>
      </c>
      <c r="AB185" s="69">
        <f>求节点($C$8:$C$67,$K$8:$K$67,基本信息!P182)+AB184</f>
        <v>0</v>
      </c>
      <c r="AC185" s="69">
        <f>求节点($C$8:$C$67,$K$8:$K$67,基本信息!Q182)+AC184</f>
        <v>0</v>
      </c>
      <c r="AD185" s="69">
        <f>求节点($C$8:$C$67,$K$8:$K$67,基本信息!R182)+AD184</f>
        <v>0</v>
      </c>
      <c r="AE185" s="69">
        <f>求节点($C$8:$C$67,$L$8:$L$67,基本信息!N182)+AE184</f>
        <v>286707496.30241644</v>
      </c>
      <c r="AF185" s="69">
        <f>求节点($C$8:$C$67,$L$8:$L$67,基本信息!O182)+AF184</f>
        <v>325125979.81044501</v>
      </c>
      <c r="AG185" s="69">
        <f>求节点($C$8:$C$67,$L$8:$L$67,基本信息!P182)+AG184</f>
        <v>369538353.71210933</v>
      </c>
      <c r="AH185" s="69">
        <f>求节点($C$8:$C$67,$L$8:$L$67,基本信息!Q182)+AH184</f>
        <v>419413522.19650656</v>
      </c>
      <c r="AI185" s="69">
        <f>求节点($C$8:$C$67,$L$8:$L$67,基本信息!R182)+AI184</f>
        <v>474620093.50572407</v>
      </c>
      <c r="AJ185" s="69"/>
      <c r="BO185" s="24"/>
      <c r="BP185" s="24"/>
      <c r="BQ185" s="24"/>
      <c r="BR185" s="24"/>
      <c r="BS185" s="24"/>
      <c r="BT185" s="24"/>
      <c r="BU185" s="24"/>
      <c r="BV185" s="24"/>
      <c r="BW185" s="24"/>
      <c r="BX185" s="24"/>
    </row>
    <row r="186" spans="14:76" x14ac:dyDescent="0.15">
      <c r="N186" s="69"/>
      <c r="O186" s="58">
        <v>179</v>
      </c>
      <c r="P186" s="69">
        <f>求节点($C$8:$C$67,$I$8:$I$67,基本信息!N183)+P185</f>
        <v>358675.53293080663</v>
      </c>
      <c r="Q186" s="69">
        <f>求节点($C$8:$C$67,$I$8:$I$67,基本信息!O183)+Q185</f>
        <v>380012.79688078084</v>
      </c>
      <c r="R186" s="69">
        <f>求节点($C$8:$C$67,$I$8:$I$67,基本信息!P183)+R185</f>
        <v>402764.69667524379</v>
      </c>
      <c r="S186" s="69">
        <f>求节点($C$8:$C$67,$I$8:$I$67,基本信息!Q183)+S185</f>
        <v>427077.6823951269</v>
      </c>
      <c r="T186" s="69">
        <f>求节点($C$8:$C$67,$I$8:$I$67,基本信息!R183)+T185</f>
        <v>453269.85137715045</v>
      </c>
      <c r="U186" s="69">
        <f>求节点($C$8:$C$67,$J$8:$J$67,基本信息!N183)+U185</f>
        <v>9837258.574859377</v>
      </c>
      <c r="V186" s="69">
        <f>求节点($C$8:$C$67,$J$8:$J$67,基本信息!O183)+V185</f>
        <v>10568320.15777117</v>
      </c>
      <c r="W186" s="69">
        <f>求节点($C$8:$C$67,$J$8:$J$67,基本信息!P183)+W185</f>
        <v>11357390.589488773</v>
      </c>
      <c r="X186" s="69">
        <f>求节点($C$8:$C$67,$J$8:$J$67,基本信息!Q183)+X185</f>
        <v>12207608.334594851</v>
      </c>
      <c r="Y186" s="69">
        <f>求节点($C$8:$C$67,$J$8:$J$67,基本信息!R183)+Y185</f>
        <v>13128131.168546533</v>
      </c>
      <c r="Z186" s="69">
        <f>求节点($C$8:$C$67,$K$8:$K$67,基本信息!N183)+Z185</f>
        <v>0</v>
      </c>
      <c r="AA186" s="69">
        <f>求节点($C$8:$C$67,$K$8:$K$67,基本信息!O183)+AA185</f>
        <v>0</v>
      </c>
      <c r="AB186" s="69">
        <f>求节点($C$8:$C$67,$K$8:$K$67,基本信息!P183)+AB185</f>
        <v>0</v>
      </c>
      <c r="AC186" s="69">
        <f>求节点($C$8:$C$67,$K$8:$K$67,基本信息!Q183)+AC185</f>
        <v>0</v>
      </c>
      <c r="AD186" s="69">
        <f>求节点($C$8:$C$67,$K$8:$K$67,基本信息!R183)+AD185</f>
        <v>0</v>
      </c>
      <c r="AE186" s="69">
        <f>求节点($C$8:$C$67,$L$8:$L$67,基本信息!N183)+AE185</f>
        <v>288507496.30241644</v>
      </c>
      <c r="AF186" s="69">
        <f>求节点($C$8:$C$67,$L$8:$L$67,基本信息!O183)+AF185</f>
        <v>327165979.81044501</v>
      </c>
      <c r="AG186" s="69">
        <f>求节点($C$8:$C$67,$L$8:$L$67,基本信息!P183)+AG185</f>
        <v>371818353.71210933</v>
      </c>
      <c r="AH186" s="69">
        <f>求节点($C$8:$C$67,$L$8:$L$67,基本信息!Q183)+AH185</f>
        <v>421933522.19650656</v>
      </c>
      <c r="AI186" s="69">
        <f>求节点($C$8:$C$67,$L$8:$L$67,基本信息!R183)+AI185</f>
        <v>477380093.50572407</v>
      </c>
      <c r="AJ186" s="69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</row>
    <row r="187" spans="14:76" x14ac:dyDescent="0.15">
      <c r="N187" s="69"/>
      <c r="O187" s="58">
        <v>180</v>
      </c>
      <c r="P187" s="69">
        <f>求节点($C$8:$C$67,$I$8:$I$67,基本信息!N184)+P186</f>
        <v>360835.53293080663</v>
      </c>
      <c r="Q187" s="69">
        <f>求节点($C$8:$C$67,$I$8:$I$67,基本信息!O184)+Q186</f>
        <v>382277.79688078084</v>
      </c>
      <c r="R187" s="69">
        <f>求节点($C$8:$C$67,$I$8:$I$67,基本信息!P184)+R186</f>
        <v>405134.69667524379</v>
      </c>
      <c r="S187" s="69">
        <f>求节点($C$8:$C$67,$I$8:$I$67,基本信息!Q184)+S186</f>
        <v>429552.6823951269</v>
      </c>
      <c r="T187" s="69">
        <f>求节点($C$8:$C$67,$I$8:$I$67,基本信息!R184)+T186</f>
        <v>455849.85137715045</v>
      </c>
      <c r="U187" s="69">
        <f>求节点($C$8:$C$67,$J$8:$J$67,基本信息!N184)+U186</f>
        <v>9897258.574859377</v>
      </c>
      <c r="V187" s="69">
        <f>求节点($C$8:$C$67,$J$8:$J$67,基本信息!O184)+V186</f>
        <v>10632070.15777117</v>
      </c>
      <c r="W187" s="69">
        <f>求节点($C$8:$C$67,$J$8:$J$67,基本信息!P184)+W186</f>
        <v>11424890.589488773</v>
      </c>
      <c r="X187" s="69">
        <f>求节点($C$8:$C$67,$J$8:$J$67,基本信息!Q184)+X186</f>
        <v>12278858.334594851</v>
      </c>
      <c r="Y187" s="69">
        <f>求节点($C$8:$C$67,$J$8:$J$67,基本信息!R184)+Y186</f>
        <v>13203131.168546533</v>
      </c>
      <c r="Z187" s="69">
        <f>求节点($C$8:$C$67,$K$8:$K$67,基本信息!N184)+Z186</f>
        <v>0</v>
      </c>
      <c r="AA187" s="69">
        <f>求节点($C$8:$C$67,$K$8:$K$67,基本信息!O184)+AA186</f>
        <v>0</v>
      </c>
      <c r="AB187" s="69">
        <f>求节点($C$8:$C$67,$K$8:$K$67,基本信息!P184)+AB186</f>
        <v>0</v>
      </c>
      <c r="AC187" s="69">
        <f>求节点($C$8:$C$67,$K$8:$K$67,基本信息!Q184)+AC186</f>
        <v>0</v>
      </c>
      <c r="AD187" s="69">
        <f>求节点($C$8:$C$67,$K$8:$K$67,基本信息!R184)+AD186</f>
        <v>0</v>
      </c>
      <c r="AE187" s="69">
        <f>求节点($C$8:$C$67,$L$8:$L$67,基本信息!N184)+AE186</f>
        <v>290307496.30241644</v>
      </c>
      <c r="AF187" s="69">
        <f>求节点($C$8:$C$67,$L$8:$L$67,基本信息!O184)+AF186</f>
        <v>329205979.81044501</v>
      </c>
      <c r="AG187" s="69">
        <f>求节点($C$8:$C$67,$L$8:$L$67,基本信息!P184)+AG186</f>
        <v>374098353.71210933</v>
      </c>
      <c r="AH187" s="69">
        <f>求节点($C$8:$C$67,$L$8:$L$67,基本信息!Q184)+AH186</f>
        <v>424453522.19650656</v>
      </c>
      <c r="AI187" s="69">
        <f>求节点($C$8:$C$67,$L$8:$L$67,基本信息!R184)+AI186</f>
        <v>480140093.50572407</v>
      </c>
      <c r="AJ187" s="69"/>
      <c r="BO187" s="24"/>
      <c r="BP187" s="24"/>
      <c r="BQ187" s="24"/>
      <c r="BR187" s="24"/>
      <c r="BS187" s="24"/>
      <c r="BT187" s="24"/>
      <c r="BU187" s="24"/>
      <c r="BV187" s="24"/>
      <c r="BW187" s="24"/>
      <c r="BX187" s="24"/>
    </row>
    <row r="188" spans="14:76" x14ac:dyDescent="0.15">
      <c r="N188" s="69"/>
      <c r="O188" s="58">
        <v>181</v>
      </c>
      <c r="P188" s="69">
        <f>求节点($C$8:$C$67,$I$8:$I$67,基本信息!N185)+P187</f>
        <v>362995.53293080663</v>
      </c>
      <c r="Q188" s="69">
        <f>求节点($C$8:$C$67,$I$8:$I$67,基本信息!O185)+Q187</f>
        <v>384542.79688078084</v>
      </c>
      <c r="R188" s="69">
        <f>求节点($C$8:$C$67,$I$8:$I$67,基本信息!P185)+R187</f>
        <v>407504.69667524379</v>
      </c>
      <c r="S188" s="69">
        <f>求节点($C$8:$C$67,$I$8:$I$67,基本信息!Q185)+S187</f>
        <v>432027.6823951269</v>
      </c>
      <c r="T188" s="69">
        <f>求节点($C$8:$C$67,$I$8:$I$67,基本信息!R185)+T187</f>
        <v>458429.85137715045</v>
      </c>
      <c r="U188" s="69">
        <f>求节点($C$8:$C$67,$J$8:$J$67,基本信息!N185)+U187</f>
        <v>9957258.574859377</v>
      </c>
      <c r="V188" s="69">
        <f>求节点($C$8:$C$67,$J$8:$J$67,基本信息!O185)+V187</f>
        <v>10695820.15777117</v>
      </c>
      <c r="W188" s="69">
        <f>求节点($C$8:$C$67,$J$8:$J$67,基本信息!P185)+W187</f>
        <v>11492390.589488773</v>
      </c>
      <c r="X188" s="69">
        <f>求节点($C$8:$C$67,$J$8:$J$67,基本信息!Q185)+X187</f>
        <v>12350108.334594851</v>
      </c>
      <c r="Y188" s="69">
        <f>求节点($C$8:$C$67,$J$8:$J$67,基本信息!R185)+Y187</f>
        <v>13278131.168546533</v>
      </c>
      <c r="Z188" s="69">
        <f>求节点($C$8:$C$67,$K$8:$K$67,基本信息!N185)+Z187</f>
        <v>0</v>
      </c>
      <c r="AA188" s="69">
        <f>求节点($C$8:$C$67,$K$8:$K$67,基本信息!O185)+AA187</f>
        <v>0</v>
      </c>
      <c r="AB188" s="69">
        <f>求节点($C$8:$C$67,$K$8:$K$67,基本信息!P185)+AB187</f>
        <v>0</v>
      </c>
      <c r="AC188" s="69">
        <f>求节点($C$8:$C$67,$K$8:$K$67,基本信息!Q185)+AC187</f>
        <v>0</v>
      </c>
      <c r="AD188" s="69">
        <f>求节点($C$8:$C$67,$K$8:$K$67,基本信息!R185)+AD187</f>
        <v>0</v>
      </c>
      <c r="AE188" s="69">
        <f>求节点($C$8:$C$67,$L$8:$L$67,基本信息!N185)+AE187</f>
        <v>292107496.30241644</v>
      </c>
      <c r="AF188" s="69">
        <f>求节点($C$8:$C$67,$L$8:$L$67,基本信息!O185)+AF187</f>
        <v>331245979.81044501</v>
      </c>
      <c r="AG188" s="69">
        <f>求节点($C$8:$C$67,$L$8:$L$67,基本信息!P185)+AG187</f>
        <v>376378353.71210933</v>
      </c>
      <c r="AH188" s="69">
        <f>求节点($C$8:$C$67,$L$8:$L$67,基本信息!Q185)+AH187</f>
        <v>426973522.19650656</v>
      </c>
      <c r="AI188" s="69">
        <f>求节点($C$8:$C$67,$L$8:$L$67,基本信息!R185)+AI187</f>
        <v>482900093.50572407</v>
      </c>
      <c r="AJ188" s="69"/>
      <c r="BO188" s="24"/>
      <c r="BP188" s="24"/>
      <c r="BQ188" s="24"/>
      <c r="BR188" s="24"/>
      <c r="BS188" s="24"/>
      <c r="BT188" s="24"/>
      <c r="BU188" s="24"/>
      <c r="BV188" s="24"/>
      <c r="BW188" s="24"/>
      <c r="BX188" s="24"/>
    </row>
    <row r="189" spans="14:76" x14ac:dyDescent="0.15">
      <c r="N189" s="69"/>
      <c r="O189" s="58">
        <v>182</v>
      </c>
      <c r="P189" s="69">
        <f>求节点($C$8:$C$67,$I$8:$I$67,基本信息!N186)+P188</f>
        <v>365155.53293080663</v>
      </c>
      <c r="Q189" s="69">
        <f>求节点($C$8:$C$67,$I$8:$I$67,基本信息!O186)+Q188</f>
        <v>386807.79688078084</v>
      </c>
      <c r="R189" s="69">
        <f>求节点($C$8:$C$67,$I$8:$I$67,基本信息!P186)+R188</f>
        <v>409874.69667524379</v>
      </c>
      <c r="S189" s="69">
        <f>求节点($C$8:$C$67,$I$8:$I$67,基本信息!Q186)+S188</f>
        <v>434502.6823951269</v>
      </c>
      <c r="T189" s="69">
        <f>求节点($C$8:$C$67,$I$8:$I$67,基本信息!R186)+T188</f>
        <v>461009.85137715045</v>
      </c>
      <c r="U189" s="69">
        <f>求节点($C$8:$C$67,$J$8:$J$67,基本信息!N186)+U188</f>
        <v>10017258.574859377</v>
      </c>
      <c r="V189" s="69">
        <f>求节点($C$8:$C$67,$J$8:$J$67,基本信息!O186)+V188</f>
        <v>10759570.15777117</v>
      </c>
      <c r="W189" s="69">
        <f>求节点($C$8:$C$67,$J$8:$J$67,基本信息!P186)+W188</f>
        <v>11559890.589488773</v>
      </c>
      <c r="X189" s="69">
        <f>求节点($C$8:$C$67,$J$8:$J$67,基本信息!Q186)+X188</f>
        <v>12421358.334594851</v>
      </c>
      <c r="Y189" s="69">
        <f>求节点($C$8:$C$67,$J$8:$J$67,基本信息!R186)+Y188</f>
        <v>13353131.168546533</v>
      </c>
      <c r="Z189" s="69">
        <f>求节点($C$8:$C$67,$K$8:$K$67,基本信息!N186)+Z188</f>
        <v>0</v>
      </c>
      <c r="AA189" s="69">
        <f>求节点($C$8:$C$67,$K$8:$K$67,基本信息!O186)+AA188</f>
        <v>0</v>
      </c>
      <c r="AB189" s="69">
        <f>求节点($C$8:$C$67,$K$8:$K$67,基本信息!P186)+AB188</f>
        <v>0</v>
      </c>
      <c r="AC189" s="69">
        <f>求节点($C$8:$C$67,$K$8:$K$67,基本信息!Q186)+AC188</f>
        <v>0</v>
      </c>
      <c r="AD189" s="69">
        <f>求节点($C$8:$C$67,$K$8:$K$67,基本信息!R186)+AD188</f>
        <v>0</v>
      </c>
      <c r="AE189" s="69">
        <f>求节点($C$8:$C$67,$L$8:$L$67,基本信息!N186)+AE188</f>
        <v>293907496.30241644</v>
      </c>
      <c r="AF189" s="69">
        <f>求节点($C$8:$C$67,$L$8:$L$67,基本信息!O186)+AF188</f>
        <v>333285979.81044501</v>
      </c>
      <c r="AG189" s="69">
        <f>求节点($C$8:$C$67,$L$8:$L$67,基本信息!P186)+AG188</f>
        <v>378658353.71210933</v>
      </c>
      <c r="AH189" s="69">
        <f>求节点($C$8:$C$67,$L$8:$L$67,基本信息!Q186)+AH188</f>
        <v>429493522.19650656</v>
      </c>
      <c r="AI189" s="69">
        <f>求节点($C$8:$C$67,$L$8:$L$67,基本信息!R186)+AI188</f>
        <v>485660093.50572407</v>
      </c>
      <c r="AJ189" s="69"/>
      <c r="BO189" s="24"/>
      <c r="BP189" s="24"/>
      <c r="BQ189" s="24"/>
      <c r="BR189" s="24"/>
      <c r="BS189" s="24"/>
      <c r="BT189" s="24"/>
      <c r="BU189" s="24"/>
      <c r="BV189" s="24"/>
      <c r="BW189" s="24"/>
      <c r="BX189" s="24"/>
    </row>
    <row r="190" spans="14:76" x14ac:dyDescent="0.15">
      <c r="N190" s="69"/>
      <c r="O190" s="58">
        <v>183</v>
      </c>
      <c r="P190" s="69">
        <f>求节点($C$8:$C$67,$I$8:$I$67,基本信息!N187)+P189</f>
        <v>367315.53293080663</v>
      </c>
      <c r="Q190" s="69">
        <f>求节点($C$8:$C$67,$I$8:$I$67,基本信息!O187)+Q189</f>
        <v>389072.79688078084</v>
      </c>
      <c r="R190" s="69">
        <f>求节点($C$8:$C$67,$I$8:$I$67,基本信息!P187)+R189</f>
        <v>412244.69667524379</v>
      </c>
      <c r="S190" s="69">
        <f>求节点($C$8:$C$67,$I$8:$I$67,基本信息!Q187)+S189</f>
        <v>436977.6823951269</v>
      </c>
      <c r="T190" s="69">
        <f>求节点($C$8:$C$67,$I$8:$I$67,基本信息!R187)+T189</f>
        <v>463589.85137715045</v>
      </c>
      <c r="U190" s="69">
        <f>求节点($C$8:$C$67,$J$8:$J$67,基本信息!N187)+U189</f>
        <v>10077258.574859377</v>
      </c>
      <c r="V190" s="69">
        <f>求节点($C$8:$C$67,$J$8:$J$67,基本信息!O187)+V189</f>
        <v>10823320.15777117</v>
      </c>
      <c r="W190" s="69">
        <f>求节点($C$8:$C$67,$J$8:$J$67,基本信息!P187)+W189</f>
        <v>11627390.589488773</v>
      </c>
      <c r="X190" s="69">
        <f>求节点($C$8:$C$67,$J$8:$J$67,基本信息!Q187)+X189</f>
        <v>12492608.334594851</v>
      </c>
      <c r="Y190" s="69">
        <f>求节点($C$8:$C$67,$J$8:$J$67,基本信息!R187)+Y189</f>
        <v>13428131.168546533</v>
      </c>
      <c r="Z190" s="69">
        <f>求节点($C$8:$C$67,$K$8:$K$67,基本信息!N187)+Z189</f>
        <v>0</v>
      </c>
      <c r="AA190" s="69">
        <f>求节点($C$8:$C$67,$K$8:$K$67,基本信息!O187)+AA189</f>
        <v>0</v>
      </c>
      <c r="AB190" s="69">
        <f>求节点($C$8:$C$67,$K$8:$K$67,基本信息!P187)+AB189</f>
        <v>0</v>
      </c>
      <c r="AC190" s="69">
        <f>求节点($C$8:$C$67,$K$8:$K$67,基本信息!Q187)+AC189</f>
        <v>0</v>
      </c>
      <c r="AD190" s="69">
        <f>求节点($C$8:$C$67,$K$8:$K$67,基本信息!R187)+AD189</f>
        <v>0</v>
      </c>
      <c r="AE190" s="69">
        <f>求节点($C$8:$C$67,$L$8:$L$67,基本信息!N187)+AE189</f>
        <v>295707496.30241644</v>
      </c>
      <c r="AF190" s="69">
        <f>求节点($C$8:$C$67,$L$8:$L$67,基本信息!O187)+AF189</f>
        <v>335325979.81044501</v>
      </c>
      <c r="AG190" s="69">
        <f>求节点($C$8:$C$67,$L$8:$L$67,基本信息!P187)+AG189</f>
        <v>380938353.71210933</v>
      </c>
      <c r="AH190" s="69">
        <f>求节点($C$8:$C$67,$L$8:$L$67,基本信息!Q187)+AH189</f>
        <v>432013522.19650656</v>
      </c>
      <c r="AI190" s="69">
        <f>求节点($C$8:$C$67,$L$8:$L$67,基本信息!R187)+AI189</f>
        <v>488420093.50572407</v>
      </c>
      <c r="AJ190" s="69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</row>
    <row r="191" spans="14:76" x14ac:dyDescent="0.15">
      <c r="N191" s="69"/>
      <c r="O191" s="58">
        <v>184</v>
      </c>
      <c r="P191" s="69">
        <f>求节点($C$8:$C$67,$I$8:$I$67,基本信息!N188)+P190</f>
        <v>369475.53293080663</v>
      </c>
      <c r="Q191" s="69">
        <f>求节点($C$8:$C$67,$I$8:$I$67,基本信息!O188)+Q190</f>
        <v>391337.79688078084</v>
      </c>
      <c r="R191" s="69">
        <f>求节点($C$8:$C$67,$I$8:$I$67,基本信息!P188)+R190</f>
        <v>414614.69667524379</v>
      </c>
      <c r="S191" s="69">
        <f>求节点($C$8:$C$67,$I$8:$I$67,基本信息!Q188)+S190</f>
        <v>439452.6823951269</v>
      </c>
      <c r="T191" s="69">
        <f>求节点($C$8:$C$67,$I$8:$I$67,基本信息!R188)+T190</f>
        <v>466169.85137715045</v>
      </c>
      <c r="U191" s="69">
        <f>求节点($C$8:$C$67,$J$8:$J$67,基本信息!N188)+U190</f>
        <v>10137258.574859377</v>
      </c>
      <c r="V191" s="69">
        <f>求节点($C$8:$C$67,$J$8:$J$67,基本信息!O188)+V190</f>
        <v>10887070.15777117</v>
      </c>
      <c r="W191" s="69">
        <f>求节点($C$8:$C$67,$J$8:$J$67,基本信息!P188)+W190</f>
        <v>11694890.589488773</v>
      </c>
      <c r="X191" s="69">
        <f>求节点($C$8:$C$67,$J$8:$J$67,基本信息!Q188)+X190</f>
        <v>12563858.334594851</v>
      </c>
      <c r="Y191" s="69">
        <f>求节点($C$8:$C$67,$J$8:$J$67,基本信息!R188)+Y190</f>
        <v>13503131.168546533</v>
      </c>
      <c r="Z191" s="69">
        <f>求节点($C$8:$C$67,$K$8:$K$67,基本信息!N188)+Z190</f>
        <v>0</v>
      </c>
      <c r="AA191" s="69">
        <f>求节点($C$8:$C$67,$K$8:$K$67,基本信息!O188)+AA190</f>
        <v>0</v>
      </c>
      <c r="AB191" s="69">
        <f>求节点($C$8:$C$67,$K$8:$K$67,基本信息!P188)+AB190</f>
        <v>0</v>
      </c>
      <c r="AC191" s="69">
        <f>求节点($C$8:$C$67,$K$8:$K$67,基本信息!Q188)+AC190</f>
        <v>0</v>
      </c>
      <c r="AD191" s="69">
        <f>求节点($C$8:$C$67,$K$8:$K$67,基本信息!R188)+AD190</f>
        <v>0</v>
      </c>
      <c r="AE191" s="69">
        <f>求节点($C$8:$C$67,$L$8:$L$67,基本信息!N188)+AE190</f>
        <v>297507496.30241644</v>
      </c>
      <c r="AF191" s="69">
        <f>求节点($C$8:$C$67,$L$8:$L$67,基本信息!O188)+AF190</f>
        <v>337365979.81044501</v>
      </c>
      <c r="AG191" s="69">
        <f>求节点($C$8:$C$67,$L$8:$L$67,基本信息!P188)+AG190</f>
        <v>383218353.71210933</v>
      </c>
      <c r="AH191" s="69">
        <f>求节点($C$8:$C$67,$L$8:$L$67,基本信息!Q188)+AH190</f>
        <v>434533522.19650656</v>
      </c>
      <c r="AI191" s="69">
        <f>求节点($C$8:$C$67,$L$8:$L$67,基本信息!R188)+AI190</f>
        <v>491180093.50572407</v>
      </c>
      <c r="AJ191" s="69"/>
      <c r="BO191" s="24"/>
      <c r="BP191" s="24"/>
      <c r="BQ191" s="24"/>
      <c r="BR191" s="24"/>
      <c r="BS191" s="24"/>
      <c r="BT191" s="24"/>
      <c r="BU191" s="24"/>
      <c r="BV191" s="24"/>
      <c r="BW191" s="24"/>
      <c r="BX191" s="24"/>
    </row>
    <row r="192" spans="14:76" x14ac:dyDescent="0.15">
      <c r="N192" s="69"/>
      <c r="O192" s="58">
        <v>185</v>
      </c>
      <c r="P192" s="69">
        <f>求节点($C$8:$C$67,$I$8:$I$67,基本信息!N189)+P191</f>
        <v>371635.53293080663</v>
      </c>
      <c r="Q192" s="69">
        <f>求节点($C$8:$C$67,$I$8:$I$67,基本信息!O189)+Q191</f>
        <v>393602.79688078084</v>
      </c>
      <c r="R192" s="69">
        <f>求节点($C$8:$C$67,$I$8:$I$67,基本信息!P189)+R191</f>
        <v>416984.69667524379</v>
      </c>
      <c r="S192" s="69">
        <f>求节点($C$8:$C$67,$I$8:$I$67,基本信息!Q189)+S191</f>
        <v>441927.6823951269</v>
      </c>
      <c r="T192" s="69">
        <f>求节点($C$8:$C$67,$I$8:$I$67,基本信息!R189)+T191</f>
        <v>468749.85137715045</v>
      </c>
      <c r="U192" s="69">
        <f>求节点($C$8:$C$67,$J$8:$J$67,基本信息!N189)+U191</f>
        <v>10197258.574859377</v>
      </c>
      <c r="V192" s="69">
        <f>求节点($C$8:$C$67,$J$8:$J$67,基本信息!O189)+V191</f>
        <v>10950820.15777117</v>
      </c>
      <c r="W192" s="69">
        <f>求节点($C$8:$C$67,$J$8:$J$67,基本信息!P189)+W191</f>
        <v>11762390.589488773</v>
      </c>
      <c r="X192" s="69">
        <f>求节点($C$8:$C$67,$J$8:$J$67,基本信息!Q189)+X191</f>
        <v>12635108.334594851</v>
      </c>
      <c r="Y192" s="69">
        <f>求节点($C$8:$C$67,$J$8:$J$67,基本信息!R189)+Y191</f>
        <v>13578131.168546533</v>
      </c>
      <c r="Z192" s="69">
        <f>求节点($C$8:$C$67,$K$8:$K$67,基本信息!N189)+Z191</f>
        <v>0</v>
      </c>
      <c r="AA192" s="69">
        <f>求节点($C$8:$C$67,$K$8:$K$67,基本信息!O189)+AA191</f>
        <v>0</v>
      </c>
      <c r="AB192" s="69">
        <f>求节点($C$8:$C$67,$K$8:$K$67,基本信息!P189)+AB191</f>
        <v>0</v>
      </c>
      <c r="AC192" s="69">
        <f>求节点($C$8:$C$67,$K$8:$K$67,基本信息!Q189)+AC191</f>
        <v>0</v>
      </c>
      <c r="AD192" s="69">
        <f>求节点($C$8:$C$67,$K$8:$K$67,基本信息!R189)+AD191</f>
        <v>0</v>
      </c>
      <c r="AE192" s="69">
        <f>求节点($C$8:$C$67,$L$8:$L$67,基本信息!N189)+AE191</f>
        <v>299307496.30241644</v>
      </c>
      <c r="AF192" s="69">
        <f>求节点($C$8:$C$67,$L$8:$L$67,基本信息!O189)+AF191</f>
        <v>339405979.81044501</v>
      </c>
      <c r="AG192" s="69">
        <f>求节点($C$8:$C$67,$L$8:$L$67,基本信息!P189)+AG191</f>
        <v>385498353.71210933</v>
      </c>
      <c r="AH192" s="69">
        <f>求节点($C$8:$C$67,$L$8:$L$67,基本信息!Q189)+AH191</f>
        <v>437053522.19650656</v>
      </c>
      <c r="AI192" s="69">
        <f>求节点($C$8:$C$67,$L$8:$L$67,基本信息!R189)+AI191</f>
        <v>493940093.50572407</v>
      </c>
      <c r="AJ192" s="69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</row>
    <row r="193" spans="14:76" x14ac:dyDescent="0.15">
      <c r="N193" s="69"/>
      <c r="O193" s="58">
        <v>186</v>
      </c>
      <c r="P193" s="69">
        <f>求节点($C$8:$C$67,$I$8:$I$67,基本信息!N190)+P192</f>
        <v>373795.53293080663</v>
      </c>
      <c r="Q193" s="69">
        <f>求节点($C$8:$C$67,$I$8:$I$67,基本信息!O190)+Q192</f>
        <v>395867.79688078084</v>
      </c>
      <c r="R193" s="69">
        <f>求节点($C$8:$C$67,$I$8:$I$67,基本信息!P190)+R192</f>
        <v>419354.69667524379</v>
      </c>
      <c r="S193" s="69">
        <f>求节点($C$8:$C$67,$I$8:$I$67,基本信息!Q190)+S192</f>
        <v>444402.6823951269</v>
      </c>
      <c r="T193" s="69">
        <f>求节点($C$8:$C$67,$I$8:$I$67,基本信息!R190)+T192</f>
        <v>471329.85137715045</v>
      </c>
      <c r="U193" s="69">
        <f>求节点($C$8:$C$67,$J$8:$J$67,基本信息!N190)+U192</f>
        <v>10257258.574859377</v>
      </c>
      <c r="V193" s="69">
        <f>求节点($C$8:$C$67,$J$8:$J$67,基本信息!O190)+V192</f>
        <v>11014570.15777117</v>
      </c>
      <c r="W193" s="69">
        <f>求节点($C$8:$C$67,$J$8:$J$67,基本信息!P190)+W192</f>
        <v>11829890.589488773</v>
      </c>
      <c r="X193" s="69">
        <f>求节点($C$8:$C$67,$J$8:$J$67,基本信息!Q190)+X192</f>
        <v>12706358.334594851</v>
      </c>
      <c r="Y193" s="69">
        <f>求节点($C$8:$C$67,$J$8:$J$67,基本信息!R190)+Y192</f>
        <v>13653131.168546533</v>
      </c>
      <c r="Z193" s="69">
        <f>求节点($C$8:$C$67,$K$8:$K$67,基本信息!N190)+Z192</f>
        <v>0</v>
      </c>
      <c r="AA193" s="69">
        <f>求节点($C$8:$C$67,$K$8:$K$67,基本信息!O190)+AA192</f>
        <v>0</v>
      </c>
      <c r="AB193" s="69">
        <f>求节点($C$8:$C$67,$K$8:$K$67,基本信息!P190)+AB192</f>
        <v>0</v>
      </c>
      <c r="AC193" s="69">
        <f>求节点($C$8:$C$67,$K$8:$K$67,基本信息!Q190)+AC192</f>
        <v>0</v>
      </c>
      <c r="AD193" s="69">
        <f>求节点($C$8:$C$67,$K$8:$K$67,基本信息!R190)+AD192</f>
        <v>0</v>
      </c>
      <c r="AE193" s="69">
        <f>求节点($C$8:$C$67,$L$8:$L$67,基本信息!N190)+AE192</f>
        <v>301107496.30241644</v>
      </c>
      <c r="AF193" s="69">
        <f>求节点($C$8:$C$67,$L$8:$L$67,基本信息!O190)+AF192</f>
        <v>341445979.81044501</v>
      </c>
      <c r="AG193" s="69">
        <f>求节点($C$8:$C$67,$L$8:$L$67,基本信息!P190)+AG192</f>
        <v>387778353.71210933</v>
      </c>
      <c r="AH193" s="69">
        <f>求节点($C$8:$C$67,$L$8:$L$67,基本信息!Q190)+AH192</f>
        <v>439573522.19650656</v>
      </c>
      <c r="AI193" s="69">
        <f>求节点($C$8:$C$67,$L$8:$L$67,基本信息!R190)+AI192</f>
        <v>496700093.50572407</v>
      </c>
      <c r="AJ193" s="69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</row>
    <row r="194" spans="14:76" x14ac:dyDescent="0.15">
      <c r="N194" s="69"/>
      <c r="O194" s="58">
        <v>187</v>
      </c>
      <c r="P194" s="69">
        <f>求节点($C$8:$C$67,$I$8:$I$67,基本信息!N191)+P193</f>
        <v>375955.53293080663</v>
      </c>
      <c r="Q194" s="69">
        <f>求节点($C$8:$C$67,$I$8:$I$67,基本信息!O191)+Q193</f>
        <v>398132.79688078084</v>
      </c>
      <c r="R194" s="69">
        <f>求节点($C$8:$C$67,$I$8:$I$67,基本信息!P191)+R193</f>
        <v>421724.69667524379</v>
      </c>
      <c r="S194" s="69">
        <f>求节点($C$8:$C$67,$I$8:$I$67,基本信息!Q191)+S193</f>
        <v>446877.6823951269</v>
      </c>
      <c r="T194" s="69">
        <f>求节点($C$8:$C$67,$I$8:$I$67,基本信息!R191)+T193</f>
        <v>473909.85137715045</v>
      </c>
      <c r="U194" s="69">
        <f>求节点($C$8:$C$67,$J$8:$J$67,基本信息!N191)+U193</f>
        <v>10317258.574859377</v>
      </c>
      <c r="V194" s="69">
        <f>求节点($C$8:$C$67,$J$8:$J$67,基本信息!O191)+V193</f>
        <v>11078320.15777117</v>
      </c>
      <c r="W194" s="69">
        <f>求节点($C$8:$C$67,$J$8:$J$67,基本信息!P191)+W193</f>
        <v>11897390.589488773</v>
      </c>
      <c r="X194" s="69">
        <f>求节点($C$8:$C$67,$J$8:$J$67,基本信息!Q191)+X193</f>
        <v>12777608.334594851</v>
      </c>
      <c r="Y194" s="69">
        <f>求节点($C$8:$C$67,$J$8:$J$67,基本信息!R191)+Y193</f>
        <v>13728131.168546533</v>
      </c>
      <c r="Z194" s="69">
        <f>求节点($C$8:$C$67,$K$8:$K$67,基本信息!N191)+Z193</f>
        <v>0</v>
      </c>
      <c r="AA194" s="69">
        <f>求节点($C$8:$C$67,$K$8:$K$67,基本信息!O191)+AA193</f>
        <v>0</v>
      </c>
      <c r="AB194" s="69">
        <f>求节点($C$8:$C$67,$K$8:$K$67,基本信息!P191)+AB193</f>
        <v>0</v>
      </c>
      <c r="AC194" s="69">
        <f>求节点($C$8:$C$67,$K$8:$K$67,基本信息!Q191)+AC193</f>
        <v>0</v>
      </c>
      <c r="AD194" s="69">
        <f>求节点($C$8:$C$67,$K$8:$K$67,基本信息!R191)+AD193</f>
        <v>0</v>
      </c>
      <c r="AE194" s="69">
        <f>求节点($C$8:$C$67,$L$8:$L$67,基本信息!N191)+AE193</f>
        <v>302907496.30241644</v>
      </c>
      <c r="AF194" s="69">
        <f>求节点($C$8:$C$67,$L$8:$L$67,基本信息!O191)+AF193</f>
        <v>343485979.81044501</v>
      </c>
      <c r="AG194" s="69">
        <f>求节点($C$8:$C$67,$L$8:$L$67,基本信息!P191)+AG193</f>
        <v>390058353.71210933</v>
      </c>
      <c r="AH194" s="69">
        <f>求节点($C$8:$C$67,$L$8:$L$67,基本信息!Q191)+AH193</f>
        <v>442093522.19650656</v>
      </c>
      <c r="AI194" s="69">
        <f>求节点($C$8:$C$67,$L$8:$L$67,基本信息!R191)+AI193</f>
        <v>499460093.50572407</v>
      </c>
      <c r="AJ194" s="69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</row>
    <row r="195" spans="14:76" x14ac:dyDescent="0.15">
      <c r="N195" s="69"/>
      <c r="O195" s="58">
        <v>188</v>
      </c>
      <c r="P195" s="69">
        <f>求节点($C$8:$C$67,$I$8:$I$67,基本信息!N192)+P194</f>
        <v>378115.53293080663</v>
      </c>
      <c r="Q195" s="69">
        <f>求节点($C$8:$C$67,$I$8:$I$67,基本信息!O192)+Q194</f>
        <v>400397.79688078084</v>
      </c>
      <c r="R195" s="69">
        <f>求节点($C$8:$C$67,$I$8:$I$67,基本信息!P192)+R194</f>
        <v>424094.69667524379</v>
      </c>
      <c r="S195" s="69">
        <f>求节点($C$8:$C$67,$I$8:$I$67,基本信息!Q192)+S194</f>
        <v>449352.6823951269</v>
      </c>
      <c r="T195" s="69">
        <f>求节点($C$8:$C$67,$I$8:$I$67,基本信息!R192)+T194</f>
        <v>476489.85137715045</v>
      </c>
      <c r="U195" s="69">
        <f>求节点($C$8:$C$67,$J$8:$J$67,基本信息!N192)+U194</f>
        <v>10377258.574859377</v>
      </c>
      <c r="V195" s="69">
        <f>求节点($C$8:$C$67,$J$8:$J$67,基本信息!O192)+V194</f>
        <v>11142070.15777117</v>
      </c>
      <c r="W195" s="69">
        <f>求节点($C$8:$C$67,$J$8:$J$67,基本信息!P192)+W194</f>
        <v>11964890.589488773</v>
      </c>
      <c r="X195" s="69">
        <f>求节点($C$8:$C$67,$J$8:$J$67,基本信息!Q192)+X194</f>
        <v>12848858.334594851</v>
      </c>
      <c r="Y195" s="69">
        <f>求节点($C$8:$C$67,$J$8:$J$67,基本信息!R192)+Y194</f>
        <v>13803131.168546533</v>
      </c>
      <c r="Z195" s="69">
        <f>求节点($C$8:$C$67,$K$8:$K$67,基本信息!N192)+Z194</f>
        <v>0</v>
      </c>
      <c r="AA195" s="69">
        <f>求节点($C$8:$C$67,$K$8:$K$67,基本信息!O192)+AA194</f>
        <v>0</v>
      </c>
      <c r="AB195" s="69">
        <f>求节点($C$8:$C$67,$K$8:$K$67,基本信息!P192)+AB194</f>
        <v>0</v>
      </c>
      <c r="AC195" s="69">
        <f>求节点($C$8:$C$67,$K$8:$K$67,基本信息!Q192)+AC194</f>
        <v>0</v>
      </c>
      <c r="AD195" s="69">
        <f>求节点($C$8:$C$67,$K$8:$K$67,基本信息!R192)+AD194</f>
        <v>0</v>
      </c>
      <c r="AE195" s="69">
        <f>求节点($C$8:$C$67,$L$8:$L$67,基本信息!N192)+AE194</f>
        <v>304707496.30241644</v>
      </c>
      <c r="AF195" s="69">
        <f>求节点($C$8:$C$67,$L$8:$L$67,基本信息!O192)+AF194</f>
        <v>345525979.81044501</v>
      </c>
      <c r="AG195" s="69">
        <f>求节点($C$8:$C$67,$L$8:$L$67,基本信息!P192)+AG194</f>
        <v>392338353.71210933</v>
      </c>
      <c r="AH195" s="69">
        <f>求节点($C$8:$C$67,$L$8:$L$67,基本信息!Q192)+AH194</f>
        <v>444613522.19650656</v>
      </c>
      <c r="AI195" s="69">
        <f>求节点($C$8:$C$67,$L$8:$L$67,基本信息!R192)+AI194</f>
        <v>502220093.50572407</v>
      </c>
      <c r="AJ195" s="69"/>
      <c r="BO195" s="24"/>
      <c r="BP195" s="24"/>
      <c r="BQ195" s="24"/>
      <c r="BR195" s="24"/>
      <c r="BS195" s="24"/>
      <c r="BT195" s="24"/>
      <c r="BU195" s="24"/>
      <c r="BV195" s="24"/>
      <c r="BW195" s="24"/>
      <c r="BX195" s="24"/>
    </row>
    <row r="196" spans="14:76" x14ac:dyDescent="0.15">
      <c r="N196" s="69"/>
      <c r="O196" s="58">
        <v>189</v>
      </c>
      <c r="P196" s="69">
        <f>求节点($C$8:$C$67,$I$8:$I$67,基本信息!N193)+P195</f>
        <v>380275.53293080663</v>
      </c>
      <c r="Q196" s="69">
        <f>求节点($C$8:$C$67,$I$8:$I$67,基本信息!O193)+Q195</f>
        <v>402662.79688078084</v>
      </c>
      <c r="R196" s="69">
        <f>求节点($C$8:$C$67,$I$8:$I$67,基本信息!P193)+R195</f>
        <v>426464.69667524379</v>
      </c>
      <c r="S196" s="69">
        <f>求节点($C$8:$C$67,$I$8:$I$67,基本信息!Q193)+S195</f>
        <v>451827.6823951269</v>
      </c>
      <c r="T196" s="69">
        <f>求节点($C$8:$C$67,$I$8:$I$67,基本信息!R193)+T195</f>
        <v>479069.85137715045</v>
      </c>
      <c r="U196" s="69">
        <f>求节点($C$8:$C$67,$J$8:$J$67,基本信息!N193)+U195</f>
        <v>10437258.574859377</v>
      </c>
      <c r="V196" s="69">
        <f>求节点($C$8:$C$67,$J$8:$J$67,基本信息!O193)+V195</f>
        <v>11205820.15777117</v>
      </c>
      <c r="W196" s="69">
        <f>求节点($C$8:$C$67,$J$8:$J$67,基本信息!P193)+W195</f>
        <v>12032390.589488773</v>
      </c>
      <c r="X196" s="69">
        <f>求节点($C$8:$C$67,$J$8:$J$67,基本信息!Q193)+X195</f>
        <v>12920108.334594851</v>
      </c>
      <c r="Y196" s="69">
        <f>求节点($C$8:$C$67,$J$8:$J$67,基本信息!R193)+Y195</f>
        <v>13878131.168546533</v>
      </c>
      <c r="Z196" s="69">
        <f>求节点($C$8:$C$67,$K$8:$K$67,基本信息!N193)+Z195</f>
        <v>0</v>
      </c>
      <c r="AA196" s="69">
        <f>求节点($C$8:$C$67,$K$8:$K$67,基本信息!O193)+AA195</f>
        <v>0</v>
      </c>
      <c r="AB196" s="69">
        <f>求节点($C$8:$C$67,$K$8:$K$67,基本信息!P193)+AB195</f>
        <v>0</v>
      </c>
      <c r="AC196" s="69">
        <f>求节点($C$8:$C$67,$K$8:$K$67,基本信息!Q193)+AC195</f>
        <v>0</v>
      </c>
      <c r="AD196" s="69">
        <f>求节点($C$8:$C$67,$K$8:$K$67,基本信息!R193)+AD195</f>
        <v>0</v>
      </c>
      <c r="AE196" s="69">
        <f>求节点($C$8:$C$67,$L$8:$L$67,基本信息!N193)+AE195</f>
        <v>306507496.30241644</v>
      </c>
      <c r="AF196" s="69">
        <f>求节点($C$8:$C$67,$L$8:$L$67,基本信息!O193)+AF195</f>
        <v>347565979.81044501</v>
      </c>
      <c r="AG196" s="69">
        <f>求节点($C$8:$C$67,$L$8:$L$67,基本信息!P193)+AG195</f>
        <v>394618353.71210933</v>
      </c>
      <c r="AH196" s="69">
        <f>求节点($C$8:$C$67,$L$8:$L$67,基本信息!Q193)+AH195</f>
        <v>447133522.19650656</v>
      </c>
      <c r="AI196" s="69">
        <f>求节点($C$8:$C$67,$L$8:$L$67,基本信息!R193)+AI195</f>
        <v>504980093.50572407</v>
      </c>
      <c r="AJ196" s="69"/>
      <c r="BO196" s="24"/>
      <c r="BP196" s="24"/>
      <c r="BQ196" s="24"/>
      <c r="BR196" s="24"/>
      <c r="BS196" s="24"/>
      <c r="BT196" s="24"/>
      <c r="BU196" s="24"/>
      <c r="BV196" s="24"/>
      <c r="BW196" s="24"/>
      <c r="BX196" s="24"/>
    </row>
    <row r="197" spans="14:76" x14ac:dyDescent="0.15">
      <c r="N197" s="69"/>
      <c r="O197" s="58">
        <v>190</v>
      </c>
      <c r="P197" s="69">
        <f>求节点($C$8:$C$67,$I$8:$I$67,基本信息!N194)+P196</f>
        <v>382435.53293080663</v>
      </c>
      <c r="Q197" s="69">
        <f>求节点($C$8:$C$67,$I$8:$I$67,基本信息!O194)+Q196</f>
        <v>404927.79688078084</v>
      </c>
      <c r="R197" s="69">
        <f>求节点($C$8:$C$67,$I$8:$I$67,基本信息!P194)+R196</f>
        <v>428834.69667524379</v>
      </c>
      <c r="S197" s="69">
        <f>求节点($C$8:$C$67,$I$8:$I$67,基本信息!Q194)+S196</f>
        <v>454302.6823951269</v>
      </c>
      <c r="T197" s="69">
        <f>求节点($C$8:$C$67,$I$8:$I$67,基本信息!R194)+T196</f>
        <v>481649.85137715045</v>
      </c>
      <c r="U197" s="69">
        <f>求节点($C$8:$C$67,$J$8:$J$67,基本信息!N194)+U196</f>
        <v>10497258.574859377</v>
      </c>
      <c r="V197" s="69">
        <f>求节点($C$8:$C$67,$J$8:$J$67,基本信息!O194)+V196</f>
        <v>11269570.15777117</v>
      </c>
      <c r="W197" s="69">
        <f>求节点($C$8:$C$67,$J$8:$J$67,基本信息!P194)+W196</f>
        <v>12099890.589488773</v>
      </c>
      <c r="X197" s="69">
        <f>求节点($C$8:$C$67,$J$8:$J$67,基本信息!Q194)+X196</f>
        <v>12991358.334594851</v>
      </c>
      <c r="Y197" s="69">
        <f>求节点($C$8:$C$67,$J$8:$J$67,基本信息!R194)+Y196</f>
        <v>13953131.168546533</v>
      </c>
      <c r="Z197" s="69">
        <f>求节点($C$8:$C$67,$K$8:$K$67,基本信息!N194)+Z196</f>
        <v>0</v>
      </c>
      <c r="AA197" s="69">
        <f>求节点($C$8:$C$67,$K$8:$K$67,基本信息!O194)+AA196</f>
        <v>0</v>
      </c>
      <c r="AB197" s="69">
        <f>求节点($C$8:$C$67,$K$8:$K$67,基本信息!P194)+AB196</f>
        <v>0</v>
      </c>
      <c r="AC197" s="69">
        <f>求节点($C$8:$C$67,$K$8:$K$67,基本信息!Q194)+AC196</f>
        <v>0</v>
      </c>
      <c r="AD197" s="69">
        <f>求节点($C$8:$C$67,$K$8:$K$67,基本信息!R194)+AD196</f>
        <v>0</v>
      </c>
      <c r="AE197" s="69">
        <f>求节点($C$8:$C$67,$L$8:$L$67,基本信息!N194)+AE196</f>
        <v>308307496.30241644</v>
      </c>
      <c r="AF197" s="69">
        <f>求节点($C$8:$C$67,$L$8:$L$67,基本信息!O194)+AF196</f>
        <v>349605979.81044501</v>
      </c>
      <c r="AG197" s="69">
        <f>求节点($C$8:$C$67,$L$8:$L$67,基本信息!P194)+AG196</f>
        <v>396898353.71210933</v>
      </c>
      <c r="AH197" s="69">
        <f>求节点($C$8:$C$67,$L$8:$L$67,基本信息!Q194)+AH196</f>
        <v>449653522.19650656</v>
      </c>
      <c r="AI197" s="69">
        <f>求节点($C$8:$C$67,$L$8:$L$67,基本信息!R194)+AI196</f>
        <v>507740093.50572407</v>
      </c>
      <c r="AJ197" s="69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</row>
    <row r="198" spans="14:76" x14ac:dyDescent="0.15">
      <c r="N198" s="69"/>
      <c r="O198" s="58">
        <v>191</v>
      </c>
      <c r="P198" s="69">
        <f>求节点($C$8:$C$67,$I$8:$I$67,基本信息!N195)+P197</f>
        <v>384595.53293080663</v>
      </c>
      <c r="Q198" s="69">
        <f>求节点($C$8:$C$67,$I$8:$I$67,基本信息!O195)+Q197</f>
        <v>407192.79688078084</v>
      </c>
      <c r="R198" s="69">
        <f>求节点($C$8:$C$67,$I$8:$I$67,基本信息!P195)+R197</f>
        <v>431204.69667524379</v>
      </c>
      <c r="S198" s="69">
        <f>求节点($C$8:$C$67,$I$8:$I$67,基本信息!Q195)+S197</f>
        <v>456777.6823951269</v>
      </c>
      <c r="T198" s="69">
        <f>求节点($C$8:$C$67,$I$8:$I$67,基本信息!R195)+T197</f>
        <v>484229.85137715045</v>
      </c>
      <c r="U198" s="69">
        <f>求节点($C$8:$C$67,$J$8:$J$67,基本信息!N195)+U197</f>
        <v>10557258.574859377</v>
      </c>
      <c r="V198" s="69">
        <f>求节点($C$8:$C$67,$J$8:$J$67,基本信息!O195)+V197</f>
        <v>11333320.15777117</v>
      </c>
      <c r="W198" s="69">
        <f>求节点($C$8:$C$67,$J$8:$J$67,基本信息!P195)+W197</f>
        <v>12167390.589488773</v>
      </c>
      <c r="X198" s="69">
        <f>求节点($C$8:$C$67,$J$8:$J$67,基本信息!Q195)+X197</f>
        <v>13062608.334594851</v>
      </c>
      <c r="Y198" s="69">
        <f>求节点($C$8:$C$67,$J$8:$J$67,基本信息!R195)+Y197</f>
        <v>14028131.168546533</v>
      </c>
      <c r="Z198" s="69">
        <f>求节点($C$8:$C$67,$K$8:$K$67,基本信息!N195)+Z197</f>
        <v>0</v>
      </c>
      <c r="AA198" s="69">
        <f>求节点($C$8:$C$67,$K$8:$K$67,基本信息!O195)+AA197</f>
        <v>0</v>
      </c>
      <c r="AB198" s="69">
        <f>求节点($C$8:$C$67,$K$8:$K$67,基本信息!P195)+AB197</f>
        <v>0</v>
      </c>
      <c r="AC198" s="69">
        <f>求节点($C$8:$C$67,$K$8:$K$67,基本信息!Q195)+AC197</f>
        <v>0</v>
      </c>
      <c r="AD198" s="69">
        <f>求节点($C$8:$C$67,$K$8:$K$67,基本信息!R195)+AD197</f>
        <v>0</v>
      </c>
      <c r="AE198" s="69">
        <f>求节点($C$8:$C$67,$L$8:$L$67,基本信息!N195)+AE197</f>
        <v>310107496.30241644</v>
      </c>
      <c r="AF198" s="69">
        <f>求节点($C$8:$C$67,$L$8:$L$67,基本信息!O195)+AF197</f>
        <v>351645979.81044501</v>
      </c>
      <c r="AG198" s="69">
        <f>求节点($C$8:$C$67,$L$8:$L$67,基本信息!P195)+AG197</f>
        <v>399178353.71210933</v>
      </c>
      <c r="AH198" s="69">
        <f>求节点($C$8:$C$67,$L$8:$L$67,基本信息!Q195)+AH197</f>
        <v>452173522.19650656</v>
      </c>
      <c r="AI198" s="69">
        <f>求节点($C$8:$C$67,$L$8:$L$67,基本信息!R195)+AI197</f>
        <v>510500093.50572407</v>
      </c>
      <c r="AJ198" s="69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</row>
    <row r="199" spans="14:76" x14ac:dyDescent="0.15">
      <c r="N199" s="69"/>
      <c r="O199" s="58">
        <v>192</v>
      </c>
      <c r="P199" s="69">
        <f>求节点($C$8:$C$67,$I$8:$I$67,基本信息!N196)+P198</f>
        <v>386755.53293080663</v>
      </c>
      <c r="Q199" s="69">
        <f>求节点($C$8:$C$67,$I$8:$I$67,基本信息!O196)+Q198</f>
        <v>409457.79688078084</v>
      </c>
      <c r="R199" s="69">
        <f>求节点($C$8:$C$67,$I$8:$I$67,基本信息!P196)+R198</f>
        <v>433574.69667524379</v>
      </c>
      <c r="S199" s="69">
        <f>求节点($C$8:$C$67,$I$8:$I$67,基本信息!Q196)+S198</f>
        <v>459252.6823951269</v>
      </c>
      <c r="T199" s="69">
        <f>求节点($C$8:$C$67,$I$8:$I$67,基本信息!R196)+T198</f>
        <v>486809.85137715045</v>
      </c>
      <c r="U199" s="69">
        <f>求节点($C$8:$C$67,$J$8:$J$67,基本信息!N196)+U198</f>
        <v>10617258.574859377</v>
      </c>
      <c r="V199" s="69">
        <f>求节点($C$8:$C$67,$J$8:$J$67,基本信息!O196)+V198</f>
        <v>11397070.15777117</v>
      </c>
      <c r="W199" s="69">
        <f>求节点($C$8:$C$67,$J$8:$J$67,基本信息!P196)+W198</f>
        <v>12234890.589488773</v>
      </c>
      <c r="X199" s="69">
        <f>求节点($C$8:$C$67,$J$8:$J$67,基本信息!Q196)+X198</f>
        <v>13133858.334594851</v>
      </c>
      <c r="Y199" s="69">
        <f>求节点($C$8:$C$67,$J$8:$J$67,基本信息!R196)+Y198</f>
        <v>14103131.168546533</v>
      </c>
      <c r="Z199" s="69">
        <f>求节点($C$8:$C$67,$K$8:$K$67,基本信息!N196)+Z198</f>
        <v>0</v>
      </c>
      <c r="AA199" s="69">
        <f>求节点($C$8:$C$67,$K$8:$K$67,基本信息!O196)+AA198</f>
        <v>0</v>
      </c>
      <c r="AB199" s="69">
        <f>求节点($C$8:$C$67,$K$8:$K$67,基本信息!P196)+AB198</f>
        <v>0</v>
      </c>
      <c r="AC199" s="69">
        <f>求节点($C$8:$C$67,$K$8:$K$67,基本信息!Q196)+AC198</f>
        <v>0</v>
      </c>
      <c r="AD199" s="69">
        <f>求节点($C$8:$C$67,$K$8:$K$67,基本信息!R196)+AD198</f>
        <v>0</v>
      </c>
      <c r="AE199" s="69">
        <f>求节点($C$8:$C$67,$L$8:$L$67,基本信息!N196)+AE198</f>
        <v>311907496.30241644</v>
      </c>
      <c r="AF199" s="69">
        <f>求节点($C$8:$C$67,$L$8:$L$67,基本信息!O196)+AF198</f>
        <v>353685979.81044501</v>
      </c>
      <c r="AG199" s="69">
        <f>求节点($C$8:$C$67,$L$8:$L$67,基本信息!P196)+AG198</f>
        <v>401458353.71210933</v>
      </c>
      <c r="AH199" s="69">
        <f>求节点($C$8:$C$67,$L$8:$L$67,基本信息!Q196)+AH198</f>
        <v>454693522.19650656</v>
      </c>
      <c r="AI199" s="69">
        <f>求节点($C$8:$C$67,$L$8:$L$67,基本信息!R196)+AI198</f>
        <v>513260093.50572407</v>
      </c>
      <c r="AJ199" s="69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</row>
    <row r="200" spans="14:76" x14ac:dyDescent="0.15">
      <c r="N200" s="69"/>
      <c r="O200" s="58">
        <v>193</v>
      </c>
      <c r="P200" s="69">
        <f>求节点($C$8:$C$67,$I$8:$I$67,基本信息!N197)+P199</f>
        <v>388915.53293080663</v>
      </c>
      <c r="Q200" s="69">
        <f>求节点($C$8:$C$67,$I$8:$I$67,基本信息!O197)+Q199</f>
        <v>411722.79688078084</v>
      </c>
      <c r="R200" s="69">
        <f>求节点($C$8:$C$67,$I$8:$I$67,基本信息!P197)+R199</f>
        <v>435944.69667524379</v>
      </c>
      <c r="S200" s="69">
        <f>求节点($C$8:$C$67,$I$8:$I$67,基本信息!Q197)+S199</f>
        <v>461727.6823951269</v>
      </c>
      <c r="T200" s="69">
        <f>求节点($C$8:$C$67,$I$8:$I$67,基本信息!R197)+T199</f>
        <v>489389.85137715045</v>
      </c>
      <c r="U200" s="69">
        <f>求节点($C$8:$C$67,$J$8:$J$67,基本信息!N197)+U199</f>
        <v>10677258.574859377</v>
      </c>
      <c r="V200" s="69">
        <f>求节点($C$8:$C$67,$J$8:$J$67,基本信息!O197)+V199</f>
        <v>11460820.15777117</v>
      </c>
      <c r="W200" s="69">
        <f>求节点($C$8:$C$67,$J$8:$J$67,基本信息!P197)+W199</f>
        <v>12302390.589488773</v>
      </c>
      <c r="X200" s="69">
        <f>求节点($C$8:$C$67,$J$8:$J$67,基本信息!Q197)+X199</f>
        <v>13205108.334594851</v>
      </c>
      <c r="Y200" s="69">
        <f>求节点($C$8:$C$67,$J$8:$J$67,基本信息!R197)+Y199</f>
        <v>14178131.168546533</v>
      </c>
      <c r="Z200" s="69">
        <f>求节点($C$8:$C$67,$K$8:$K$67,基本信息!N197)+Z199</f>
        <v>0</v>
      </c>
      <c r="AA200" s="69">
        <f>求节点($C$8:$C$67,$K$8:$K$67,基本信息!O197)+AA199</f>
        <v>0</v>
      </c>
      <c r="AB200" s="69">
        <f>求节点($C$8:$C$67,$K$8:$K$67,基本信息!P197)+AB199</f>
        <v>0</v>
      </c>
      <c r="AC200" s="69">
        <f>求节点($C$8:$C$67,$K$8:$K$67,基本信息!Q197)+AC199</f>
        <v>0</v>
      </c>
      <c r="AD200" s="69">
        <f>求节点($C$8:$C$67,$K$8:$K$67,基本信息!R197)+AD199</f>
        <v>0</v>
      </c>
      <c r="AE200" s="69">
        <f>求节点($C$8:$C$67,$L$8:$L$67,基本信息!N197)+AE199</f>
        <v>313707496.30241644</v>
      </c>
      <c r="AF200" s="69">
        <f>求节点($C$8:$C$67,$L$8:$L$67,基本信息!O197)+AF199</f>
        <v>355725979.81044501</v>
      </c>
      <c r="AG200" s="69">
        <f>求节点($C$8:$C$67,$L$8:$L$67,基本信息!P197)+AG199</f>
        <v>403738353.71210933</v>
      </c>
      <c r="AH200" s="69">
        <f>求节点($C$8:$C$67,$L$8:$L$67,基本信息!Q197)+AH199</f>
        <v>457213522.19650656</v>
      </c>
      <c r="AI200" s="69">
        <f>求节点($C$8:$C$67,$L$8:$L$67,基本信息!R197)+AI199</f>
        <v>516020093.50572407</v>
      </c>
      <c r="AJ200" s="69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</row>
    <row r="201" spans="14:76" x14ac:dyDescent="0.15">
      <c r="N201" s="69"/>
      <c r="O201" s="58">
        <v>194</v>
      </c>
      <c r="P201" s="69">
        <f>求节点($C$8:$C$67,$I$8:$I$67,基本信息!N198)+P200</f>
        <v>391075.53293080663</v>
      </c>
      <c r="Q201" s="69">
        <f>求节点($C$8:$C$67,$I$8:$I$67,基本信息!O198)+Q200</f>
        <v>413987.79688078084</v>
      </c>
      <c r="R201" s="69">
        <f>求节点($C$8:$C$67,$I$8:$I$67,基本信息!P198)+R200</f>
        <v>438314.69667524379</v>
      </c>
      <c r="S201" s="69">
        <f>求节点($C$8:$C$67,$I$8:$I$67,基本信息!Q198)+S200</f>
        <v>464202.6823951269</v>
      </c>
      <c r="T201" s="69">
        <f>求节点($C$8:$C$67,$I$8:$I$67,基本信息!R198)+T200</f>
        <v>491969.85137715045</v>
      </c>
      <c r="U201" s="69">
        <f>求节点($C$8:$C$67,$J$8:$J$67,基本信息!N198)+U200</f>
        <v>10737258.574859377</v>
      </c>
      <c r="V201" s="69">
        <f>求节点($C$8:$C$67,$J$8:$J$67,基本信息!O198)+V200</f>
        <v>11524570.15777117</v>
      </c>
      <c r="W201" s="69">
        <f>求节点($C$8:$C$67,$J$8:$J$67,基本信息!P198)+W200</f>
        <v>12369890.589488773</v>
      </c>
      <c r="X201" s="69">
        <f>求节点($C$8:$C$67,$J$8:$J$67,基本信息!Q198)+X200</f>
        <v>13276358.334594851</v>
      </c>
      <c r="Y201" s="69">
        <f>求节点($C$8:$C$67,$J$8:$J$67,基本信息!R198)+Y200</f>
        <v>14253131.168546533</v>
      </c>
      <c r="Z201" s="69">
        <f>求节点($C$8:$C$67,$K$8:$K$67,基本信息!N198)+Z200</f>
        <v>0</v>
      </c>
      <c r="AA201" s="69">
        <f>求节点($C$8:$C$67,$K$8:$K$67,基本信息!O198)+AA200</f>
        <v>0</v>
      </c>
      <c r="AB201" s="69">
        <f>求节点($C$8:$C$67,$K$8:$K$67,基本信息!P198)+AB200</f>
        <v>0</v>
      </c>
      <c r="AC201" s="69">
        <f>求节点($C$8:$C$67,$K$8:$K$67,基本信息!Q198)+AC200</f>
        <v>0</v>
      </c>
      <c r="AD201" s="69">
        <f>求节点($C$8:$C$67,$K$8:$K$67,基本信息!R198)+AD200</f>
        <v>0</v>
      </c>
      <c r="AE201" s="69">
        <f>求节点($C$8:$C$67,$L$8:$L$67,基本信息!N198)+AE200</f>
        <v>315507496.30241644</v>
      </c>
      <c r="AF201" s="69">
        <f>求节点($C$8:$C$67,$L$8:$L$67,基本信息!O198)+AF200</f>
        <v>357765979.81044501</v>
      </c>
      <c r="AG201" s="69">
        <f>求节点($C$8:$C$67,$L$8:$L$67,基本信息!P198)+AG200</f>
        <v>406018353.71210933</v>
      </c>
      <c r="AH201" s="69">
        <f>求节点($C$8:$C$67,$L$8:$L$67,基本信息!Q198)+AH200</f>
        <v>459733522.19650656</v>
      </c>
      <c r="AI201" s="69">
        <f>求节点($C$8:$C$67,$L$8:$L$67,基本信息!R198)+AI200</f>
        <v>518780093.50572407</v>
      </c>
      <c r="AJ201" s="69"/>
      <c r="BO201" s="24"/>
      <c r="BP201" s="24"/>
      <c r="BQ201" s="24"/>
      <c r="BR201" s="24"/>
      <c r="BS201" s="24"/>
      <c r="BT201" s="24"/>
      <c r="BU201" s="24"/>
      <c r="BV201" s="24"/>
      <c r="BW201" s="24"/>
      <c r="BX201" s="24"/>
    </row>
    <row r="202" spans="14:76" x14ac:dyDescent="0.15">
      <c r="N202" s="69"/>
      <c r="O202" s="58">
        <v>195</v>
      </c>
      <c r="P202" s="69">
        <f>求节点($C$8:$C$67,$I$8:$I$67,基本信息!N199)+P201</f>
        <v>393235.53293080663</v>
      </c>
      <c r="Q202" s="69">
        <f>求节点($C$8:$C$67,$I$8:$I$67,基本信息!O199)+Q201</f>
        <v>416252.79688078084</v>
      </c>
      <c r="R202" s="69">
        <f>求节点($C$8:$C$67,$I$8:$I$67,基本信息!P199)+R201</f>
        <v>440684.69667524379</v>
      </c>
      <c r="S202" s="69">
        <f>求节点($C$8:$C$67,$I$8:$I$67,基本信息!Q199)+S201</f>
        <v>466677.6823951269</v>
      </c>
      <c r="T202" s="69">
        <f>求节点($C$8:$C$67,$I$8:$I$67,基本信息!R199)+T201</f>
        <v>494549.85137715045</v>
      </c>
      <c r="U202" s="69">
        <f>求节点($C$8:$C$67,$J$8:$J$67,基本信息!N199)+U201</f>
        <v>10797258.574859377</v>
      </c>
      <c r="V202" s="69">
        <f>求节点($C$8:$C$67,$J$8:$J$67,基本信息!O199)+V201</f>
        <v>11588320.15777117</v>
      </c>
      <c r="W202" s="69">
        <f>求节点($C$8:$C$67,$J$8:$J$67,基本信息!P199)+W201</f>
        <v>12437390.589488773</v>
      </c>
      <c r="X202" s="69">
        <f>求节点($C$8:$C$67,$J$8:$J$67,基本信息!Q199)+X201</f>
        <v>13347608.334594851</v>
      </c>
      <c r="Y202" s="69">
        <f>求节点($C$8:$C$67,$J$8:$J$67,基本信息!R199)+Y201</f>
        <v>14328131.168546533</v>
      </c>
      <c r="Z202" s="69">
        <f>求节点($C$8:$C$67,$K$8:$K$67,基本信息!N199)+Z201</f>
        <v>0</v>
      </c>
      <c r="AA202" s="69">
        <f>求节点($C$8:$C$67,$K$8:$K$67,基本信息!O199)+AA201</f>
        <v>0</v>
      </c>
      <c r="AB202" s="69">
        <f>求节点($C$8:$C$67,$K$8:$K$67,基本信息!P199)+AB201</f>
        <v>0</v>
      </c>
      <c r="AC202" s="69">
        <f>求节点($C$8:$C$67,$K$8:$K$67,基本信息!Q199)+AC201</f>
        <v>0</v>
      </c>
      <c r="AD202" s="69">
        <f>求节点($C$8:$C$67,$K$8:$K$67,基本信息!R199)+AD201</f>
        <v>0</v>
      </c>
      <c r="AE202" s="69">
        <f>求节点($C$8:$C$67,$L$8:$L$67,基本信息!N199)+AE201</f>
        <v>317307496.30241644</v>
      </c>
      <c r="AF202" s="69">
        <f>求节点($C$8:$C$67,$L$8:$L$67,基本信息!O199)+AF201</f>
        <v>359805979.81044501</v>
      </c>
      <c r="AG202" s="69">
        <f>求节点($C$8:$C$67,$L$8:$L$67,基本信息!P199)+AG201</f>
        <v>408298353.71210933</v>
      </c>
      <c r="AH202" s="69">
        <f>求节点($C$8:$C$67,$L$8:$L$67,基本信息!Q199)+AH201</f>
        <v>462253522.19650656</v>
      </c>
      <c r="AI202" s="69">
        <f>求节点($C$8:$C$67,$L$8:$L$67,基本信息!R199)+AI201</f>
        <v>521540093.50572407</v>
      </c>
      <c r="AJ202" s="69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</row>
    <row r="203" spans="14:76" x14ac:dyDescent="0.15">
      <c r="N203" s="69"/>
      <c r="O203" s="58">
        <v>196</v>
      </c>
      <c r="P203" s="69">
        <f>求节点($C$8:$C$67,$I$8:$I$67,基本信息!N200)+P202</f>
        <v>395395.53293080663</v>
      </c>
      <c r="Q203" s="69">
        <f>求节点($C$8:$C$67,$I$8:$I$67,基本信息!O200)+Q202</f>
        <v>418517.79688078084</v>
      </c>
      <c r="R203" s="69">
        <f>求节点($C$8:$C$67,$I$8:$I$67,基本信息!P200)+R202</f>
        <v>443054.69667524379</v>
      </c>
      <c r="S203" s="69">
        <f>求节点($C$8:$C$67,$I$8:$I$67,基本信息!Q200)+S202</f>
        <v>469152.6823951269</v>
      </c>
      <c r="T203" s="69">
        <f>求节点($C$8:$C$67,$I$8:$I$67,基本信息!R200)+T202</f>
        <v>497129.85137715045</v>
      </c>
      <c r="U203" s="69">
        <f>求节点($C$8:$C$67,$J$8:$J$67,基本信息!N200)+U202</f>
        <v>10857258.574859377</v>
      </c>
      <c r="V203" s="69">
        <f>求节点($C$8:$C$67,$J$8:$J$67,基本信息!O200)+V202</f>
        <v>11652070.15777117</v>
      </c>
      <c r="W203" s="69">
        <f>求节点($C$8:$C$67,$J$8:$J$67,基本信息!P200)+W202</f>
        <v>12504890.589488773</v>
      </c>
      <c r="X203" s="69">
        <f>求节点($C$8:$C$67,$J$8:$J$67,基本信息!Q200)+X202</f>
        <v>13418858.334594851</v>
      </c>
      <c r="Y203" s="69">
        <f>求节点($C$8:$C$67,$J$8:$J$67,基本信息!R200)+Y202</f>
        <v>14403131.168546533</v>
      </c>
      <c r="Z203" s="69">
        <f>求节点($C$8:$C$67,$K$8:$K$67,基本信息!N200)+Z202</f>
        <v>0</v>
      </c>
      <c r="AA203" s="69">
        <f>求节点($C$8:$C$67,$K$8:$K$67,基本信息!O200)+AA202</f>
        <v>0</v>
      </c>
      <c r="AB203" s="69">
        <f>求节点($C$8:$C$67,$K$8:$K$67,基本信息!P200)+AB202</f>
        <v>0</v>
      </c>
      <c r="AC203" s="69">
        <f>求节点($C$8:$C$67,$K$8:$K$67,基本信息!Q200)+AC202</f>
        <v>0</v>
      </c>
      <c r="AD203" s="69">
        <f>求节点($C$8:$C$67,$K$8:$K$67,基本信息!R200)+AD202</f>
        <v>0</v>
      </c>
      <c r="AE203" s="69">
        <f>求节点($C$8:$C$67,$L$8:$L$67,基本信息!N200)+AE202</f>
        <v>319107496.30241644</v>
      </c>
      <c r="AF203" s="69">
        <f>求节点($C$8:$C$67,$L$8:$L$67,基本信息!O200)+AF202</f>
        <v>361845979.81044501</v>
      </c>
      <c r="AG203" s="69">
        <f>求节点($C$8:$C$67,$L$8:$L$67,基本信息!P200)+AG202</f>
        <v>410578353.71210933</v>
      </c>
      <c r="AH203" s="69">
        <f>求节点($C$8:$C$67,$L$8:$L$67,基本信息!Q200)+AH202</f>
        <v>464773522.19650656</v>
      </c>
      <c r="AI203" s="69">
        <f>求节点($C$8:$C$67,$L$8:$L$67,基本信息!R200)+AI202</f>
        <v>524300093.50572407</v>
      </c>
      <c r="AJ203" s="69"/>
      <c r="BO203" s="24"/>
      <c r="BP203" s="24"/>
      <c r="BQ203" s="24"/>
      <c r="BR203" s="24"/>
      <c r="BS203" s="24"/>
      <c r="BT203" s="24"/>
      <c r="BU203" s="24"/>
      <c r="BV203" s="24"/>
      <c r="BW203" s="24"/>
      <c r="BX203" s="24"/>
    </row>
    <row r="204" spans="14:76" x14ac:dyDescent="0.15">
      <c r="N204" s="69"/>
      <c r="O204" s="58">
        <v>197</v>
      </c>
      <c r="P204" s="69">
        <f>求节点($C$8:$C$67,$I$8:$I$67,基本信息!N201)+P203</f>
        <v>397555.53293080663</v>
      </c>
      <c r="Q204" s="69">
        <f>求节点($C$8:$C$67,$I$8:$I$67,基本信息!O201)+Q203</f>
        <v>420782.79688078084</v>
      </c>
      <c r="R204" s="69">
        <f>求节点($C$8:$C$67,$I$8:$I$67,基本信息!P201)+R203</f>
        <v>445424.69667524379</v>
      </c>
      <c r="S204" s="69">
        <f>求节点($C$8:$C$67,$I$8:$I$67,基本信息!Q201)+S203</f>
        <v>471627.6823951269</v>
      </c>
      <c r="T204" s="69">
        <f>求节点($C$8:$C$67,$I$8:$I$67,基本信息!R201)+T203</f>
        <v>499709.85137715045</v>
      </c>
      <c r="U204" s="69">
        <f>求节点($C$8:$C$67,$J$8:$J$67,基本信息!N201)+U203</f>
        <v>10917258.574859377</v>
      </c>
      <c r="V204" s="69">
        <f>求节点($C$8:$C$67,$J$8:$J$67,基本信息!O201)+V203</f>
        <v>11715820.15777117</v>
      </c>
      <c r="W204" s="69">
        <f>求节点($C$8:$C$67,$J$8:$J$67,基本信息!P201)+W203</f>
        <v>12572390.589488773</v>
      </c>
      <c r="X204" s="69">
        <f>求节点($C$8:$C$67,$J$8:$J$67,基本信息!Q201)+X203</f>
        <v>13490108.334594851</v>
      </c>
      <c r="Y204" s="69">
        <f>求节点($C$8:$C$67,$J$8:$J$67,基本信息!R201)+Y203</f>
        <v>14478131.168546533</v>
      </c>
      <c r="Z204" s="69">
        <f>求节点($C$8:$C$67,$K$8:$K$67,基本信息!N201)+Z203</f>
        <v>0</v>
      </c>
      <c r="AA204" s="69">
        <f>求节点($C$8:$C$67,$K$8:$K$67,基本信息!O201)+AA203</f>
        <v>0</v>
      </c>
      <c r="AB204" s="69">
        <f>求节点($C$8:$C$67,$K$8:$K$67,基本信息!P201)+AB203</f>
        <v>0</v>
      </c>
      <c r="AC204" s="69">
        <f>求节点($C$8:$C$67,$K$8:$K$67,基本信息!Q201)+AC203</f>
        <v>0</v>
      </c>
      <c r="AD204" s="69">
        <f>求节点($C$8:$C$67,$K$8:$K$67,基本信息!R201)+AD203</f>
        <v>0</v>
      </c>
      <c r="AE204" s="69">
        <f>求节点($C$8:$C$67,$L$8:$L$67,基本信息!N201)+AE203</f>
        <v>320907496.30241644</v>
      </c>
      <c r="AF204" s="69">
        <f>求节点($C$8:$C$67,$L$8:$L$67,基本信息!O201)+AF203</f>
        <v>363885979.81044501</v>
      </c>
      <c r="AG204" s="69">
        <f>求节点($C$8:$C$67,$L$8:$L$67,基本信息!P201)+AG203</f>
        <v>412858353.71210933</v>
      </c>
      <c r="AH204" s="69">
        <f>求节点($C$8:$C$67,$L$8:$L$67,基本信息!Q201)+AH203</f>
        <v>467293522.19650656</v>
      </c>
      <c r="AI204" s="69">
        <f>求节点($C$8:$C$67,$L$8:$L$67,基本信息!R201)+AI203</f>
        <v>527060093.50572407</v>
      </c>
      <c r="AJ204" s="69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</row>
    <row r="205" spans="14:76" x14ac:dyDescent="0.15">
      <c r="N205" s="69"/>
      <c r="O205" s="58">
        <v>198</v>
      </c>
      <c r="P205" s="69">
        <f>求节点($C$8:$C$67,$I$8:$I$67,基本信息!N202)+P204</f>
        <v>399715.53293080663</v>
      </c>
      <c r="Q205" s="69">
        <f>求节点($C$8:$C$67,$I$8:$I$67,基本信息!O202)+Q204</f>
        <v>423047.79688078084</v>
      </c>
      <c r="R205" s="69">
        <f>求节点($C$8:$C$67,$I$8:$I$67,基本信息!P202)+R204</f>
        <v>447794.69667524379</v>
      </c>
      <c r="S205" s="69">
        <f>求节点($C$8:$C$67,$I$8:$I$67,基本信息!Q202)+S204</f>
        <v>474102.6823951269</v>
      </c>
      <c r="T205" s="69">
        <f>求节点($C$8:$C$67,$I$8:$I$67,基本信息!R202)+T204</f>
        <v>502289.85137715045</v>
      </c>
      <c r="U205" s="69">
        <f>求节点($C$8:$C$67,$J$8:$J$67,基本信息!N202)+U204</f>
        <v>10977258.574859377</v>
      </c>
      <c r="V205" s="69">
        <f>求节点($C$8:$C$67,$J$8:$J$67,基本信息!O202)+V204</f>
        <v>11779570.15777117</v>
      </c>
      <c r="W205" s="69">
        <f>求节点($C$8:$C$67,$J$8:$J$67,基本信息!P202)+W204</f>
        <v>12639890.589488773</v>
      </c>
      <c r="X205" s="69">
        <f>求节点($C$8:$C$67,$J$8:$J$67,基本信息!Q202)+X204</f>
        <v>13561358.334594851</v>
      </c>
      <c r="Y205" s="69">
        <f>求节点($C$8:$C$67,$J$8:$J$67,基本信息!R202)+Y204</f>
        <v>14553131.168546533</v>
      </c>
      <c r="Z205" s="69">
        <f>求节点($C$8:$C$67,$K$8:$K$67,基本信息!N202)+Z204</f>
        <v>0</v>
      </c>
      <c r="AA205" s="69">
        <f>求节点($C$8:$C$67,$K$8:$K$67,基本信息!O202)+AA204</f>
        <v>0</v>
      </c>
      <c r="AB205" s="69">
        <f>求节点($C$8:$C$67,$K$8:$K$67,基本信息!P202)+AB204</f>
        <v>0</v>
      </c>
      <c r="AC205" s="69">
        <f>求节点($C$8:$C$67,$K$8:$K$67,基本信息!Q202)+AC204</f>
        <v>0</v>
      </c>
      <c r="AD205" s="69">
        <f>求节点($C$8:$C$67,$K$8:$K$67,基本信息!R202)+AD204</f>
        <v>0</v>
      </c>
      <c r="AE205" s="69">
        <f>求节点($C$8:$C$67,$L$8:$L$67,基本信息!N202)+AE204</f>
        <v>322707496.30241644</v>
      </c>
      <c r="AF205" s="69">
        <f>求节点($C$8:$C$67,$L$8:$L$67,基本信息!O202)+AF204</f>
        <v>365925979.81044501</v>
      </c>
      <c r="AG205" s="69">
        <f>求节点($C$8:$C$67,$L$8:$L$67,基本信息!P202)+AG204</f>
        <v>415138353.71210933</v>
      </c>
      <c r="AH205" s="69">
        <f>求节点($C$8:$C$67,$L$8:$L$67,基本信息!Q202)+AH204</f>
        <v>469813522.19650656</v>
      </c>
      <c r="AI205" s="69">
        <f>求节点($C$8:$C$67,$L$8:$L$67,基本信息!R202)+AI204</f>
        <v>529820093.50572407</v>
      </c>
      <c r="AJ205" s="69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</row>
    <row r="206" spans="14:76" x14ac:dyDescent="0.15">
      <c r="N206" s="69"/>
      <c r="O206" s="58">
        <v>199</v>
      </c>
      <c r="P206" s="69">
        <f>求节点($C$8:$C$67,$I$8:$I$67,基本信息!N203)+P205</f>
        <v>401875.53293080663</v>
      </c>
      <c r="Q206" s="69">
        <f>求节点($C$8:$C$67,$I$8:$I$67,基本信息!O203)+Q205</f>
        <v>425312.79688078084</v>
      </c>
      <c r="R206" s="69">
        <f>求节点($C$8:$C$67,$I$8:$I$67,基本信息!P203)+R205</f>
        <v>450164.69667524379</v>
      </c>
      <c r="S206" s="69">
        <f>求节点($C$8:$C$67,$I$8:$I$67,基本信息!Q203)+S205</f>
        <v>476577.6823951269</v>
      </c>
      <c r="T206" s="69">
        <f>求节点($C$8:$C$67,$I$8:$I$67,基本信息!R203)+T205</f>
        <v>504869.85137715045</v>
      </c>
      <c r="U206" s="69">
        <f>求节点($C$8:$C$67,$J$8:$J$67,基本信息!N203)+U205</f>
        <v>11037258.574859377</v>
      </c>
      <c r="V206" s="69">
        <f>求节点($C$8:$C$67,$J$8:$J$67,基本信息!O203)+V205</f>
        <v>11843320.15777117</v>
      </c>
      <c r="W206" s="69">
        <f>求节点($C$8:$C$67,$J$8:$J$67,基本信息!P203)+W205</f>
        <v>12707390.589488773</v>
      </c>
      <c r="X206" s="69">
        <f>求节点($C$8:$C$67,$J$8:$J$67,基本信息!Q203)+X205</f>
        <v>13632608.334594851</v>
      </c>
      <c r="Y206" s="69">
        <f>求节点($C$8:$C$67,$J$8:$J$67,基本信息!R203)+Y205</f>
        <v>14628131.168546533</v>
      </c>
      <c r="Z206" s="69">
        <f>求节点($C$8:$C$67,$K$8:$K$67,基本信息!N203)+Z205</f>
        <v>0</v>
      </c>
      <c r="AA206" s="69">
        <f>求节点($C$8:$C$67,$K$8:$K$67,基本信息!O203)+AA205</f>
        <v>0</v>
      </c>
      <c r="AB206" s="69">
        <f>求节点($C$8:$C$67,$K$8:$K$67,基本信息!P203)+AB205</f>
        <v>0</v>
      </c>
      <c r="AC206" s="69">
        <f>求节点($C$8:$C$67,$K$8:$K$67,基本信息!Q203)+AC205</f>
        <v>0</v>
      </c>
      <c r="AD206" s="69">
        <f>求节点($C$8:$C$67,$K$8:$K$67,基本信息!R203)+AD205</f>
        <v>0</v>
      </c>
      <c r="AE206" s="69">
        <f>求节点($C$8:$C$67,$L$8:$L$67,基本信息!N203)+AE205</f>
        <v>324507496.30241644</v>
      </c>
      <c r="AF206" s="69">
        <f>求节点($C$8:$C$67,$L$8:$L$67,基本信息!O203)+AF205</f>
        <v>367965979.81044501</v>
      </c>
      <c r="AG206" s="69">
        <f>求节点($C$8:$C$67,$L$8:$L$67,基本信息!P203)+AG205</f>
        <v>417418353.71210933</v>
      </c>
      <c r="AH206" s="69">
        <f>求节点($C$8:$C$67,$L$8:$L$67,基本信息!Q203)+AH205</f>
        <v>472333522.19650656</v>
      </c>
      <c r="AI206" s="69">
        <f>求节点($C$8:$C$67,$L$8:$L$67,基本信息!R203)+AI205</f>
        <v>532580093.50572407</v>
      </c>
      <c r="AJ206" s="69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</row>
    <row r="207" spans="14:76" x14ac:dyDescent="0.15">
      <c r="N207" s="69"/>
      <c r="O207" s="58">
        <v>200</v>
      </c>
      <c r="P207" s="69">
        <f>求节点($C$8:$C$67,$I$8:$I$67,基本信息!N204)+P206</f>
        <v>404035.53293080663</v>
      </c>
      <c r="Q207" s="69">
        <f>求节点($C$8:$C$67,$I$8:$I$67,基本信息!O204)+Q206</f>
        <v>427577.79688078084</v>
      </c>
      <c r="R207" s="69">
        <f>求节点($C$8:$C$67,$I$8:$I$67,基本信息!P204)+R206</f>
        <v>452534.69667524379</v>
      </c>
      <c r="S207" s="69">
        <f>求节点($C$8:$C$67,$I$8:$I$67,基本信息!Q204)+S206</f>
        <v>479052.6823951269</v>
      </c>
      <c r="T207" s="69">
        <f>求节点($C$8:$C$67,$I$8:$I$67,基本信息!R204)+T206</f>
        <v>507449.85137715045</v>
      </c>
      <c r="U207" s="69">
        <f>求节点($C$8:$C$67,$J$8:$J$67,基本信息!N204)+U206</f>
        <v>11097258.574859377</v>
      </c>
      <c r="V207" s="69">
        <f>求节点($C$8:$C$67,$J$8:$J$67,基本信息!O204)+V206</f>
        <v>11907070.15777117</v>
      </c>
      <c r="W207" s="69">
        <f>求节点($C$8:$C$67,$J$8:$J$67,基本信息!P204)+W206</f>
        <v>12774890.589488773</v>
      </c>
      <c r="X207" s="69">
        <f>求节点($C$8:$C$67,$J$8:$J$67,基本信息!Q204)+X206</f>
        <v>13703858.334594851</v>
      </c>
      <c r="Y207" s="69">
        <f>求节点($C$8:$C$67,$J$8:$J$67,基本信息!R204)+Y206</f>
        <v>14703131.168546533</v>
      </c>
      <c r="Z207" s="69">
        <f>求节点($C$8:$C$67,$K$8:$K$67,基本信息!N204)+Z206</f>
        <v>0</v>
      </c>
      <c r="AA207" s="69">
        <f>求节点($C$8:$C$67,$K$8:$K$67,基本信息!O204)+AA206</f>
        <v>0</v>
      </c>
      <c r="AB207" s="69">
        <f>求节点($C$8:$C$67,$K$8:$K$67,基本信息!P204)+AB206</f>
        <v>0</v>
      </c>
      <c r="AC207" s="69">
        <f>求节点($C$8:$C$67,$K$8:$K$67,基本信息!Q204)+AC206</f>
        <v>0</v>
      </c>
      <c r="AD207" s="69">
        <f>求节点($C$8:$C$67,$K$8:$K$67,基本信息!R204)+AD206</f>
        <v>0</v>
      </c>
      <c r="AE207" s="69">
        <f>求节点($C$8:$C$67,$L$8:$L$67,基本信息!N204)+AE206</f>
        <v>326307496.30241644</v>
      </c>
      <c r="AF207" s="69">
        <f>求节点($C$8:$C$67,$L$8:$L$67,基本信息!O204)+AF206</f>
        <v>370005979.81044501</v>
      </c>
      <c r="AG207" s="69">
        <f>求节点($C$8:$C$67,$L$8:$L$67,基本信息!P204)+AG206</f>
        <v>419698353.71210933</v>
      </c>
      <c r="AH207" s="69">
        <f>求节点($C$8:$C$67,$L$8:$L$67,基本信息!Q204)+AH206</f>
        <v>474853522.19650656</v>
      </c>
      <c r="AI207" s="69">
        <f>求节点($C$8:$C$67,$L$8:$L$67,基本信息!R204)+AI206</f>
        <v>535340093.50572407</v>
      </c>
      <c r="AJ207" s="69"/>
      <c r="BO207" s="24"/>
      <c r="BP207" s="24"/>
      <c r="BQ207" s="24"/>
      <c r="BR207" s="24"/>
      <c r="BS207" s="24"/>
      <c r="BT207" s="24"/>
      <c r="BU207" s="24"/>
      <c r="BV207" s="24"/>
      <c r="BW207" s="24"/>
      <c r="BX207" s="24"/>
    </row>
    <row r="208" spans="14:76" x14ac:dyDescent="0.15">
      <c r="N208" s="69"/>
      <c r="O208" s="58">
        <v>201</v>
      </c>
      <c r="P208" s="69">
        <f>求节点($C$8:$C$67,$I$8:$I$67,基本信息!N205)+P207</f>
        <v>406195.53293080663</v>
      </c>
      <c r="Q208" s="69">
        <f>求节点($C$8:$C$67,$I$8:$I$67,基本信息!O205)+Q207</f>
        <v>429842.79688078084</v>
      </c>
      <c r="R208" s="69">
        <f>求节点($C$8:$C$67,$I$8:$I$67,基本信息!P205)+R207</f>
        <v>454904.69667524379</v>
      </c>
      <c r="S208" s="69">
        <f>求节点($C$8:$C$67,$I$8:$I$67,基本信息!Q205)+S207</f>
        <v>481527.6823951269</v>
      </c>
      <c r="T208" s="69">
        <f>求节点($C$8:$C$67,$I$8:$I$67,基本信息!R205)+T207</f>
        <v>510029.85137715045</v>
      </c>
      <c r="U208" s="69">
        <f>求节点($C$8:$C$67,$J$8:$J$67,基本信息!N205)+U207</f>
        <v>11157258.574859377</v>
      </c>
      <c r="V208" s="69">
        <f>求节点($C$8:$C$67,$J$8:$J$67,基本信息!O205)+V207</f>
        <v>11970820.15777117</v>
      </c>
      <c r="W208" s="69">
        <f>求节点($C$8:$C$67,$J$8:$J$67,基本信息!P205)+W207</f>
        <v>12842390.589488773</v>
      </c>
      <c r="X208" s="69">
        <f>求节点($C$8:$C$67,$J$8:$J$67,基本信息!Q205)+X207</f>
        <v>13775108.334594851</v>
      </c>
      <c r="Y208" s="69">
        <f>求节点($C$8:$C$67,$J$8:$J$67,基本信息!R205)+Y207</f>
        <v>14778131.168546533</v>
      </c>
      <c r="Z208" s="69">
        <f>求节点($C$8:$C$67,$K$8:$K$67,基本信息!N205)+Z207</f>
        <v>0</v>
      </c>
      <c r="AA208" s="69">
        <f>求节点($C$8:$C$67,$K$8:$K$67,基本信息!O205)+AA207</f>
        <v>0</v>
      </c>
      <c r="AB208" s="69">
        <f>求节点($C$8:$C$67,$K$8:$K$67,基本信息!P205)+AB207</f>
        <v>0</v>
      </c>
      <c r="AC208" s="69">
        <f>求节点($C$8:$C$67,$K$8:$K$67,基本信息!Q205)+AC207</f>
        <v>0</v>
      </c>
      <c r="AD208" s="69">
        <f>求节点($C$8:$C$67,$K$8:$K$67,基本信息!R205)+AD207</f>
        <v>0</v>
      </c>
      <c r="AE208" s="69">
        <f>求节点($C$8:$C$67,$L$8:$L$67,基本信息!N205)+AE207</f>
        <v>328107496.30241644</v>
      </c>
      <c r="AF208" s="69">
        <f>求节点($C$8:$C$67,$L$8:$L$67,基本信息!O205)+AF207</f>
        <v>372045979.81044501</v>
      </c>
      <c r="AG208" s="69">
        <f>求节点($C$8:$C$67,$L$8:$L$67,基本信息!P205)+AG207</f>
        <v>421978353.71210933</v>
      </c>
      <c r="AH208" s="69">
        <f>求节点($C$8:$C$67,$L$8:$L$67,基本信息!Q205)+AH207</f>
        <v>477373522.19650656</v>
      </c>
      <c r="AI208" s="69">
        <f>求节点($C$8:$C$67,$L$8:$L$67,基本信息!R205)+AI207</f>
        <v>538100093.50572407</v>
      </c>
      <c r="AJ208" s="69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</row>
    <row r="209" spans="14:76" x14ac:dyDescent="0.15">
      <c r="N209" s="69"/>
      <c r="O209" s="58">
        <v>202</v>
      </c>
      <c r="P209" s="69">
        <f>求节点($C$8:$C$67,$I$8:$I$67,基本信息!N206)+P208</f>
        <v>408355.53293080663</v>
      </c>
      <c r="Q209" s="69">
        <f>求节点($C$8:$C$67,$I$8:$I$67,基本信息!O206)+Q208</f>
        <v>432107.79688078084</v>
      </c>
      <c r="R209" s="69">
        <f>求节点($C$8:$C$67,$I$8:$I$67,基本信息!P206)+R208</f>
        <v>457274.69667524379</v>
      </c>
      <c r="S209" s="69">
        <f>求节点($C$8:$C$67,$I$8:$I$67,基本信息!Q206)+S208</f>
        <v>484002.6823951269</v>
      </c>
      <c r="T209" s="69">
        <f>求节点($C$8:$C$67,$I$8:$I$67,基本信息!R206)+T208</f>
        <v>512609.85137715045</v>
      </c>
      <c r="U209" s="69">
        <f>求节点($C$8:$C$67,$J$8:$J$67,基本信息!N206)+U208</f>
        <v>11217258.574859377</v>
      </c>
      <c r="V209" s="69">
        <f>求节点($C$8:$C$67,$J$8:$J$67,基本信息!O206)+V208</f>
        <v>12034570.15777117</v>
      </c>
      <c r="W209" s="69">
        <f>求节点($C$8:$C$67,$J$8:$J$67,基本信息!P206)+W208</f>
        <v>12909890.589488773</v>
      </c>
      <c r="X209" s="69">
        <f>求节点($C$8:$C$67,$J$8:$J$67,基本信息!Q206)+X208</f>
        <v>13846358.334594851</v>
      </c>
      <c r="Y209" s="69">
        <f>求节点($C$8:$C$67,$J$8:$J$67,基本信息!R206)+Y208</f>
        <v>14853131.168546533</v>
      </c>
      <c r="Z209" s="69">
        <f>求节点($C$8:$C$67,$K$8:$K$67,基本信息!N206)+Z208</f>
        <v>0</v>
      </c>
      <c r="AA209" s="69">
        <f>求节点($C$8:$C$67,$K$8:$K$67,基本信息!O206)+AA208</f>
        <v>0</v>
      </c>
      <c r="AB209" s="69">
        <f>求节点($C$8:$C$67,$K$8:$K$67,基本信息!P206)+AB208</f>
        <v>0</v>
      </c>
      <c r="AC209" s="69">
        <f>求节点($C$8:$C$67,$K$8:$K$67,基本信息!Q206)+AC208</f>
        <v>0</v>
      </c>
      <c r="AD209" s="69">
        <f>求节点($C$8:$C$67,$K$8:$K$67,基本信息!R206)+AD208</f>
        <v>0</v>
      </c>
      <c r="AE209" s="69">
        <f>求节点($C$8:$C$67,$L$8:$L$67,基本信息!N206)+AE208</f>
        <v>329907496.30241644</v>
      </c>
      <c r="AF209" s="69">
        <f>求节点($C$8:$C$67,$L$8:$L$67,基本信息!O206)+AF208</f>
        <v>374085979.81044501</v>
      </c>
      <c r="AG209" s="69">
        <f>求节点($C$8:$C$67,$L$8:$L$67,基本信息!P206)+AG208</f>
        <v>424258353.71210933</v>
      </c>
      <c r="AH209" s="69">
        <f>求节点($C$8:$C$67,$L$8:$L$67,基本信息!Q206)+AH208</f>
        <v>479893522.19650656</v>
      </c>
      <c r="AI209" s="69">
        <f>求节点($C$8:$C$67,$L$8:$L$67,基本信息!R206)+AI208</f>
        <v>540860093.50572407</v>
      </c>
      <c r="AJ209" s="69"/>
      <c r="BO209" s="24"/>
      <c r="BP209" s="24"/>
      <c r="BQ209" s="24"/>
      <c r="BR209" s="24"/>
      <c r="BS209" s="24"/>
      <c r="BT209" s="24"/>
      <c r="BU209" s="24"/>
      <c r="BV209" s="24"/>
      <c r="BW209" s="24"/>
      <c r="BX209" s="24"/>
    </row>
    <row r="210" spans="14:76" x14ac:dyDescent="0.15">
      <c r="N210" s="69"/>
      <c r="O210" s="58">
        <v>203</v>
      </c>
      <c r="P210" s="69">
        <f>求节点($C$8:$C$67,$I$8:$I$67,基本信息!N207)+P209</f>
        <v>410515.53293080663</v>
      </c>
      <c r="Q210" s="69">
        <f>求节点($C$8:$C$67,$I$8:$I$67,基本信息!O207)+Q209</f>
        <v>434372.79688078084</v>
      </c>
      <c r="R210" s="69">
        <f>求节点($C$8:$C$67,$I$8:$I$67,基本信息!P207)+R209</f>
        <v>459644.69667524379</v>
      </c>
      <c r="S210" s="69">
        <f>求节点($C$8:$C$67,$I$8:$I$67,基本信息!Q207)+S209</f>
        <v>486477.6823951269</v>
      </c>
      <c r="T210" s="69">
        <f>求节点($C$8:$C$67,$I$8:$I$67,基本信息!R207)+T209</f>
        <v>515189.85137715045</v>
      </c>
      <c r="U210" s="69">
        <f>求节点($C$8:$C$67,$J$8:$J$67,基本信息!N207)+U209</f>
        <v>11277258.574859377</v>
      </c>
      <c r="V210" s="69">
        <f>求节点($C$8:$C$67,$J$8:$J$67,基本信息!O207)+V209</f>
        <v>12098320.15777117</v>
      </c>
      <c r="W210" s="69">
        <f>求节点($C$8:$C$67,$J$8:$J$67,基本信息!P207)+W209</f>
        <v>12977390.589488773</v>
      </c>
      <c r="X210" s="69">
        <f>求节点($C$8:$C$67,$J$8:$J$67,基本信息!Q207)+X209</f>
        <v>13917608.334594851</v>
      </c>
      <c r="Y210" s="69">
        <f>求节点($C$8:$C$67,$J$8:$J$67,基本信息!R207)+Y209</f>
        <v>14928131.168546533</v>
      </c>
      <c r="Z210" s="69">
        <f>求节点($C$8:$C$67,$K$8:$K$67,基本信息!N207)+Z209</f>
        <v>0</v>
      </c>
      <c r="AA210" s="69">
        <f>求节点($C$8:$C$67,$K$8:$K$67,基本信息!O207)+AA209</f>
        <v>0</v>
      </c>
      <c r="AB210" s="69">
        <f>求节点($C$8:$C$67,$K$8:$K$67,基本信息!P207)+AB209</f>
        <v>0</v>
      </c>
      <c r="AC210" s="69">
        <f>求节点($C$8:$C$67,$K$8:$K$67,基本信息!Q207)+AC209</f>
        <v>0</v>
      </c>
      <c r="AD210" s="69">
        <f>求节点($C$8:$C$67,$K$8:$K$67,基本信息!R207)+AD209</f>
        <v>0</v>
      </c>
      <c r="AE210" s="69">
        <f>求节点($C$8:$C$67,$L$8:$L$67,基本信息!N207)+AE209</f>
        <v>331707496.30241644</v>
      </c>
      <c r="AF210" s="69">
        <f>求节点($C$8:$C$67,$L$8:$L$67,基本信息!O207)+AF209</f>
        <v>376125979.81044501</v>
      </c>
      <c r="AG210" s="69">
        <f>求节点($C$8:$C$67,$L$8:$L$67,基本信息!P207)+AG209</f>
        <v>426538353.71210933</v>
      </c>
      <c r="AH210" s="69">
        <f>求节点($C$8:$C$67,$L$8:$L$67,基本信息!Q207)+AH209</f>
        <v>482413522.19650656</v>
      </c>
      <c r="AI210" s="69">
        <f>求节点($C$8:$C$67,$L$8:$L$67,基本信息!R207)+AI209</f>
        <v>543620093.50572407</v>
      </c>
      <c r="AJ210" s="69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</row>
    <row r="211" spans="14:76" x14ac:dyDescent="0.15">
      <c r="N211" s="69"/>
      <c r="O211" s="58">
        <v>204</v>
      </c>
      <c r="P211" s="69">
        <f>求节点($C$8:$C$67,$I$8:$I$67,基本信息!N208)+P210</f>
        <v>412675.53293080663</v>
      </c>
      <c r="Q211" s="69">
        <f>求节点($C$8:$C$67,$I$8:$I$67,基本信息!O208)+Q210</f>
        <v>436637.79688078084</v>
      </c>
      <c r="R211" s="69">
        <f>求节点($C$8:$C$67,$I$8:$I$67,基本信息!P208)+R210</f>
        <v>462014.69667524379</v>
      </c>
      <c r="S211" s="69">
        <f>求节点($C$8:$C$67,$I$8:$I$67,基本信息!Q208)+S210</f>
        <v>488952.6823951269</v>
      </c>
      <c r="T211" s="69">
        <f>求节点($C$8:$C$67,$I$8:$I$67,基本信息!R208)+T210</f>
        <v>517769.85137715045</v>
      </c>
      <c r="U211" s="69">
        <f>求节点($C$8:$C$67,$J$8:$J$67,基本信息!N208)+U210</f>
        <v>11337258.574859377</v>
      </c>
      <c r="V211" s="69">
        <f>求节点($C$8:$C$67,$J$8:$J$67,基本信息!O208)+V210</f>
        <v>12162070.15777117</v>
      </c>
      <c r="W211" s="69">
        <f>求节点($C$8:$C$67,$J$8:$J$67,基本信息!P208)+W210</f>
        <v>13044890.589488773</v>
      </c>
      <c r="X211" s="69">
        <f>求节点($C$8:$C$67,$J$8:$J$67,基本信息!Q208)+X210</f>
        <v>13988858.334594851</v>
      </c>
      <c r="Y211" s="69">
        <f>求节点($C$8:$C$67,$J$8:$J$67,基本信息!R208)+Y210</f>
        <v>15003131.168546533</v>
      </c>
      <c r="Z211" s="69">
        <f>求节点($C$8:$C$67,$K$8:$K$67,基本信息!N208)+Z210</f>
        <v>0</v>
      </c>
      <c r="AA211" s="69">
        <f>求节点($C$8:$C$67,$K$8:$K$67,基本信息!O208)+AA210</f>
        <v>0</v>
      </c>
      <c r="AB211" s="69">
        <f>求节点($C$8:$C$67,$K$8:$K$67,基本信息!P208)+AB210</f>
        <v>0</v>
      </c>
      <c r="AC211" s="69">
        <f>求节点($C$8:$C$67,$K$8:$K$67,基本信息!Q208)+AC210</f>
        <v>0</v>
      </c>
      <c r="AD211" s="69">
        <f>求节点($C$8:$C$67,$K$8:$K$67,基本信息!R208)+AD210</f>
        <v>0</v>
      </c>
      <c r="AE211" s="69">
        <f>求节点($C$8:$C$67,$L$8:$L$67,基本信息!N208)+AE210</f>
        <v>333507496.30241644</v>
      </c>
      <c r="AF211" s="69">
        <f>求节点($C$8:$C$67,$L$8:$L$67,基本信息!O208)+AF210</f>
        <v>378165979.81044501</v>
      </c>
      <c r="AG211" s="69">
        <f>求节点($C$8:$C$67,$L$8:$L$67,基本信息!P208)+AG210</f>
        <v>428818353.71210933</v>
      </c>
      <c r="AH211" s="69">
        <f>求节点($C$8:$C$67,$L$8:$L$67,基本信息!Q208)+AH210</f>
        <v>484933522.19650656</v>
      </c>
      <c r="AI211" s="69">
        <f>求节点($C$8:$C$67,$L$8:$L$67,基本信息!R208)+AI210</f>
        <v>546380093.50572407</v>
      </c>
      <c r="AJ211" s="69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</row>
    <row r="212" spans="14:76" x14ac:dyDescent="0.15">
      <c r="N212" s="69"/>
      <c r="O212" s="58">
        <v>205</v>
      </c>
      <c r="P212" s="69">
        <f>求节点($C$8:$C$67,$I$8:$I$67,基本信息!N209)+P211</f>
        <v>414835.53293080663</v>
      </c>
      <c r="Q212" s="69">
        <f>求节点($C$8:$C$67,$I$8:$I$67,基本信息!O209)+Q211</f>
        <v>438902.79688078084</v>
      </c>
      <c r="R212" s="69">
        <f>求节点($C$8:$C$67,$I$8:$I$67,基本信息!P209)+R211</f>
        <v>464384.69667524379</v>
      </c>
      <c r="S212" s="69">
        <f>求节点($C$8:$C$67,$I$8:$I$67,基本信息!Q209)+S211</f>
        <v>491427.6823951269</v>
      </c>
      <c r="T212" s="69">
        <f>求节点($C$8:$C$67,$I$8:$I$67,基本信息!R209)+T211</f>
        <v>520349.85137715045</v>
      </c>
      <c r="U212" s="69">
        <f>求节点($C$8:$C$67,$J$8:$J$67,基本信息!N209)+U211</f>
        <v>11397258.574859377</v>
      </c>
      <c r="V212" s="69">
        <f>求节点($C$8:$C$67,$J$8:$J$67,基本信息!O209)+V211</f>
        <v>12225820.15777117</v>
      </c>
      <c r="W212" s="69">
        <f>求节点($C$8:$C$67,$J$8:$J$67,基本信息!P209)+W211</f>
        <v>13112390.589488773</v>
      </c>
      <c r="X212" s="69">
        <f>求节点($C$8:$C$67,$J$8:$J$67,基本信息!Q209)+X211</f>
        <v>14060108.334594851</v>
      </c>
      <c r="Y212" s="69">
        <f>求节点($C$8:$C$67,$J$8:$J$67,基本信息!R209)+Y211</f>
        <v>15078131.168546533</v>
      </c>
      <c r="Z212" s="69">
        <f>求节点($C$8:$C$67,$K$8:$K$67,基本信息!N209)+Z211</f>
        <v>0</v>
      </c>
      <c r="AA212" s="69">
        <f>求节点($C$8:$C$67,$K$8:$K$67,基本信息!O209)+AA211</f>
        <v>0</v>
      </c>
      <c r="AB212" s="69">
        <f>求节点($C$8:$C$67,$K$8:$K$67,基本信息!P209)+AB211</f>
        <v>0</v>
      </c>
      <c r="AC212" s="69">
        <f>求节点($C$8:$C$67,$K$8:$K$67,基本信息!Q209)+AC211</f>
        <v>0</v>
      </c>
      <c r="AD212" s="69">
        <f>求节点($C$8:$C$67,$K$8:$K$67,基本信息!R209)+AD211</f>
        <v>0</v>
      </c>
      <c r="AE212" s="69">
        <f>求节点($C$8:$C$67,$L$8:$L$67,基本信息!N209)+AE211</f>
        <v>335307496.30241644</v>
      </c>
      <c r="AF212" s="69">
        <f>求节点($C$8:$C$67,$L$8:$L$67,基本信息!O209)+AF211</f>
        <v>380205979.81044501</v>
      </c>
      <c r="AG212" s="69">
        <f>求节点($C$8:$C$67,$L$8:$L$67,基本信息!P209)+AG211</f>
        <v>431098353.71210933</v>
      </c>
      <c r="AH212" s="69">
        <f>求节点($C$8:$C$67,$L$8:$L$67,基本信息!Q209)+AH211</f>
        <v>487453522.19650656</v>
      </c>
      <c r="AI212" s="69">
        <f>求节点($C$8:$C$67,$L$8:$L$67,基本信息!R209)+AI211</f>
        <v>549140093.50572407</v>
      </c>
      <c r="AJ212" s="69"/>
      <c r="BO212" s="24"/>
      <c r="BP212" s="24"/>
      <c r="BQ212" s="24"/>
      <c r="BR212" s="24"/>
      <c r="BS212" s="24"/>
      <c r="BT212" s="24"/>
      <c r="BU212" s="24"/>
      <c r="BV212" s="24"/>
      <c r="BW212" s="24"/>
      <c r="BX212" s="24"/>
    </row>
    <row r="213" spans="14:76" x14ac:dyDescent="0.15">
      <c r="N213" s="69"/>
      <c r="O213" s="58">
        <v>206</v>
      </c>
      <c r="P213" s="69">
        <f>求节点($C$8:$C$67,$I$8:$I$67,基本信息!N210)+P212</f>
        <v>416995.53293080663</v>
      </c>
      <c r="Q213" s="69">
        <f>求节点($C$8:$C$67,$I$8:$I$67,基本信息!O210)+Q212</f>
        <v>441167.79688078084</v>
      </c>
      <c r="R213" s="69">
        <f>求节点($C$8:$C$67,$I$8:$I$67,基本信息!P210)+R212</f>
        <v>466754.69667524379</v>
      </c>
      <c r="S213" s="69">
        <f>求节点($C$8:$C$67,$I$8:$I$67,基本信息!Q210)+S212</f>
        <v>493902.6823951269</v>
      </c>
      <c r="T213" s="69">
        <f>求节点($C$8:$C$67,$I$8:$I$67,基本信息!R210)+T212</f>
        <v>522929.85137715045</v>
      </c>
      <c r="U213" s="69">
        <f>求节点($C$8:$C$67,$J$8:$J$67,基本信息!N210)+U212</f>
        <v>11457258.574859377</v>
      </c>
      <c r="V213" s="69">
        <f>求节点($C$8:$C$67,$J$8:$J$67,基本信息!O210)+V212</f>
        <v>12289570.15777117</v>
      </c>
      <c r="W213" s="69">
        <f>求节点($C$8:$C$67,$J$8:$J$67,基本信息!P210)+W212</f>
        <v>13179890.589488773</v>
      </c>
      <c r="X213" s="69">
        <f>求节点($C$8:$C$67,$J$8:$J$67,基本信息!Q210)+X212</f>
        <v>14131358.334594851</v>
      </c>
      <c r="Y213" s="69">
        <f>求节点($C$8:$C$67,$J$8:$J$67,基本信息!R210)+Y212</f>
        <v>15153131.168546533</v>
      </c>
      <c r="Z213" s="69">
        <f>求节点($C$8:$C$67,$K$8:$K$67,基本信息!N210)+Z212</f>
        <v>0</v>
      </c>
      <c r="AA213" s="69">
        <f>求节点($C$8:$C$67,$K$8:$K$67,基本信息!O210)+AA212</f>
        <v>0</v>
      </c>
      <c r="AB213" s="69">
        <f>求节点($C$8:$C$67,$K$8:$K$67,基本信息!P210)+AB212</f>
        <v>0</v>
      </c>
      <c r="AC213" s="69">
        <f>求节点($C$8:$C$67,$K$8:$K$67,基本信息!Q210)+AC212</f>
        <v>0</v>
      </c>
      <c r="AD213" s="69">
        <f>求节点($C$8:$C$67,$K$8:$K$67,基本信息!R210)+AD212</f>
        <v>0</v>
      </c>
      <c r="AE213" s="69">
        <f>求节点($C$8:$C$67,$L$8:$L$67,基本信息!N210)+AE212</f>
        <v>337107496.30241644</v>
      </c>
      <c r="AF213" s="69">
        <f>求节点($C$8:$C$67,$L$8:$L$67,基本信息!O210)+AF212</f>
        <v>382245979.81044501</v>
      </c>
      <c r="AG213" s="69">
        <f>求节点($C$8:$C$67,$L$8:$L$67,基本信息!P210)+AG212</f>
        <v>433378353.71210933</v>
      </c>
      <c r="AH213" s="69">
        <f>求节点($C$8:$C$67,$L$8:$L$67,基本信息!Q210)+AH212</f>
        <v>489973522.19650656</v>
      </c>
      <c r="AI213" s="69">
        <f>求节点($C$8:$C$67,$L$8:$L$67,基本信息!R210)+AI212</f>
        <v>551900093.50572407</v>
      </c>
      <c r="AJ213" s="69"/>
      <c r="BO213" s="24"/>
      <c r="BP213" s="24"/>
      <c r="BQ213" s="24"/>
      <c r="BR213" s="24"/>
      <c r="BS213" s="24"/>
      <c r="BT213" s="24"/>
      <c r="BU213" s="24"/>
      <c r="BV213" s="24"/>
      <c r="BW213" s="24"/>
      <c r="BX213" s="24"/>
    </row>
    <row r="214" spans="14:76" x14ac:dyDescent="0.15">
      <c r="N214" s="69"/>
      <c r="O214" s="58">
        <v>207</v>
      </c>
      <c r="P214" s="69">
        <f>求节点($C$8:$C$67,$I$8:$I$67,基本信息!N211)+P213</f>
        <v>419155.53293080663</v>
      </c>
      <c r="Q214" s="69">
        <f>求节点($C$8:$C$67,$I$8:$I$67,基本信息!O211)+Q213</f>
        <v>443432.79688078084</v>
      </c>
      <c r="R214" s="69">
        <f>求节点($C$8:$C$67,$I$8:$I$67,基本信息!P211)+R213</f>
        <v>469124.69667524379</v>
      </c>
      <c r="S214" s="69">
        <f>求节点($C$8:$C$67,$I$8:$I$67,基本信息!Q211)+S213</f>
        <v>496377.6823951269</v>
      </c>
      <c r="T214" s="69">
        <f>求节点($C$8:$C$67,$I$8:$I$67,基本信息!R211)+T213</f>
        <v>525509.85137715051</v>
      </c>
      <c r="U214" s="69">
        <f>求节点($C$8:$C$67,$J$8:$J$67,基本信息!N211)+U213</f>
        <v>11517258.574859377</v>
      </c>
      <c r="V214" s="69">
        <f>求节点($C$8:$C$67,$J$8:$J$67,基本信息!O211)+V213</f>
        <v>12353320.15777117</v>
      </c>
      <c r="W214" s="69">
        <f>求节点($C$8:$C$67,$J$8:$J$67,基本信息!P211)+W213</f>
        <v>13247390.589488773</v>
      </c>
      <c r="X214" s="69">
        <f>求节点($C$8:$C$67,$J$8:$J$67,基本信息!Q211)+X213</f>
        <v>14202608.334594851</v>
      </c>
      <c r="Y214" s="69">
        <f>求节点($C$8:$C$67,$J$8:$J$67,基本信息!R211)+Y213</f>
        <v>15228131.168546533</v>
      </c>
      <c r="Z214" s="69">
        <f>求节点($C$8:$C$67,$K$8:$K$67,基本信息!N211)+Z213</f>
        <v>0</v>
      </c>
      <c r="AA214" s="69">
        <f>求节点($C$8:$C$67,$K$8:$K$67,基本信息!O211)+AA213</f>
        <v>0</v>
      </c>
      <c r="AB214" s="69">
        <f>求节点($C$8:$C$67,$K$8:$K$67,基本信息!P211)+AB213</f>
        <v>0</v>
      </c>
      <c r="AC214" s="69">
        <f>求节点($C$8:$C$67,$K$8:$K$67,基本信息!Q211)+AC213</f>
        <v>0</v>
      </c>
      <c r="AD214" s="69">
        <f>求节点($C$8:$C$67,$K$8:$K$67,基本信息!R211)+AD213</f>
        <v>0</v>
      </c>
      <c r="AE214" s="69">
        <f>求节点($C$8:$C$67,$L$8:$L$67,基本信息!N211)+AE213</f>
        <v>338907496.30241644</v>
      </c>
      <c r="AF214" s="69">
        <f>求节点($C$8:$C$67,$L$8:$L$67,基本信息!O211)+AF213</f>
        <v>384285979.81044501</v>
      </c>
      <c r="AG214" s="69">
        <f>求节点($C$8:$C$67,$L$8:$L$67,基本信息!P211)+AG213</f>
        <v>435658353.71210933</v>
      </c>
      <c r="AH214" s="69">
        <f>求节点($C$8:$C$67,$L$8:$L$67,基本信息!Q211)+AH213</f>
        <v>492493522.19650656</v>
      </c>
      <c r="AI214" s="69">
        <f>求节点($C$8:$C$67,$L$8:$L$67,基本信息!R211)+AI213</f>
        <v>554660093.50572407</v>
      </c>
      <c r="AJ214" s="69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</row>
    <row r="215" spans="14:76" x14ac:dyDescent="0.15">
      <c r="N215" s="69"/>
      <c r="O215" s="58">
        <v>208</v>
      </c>
      <c r="P215" s="69">
        <f>求节点($C$8:$C$67,$I$8:$I$67,基本信息!N212)+P214</f>
        <v>421315.53293080663</v>
      </c>
      <c r="Q215" s="69">
        <f>求节点($C$8:$C$67,$I$8:$I$67,基本信息!O212)+Q214</f>
        <v>445697.79688078084</v>
      </c>
      <c r="R215" s="69">
        <f>求节点($C$8:$C$67,$I$8:$I$67,基本信息!P212)+R214</f>
        <v>471494.69667524379</v>
      </c>
      <c r="S215" s="69">
        <f>求节点($C$8:$C$67,$I$8:$I$67,基本信息!Q212)+S214</f>
        <v>498852.6823951269</v>
      </c>
      <c r="T215" s="69">
        <f>求节点($C$8:$C$67,$I$8:$I$67,基本信息!R212)+T214</f>
        <v>528089.85137715051</v>
      </c>
      <c r="U215" s="69">
        <f>求节点($C$8:$C$67,$J$8:$J$67,基本信息!N212)+U214</f>
        <v>11577258.574859377</v>
      </c>
      <c r="V215" s="69">
        <f>求节点($C$8:$C$67,$J$8:$J$67,基本信息!O212)+V214</f>
        <v>12417070.15777117</v>
      </c>
      <c r="W215" s="69">
        <f>求节点($C$8:$C$67,$J$8:$J$67,基本信息!P212)+W214</f>
        <v>13314890.589488773</v>
      </c>
      <c r="X215" s="69">
        <f>求节点($C$8:$C$67,$J$8:$J$67,基本信息!Q212)+X214</f>
        <v>14273858.334594851</v>
      </c>
      <c r="Y215" s="69">
        <f>求节点($C$8:$C$67,$J$8:$J$67,基本信息!R212)+Y214</f>
        <v>15303131.168546533</v>
      </c>
      <c r="Z215" s="69">
        <f>求节点($C$8:$C$67,$K$8:$K$67,基本信息!N212)+Z214</f>
        <v>0</v>
      </c>
      <c r="AA215" s="69">
        <f>求节点($C$8:$C$67,$K$8:$K$67,基本信息!O212)+AA214</f>
        <v>0</v>
      </c>
      <c r="AB215" s="69">
        <f>求节点($C$8:$C$67,$K$8:$K$67,基本信息!P212)+AB214</f>
        <v>0</v>
      </c>
      <c r="AC215" s="69">
        <f>求节点($C$8:$C$67,$K$8:$K$67,基本信息!Q212)+AC214</f>
        <v>0</v>
      </c>
      <c r="AD215" s="69">
        <f>求节点($C$8:$C$67,$K$8:$K$67,基本信息!R212)+AD214</f>
        <v>0</v>
      </c>
      <c r="AE215" s="69">
        <f>求节点($C$8:$C$67,$L$8:$L$67,基本信息!N212)+AE214</f>
        <v>340707496.30241644</v>
      </c>
      <c r="AF215" s="69">
        <f>求节点($C$8:$C$67,$L$8:$L$67,基本信息!O212)+AF214</f>
        <v>386325979.81044501</v>
      </c>
      <c r="AG215" s="69">
        <f>求节点($C$8:$C$67,$L$8:$L$67,基本信息!P212)+AG214</f>
        <v>437938353.71210933</v>
      </c>
      <c r="AH215" s="69">
        <f>求节点($C$8:$C$67,$L$8:$L$67,基本信息!Q212)+AH214</f>
        <v>495013522.19650656</v>
      </c>
      <c r="AI215" s="69">
        <f>求节点($C$8:$C$67,$L$8:$L$67,基本信息!R212)+AI214</f>
        <v>557420093.50572407</v>
      </c>
      <c r="AJ215" s="69"/>
      <c r="BO215" s="24"/>
      <c r="BP215" s="24"/>
      <c r="BQ215" s="24"/>
      <c r="BR215" s="24"/>
      <c r="BS215" s="24"/>
      <c r="BT215" s="24"/>
      <c r="BU215" s="24"/>
      <c r="BV215" s="24"/>
      <c r="BW215" s="24"/>
      <c r="BX215" s="24"/>
    </row>
    <row r="216" spans="14:76" x14ac:dyDescent="0.15">
      <c r="N216" s="69"/>
      <c r="O216" s="58">
        <v>209</v>
      </c>
      <c r="P216" s="69">
        <f>求节点($C$8:$C$67,$I$8:$I$67,基本信息!N213)+P215</f>
        <v>423475.53293080663</v>
      </c>
      <c r="Q216" s="69">
        <f>求节点($C$8:$C$67,$I$8:$I$67,基本信息!O213)+Q215</f>
        <v>447962.79688078084</v>
      </c>
      <c r="R216" s="69">
        <f>求节点($C$8:$C$67,$I$8:$I$67,基本信息!P213)+R215</f>
        <v>473864.69667524379</v>
      </c>
      <c r="S216" s="69">
        <f>求节点($C$8:$C$67,$I$8:$I$67,基本信息!Q213)+S215</f>
        <v>501327.6823951269</v>
      </c>
      <c r="T216" s="69">
        <f>求节点($C$8:$C$67,$I$8:$I$67,基本信息!R213)+T215</f>
        <v>530669.85137715051</v>
      </c>
      <c r="U216" s="69">
        <f>求节点($C$8:$C$67,$J$8:$J$67,基本信息!N213)+U215</f>
        <v>11637258.574859377</v>
      </c>
      <c r="V216" s="69">
        <f>求节点($C$8:$C$67,$J$8:$J$67,基本信息!O213)+V215</f>
        <v>12480820.15777117</v>
      </c>
      <c r="W216" s="69">
        <f>求节点($C$8:$C$67,$J$8:$J$67,基本信息!P213)+W215</f>
        <v>13382390.589488773</v>
      </c>
      <c r="X216" s="69">
        <f>求节点($C$8:$C$67,$J$8:$J$67,基本信息!Q213)+X215</f>
        <v>14345108.334594851</v>
      </c>
      <c r="Y216" s="69">
        <f>求节点($C$8:$C$67,$J$8:$J$67,基本信息!R213)+Y215</f>
        <v>15378131.168546533</v>
      </c>
      <c r="Z216" s="69">
        <f>求节点($C$8:$C$67,$K$8:$K$67,基本信息!N213)+Z215</f>
        <v>0</v>
      </c>
      <c r="AA216" s="69">
        <f>求节点($C$8:$C$67,$K$8:$K$67,基本信息!O213)+AA215</f>
        <v>0</v>
      </c>
      <c r="AB216" s="69">
        <f>求节点($C$8:$C$67,$K$8:$K$67,基本信息!P213)+AB215</f>
        <v>0</v>
      </c>
      <c r="AC216" s="69">
        <f>求节点($C$8:$C$67,$K$8:$K$67,基本信息!Q213)+AC215</f>
        <v>0</v>
      </c>
      <c r="AD216" s="69">
        <f>求节点($C$8:$C$67,$K$8:$K$67,基本信息!R213)+AD215</f>
        <v>0</v>
      </c>
      <c r="AE216" s="69">
        <f>求节点($C$8:$C$67,$L$8:$L$67,基本信息!N213)+AE215</f>
        <v>342507496.30241644</v>
      </c>
      <c r="AF216" s="69">
        <f>求节点($C$8:$C$67,$L$8:$L$67,基本信息!O213)+AF215</f>
        <v>388365979.81044501</v>
      </c>
      <c r="AG216" s="69">
        <f>求节点($C$8:$C$67,$L$8:$L$67,基本信息!P213)+AG215</f>
        <v>440218353.71210933</v>
      </c>
      <c r="AH216" s="69">
        <f>求节点($C$8:$C$67,$L$8:$L$67,基本信息!Q213)+AH215</f>
        <v>497533522.19650656</v>
      </c>
      <c r="AI216" s="69">
        <f>求节点($C$8:$C$67,$L$8:$L$67,基本信息!R213)+AI215</f>
        <v>560180093.50572407</v>
      </c>
      <c r="AJ216" s="69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</row>
    <row r="217" spans="14:76" x14ac:dyDescent="0.15">
      <c r="N217" s="69"/>
      <c r="O217" s="58">
        <v>210</v>
      </c>
      <c r="P217" s="69">
        <f>求节点($C$8:$C$67,$I$8:$I$67,基本信息!N214)+P216</f>
        <v>425635.53293080663</v>
      </c>
      <c r="Q217" s="69">
        <f>求节点($C$8:$C$67,$I$8:$I$67,基本信息!O214)+Q216</f>
        <v>450227.79688078084</v>
      </c>
      <c r="R217" s="69">
        <f>求节点($C$8:$C$67,$I$8:$I$67,基本信息!P214)+R216</f>
        <v>476234.69667524379</v>
      </c>
      <c r="S217" s="69">
        <f>求节点($C$8:$C$67,$I$8:$I$67,基本信息!Q214)+S216</f>
        <v>503802.6823951269</v>
      </c>
      <c r="T217" s="69">
        <f>求节点($C$8:$C$67,$I$8:$I$67,基本信息!R214)+T216</f>
        <v>533249.85137715051</v>
      </c>
      <c r="U217" s="69">
        <f>求节点($C$8:$C$67,$J$8:$J$67,基本信息!N214)+U216</f>
        <v>11697258.574859377</v>
      </c>
      <c r="V217" s="69">
        <f>求节点($C$8:$C$67,$J$8:$J$67,基本信息!O214)+V216</f>
        <v>12544570.15777117</v>
      </c>
      <c r="W217" s="69">
        <f>求节点($C$8:$C$67,$J$8:$J$67,基本信息!P214)+W216</f>
        <v>13449890.589488773</v>
      </c>
      <c r="X217" s="69">
        <f>求节点($C$8:$C$67,$J$8:$J$67,基本信息!Q214)+X216</f>
        <v>14416358.334594851</v>
      </c>
      <c r="Y217" s="69">
        <f>求节点($C$8:$C$67,$J$8:$J$67,基本信息!R214)+Y216</f>
        <v>15453131.168546533</v>
      </c>
      <c r="Z217" s="69">
        <f>求节点($C$8:$C$67,$K$8:$K$67,基本信息!N214)+Z216</f>
        <v>0</v>
      </c>
      <c r="AA217" s="69">
        <f>求节点($C$8:$C$67,$K$8:$K$67,基本信息!O214)+AA216</f>
        <v>0</v>
      </c>
      <c r="AB217" s="69">
        <f>求节点($C$8:$C$67,$K$8:$K$67,基本信息!P214)+AB216</f>
        <v>0</v>
      </c>
      <c r="AC217" s="69">
        <f>求节点($C$8:$C$67,$K$8:$K$67,基本信息!Q214)+AC216</f>
        <v>0</v>
      </c>
      <c r="AD217" s="69">
        <f>求节点($C$8:$C$67,$K$8:$K$67,基本信息!R214)+AD216</f>
        <v>0</v>
      </c>
      <c r="AE217" s="69">
        <f>求节点($C$8:$C$67,$L$8:$L$67,基本信息!N214)+AE216</f>
        <v>344307496.30241644</v>
      </c>
      <c r="AF217" s="69">
        <f>求节点($C$8:$C$67,$L$8:$L$67,基本信息!O214)+AF216</f>
        <v>390405979.81044501</v>
      </c>
      <c r="AG217" s="69">
        <f>求节点($C$8:$C$67,$L$8:$L$67,基本信息!P214)+AG216</f>
        <v>442498353.71210933</v>
      </c>
      <c r="AH217" s="69">
        <f>求节点($C$8:$C$67,$L$8:$L$67,基本信息!Q214)+AH216</f>
        <v>500053522.19650656</v>
      </c>
      <c r="AI217" s="69">
        <f>求节点($C$8:$C$67,$L$8:$L$67,基本信息!R214)+AI216</f>
        <v>562940093.50572407</v>
      </c>
      <c r="AJ217" s="69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</row>
    <row r="218" spans="14:76" x14ac:dyDescent="0.15">
      <c r="N218" s="69"/>
      <c r="O218" s="58">
        <v>211</v>
      </c>
      <c r="P218" s="69">
        <f>求节点($C$8:$C$67,$I$8:$I$67,基本信息!N215)+P217</f>
        <v>427795.53293080663</v>
      </c>
      <c r="Q218" s="69">
        <f>求节点($C$8:$C$67,$I$8:$I$67,基本信息!O215)+Q217</f>
        <v>452492.79688078084</v>
      </c>
      <c r="R218" s="69">
        <f>求节点($C$8:$C$67,$I$8:$I$67,基本信息!P215)+R217</f>
        <v>478604.69667524379</v>
      </c>
      <c r="S218" s="69">
        <f>求节点($C$8:$C$67,$I$8:$I$67,基本信息!Q215)+S217</f>
        <v>506277.6823951269</v>
      </c>
      <c r="T218" s="69">
        <f>求节点($C$8:$C$67,$I$8:$I$67,基本信息!R215)+T217</f>
        <v>535829.85137715051</v>
      </c>
      <c r="U218" s="69">
        <f>求节点($C$8:$C$67,$J$8:$J$67,基本信息!N215)+U217</f>
        <v>11757258.574859377</v>
      </c>
      <c r="V218" s="69">
        <f>求节点($C$8:$C$67,$J$8:$J$67,基本信息!O215)+V217</f>
        <v>12608320.15777117</v>
      </c>
      <c r="W218" s="69">
        <f>求节点($C$8:$C$67,$J$8:$J$67,基本信息!P215)+W217</f>
        <v>13517390.589488773</v>
      </c>
      <c r="X218" s="69">
        <f>求节点($C$8:$C$67,$J$8:$J$67,基本信息!Q215)+X217</f>
        <v>14487608.334594851</v>
      </c>
      <c r="Y218" s="69">
        <f>求节点($C$8:$C$67,$J$8:$J$67,基本信息!R215)+Y217</f>
        <v>15528131.168546533</v>
      </c>
      <c r="Z218" s="69">
        <f>求节点($C$8:$C$67,$K$8:$K$67,基本信息!N215)+Z217</f>
        <v>0</v>
      </c>
      <c r="AA218" s="69">
        <f>求节点($C$8:$C$67,$K$8:$K$67,基本信息!O215)+AA217</f>
        <v>0</v>
      </c>
      <c r="AB218" s="69">
        <f>求节点($C$8:$C$67,$K$8:$K$67,基本信息!P215)+AB217</f>
        <v>0</v>
      </c>
      <c r="AC218" s="69">
        <f>求节点($C$8:$C$67,$K$8:$K$67,基本信息!Q215)+AC217</f>
        <v>0</v>
      </c>
      <c r="AD218" s="69">
        <f>求节点($C$8:$C$67,$K$8:$K$67,基本信息!R215)+AD217</f>
        <v>0</v>
      </c>
      <c r="AE218" s="69">
        <f>求节点($C$8:$C$67,$L$8:$L$67,基本信息!N215)+AE217</f>
        <v>346107496.30241644</v>
      </c>
      <c r="AF218" s="69">
        <f>求节点($C$8:$C$67,$L$8:$L$67,基本信息!O215)+AF217</f>
        <v>392445979.81044501</v>
      </c>
      <c r="AG218" s="69">
        <f>求节点($C$8:$C$67,$L$8:$L$67,基本信息!P215)+AG217</f>
        <v>444778353.71210933</v>
      </c>
      <c r="AH218" s="69">
        <f>求节点($C$8:$C$67,$L$8:$L$67,基本信息!Q215)+AH217</f>
        <v>502573522.19650656</v>
      </c>
      <c r="AI218" s="69">
        <f>求节点($C$8:$C$67,$L$8:$L$67,基本信息!R215)+AI217</f>
        <v>565700093.50572407</v>
      </c>
      <c r="AJ218" s="69"/>
      <c r="BO218" s="24"/>
      <c r="BP218" s="24"/>
      <c r="BQ218" s="24"/>
      <c r="BR218" s="24"/>
      <c r="BS218" s="24"/>
      <c r="BT218" s="24"/>
      <c r="BU218" s="24"/>
      <c r="BV218" s="24"/>
      <c r="BW218" s="24"/>
      <c r="BX218" s="24"/>
    </row>
    <row r="219" spans="14:76" x14ac:dyDescent="0.15">
      <c r="N219" s="69"/>
      <c r="O219" s="58">
        <v>212</v>
      </c>
      <c r="P219" s="69">
        <f>求节点($C$8:$C$67,$I$8:$I$67,基本信息!N216)+P218</f>
        <v>429955.53293080663</v>
      </c>
      <c r="Q219" s="69">
        <f>求节点($C$8:$C$67,$I$8:$I$67,基本信息!O216)+Q218</f>
        <v>454757.79688078084</v>
      </c>
      <c r="R219" s="69">
        <f>求节点($C$8:$C$67,$I$8:$I$67,基本信息!P216)+R218</f>
        <v>480974.69667524379</v>
      </c>
      <c r="S219" s="69">
        <f>求节点($C$8:$C$67,$I$8:$I$67,基本信息!Q216)+S218</f>
        <v>508752.6823951269</v>
      </c>
      <c r="T219" s="69">
        <f>求节点($C$8:$C$67,$I$8:$I$67,基本信息!R216)+T218</f>
        <v>538409.85137715051</v>
      </c>
      <c r="U219" s="69">
        <f>求节点($C$8:$C$67,$J$8:$J$67,基本信息!N216)+U218</f>
        <v>11817258.574859377</v>
      </c>
      <c r="V219" s="69">
        <f>求节点($C$8:$C$67,$J$8:$J$67,基本信息!O216)+V218</f>
        <v>12672070.15777117</v>
      </c>
      <c r="W219" s="69">
        <f>求节点($C$8:$C$67,$J$8:$J$67,基本信息!P216)+W218</f>
        <v>13584890.589488773</v>
      </c>
      <c r="X219" s="69">
        <f>求节点($C$8:$C$67,$J$8:$J$67,基本信息!Q216)+X218</f>
        <v>14558858.334594851</v>
      </c>
      <c r="Y219" s="69">
        <f>求节点($C$8:$C$67,$J$8:$J$67,基本信息!R216)+Y218</f>
        <v>15603131.168546533</v>
      </c>
      <c r="Z219" s="69">
        <f>求节点($C$8:$C$67,$K$8:$K$67,基本信息!N216)+Z218</f>
        <v>0</v>
      </c>
      <c r="AA219" s="69">
        <f>求节点($C$8:$C$67,$K$8:$K$67,基本信息!O216)+AA218</f>
        <v>0</v>
      </c>
      <c r="AB219" s="69">
        <f>求节点($C$8:$C$67,$K$8:$K$67,基本信息!P216)+AB218</f>
        <v>0</v>
      </c>
      <c r="AC219" s="69">
        <f>求节点($C$8:$C$67,$K$8:$K$67,基本信息!Q216)+AC218</f>
        <v>0</v>
      </c>
      <c r="AD219" s="69">
        <f>求节点($C$8:$C$67,$K$8:$K$67,基本信息!R216)+AD218</f>
        <v>0</v>
      </c>
      <c r="AE219" s="69">
        <f>求节点($C$8:$C$67,$L$8:$L$67,基本信息!N216)+AE218</f>
        <v>347907496.30241644</v>
      </c>
      <c r="AF219" s="69">
        <f>求节点($C$8:$C$67,$L$8:$L$67,基本信息!O216)+AF218</f>
        <v>394485979.81044501</v>
      </c>
      <c r="AG219" s="69">
        <f>求节点($C$8:$C$67,$L$8:$L$67,基本信息!P216)+AG218</f>
        <v>447058353.71210933</v>
      </c>
      <c r="AH219" s="69">
        <f>求节点($C$8:$C$67,$L$8:$L$67,基本信息!Q216)+AH218</f>
        <v>505093522.19650656</v>
      </c>
      <c r="AI219" s="69">
        <f>求节点($C$8:$C$67,$L$8:$L$67,基本信息!R216)+AI218</f>
        <v>568460093.50572407</v>
      </c>
      <c r="AJ219" s="69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</row>
    <row r="220" spans="14:76" x14ac:dyDescent="0.15">
      <c r="N220" s="69"/>
      <c r="O220" s="58">
        <v>213</v>
      </c>
      <c r="P220" s="69">
        <f>求节点($C$8:$C$67,$I$8:$I$67,基本信息!N217)+P219</f>
        <v>432115.53293080663</v>
      </c>
      <c r="Q220" s="69">
        <f>求节点($C$8:$C$67,$I$8:$I$67,基本信息!O217)+Q219</f>
        <v>457022.79688078084</v>
      </c>
      <c r="R220" s="69">
        <f>求节点($C$8:$C$67,$I$8:$I$67,基本信息!P217)+R219</f>
        <v>483344.69667524379</v>
      </c>
      <c r="S220" s="69">
        <f>求节点($C$8:$C$67,$I$8:$I$67,基本信息!Q217)+S219</f>
        <v>511227.6823951269</v>
      </c>
      <c r="T220" s="69">
        <f>求节点($C$8:$C$67,$I$8:$I$67,基本信息!R217)+T219</f>
        <v>540989.85137715051</v>
      </c>
      <c r="U220" s="69">
        <f>求节点($C$8:$C$67,$J$8:$J$67,基本信息!N217)+U219</f>
        <v>11877258.574859377</v>
      </c>
      <c r="V220" s="69">
        <f>求节点($C$8:$C$67,$J$8:$J$67,基本信息!O217)+V219</f>
        <v>12735820.15777117</v>
      </c>
      <c r="W220" s="69">
        <f>求节点($C$8:$C$67,$J$8:$J$67,基本信息!P217)+W219</f>
        <v>13652390.589488773</v>
      </c>
      <c r="X220" s="69">
        <f>求节点($C$8:$C$67,$J$8:$J$67,基本信息!Q217)+X219</f>
        <v>14630108.334594851</v>
      </c>
      <c r="Y220" s="69">
        <f>求节点($C$8:$C$67,$J$8:$J$67,基本信息!R217)+Y219</f>
        <v>15678131.168546533</v>
      </c>
      <c r="Z220" s="69">
        <f>求节点($C$8:$C$67,$K$8:$K$67,基本信息!N217)+Z219</f>
        <v>0</v>
      </c>
      <c r="AA220" s="69">
        <f>求节点($C$8:$C$67,$K$8:$K$67,基本信息!O217)+AA219</f>
        <v>0</v>
      </c>
      <c r="AB220" s="69">
        <f>求节点($C$8:$C$67,$K$8:$K$67,基本信息!P217)+AB219</f>
        <v>0</v>
      </c>
      <c r="AC220" s="69">
        <f>求节点($C$8:$C$67,$K$8:$K$67,基本信息!Q217)+AC219</f>
        <v>0</v>
      </c>
      <c r="AD220" s="69">
        <f>求节点($C$8:$C$67,$K$8:$K$67,基本信息!R217)+AD219</f>
        <v>0</v>
      </c>
      <c r="AE220" s="69">
        <f>求节点($C$8:$C$67,$L$8:$L$67,基本信息!N217)+AE219</f>
        <v>349707496.30241644</v>
      </c>
      <c r="AF220" s="69">
        <f>求节点($C$8:$C$67,$L$8:$L$67,基本信息!O217)+AF219</f>
        <v>396525979.81044501</v>
      </c>
      <c r="AG220" s="69">
        <f>求节点($C$8:$C$67,$L$8:$L$67,基本信息!P217)+AG219</f>
        <v>449338353.71210933</v>
      </c>
      <c r="AH220" s="69">
        <f>求节点($C$8:$C$67,$L$8:$L$67,基本信息!Q217)+AH219</f>
        <v>507613522.19650656</v>
      </c>
      <c r="AI220" s="69">
        <f>求节点($C$8:$C$67,$L$8:$L$67,基本信息!R217)+AI219</f>
        <v>571220093.50572407</v>
      </c>
      <c r="AJ220" s="69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</row>
    <row r="221" spans="14:76" x14ac:dyDescent="0.15">
      <c r="N221" s="69"/>
      <c r="O221" s="58">
        <v>214</v>
      </c>
      <c r="P221" s="69">
        <f>求节点($C$8:$C$67,$I$8:$I$67,基本信息!N218)+P220</f>
        <v>434275.53293080663</v>
      </c>
      <c r="Q221" s="69">
        <f>求节点($C$8:$C$67,$I$8:$I$67,基本信息!O218)+Q220</f>
        <v>459287.79688078084</v>
      </c>
      <c r="R221" s="69">
        <f>求节点($C$8:$C$67,$I$8:$I$67,基本信息!P218)+R220</f>
        <v>485714.69667524379</v>
      </c>
      <c r="S221" s="69">
        <f>求节点($C$8:$C$67,$I$8:$I$67,基本信息!Q218)+S220</f>
        <v>513702.6823951269</v>
      </c>
      <c r="T221" s="69">
        <f>求节点($C$8:$C$67,$I$8:$I$67,基本信息!R218)+T220</f>
        <v>543569.85137715051</v>
      </c>
      <c r="U221" s="69">
        <f>求节点($C$8:$C$67,$J$8:$J$67,基本信息!N218)+U220</f>
        <v>11937258.574859377</v>
      </c>
      <c r="V221" s="69">
        <f>求节点($C$8:$C$67,$J$8:$J$67,基本信息!O218)+V220</f>
        <v>12799570.15777117</v>
      </c>
      <c r="W221" s="69">
        <f>求节点($C$8:$C$67,$J$8:$J$67,基本信息!P218)+W220</f>
        <v>13719890.589488773</v>
      </c>
      <c r="X221" s="69">
        <f>求节点($C$8:$C$67,$J$8:$J$67,基本信息!Q218)+X220</f>
        <v>14701358.334594851</v>
      </c>
      <c r="Y221" s="69">
        <f>求节点($C$8:$C$67,$J$8:$J$67,基本信息!R218)+Y220</f>
        <v>15753131.168546533</v>
      </c>
      <c r="Z221" s="69">
        <f>求节点($C$8:$C$67,$K$8:$K$67,基本信息!N218)+Z220</f>
        <v>0</v>
      </c>
      <c r="AA221" s="69">
        <f>求节点($C$8:$C$67,$K$8:$K$67,基本信息!O218)+AA220</f>
        <v>0</v>
      </c>
      <c r="AB221" s="69">
        <f>求节点($C$8:$C$67,$K$8:$K$67,基本信息!P218)+AB220</f>
        <v>0</v>
      </c>
      <c r="AC221" s="69">
        <f>求节点($C$8:$C$67,$K$8:$K$67,基本信息!Q218)+AC220</f>
        <v>0</v>
      </c>
      <c r="AD221" s="69">
        <f>求节点($C$8:$C$67,$K$8:$K$67,基本信息!R218)+AD220</f>
        <v>0</v>
      </c>
      <c r="AE221" s="69">
        <f>求节点($C$8:$C$67,$L$8:$L$67,基本信息!N218)+AE220</f>
        <v>351507496.30241644</v>
      </c>
      <c r="AF221" s="69">
        <f>求节点($C$8:$C$67,$L$8:$L$67,基本信息!O218)+AF220</f>
        <v>398565979.81044501</v>
      </c>
      <c r="AG221" s="69">
        <f>求节点($C$8:$C$67,$L$8:$L$67,基本信息!P218)+AG220</f>
        <v>451618353.71210933</v>
      </c>
      <c r="AH221" s="69">
        <f>求节点($C$8:$C$67,$L$8:$L$67,基本信息!Q218)+AH220</f>
        <v>510133522.19650656</v>
      </c>
      <c r="AI221" s="69">
        <f>求节点($C$8:$C$67,$L$8:$L$67,基本信息!R218)+AI220</f>
        <v>573980093.50572407</v>
      </c>
      <c r="AJ221" s="69"/>
      <c r="BO221" s="24"/>
      <c r="BP221" s="24"/>
      <c r="BQ221" s="24"/>
      <c r="BR221" s="24"/>
      <c r="BS221" s="24"/>
      <c r="BT221" s="24"/>
      <c r="BU221" s="24"/>
      <c r="BV221" s="24"/>
      <c r="BW221" s="24"/>
      <c r="BX221" s="24"/>
    </row>
    <row r="222" spans="14:76" x14ac:dyDescent="0.15">
      <c r="N222" s="69"/>
      <c r="O222" s="58">
        <v>215</v>
      </c>
      <c r="P222" s="69">
        <f>求节点($C$8:$C$67,$I$8:$I$67,基本信息!N219)+P221</f>
        <v>436435.53293080663</v>
      </c>
      <c r="Q222" s="69">
        <f>求节点($C$8:$C$67,$I$8:$I$67,基本信息!O219)+Q221</f>
        <v>461552.79688078084</v>
      </c>
      <c r="R222" s="69">
        <f>求节点($C$8:$C$67,$I$8:$I$67,基本信息!P219)+R221</f>
        <v>488084.69667524379</v>
      </c>
      <c r="S222" s="69">
        <f>求节点($C$8:$C$67,$I$8:$I$67,基本信息!Q219)+S221</f>
        <v>516177.6823951269</v>
      </c>
      <c r="T222" s="69">
        <f>求节点($C$8:$C$67,$I$8:$I$67,基本信息!R219)+T221</f>
        <v>546149.85137715051</v>
      </c>
      <c r="U222" s="69">
        <f>求节点($C$8:$C$67,$J$8:$J$67,基本信息!N219)+U221</f>
        <v>11997258.574859377</v>
      </c>
      <c r="V222" s="69">
        <f>求节点($C$8:$C$67,$J$8:$J$67,基本信息!O219)+V221</f>
        <v>12863320.15777117</v>
      </c>
      <c r="W222" s="69">
        <f>求节点($C$8:$C$67,$J$8:$J$67,基本信息!P219)+W221</f>
        <v>13787390.589488773</v>
      </c>
      <c r="X222" s="69">
        <f>求节点($C$8:$C$67,$J$8:$J$67,基本信息!Q219)+X221</f>
        <v>14772608.334594851</v>
      </c>
      <c r="Y222" s="69">
        <f>求节点($C$8:$C$67,$J$8:$J$67,基本信息!R219)+Y221</f>
        <v>15828131.168546533</v>
      </c>
      <c r="Z222" s="69">
        <f>求节点($C$8:$C$67,$K$8:$K$67,基本信息!N219)+Z221</f>
        <v>0</v>
      </c>
      <c r="AA222" s="69">
        <f>求节点($C$8:$C$67,$K$8:$K$67,基本信息!O219)+AA221</f>
        <v>0</v>
      </c>
      <c r="AB222" s="69">
        <f>求节点($C$8:$C$67,$K$8:$K$67,基本信息!P219)+AB221</f>
        <v>0</v>
      </c>
      <c r="AC222" s="69">
        <f>求节点($C$8:$C$67,$K$8:$K$67,基本信息!Q219)+AC221</f>
        <v>0</v>
      </c>
      <c r="AD222" s="69">
        <f>求节点($C$8:$C$67,$K$8:$K$67,基本信息!R219)+AD221</f>
        <v>0</v>
      </c>
      <c r="AE222" s="69">
        <f>求节点($C$8:$C$67,$L$8:$L$67,基本信息!N219)+AE221</f>
        <v>353307496.30241644</v>
      </c>
      <c r="AF222" s="69">
        <f>求节点($C$8:$C$67,$L$8:$L$67,基本信息!O219)+AF221</f>
        <v>400605979.81044501</v>
      </c>
      <c r="AG222" s="69">
        <f>求节点($C$8:$C$67,$L$8:$L$67,基本信息!P219)+AG221</f>
        <v>453898353.71210933</v>
      </c>
      <c r="AH222" s="69">
        <f>求节点($C$8:$C$67,$L$8:$L$67,基本信息!Q219)+AH221</f>
        <v>512653522.19650656</v>
      </c>
      <c r="AI222" s="69">
        <f>求节点($C$8:$C$67,$L$8:$L$67,基本信息!R219)+AI221</f>
        <v>576740093.50572407</v>
      </c>
      <c r="AJ222" s="69"/>
      <c r="BO222" s="24"/>
      <c r="BP222" s="24"/>
      <c r="BQ222" s="24"/>
      <c r="BR222" s="24"/>
      <c r="BS222" s="24"/>
      <c r="BT222" s="24"/>
      <c r="BU222" s="24"/>
      <c r="BV222" s="24"/>
      <c r="BW222" s="24"/>
      <c r="BX222" s="24"/>
    </row>
    <row r="223" spans="14:76" x14ac:dyDescent="0.15">
      <c r="N223" s="69"/>
      <c r="O223" s="58">
        <v>216</v>
      </c>
      <c r="P223" s="69">
        <f>求节点($C$8:$C$67,$I$8:$I$67,基本信息!N220)+P222</f>
        <v>438595.53293080663</v>
      </c>
      <c r="Q223" s="69">
        <f>求节点($C$8:$C$67,$I$8:$I$67,基本信息!O220)+Q222</f>
        <v>463817.79688078084</v>
      </c>
      <c r="R223" s="69">
        <f>求节点($C$8:$C$67,$I$8:$I$67,基本信息!P220)+R222</f>
        <v>490454.69667524379</v>
      </c>
      <c r="S223" s="69">
        <f>求节点($C$8:$C$67,$I$8:$I$67,基本信息!Q220)+S222</f>
        <v>518652.6823951269</v>
      </c>
      <c r="T223" s="69">
        <f>求节点($C$8:$C$67,$I$8:$I$67,基本信息!R220)+T222</f>
        <v>548729.85137715051</v>
      </c>
      <c r="U223" s="69">
        <f>求节点($C$8:$C$67,$J$8:$J$67,基本信息!N220)+U222</f>
        <v>12057258.574859377</v>
      </c>
      <c r="V223" s="69">
        <f>求节点($C$8:$C$67,$J$8:$J$67,基本信息!O220)+V222</f>
        <v>12927070.15777117</v>
      </c>
      <c r="W223" s="69">
        <f>求节点($C$8:$C$67,$J$8:$J$67,基本信息!P220)+W222</f>
        <v>13854890.589488773</v>
      </c>
      <c r="X223" s="69">
        <f>求节点($C$8:$C$67,$J$8:$J$67,基本信息!Q220)+X222</f>
        <v>14843858.334594851</v>
      </c>
      <c r="Y223" s="69">
        <f>求节点($C$8:$C$67,$J$8:$J$67,基本信息!R220)+Y222</f>
        <v>15903131.168546533</v>
      </c>
      <c r="Z223" s="69">
        <f>求节点($C$8:$C$67,$K$8:$K$67,基本信息!N220)+Z222</f>
        <v>0</v>
      </c>
      <c r="AA223" s="69">
        <f>求节点($C$8:$C$67,$K$8:$K$67,基本信息!O220)+AA222</f>
        <v>0</v>
      </c>
      <c r="AB223" s="69">
        <f>求节点($C$8:$C$67,$K$8:$K$67,基本信息!P220)+AB222</f>
        <v>0</v>
      </c>
      <c r="AC223" s="69">
        <f>求节点($C$8:$C$67,$K$8:$K$67,基本信息!Q220)+AC222</f>
        <v>0</v>
      </c>
      <c r="AD223" s="69">
        <f>求节点($C$8:$C$67,$K$8:$K$67,基本信息!R220)+AD222</f>
        <v>0</v>
      </c>
      <c r="AE223" s="69">
        <f>求节点($C$8:$C$67,$L$8:$L$67,基本信息!N220)+AE222</f>
        <v>355107496.30241644</v>
      </c>
      <c r="AF223" s="69">
        <f>求节点($C$8:$C$67,$L$8:$L$67,基本信息!O220)+AF222</f>
        <v>402645979.81044501</v>
      </c>
      <c r="AG223" s="69">
        <f>求节点($C$8:$C$67,$L$8:$L$67,基本信息!P220)+AG222</f>
        <v>456178353.71210933</v>
      </c>
      <c r="AH223" s="69">
        <f>求节点($C$8:$C$67,$L$8:$L$67,基本信息!Q220)+AH222</f>
        <v>515173522.19650656</v>
      </c>
      <c r="AI223" s="69">
        <f>求节点($C$8:$C$67,$L$8:$L$67,基本信息!R220)+AI222</f>
        <v>579500093.50572407</v>
      </c>
      <c r="AJ223" s="69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</row>
    <row r="224" spans="14:76" x14ac:dyDescent="0.15">
      <c r="N224" s="69"/>
      <c r="O224" s="58">
        <v>217</v>
      </c>
      <c r="P224" s="69">
        <f>求节点($C$8:$C$67,$I$8:$I$67,基本信息!N221)+P223</f>
        <v>440755.53293080663</v>
      </c>
      <c r="Q224" s="69">
        <f>求节点($C$8:$C$67,$I$8:$I$67,基本信息!O221)+Q223</f>
        <v>466082.79688078084</v>
      </c>
      <c r="R224" s="69">
        <f>求节点($C$8:$C$67,$I$8:$I$67,基本信息!P221)+R223</f>
        <v>492824.69667524379</v>
      </c>
      <c r="S224" s="69">
        <f>求节点($C$8:$C$67,$I$8:$I$67,基本信息!Q221)+S223</f>
        <v>521127.6823951269</v>
      </c>
      <c r="T224" s="69">
        <f>求节点($C$8:$C$67,$I$8:$I$67,基本信息!R221)+T223</f>
        <v>551309.85137715051</v>
      </c>
      <c r="U224" s="69">
        <f>求节点($C$8:$C$67,$J$8:$J$67,基本信息!N221)+U223</f>
        <v>12117258.574859377</v>
      </c>
      <c r="V224" s="69">
        <f>求节点($C$8:$C$67,$J$8:$J$67,基本信息!O221)+V223</f>
        <v>12990820.15777117</v>
      </c>
      <c r="W224" s="69">
        <f>求节点($C$8:$C$67,$J$8:$J$67,基本信息!P221)+W223</f>
        <v>13922390.589488773</v>
      </c>
      <c r="X224" s="69">
        <f>求节点($C$8:$C$67,$J$8:$J$67,基本信息!Q221)+X223</f>
        <v>14915108.334594851</v>
      </c>
      <c r="Y224" s="69">
        <f>求节点($C$8:$C$67,$J$8:$J$67,基本信息!R221)+Y223</f>
        <v>15978131.168546533</v>
      </c>
      <c r="Z224" s="69">
        <f>求节点($C$8:$C$67,$K$8:$K$67,基本信息!N221)+Z223</f>
        <v>0</v>
      </c>
      <c r="AA224" s="69">
        <f>求节点($C$8:$C$67,$K$8:$K$67,基本信息!O221)+AA223</f>
        <v>0</v>
      </c>
      <c r="AB224" s="69">
        <f>求节点($C$8:$C$67,$K$8:$K$67,基本信息!P221)+AB223</f>
        <v>0</v>
      </c>
      <c r="AC224" s="69">
        <f>求节点($C$8:$C$67,$K$8:$K$67,基本信息!Q221)+AC223</f>
        <v>0</v>
      </c>
      <c r="AD224" s="69">
        <f>求节点($C$8:$C$67,$K$8:$K$67,基本信息!R221)+AD223</f>
        <v>0</v>
      </c>
      <c r="AE224" s="69">
        <f>求节点($C$8:$C$67,$L$8:$L$67,基本信息!N221)+AE223</f>
        <v>356907496.30241644</v>
      </c>
      <c r="AF224" s="69">
        <f>求节点($C$8:$C$67,$L$8:$L$67,基本信息!O221)+AF223</f>
        <v>404685979.81044501</v>
      </c>
      <c r="AG224" s="69">
        <f>求节点($C$8:$C$67,$L$8:$L$67,基本信息!P221)+AG223</f>
        <v>458458353.71210933</v>
      </c>
      <c r="AH224" s="69">
        <f>求节点($C$8:$C$67,$L$8:$L$67,基本信息!Q221)+AH223</f>
        <v>517693522.19650656</v>
      </c>
      <c r="AI224" s="69">
        <f>求节点($C$8:$C$67,$L$8:$L$67,基本信息!R221)+AI223</f>
        <v>582260093.50572407</v>
      </c>
      <c r="AJ224" s="69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</row>
    <row r="225" spans="14:76" x14ac:dyDescent="0.15">
      <c r="N225" s="69"/>
      <c r="O225" s="58">
        <v>218</v>
      </c>
      <c r="P225" s="69">
        <f>求节点($C$8:$C$67,$I$8:$I$67,基本信息!N222)+P224</f>
        <v>442915.53293080663</v>
      </c>
      <c r="Q225" s="69">
        <f>求节点($C$8:$C$67,$I$8:$I$67,基本信息!O222)+Q224</f>
        <v>468347.79688078084</v>
      </c>
      <c r="R225" s="69">
        <f>求节点($C$8:$C$67,$I$8:$I$67,基本信息!P222)+R224</f>
        <v>495194.69667524379</v>
      </c>
      <c r="S225" s="69">
        <f>求节点($C$8:$C$67,$I$8:$I$67,基本信息!Q222)+S224</f>
        <v>523602.6823951269</v>
      </c>
      <c r="T225" s="69">
        <f>求节点($C$8:$C$67,$I$8:$I$67,基本信息!R222)+T224</f>
        <v>553889.85137715051</v>
      </c>
      <c r="U225" s="69">
        <f>求节点($C$8:$C$67,$J$8:$J$67,基本信息!N222)+U224</f>
        <v>12177258.574859377</v>
      </c>
      <c r="V225" s="69">
        <f>求节点($C$8:$C$67,$J$8:$J$67,基本信息!O222)+V224</f>
        <v>13054570.15777117</v>
      </c>
      <c r="W225" s="69">
        <f>求节点($C$8:$C$67,$J$8:$J$67,基本信息!P222)+W224</f>
        <v>13989890.589488773</v>
      </c>
      <c r="X225" s="69">
        <f>求节点($C$8:$C$67,$J$8:$J$67,基本信息!Q222)+X224</f>
        <v>14986358.334594851</v>
      </c>
      <c r="Y225" s="69">
        <f>求节点($C$8:$C$67,$J$8:$J$67,基本信息!R222)+Y224</f>
        <v>16053131.168546533</v>
      </c>
      <c r="Z225" s="69">
        <f>求节点($C$8:$C$67,$K$8:$K$67,基本信息!N222)+Z224</f>
        <v>0</v>
      </c>
      <c r="AA225" s="69">
        <f>求节点($C$8:$C$67,$K$8:$K$67,基本信息!O222)+AA224</f>
        <v>0</v>
      </c>
      <c r="AB225" s="69">
        <f>求节点($C$8:$C$67,$K$8:$K$67,基本信息!P222)+AB224</f>
        <v>0</v>
      </c>
      <c r="AC225" s="69">
        <f>求节点($C$8:$C$67,$K$8:$K$67,基本信息!Q222)+AC224</f>
        <v>0</v>
      </c>
      <c r="AD225" s="69">
        <f>求节点($C$8:$C$67,$K$8:$K$67,基本信息!R222)+AD224</f>
        <v>0</v>
      </c>
      <c r="AE225" s="69">
        <f>求节点($C$8:$C$67,$L$8:$L$67,基本信息!N222)+AE224</f>
        <v>358707496.30241644</v>
      </c>
      <c r="AF225" s="69">
        <f>求节点($C$8:$C$67,$L$8:$L$67,基本信息!O222)+AF224</f>
        <v>406725979.81044501</v>
      </c>
      <c r="AG225" s="69">
        <f>求节点($C$8:$C$67,$L$8:$L$67,基本信息!P222)+AG224</f>
        <v>460738353.71210933</v>
      </c>
      <c r="AH225" s="69">
        <f>求节点($C$8:$C$67,$L$8:$L$67,基本信息!Q222)+AH224</f>
        <v>520213522.19650656</v>
      </c>
      <c r="AI225" s="69">
        <f>求节点($C$8:$C$67,$L$8:$L$67,基本信息!R222)+AI224</f>
        <v>585020093.50572407</v>
      </c>
      <c r="AJ225" s="69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</row>
    <row r="226" spans="14:76" x14ac:dyDescent="0.15">
      <c r="N226" s="69"/>
      <c r="O226" s="58">
        <v>219</v>
      </c>
      <c r="P226" s="69">
        <f>求节点($C$8:$C$67,$I$8:$I$67,基本信息!N223)+P225</f>
        <v>445075.53293080663</v>
      </c>
      <c r="Q226" s="69">
        <f>求节点($C$8:$C$67,$I$8:$I$67,基本信息!O223)+Q225</f>
        <v>470612.79688078084</v>
      </c>
      <c r="R226" s="69">
        <f>求节点($C$8:$C$67,$I$8:$I$67,基本信息!P223)+R225</f>
        <v>497564.69667524379</v>
      </c>
      <c r="S226" s="69">
        <f>求节点($C$8:$C$67,$I$8:$I$67,基本信息!Q223)+S225</f>
        <v>526077.6823951269</v>
      </c>
      <c r="T226" s="69">
        <f>求节点($C$8:$C$67,$I$8:$I$67,基本信息!R223)+T225</f>
        <v>556469.85137715051</v>
      </c>
      <c r="U226" s="69">
        <f>求节点($C$8:$C$67,$J$8:$J$67,基本信息!N223)+U225</f>
        <v>12237258.574859377</v>
      </c>
      <c r="V226" s="69">
        <f>求节点($C$8:$C$67,$J$8:$J$67,基本信息!O223)+V225</f>
        <v>13118320.15777117</v>
      </c>
      <c r="W226" s="69">
        <f>求节点($C$8:$C$67,$J$8:$J$67,基本信息!P223)+W225</f>
        <v>14057390.589488773</v>
      </c>
      <c r="X226" s="69">
        <f>求节点($C$8:$C$67,$J$8:$J$67,基本信息!Q223)+X225</f>
        <v>15057608.334594851</v>
      </c>
      <c r="Y226" s="69">
        <f>求节点($C$8:$C$67,$J$8:$J$67,基本信息!R223)+Y225</f>
        <v>16128131.168546533</v>
      </c>
      <c r="Z226" s="69">
        <f>求节点($C$8:$C$67,$K$8:$K$67,基本信息!N223)+Z225</f>
        <v>0</v>
      </c>
      <c r="AA226" s="69">
        <f>求节点($C$8:$C$67,$K$8:$K$67,基本信息!O223)+AA225</f>
        <v>0</v>
      </c>
      <c r="AB226" s="69">
        <f>求节点($C$8:$C$67,$K$8:$K$67,基本信息!P223)+AB225</f>
        <v>0</v>
      </c>
      <c r="AC226" s="69">
        <f>求节点($C$8:$C$67,$K$8:$K$67,基本信息!Q223)+AC225</f>
        <v>0</v>
      </c>
      <c r="AD226" s="69">
        <f>求节点($C$8:$C$67,$K$8:$K$67,基本信息!R223)+AD225</f>
        <v>0</v>
      </c>
      <c r="AE226" s="69">
        <f>求节点($C$8:$C$67,$L$8:$L$67,基本信息!N223)+AE225</f>
        <v>360507496.30241644</v>
      </c>
      <c r="AF226" s="69">
        <f>求节点($C$8:$C$67,$L$8:$L$67,基本信息!O223)+AF225</f>
        <v>408765979.81044501</v>
      </c>
      <c r="AG226" s="69">
        <f>求节点($C$8:$C$67,$L$8:$L$67,基本信息!P223)+AG225</f>
        <v>463018353.71210933</v>
      </c>
      <c r="AH226" s="69">
        <f>求节点($C$8:$C$67,$L$8:$L$67,基本信息!Q223)+AH225</f>
        <v>522733522.19650656</v>
      </c>
      <c r="AI226" s="69">
        <f>求节点($C$8:$C$67,$L$8:$L$67,基本信息!R223)+AI225</f>
        <v>587780093.50572407</v>
      </c>
      <c r="AJ226" s="69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</row>
    <row r="227" spans="14:76" x14ac:dyDescent="0.15">
      <c r="N227" s="69"/>
      <c r="O227" s="58">
        <v>220</v>
      </c>
      <c r="P227" s="69">
        <f>求节点($C$8:$C$67,$I$8:$I$67,基本信息!N224)+P226</f>
        <v>447235.53293080663</v>
      </c>
      <c r="Q227" s="69">
        <f>求节点($C$8:$C$67,$I$8:$I$67,基本信息!O224)+Q226</f>
        <v>472877.79688078084</v>
      </c>
      <c r="R227" s="69">
        <f>求节点($C$8:$C$67,$I$8:$I$67,基本信息!P224)+R226</f>
        <v>499934.69667524379</v>
      </c>
      <c r="S227" s="69">
        <f>求节点($C$8:$C$67,$I$8:$I$67,基本信息!Q224)+S226</f>
        <v>528552.6823951269</v>
      </c>
      <c r="T227" s="69">
        <f>求节点($C$8:$C$67,$I$8:$I$67,基本信息!R224)+T226</f>
        <v>559049.85137715051</v>
      </c>
      <c r="U227" s="69">
        <f>求节点($C$8:$C$67,$J$8:$J$67,基本信息!N224)+U226</f>
        <v>12297258.574859377</v>
      </c>
      <c r="V227" s="69">
        <f>求节点($C$8:$C$67,$J$8:$J$67,基本信息!O224)+V226</f>
        <v>13182070.15777117</v>
      </c>
      <c r="W227" s="69">
        <f>求节点($C$8:$C$67,$J$8:$J$67,基本信息!P224)+W226</f>
        <v>14124890.589488773</v>
      </c>
      <c r="X227" s="69">
        <f>求节点($C$8:$C$67,$J$8:$J$67,基本信息!Q224)+X226</f>
        <v>15128858.334594851</v>
      </c>
      <c r="Y227" s="69">
        <f>求节点($C$8:$C$67,$J$8:$J$67,基本信息!R224)+Y226</f>
        <v>16203131.168546533</v>
      </c>
      <c r="Z227" s="69">
        <f>求节点($C$8:$C$67,$K$8:$K$67,基本信息!N224)+Z226</f>
        <v>0</v>
      </c>
      <c r="AA227" s="69">
        <f>求节点($C$8:$C$67,$K$8:$K$67,基本信息!O224)+AA226</f>
        <v>0</v>
      </c>
      <c r="AB227" s="69">
        <f>求节点($C$8:$C$67,$K$8:$K$67,基本信息!P224)+AB226</f>
        <v>0</v>
      </c>
      <c r="AC227" s="69">
        <f>求节点($C$8:$C$67,$K$8:$K$67,基本信息!Q224)+AC226</f>
        <v>0</v>
      </c>
      <c r="AD227" s="69">
        <f>求节点($C$8:$C$67,$K$8:$K$67,基本信息!R224)+AD226</f>
        <v>0</v>
      </c>
      <c r="AE227" s="69">
        <f>求节点($C$8:$C$67,$L$8:$L$67,基本信息!N224)+AE226</f>
        <v>362307496.30241644</v>
      </c>
      <c r="AF227" s="69">
        <f>求节点($C$8:$C$67,$L$8:$L$67,基本信息!O224)+AF226</f>
        <v>410805979.81044501</v>
      </c>
      <c r="AG227" s="69">
        <f>求节点($C$8:$C$67,$L$8:$L$67,基本信息!P224)+AG226</f>
        <v>465298353.71210933</v>
      </c>
      <c r="AH227" s="69">
        <f>求节点($C$8:$C$67,$L$8:$L$67,基本信息!Q224)+AH226</f>
        <v>525253522.19650656</v>
      </c>
      <c r="AI227" s="69">
        <f>求节点($C$8:$C$67,$L$8:$L$67,基本信息!R224)+AI226</f>
        <v>590540093.50572407</v>
      </c>
      <c r="AJ227" s="69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</row>
    <row r="228" spans="14:76" x14ac:dyDescent="0.15">
      <c r="N228" s="69"/>
      <c r="O228" s="58">
        <v>221</v>
      </c>
      <c r="P228" s="69">
        <f>求节点($C$8:$C$67,$I$8:$I$67,基本信息!N225)+P227</f>
        <v>449395.53293080663</v>
      </c>
      <c r="Q228" s="69">
        <f>求节点($C$8:$C$67,$I$8:$I$67,基本信息!O225)+Q227</f>
        <v>475142.79688078084</v>
      </c>
      <c r="R228" s="69">
        <f>求节点($C$8:$C$67,$I$8:$I$67,基本信息!P225)+R227</f>
        <v>502304.69667524379</v>
      </c>
      <c r="S228" s="69">
        <f>求节点($C$8:$C$67,$I$8:$I$67,基本信息!Q225)+S227</f>
        <v>531027.6823951269</v>
      </c>
      <c r="T228" s="69">
        <f>求节点($C$8:$C$67,$I$8:$I$67,基本信息!R225)+T227</f>
        <v>561629.85137715051</v>
      </c>
      <c r="U228" s="69">
        <f>求节点($C$8:$C$67,$J$8:$J$67,基本信息!N225)+U227</f>
        <v>12357258.574859377</v>
      </c>
      <c r="V228" s="69">
        <f>求节点($C$8:$C$67,$J$8:$J$67,基本信息!O225)+V227</f>
        <v>13245820.15777117</v>
      </c>
      <c r="W228" s="69">
        <f>求节点($C$8:$C$67,$J$8:$J$67,基本信息!P225)+W227</f>
        <v>14192390.589488773</v>
      </c>
      <c r="X228" s="69">
        <f>求节点($C$8:$C$67,$J$8:$J$67,基本信息!Q225)+X227</f>
        <v>15200108.334594851</v>
      </c>
      <c r="Y228" s="69">
        <f>求节点($C$8:$C$67,$J$8:$J$67,基本信息!R225)+Y227</f>
        <v>16278131.168546533</v>
      </c>
      <c r="Z228" s="69">
        <f>求节点($C$8:$C$67,$K$8:$K$67,基本信息!N225)+Z227</f>
        <v>0</v>
      </c>
      <c r="AA228" s="69">
        <f>求节点($C$8:$C$67,$K$8:$K$67,基本信息!O225)+AA227</f>
        <v>0</v>
      </c>
      <c r="AB228" s="69">
        <f>求节点($C$8:$C$67,$K$8:$K$67,基本信息!P225)+AB227</f>
        <v>0</v>
      </c>
      <c r="AC228" s="69">
        <f>求节点($C$8:$C$67,$K$8:$K$67,基本信息!Q225)+AC227</f>
        <v>0</v>
      </c>
      <c r="AD228" s="69">
        <f>求节点($C$8:$C$67,$K$8:$K$67,基本信息!R225)+AD227</f>
        <v>0</v>
      </c>
      <c r="AE228" s="69">
        <f>求节点($C$8:$C$67,$L$8:$L$67,基本信息!N225)+AE227</f>
        <v>364107496.30241644</v>
      </c>
      <c r="AF228" s="69">
        <f>求节点($C$8:$C$67,$L$8:$L$67,基本信息!O225)+AF227</f>
        <v>412845979.81044501</v>
      </c>
      <c r="AG228" s="69">
        <f>求节点($C$8:$C$67,$L$8:$L$67,基本信息!P225)+AG227</f>
        <v>467578353.71210933</v>
      </c>
      <c r="AH228" s="69">
        <f>求节点($C$8:$C$67,$L$8:$L$67,基本信息!Q225)+AH227</f>
        <v>527773522.19650656</v>
      </c>
      <c r="AI228" s="69">
        <f>求节点($C$8:$C$67,$L$8:$L$67,基本信息!R225)+AI227</f>
        <v>593300093.50572407</v>
      </c>
      <c r="AJ228" s="69"/>
      <c r="BO228" s="24"/>
      <c r="BP228" s="24"/>
      <c r="BQ228" s="24"/>
      <c r="BR228" s="24"/>
      <c r="BS228" s="24"/>
      <c r="BT228" s="24"/>
      <c r="BU228" s="24"/>
      <c r="BV228" s="24"/>
      <c r="BW228" s="24"/>
      <c r="BX228" s="24"/>
    </row>
    <row r="229" spans="14:76" x14ac:dyDescent="0.15">
      <c r="N229" s="69"/>
      <c r="O229" s="58">
        <v>222</v>
      </c>
      <c r="P229" s="69">
        <f>求节点($C$8:$C$67,$I$8:$I$67,基本信息!N226)+P228</f>
        <v>451555.53293080663</v>
      </c>
      <c r="Q229" s="69">
        <f>求节点($C$8:$C$67,$I$8:$I$67,基本信息!O226)+Q228</f>
        <v>477407.79688078084</v>
      </c>
      <c r="R229" s="69">
        <f>求节点($C$8:$C$67,$I$8:$I$67,基本信息!P226)+R228</f>
        <v>504674.69667524379</v>
      </c>
      <c r="S229" s="69">
        <f>求节点($C$8:$C$67,$I$8:$I$67,基本信息!Q226)+S228</f>
        <v>533502.6823951269</v>
      </c>
      <c r="T229" s="69">
        <f>求节点($C$8:$C$67,$I$8:$I$67,基本信息!R226)+T228</f>
        <v>564209.85137715051</v>
      </c>
      <c r="U229" s="69">
        <f>求节点($C$8:$C$67,$J$8:$J$67,基本信息!N226)+U228</f>
        <v>12417258.574859377</v>
      </c>
      <c r="V229" s="69">
        <f>求节点($C$8:$C$67,$J$8:$J$67,基本信息!O226)+V228</f>
        <v>13309570.15777117</v>
      </c>
      <c r="W229" s="69">
        <f>求节点($C$8:$C$67,$J$8:$J$67,基本信息!P226)+W228</f>
        <v>14259890.589488773</v>
      </c>
      <c r="X229" s="69">
        <f>求节点($C$8:$C$67,$J$8:$J$67,基本信息!Q226)+X228</f>
        <v>15271358.334594851</v>
      </c>
      <c r="Y229" s="69">
        <f>求节点($C$8:$C$67,$J$8:$J$67,基本信息!R226)+Y228</f>
        <v>16353131.168546533</v>
      </c>
      <c r="Z229" s="69">
        <f>求节点($C$8:$C$67,$K$8:$K$67,基本信息!N226)+Z228</f>
        <v>0</v>
      </c>
      <c r="AA229" s="69">
        <f>求节点($C$8:$C$67,$K$8:$K$67,基本信息!O226)+AA228</f>
        <v>0</v>
      </c>
      <c r="AB229" s="69">
        <f>求节点($C$8:$C$67,$K$8:$K$67,基本信息!P226)+AB228</f>
        <v>0</v>
      </c>
      <c r="AC229" s="69">
        <f>求节点($C$8:$C$67,$K$8:$K$67,基本信息!Q226)+AC228</f>
        <v>0</v>
      </c>
      <c r="AD229" s="69">
        <f>求节点($C$8:$C$67,$K$8:$K$67,基本信息!R226)+AD228</f>
        <v>0</v>
      </c>
      <c r="AE229" s="69">
        <f>求节点($C$8:$C$67,$L$8:$L$67,基本信息!N226)+AE228</f>
        <v>365907496.30241644</v>
      </c>
      <c r="AF229" s="69">
        <f>求节点($C$8:$C$67,$L$8:$L$67,基本信息!O226)+AF228</f>
        <v>414885979.81044501</v>
      </c>
      <c r="AG229" s="69">
        <f>求节点($C$8:$C$67,$L$8:$L$67,基本信息!P226)+AG228</f>
        <v>469858353.71210933</v>
      </c>
      <c r="AH229" s="69">
        <f>求节点($C$8:$C$67,$L$8:$L$67,基本信息!Q226)+AH228</f>
        <v>530293522.19650656</v>
      </c>
      <c r="AI229" s="69">
        <f>求节点($C$8:$C$67,$L$8:$L$67,基本信息!R226)+AI228</f>
        <v>596060093.50572407</v>
      </c>
      <c r="AJ229" s="69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</row>
    <row r="230" spans="14:76" x14ac:dyDescent="0.15">
      <c r="N230" s="69"/>
      <c r="O230" s="58">
        <v>223</v>
      </c>
      <c r="P230" s="69">
        <f>求节点($C$8:$C$67,$I$8:$I$67,基本信息!N227)+P229</f>
        <v>453715.53293080663</v>
      </c>
      <c r="Q230" s="69">
        <f>求节点($C$8:$C$67,$I$8:$I$67,基本信息!O227)+Q229</f>
        <v>479672.79688078084</v>
      </c>
      <c r="R230" s="69">
        <f>求节点($C$8:$C$67,$I$8:$I$67,基本信息!P227)+R229</f>
        <v>507044.69667524379</v>
      </c>
      <c r="S230" s="69">
        <f>求节点($C$8:$C$67,$I$8:$I$67,基本信息!Q227)+S229</f>
        <v>535977.6823951269</v>
      </c>
      <c r="T230" s="69">
        <f>求节点($C$8:$C$67,$I$8:$I$67,基本信息!R227)+T229</f>
        <v>566789.85137715051</v>
      </c>
      <c r="U230" s="69">
        <f>求节点($C$8:$C$67,$J$8:$J$67,基本信息!N227)+U229</f>
        <v>12477258.574859377</v>
      </c>
      <c r="V230" s="69">
        <f>求节点($C$8:$C$67,$J$8:$J$67,基本信息!O227)+V229</f>
        <v>13373320.15777117</v>
      </c>
      <c r="W230" s="69">
        <f>求节点($C$8:$C$67,$J$8:$J$67,基本信息!P227)+W229</f>
        <v>14327390.589488773</v>
      </c>
      <c r="X230" s="69">
        <f>求节点($C$8:$C$67,$J$8:$J$67,基本信息!Q227)+X229</f>
        <v>15342608.334594851</v>
      </c>
      <c r="Y230" s="69">
        <f>求节点($C$8:$C$67,$J$8:$J$67,基本信息!R227)+Y229</f>
        <v>16428131.168546533</v>
      </c>
      <c r="Z230" s="69">
        <f>求节点($C$8:$C$67,$K$8:$K$67,基本信息!N227)+Z229</f>
        <v>0</v>
      </c>
      <c r="AA230" s="69">
        <f>求节点($C$8:$C$67,$K$8:$K$67,基本信息!O227)+AA229</f>
        <v>0</v>
      </c>
      <c r="AB230" s="69">
        <f>求节点($C$8:$C$67,$K$8:$K$67,基本信息!P227)+AB229</f>
        <v>0</v>
      </c>
      <c r="AC230" s="69">
        <f>求节点($C$8:$C$67,$K$8:$K$67,基本信息!Q227)+AC229</f>
        <v>0</v>
      </c>
      <c r="AD230" s="69">
        <f>求节点($C$8:$C$67,$K$8:$K$67,基本信息!R227)+AD229</f>
        <v>0</v>
      </c>
      <c r="AE230" s="69">
        <f>求节点($C$8:$C$67,$L$8:$L$67,基本信息!N227)+AE229</f>
        <v>367707496.30241644</v>
      </c>
      <c r="AF230" s="69">
        <f>求节点($C$8:$C$67,$L$8:$L$67,基本信息!O227)+AF229</f>
        <v>416925979.81044501</v>
      </c>
      <c r="AG230" s="69">
        <f>求节点($C$8:$C$67,$L$8:$L$67,基本信息!P227)+AG229</f>
        <v>472138353.71210933</v>
      </c>
      <c r="AH230" s="69">
        <f>求节点($C$8:$C$67,$L$8:$L$67,基本信息!Q227)+AH229</f>
        <v>532813522.19650656</v>
      </c>
      <c r="AI230" s="69">
        <f>求节点($C$8:$C$67,$L$8:$L$67,基本信息!R227)+AI229</f>
        <v>598820093.50572407</v>
      </c>
      <c r="AJ230" s="69"/>
      <c r="BO230" s="24"/>
      <c r="BP230" s="24"/>
      <c r="BQ230" s="24"/>
      <c r="BR230" s="24"/>
      <c r="BS230" s="24"/>
      <c r="BT230" s="24"/>
      <c r="BU230" s="24"/>
      <c r="BV230" s="24"/>
      <c r="BW230" s="24"/>
      <c r="BX230" s="24"/>
    </row>
    <row r="231" spans="14:76" x14ac:dyDescent="0.15">
      <c r="N231" s="69"/>
      <c r="O231" s="58">
        <v>224</v>
      </c>
      <c r="P231" s="69">
        <f>求节点($C$8:$C$67,$I$8:$I$67,基本信息!N228)+P230</f>
        <v>455875.53293080663</v>
      </c>
      <c r="Q231" s="69">
        <f>求节点($C$8:$C$67,$I$8:$I$67,基本信息!O228)+Q230</f>
        <v>481937.79688078084</v>
      </c>
      <c r="R231" s="69">
        <f>求节点($C$8:$C$67,$I$8:$I$67,基本信息!P228)+R230</f>
        <v>509414.69667524379</v>
      </c>
      <c r="S231" s="69">
        <f>求节点($C$8:$C$67,$I$8:$I$67,基本信息!Q228)+S230</f>
        <v>538452.6823951269</v>
      </c>
      <c r="T231" s="69">
        <f>求节点($C$8:$C$67,$I$8:$I$67,基本信息!R228)+T230</f>
        <v>569369.85137715051</v>
      </c>
      <c r="U231" s="69">
        <f>求节点($C$8:$C$67,$J$8:$J$67,基本信息!N228)+U230</f>
        <v>12537258.574859377</v>
      </c>
      <c r="V231" s="69">
        <f>求节点($C$8:$C$67,$J$8:$J$67,基本信息!O228)+V230</f>
        <v>13437070.15777117</v>
      </c>
      <c r="W231" s="69">
        <f>求节点($C$8:$C$67,$J$8:$J$67,基本信息!P228)+W230</f>
        <v>14394890.589488773</v>
      </c>
      <c r="X231" s="69">
        <f>求节点($C$8:$C$67,$J$8:$J$67,基本信息!Q228)+X230</f>
        <v>15413858.334594851</v>
      </c>
      <c r="Y231" s="69">
        <f>求节点($C$8:$C$67,$J$8:$J$67,基本信息!R228)+Y230</f>
        <v>16503131.168546533</v>
      </c>
      <c r="Z231" s="69">
        <f>求节点($C$8:$C$67,$K$8:$K$67,基本信息!N228)+Z230</f>
        <v>0</v>
      </c>
      <c r="AA231" s="69">
        <f>求节点($C$8:$C$67,$K$8:$K$67,基本信息!O228)+AA230</f>
        <v>0</v>
      </c>
      <c r="AB231" s="69">
        <f>求节点($C$8:$C$67,$K$8:$K$67,基本信息!P228)+AB230</f>
        <v>0</v>
      </c>
      <c r="AC231" s="69">
        <f>求节点($C$8:$C$67,$K$8:$K$67,基本信息!Q228)+AC230</f>
        <v>0</v>
      </c>
      <c r="AD231" s="69">
        <f>求节点($C$8:$C$67,$K$8:$K$67,基本信息!R228)+AD230</f>
        <v>0</v>
      </c>
      <c r="AE231" s="69">
        <f>求节点($C$8:$C$67,$L$8:$L$67,基本信息!N228)+AE230</f>
        <v>369507496.30241644</v>
      </c>
      <c r="AF231" s="69">
        <f>求节点($C$8:$C$67,$L$8:$L$67,基本信息!O228)+AF230</f>
        <v>418965979.81044501</v>
      </c>
      <c r="AG231" s="69">
        <f>求节点($C$8:$C$67,$L$8:$L$67,基本信息!P228)+AG230</f>
        <v>474418353.71210933</v>
      </c>
      <c r="AH231" s="69">
        <f>求节点($C$8:$C$67,$L$8:$L$67,基本信息!Q228)+AH230</f>
        <v>535333522.19650656</v>
      </c>
      <c r="AI231" s="69">
        <f>求节点($C$8:$C$67,$L$8:$L$67,基本信息!R228)+AI230</f>
        <v>601580093.50572407</v>
      </c>
      <c r="AJ231" s="69"/>
      <c r="BO231" s="24"/>
      <c r="BP231" s="24"/>
      <c r="BQ231" s="24"/>
      <c r="BR231" s="24"/>
      <c r="BS231" s="24"/>
      <c r="BT231" s="24"/>
      <c r="BU231" s="24"/>
      <c r="BV231" s="24"/>
      <c r="BW231" s="24"/>
      <c r="BX231" s="24"/>
    </row>
    <row r="232" spans="14:76" x14ac:dyDescent="0.15">
      <c r="N232" s="69"/>
      <c r="O232" s="58">
        <v>225</v>
      </c>
      <c r="P232" s="69">
        <f>求节点($C$8:$C$67,$I$8:$I$67,基本信息!N229)+P231</f>
        <v>458035.53293080663</v>
      </c>
      <c r="Q232" s="69">
        <f>求节点($C$8:$C$67,$I$8:$I$67,基本信息!O229)+Q231</f>
        <v>484202.79688078084</v>
      </c>
      <c r="R232" s="69">
        <f>求节点($C$8:$C$67,$I$8:$I$67,基本信息!P229)+R231</f>
        <v>511784.69667524379</v>
      </c>
      <c r="S232" s="69">
        <f>求节点($C$8:$C$67,$I$8:$I$67,基本信息!Q229)+S231</f>
        <v>540927.6823951269</v>
      </c>
      <c r="T232" s="69">
        <f>求节点($C$8:$C$67,$I$8:$I$67,基本信息!R229)+T231</f>
        <v>571949.85137715051</v>
      </c>
      <c r="U232" s="69">
        <f>求节点($C$8:$C$67,$J$8:$J$67,基本信息!N229)+U231</f>
        <v>12597258.574859377</v>
      </c>
      <c r="V232" s="69">
        <f>求节点($C$8:$C$67,$J$8:$J$67,基本信息!O229)+V231</f>
        <v>13500820.15777117</v>
      </c>
      <c r="W232" s="69">
        <f>求节点($C$8:$C$67,$J$8:$J$67,基本信息!P229)+W231</f>
        <v>14462390.589488773</v>
      </c>
      <c r="X232" s="69">
        <f>求节点($C$8:$C$67,$J$8:$J$67,基本信息!Q229)+X231</f>
        <v>15485108.334594851</v>
      </c>
      <c r="Y232" s="69">
        <f>求节点($C$8:$C$67,$J$8:$J$67,基本信息!R229)+Y231</f>
        <v>16578131.168546533</v>
      </c>
      <c r="Z232" s="69">
        <f>求节点($C$8:$C$67,$K$8:$K$67,基本信息!N229)+Z231</f>
        <v>0</v>
      </c>
      <c r="AA232" s="69">
        <f>求节点($C$8:$C$67,$K$8:$K$67,基本信息!O229)+AA231</f>
        <v>0</v>
      </c>
      <c r="AB232" s="69">
        <f>求节点($C$8:$C$67,$K$8:$K$67,基本信息!P229)+AB231</f>
        <v>0</v>
      </c>
      <c r="AC232" s="69">
        <f>求节点($C$8:$C$67,$K$8:$K$67,基本信息!Q229)+AC231</f>
        <v>0</v>
      </c>
      <c r="AD232" s="69">
        <f>求节点($C$8:$C$67,$K$8:$K$67,基本信息!R229)+AD231</f>
        <v>0</v>
      </c>
      <c r="AE232" s="69">
        <f>求节点($C$8:$C$67,$L$8:$L$67,基本信息!N229)+AE231</f>
        <v>371307496.30241644</v>
      </c>
      <c r="AF232" s="69">
        <f>求节点($C$8:$C$67,$L$8:$L$67,基本信息!O229)+AF231</f>
        <v>421005979.81044501</v>
      </c>
      <c r="AG232" s="69">
        <f>求节点($C$8:$C$67,$L$8:$L$67,基本信息!P229)+AG231</f>
        <v>476698353.71210933</v>
      </c>
      <c r="AH232" s="69">
        <f>求节点($C$8:$C$67,$L$8:$L$67,基本信息!Q229)+AH231</f>
        <v>537853522.1965065</v>
      </c>
      <c r="AI232" s="69">
        <f>求节点($C$8:$C$67,$L$8:$L$67,基本信息!R229)+AI231</f>
        <v>604340093.50572407</v>
      </c>
      <c r="AJ232" s="69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</row>
    <row r="233" spans="14:76" x14ac:dyDescent="0.15">
      <c r="N233" s="69"/>
      <c r="O233" s="58">
        <v>226</v>
      </c>
      <c r="P233" s="69">
        <f>求节点($C$8:$C$67,$I$8:$I$67,基本信息!N230)+P232</f>
        <v>460195.53293080663</v>
      </c>
      <c r="Q233" s="69">
        <f>求节点($C$8:$C$67,$I$8:$I$67,基本信息!O230)+Q232</f>
        <v>486467.79688078084</v>
      </c>
      <c r="R233" s="69">
        <f>求节点($C$8:$C$67,$I$8:$I$67,基本信息!P230)+R232</f>
        <v>514154.69667524379</v>
      </c>
      <c r="S233" s="69">
        <f>求节点($C$8:$C$67,$I$8:$I$67,基本信息!Q230)+S232</f>
        <v>543402.6823951269</v>
      </c>
      <c r="T233" s="69">
        <f>求节点($C$8:$C$67,$I$8:$I$67,基本信息!R230)+T232</f>
        <v>574529.85137715051</v>
      </c>
      <c r="U233" s="69">
        <f>求节点($C$8:$C$67,$J$8:$J$67,基本信息!N230)+U232</f>
        <v>12657258.574859377</v>
      </c>
      <c r="V233" s="69">
        <f>求节点($C$8:$C$67,$J$8:$J$67,基本信息!O230)+V232</f>
        <v>13564570.15777117</v>
      </c>
      <c r="W233" s="69">
        <f>求节点($C$8:$C$67,$J$8:$J$67,基本信息!P230)+W232</f>
        <v>14529890.589488773</v>
      </c>
      <c r="X233" s="69">
        <f>求节点($C$8:$C$67,$J$8:$J$67,基本信息!Q230)+X232</f>
        <v>15556358.334594851</v>
      </c>
      <c r="Y233" s="69">
        <f>求节点($C$8:$C$67,$J$8:$J$67,基本信息!R230)+Y232</f>
        <v>16653131.168546533</v>
      </c>
      <c r="Z233" s="69">
        <f>求节点($C$8:$C$67,$K$8:$K$67,基本信息!N230)+Z232</f>
        <v>0</v>
      </c>
      <c r="AA233" s="69">
        <f>求节点($C$8:$C$67,$K$8:$K$67,基本信息!O230)+AA232</f>
        <v>0</v>
      </c>
      <c r="AB233" s="69">
        <f>求节点($C$8:$C$67,$K$8:$K$67,基本信息!P230)+AB232</f>
        <v>0</v>
      </c>
      <c r="AC233" s="69">
        <f>求节点($C$8:$C$67,$K$8:$K$67,基本信息!Q230)+AC232</f>
        <v>0</v>
      </c>
      <c r="AD233" s="69">
        <f>求节点($C$8:$C$67,$K$8:$K$67,基本信息!R230)+AD232</f>
        <v>0</v>
      </c>
      <c r="AE233" s="69">
        <f>求节点($C$8:$C$67,$L$8:$L$67,基本信息!N230)+AE232</f>
        <v>373107496.30241644</v>
      </c>
      <c r="AF233" s="69">
        <f>求节点($C$8:$C$67,$L$8:$L$67,基本信息!O230)+AF232</f>
        <v>423045979.81044501</v>
      </c>
      <c r="AG233" s="69">
        <f>求节点($C$8:$C$67,$L$8:$L$67,基本信息!P230)+AG232</f>
        <v>478978353.71210933</v>
      </c>
      <c r="AH233" s="69">
        <f>求节点($C$8:$C$67,$L$8:$L$67,基本信息!Q230)+AH232</f>
        <v>540373522.1965065</v>
      </c>
      <c r="AI233" s="69">
        <f>求节点($C$8:$C$67,$L$8:$L$67,基本信息!R230)+AI232</f>
        <v>607100093.50572407</v>
      </c>
      <c r="AJ233" s="69"/>
      <c r="BO233" s="24"/>
      <c r="BP233" s="24"/>
      <c r="BQ233" s="24"/>
      <c r="BR233" s="24"/>
      <c r="BS233" s="24"/>
      <c r="BT233" s="24"/>
      <c r="BU233" s="24"/>
      <c r="BV233" s="24"/>
      <c r="BW233" s="24"/>
      <c r="BX233" s="24"/>
    </row>
    <row r="234" spans="14:76" x14ac:dyDescent="0.15">
      <c r="N234" s="69"/>
      <c r="O234" s="58">
        <v>227</v>
      </c>
      <c r="P234" s="69">
        <f>求节点($C$8:$C$67,$I$8:$I$67,基本信息!N231)+P233</f>
        <v>462355.53293080663</v>
      </c>
      <c r="Q234" s="69">
        <f>求节点($C$8:$C$67,$I$8:$I$67,基本信息!O231)+Q233</f>
        <v>488732.79688078084</v>
      </c>
      <c r="R234" s="69">
        <f>求节点($C$8:$C$67,$I$8:$I$67,基本信息!P231)+R233</f>
        <v>516524.69667524379</v>
      </c>
      <c r="S234" s="69">
        <f>求节点($C$8:$C$67,$I$8:$I$67,基本信息!Q231)+S233</f>
        <v>545877.6823951269</v>
      </c>
      <c r="T234" s="69">
        <f>求节点($C$8:$C$67,$I$8:$I$67,基本信息!R231)+T233</f>
        <v>577109.85137715051</v>
      </c>
      <c r="U234" s="69">
        <f>求节点($C$8:$C$67,$J$8:$J$67,基本信息!N231)+U233</f>
        <v>12717258.574859377</v>
      </c>
      <c r="V234" s="69">
        <f>求节点($C$8:$C$67,$J$8:$J$67,基本信息!O231)+V233</f>
        <v>13628320.15777117</v>
      </c>
      <c r="W234" s="69">
        <f>求节点($C$8:$C$67,$J$8:$J$67,基本信息!P231)+W233</f>
        <v>14597390.589488773</v>
      </c>
      <c r="X234" s="69">
        <f>求节点($C$8:$C$67,$J$8:$J$67,基本信息!Q231)+X233</f>
        <v>15627608.334594851</v>
      </c>
      <c r="Y234" s="69">
        <f>求节点($C$8:$C$67,$J$8:$J$67,基本信息!R231)+Y233</f>
        <v>16728131.168546533</v>
      </c>
      <c r="Z234" s="69">
        <f>求节点($C$8:$C$67,$K$8:$K$67,基本信息!N231)+Z233</f>
        <v>0</v>
      </c>
      <c r="AA234" s="69">
        <f>求节点($C$8:$C$67,$K$8:$K$67,基本信息!O231)+AA233</f>
        <v>0</v>
      </c>
      <c r="AB234" s="69">
        <f>求节点($C$8:$C$67,$K$8:$K$67,基本信息!P231)+AB233</f>
        <v>0</v>
      </c>
      <c r="AC234" s="69">
        <f>求节点($C$8:$C$67,$K$8:$K$67,基本信息!Q231)+AC233</f>
        <v>0</v>
      </c>
      <c r="AD234" s="69">
        <f>求节点($C$8:$C$67,$K$8:$K$67,基本信息!R231)+AD233</f>
        <v>0</v>
      </c>
      <c r="AE234" s="69">
        <f>求节点($C$8:$C$67,$L$8:$L$67,基本信息!N231)+AE233</f>
        <v>374907496.30241644</v>
      </c>
      <c r="AF234" s="69">
        <f>求节点($C$8:$C$67,$L$8:$L$67,基本信息!O231)+AF233</f>
        <v>425085979.81044501</v>
      </c>
      <c r="AG234" s="69">
        <f>求节点($C$8:$C$67,$L$8:$L$67,基本信息!P231)+AG233</f>
        <v>481258353.71210933</v>
      </c>
      <c r="AH234" s="69">
        <f>求节点($C$8:$C$67,$L$8:$L$67,基本信息!Q231)+AH233</f>
        <v>542893522.1965065</v>
      </c>
      <c r="AI234" s="69">
        <f>求节点($C$8:$C$67,$L$8:$L$67,基本信息!R231)+AI233</f>
        <v>609860093.50572407</v>
      </c>
      <c r="AJ234" s="69"/>
      <c r="BO234" s="24"/>
      <c r="BP234" s="24"/>
      <c r="BQ234" s="24"/>
      <c r="BR234" s="24"/>
      <c r="BS234" s="24"/>
      <c r="BT234" s="24"/>
      <c r="BU234" s="24"/>
      <c r="BV234" s="24"/>
      <c r="BW234" s="24"/>
      <c r="BX234" s="24"/>
    </row>
    <row r="235" spans="14:76" x14ac:dyDescent="0.15">
      <c r="N235" s="69"/>
      <c r="O235" s="58">
        <v>228</v>
      </c>
      <c r="P235" s="69">
        <f>求节点($C$8:$C$67,$I$8:$I$67,基本信息!N232)+P234</f>
        <v>464515.53293080663</v>
      </c>
      <c r="Q235" s="69">
        <f>求节点($C$8:$C$67,$I$8:$I$67,基本信息!O232)+Q234</f>
        <v>490997.79688078084</v>
      </c>
      <c r="R235" s="69">
        <f>求节点($C$8:$C$67,$I$8:$I$67,基本信息!P232)+R234</f>
        <v>518894.69667524379</v>
      </c>
      <c r="S235" s="69">
        <f>求节点($C$8:$C$67,$I$8:$I$67,基本信息!Q232)+S234</f>
        <v>548352.6823951269</v>
      </c>
      <c r="T235" s="69">
        <f>求节点($C$8:$C$67,$I$8:$I$67,基本信息!R232)+T234</f>
        <v>579689.85137715051</v>
      </c>
      <c r="U235" s="69">
        <f>求节点($C$8:$C$67,$J$8:$J$67,基本信息!N232)+U234</f>
        <v>12777258.574859377</v>
      </c>
      <c r="V235" s="69">
        <f>求节点($C$8:$C$67,$J$8:$J$67,基本信息!O232)+V234</f>
        <v>13692070.15777117</v>
      </c>
      <c r="W235" s="69">
        <f>求节点($C$8:$C$67,$J$8:$J$67,基本信息!P232)+W234</f>
        <v>14664890.589488773</v>
      </c>
      <c r="X235" s="69">
        <f>求节点($C$8:$C$67,$J$8:$J$67,基本信息!Q232)+X234</f>
        <v>15698858.334594851</v>
      </c>
      <c r="Y235" s="69">
        <f>求节点($C$8:$C$67,$J$8:$J$67,基本信息!R232)+Y234</f>
        <v>16803131.168546535</v>
      </c>
      <c r="Z235" s="69">
        <f>求节点($C$8:$C$67,$K$8:$K$67,基本信息!N232)+Z234</f>
        <v>0</v>
      </c>
      <c r="AA235" s="69">
        <f>求节点($C$8:$C$67,$K$8:$K$67,基本信息!O232)+AA234</f>
        <v>0</v>
      </c>
      <c r="AB235" s="69">
        <f>求节点($C$8:$C$67,$K$8:$K$67,基本信息!P232)+AB234</f>
        <v>0</v>
      </c>
      <c r="AC235" s="69">
        <f>求节点($C$8:$C$67,$K$8:$K$67,基本信息!Q232)+AC234</f>
        <v>0</v>
      </c>
      <c r="AD235" s="69">
        <f>求节点($C$8:$C$67,$K$8:$K$67,基本信息!R232)+AD234</f>
        <v>0</v>
      </c>
      <c r="AE235" s="69">
        <f>求节点($C$8:$C$67,$L$8:$L$67,基本信息!N232)+AE234</f>
        <v>376707496.30241644</v>
      </c>
      <c r="AF235" s="69">
        <f>求节点($C$8:$C$67,$L$8:$L$67,基本信息!O232)+AF234</f>
        <v>427125979.81044501</v>
      </c>
      <c r="AG235" s="69">
        <f>求节点($C$8:$C$67,$L$8:$L$67,基本信息!P232)+AG234</f>
        <v>483538353.71210933</v>
      </c>
      <c r="AH235" s="69">
        <f>求节点($C$8:$C$67,$L$8:$L$67,基本信息!Q232)+AH234</f>
        <v>545413522.1965065</v>
      </c>
      <c r="AI235" s="69">
        <f>求节点($C$8:$C$67,$L$8:$L$67,基本信息!R232)+AI234</f>
        <v>612620093.50572407</v>
      </c>
      <c r="AJ235" s="69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</row>
    <row r="236" spans="14:76" x14ac:dyDescent="0.15">
      <c r="N236" s="69"/>
      <c r="O236" s="58">
        <v>229</v>
      </c>
      <c r="P236" s="69">
        <f>求节点($C$8:$C$67,$I$8:$I$67,基本信息!N233)+P235</f>
        <v>466675.53293080663</v>
      </c>
      <c r="Q236" s="69">
        <f>求节点($C$8:$C$67,$I$8:$I$67,基本信息!O233)+Q235</f>
        <v>493262.79688078084</v>
      </c>
      <c r="R236" s="69">
        <f>求节点($C$8:$C$67,$I$8:$I$67,基本信息!P233)+R235</f>
        <v>521264.69667524379</v>
      </c>
      <c r="S236" s="69">
        <f>求节点($C$8:$C$67,$I$8:$I$67,基本信息!Q233)+S235</f>
        <v>550827.6823951269</v>
      </c>
      <c r="T236" s="69">
        <f>求节点($C$8:$C$67,$I$8:$I$67,基本信息!R233)+T235</f>
        <v>582269.85137715051</v>
      </c>
      <c r="U236" s="69">
        <f>求节点($C$8:$C$67,$J$8:$J$67,基本信息!N233)+U235</f>
        <v>12837258.574859377</v>
      </c>
      <c r="V236" s="69">
        <f>求节点($C$8:$C$67,$J$8:$J$67,基本信息!O233)+V235</f>
        <v>13755820.15777117</v>
      </c>
      <c r="W236" s="69">
        <f>求节点($C$8:$C$67,$J$8:$J$67,基本信息!P233)+W235</f>
        <v>14732390.589488773</v>
      </c>
      <c r="X236" s="69">
        <f>求节点($C$8:$C$67,$J$8:$J$67,基本信息!Q233)+X235</f>
        <v>15770108.334594851</v>
      </c>
      <c r="Y236" s="69">
        <f>求节点($C$8:$C$67,$J$8:$J$67,基本信息!R233)+Y235</f>
        <v>16878131.168546535</v>
      </c>
      <c r="Z236" s="69">
        <f>求节点($C$8:$C$67,$K$8:$K$67,基本信息!N233)+Z235</f>
        <v>0</v>
      </c>
      <c r="AA236" s="69">
        <f>求节点($C$8:$C$67,$K$8:$K$67,基本信息!O233)+AA235</f>
        <v>0</v>
      </c>
      <c r="AB236" s="69">
        <f>求节点($C$8:$C$67,$K$8:$K$67,基本信息!P233)+AB235</f>
        <v>0</v>
      </c>
      <c r="AC236" s="69">
        <f>求节点($C$8:$C$67,$K$8:$K$67,基本信息!Q233)+AC235</f>
        <v>0</v>
      </c>
      <c r="AD236" s="69">
        <f>求节点($C$8:$C$67,$K$8:$K$67,基本信息!R233)+AD235</f>
        <v>0</v>
      </c>
      <c r="AE236" s="69">
        <f>求节点($C$8:$C$67,$L$8:$L$67,基本信息!N233)+AE235</f>
        <v>378507496.30241644</v>
      </c>
      <c r="AF236" s="69">
        <f>求节点($C$8:$C$67,$L$8:$L$67,基本信息!O233)+AF235</f>
        <v>429165979.81044501</v>
      </c>
      <c r="AG236" s="69">
        <f>求节点($C$8:$C$67,$L$8:$L$67,基本信息!P233)+AG235</f>
        <v>485818353.71210933</v>
      </c>
      <c r="AH236" s="69">
        <f>求节点($C$8:$C$67,$L$8:$L$67,基本信息!Q233)+AH235</f>
        <v>547933522.1965065</v>
      </c>
      <c r="AI236" s="69">
        <f>求节点($C$8:$C$67,$L$8:$L$67,基本信息!R233)+AI235</f>
        <v>615380093.50572407</v>
      </c>
      <c r="AJ236" s="69"/>
      <c r="BO236" s="24"/>
      <c r="BP236" s="24"/>
      <c r="BQ236" s="24"/>
      <c r="BR236" s="24"/>
      <c r="BS236" s="24"/>
      <c r="BT236" s="24"/>
      <c r="BU236" s="24"/>
      <c r="BV236" s="24"/>
      <c r="BW236" s="24"/>
      <c r="BX236" s="24"/>
    </row>
    <row r="237" spans="14:76" x14ac:dyDescent="0.15">
      <c r="N237" s="69"/>
      <c r="O237" s="58">
        <v>230</v>
      </c>
      <c r="P237" s="69">
        <f>求节点($C$8:$C$67,$I$8:$I$67,基本信息!N234)+P236</f>
        <v>468835.53293080663</v>
      </c>
      <c r="Q237" s="69">
        <f>求节点($C$8:$C$67,$I$8:$I$67,基本信息!O234)+Q236</f>
        <v>495527.79688078084</v>
      </c>
      <c r="R237" s="69">
        <f>求节点($C$8:$C$67,$I$8:$I$67,基本信息!P234)+R236</f>
        <v>523634.69667524379</v>
      </c>
      <c r="S237" s="69">
        <f>求节点($C$8:$C$67,$I$8:$I$67,基本信息!Q234)+S236</f>
        <v>553302.6823951269</v>
      </c>
      <c r="T237" s="69">
        <f>求节点($C$8:$C$67,$I$8:$I$67,基本信息!R234)+T236</f>
        <v>584849.85137715051</v>
      </c>
      <c r="U237" s="69">
        <f>求节点($C$8:$C$67,$J$8:$J$67,基本信息!N234)+U236</f>
        <v>12897258.574859377</v>
      </c>
      <c r="V237" s="69">
        <f>求节点($C$8:$C$67,$J$8:$J$67,基本信息!O234)+V236</f>
        <v>13819570.15777117</v>
      </c>
      <c r="W237" s="69">
        <f>求节点($C$8:$C$67,$J$8:$J$67,基本信息!P234)+W236</f>
        <v>14799890.589488773</v>
      </c>
      <c r="X237" s="69">
        <f>求节点($C$8:$C$67,$J$8:$J$67,基本信息!Q234)+X236</f>
        <v>15841358.334594851</v>
      </c>
      <c r="Y237" s="69">
        <f>求节点($C$8:$C$67,$J$8:$J$67,基本信息!R234)+Y236</f>
        <v>16953131.168546535</v>
      </c>
      <c r="Z237" s="69">
        <f>求节点($C$8:$C$67,$K$8:$K$67,基本信息!N234)+Z236</f>
        <v>0</v>
      </c>
      <c r="AA237" s="69">
        <f>求节点($C$8:$C$67,$K$8:$K$67,基本信息!O234)+AA236</f>
        <v>0</v>
      </c>
      <c r="AB237" s="69">
        <f>求节点($C$8:$C$67,$K$8:$K$67,基本信息!P234)+AB236</f>
        <v>0</v>
      </c>
      <c r="AC237" s="69">
        <f>求节点($C$8:$C$67,$K$8:$K$67,基本信息!Q234)+AC236</f>
        <v>0</v>
      </c>
      <c r="AD237" s="69">
        <f>求节点($C$8:$C$67,$K$8:$K$67,基本信息!R234)+AD236</f>
        <v>0</v>
      </c>
      <c r="AE237" s="69">
        <f>求节点($C$8:$C$67,$L$8:$L$67,基本信息!N234)+AE236</f>
        <v>380307496.30241644</v>
      </c>
      <c r="AF237" s="69">
        <f>求节点($C$8:$C$67,$L$8:$L$67,基本信息!O234)+AF236</f>
        <v>431205979.81044501</v>
      </c>
      <c r="AG237" s="69">
        <f>求节点($C$8:$C$67,$L$8:$L$67,基本信息!P234)+AG236</f>
        <v>488098353.71210933</v>
      </c>
      <c r="AH237" s="69">
        <f>求节点($C$8:$C$67,$L$8:$L$67,基本信息!Q234)+AH236</f>
        <v>550453522.1965065</v>
      </c>
      <c r="AI237" s="69">
        <f>求节点($C$8:$C$67,$L$8:$L$67,基本信息!R234)+AI236</f>
        <v>618140093.50572407</v>
      </c>
      <c r="AJ237" s="69"/>
      <c r="BO237" s="24"/>
      <c r="BP237" s="24"/>
      <c r="BQ237" s="24"/>
      <c r="BR237" s="24"/>
      <c r="BS237" s="24"/>
      <c r="BT237" s="24"/>
      <c r="BU237" s="24"/>
      <c r="BV237" s="24"/>
      <c r="BW237" s="24"/>
      <c r="BX237" s="24"/>
    </row>
    <row r="238" spans="14:76" x14ac:dyDescent="0.15">
      <c r="N238" s="69"/>
      <c r="O238" s="58">
        <v>231</v>
      </c>
      <c r="P238" s="69">
        <f>求节点($C$8:$C$67,$I$8:$I$67,基本信息!N235)+P237</f>
        <v>470995.53293080663</v>
      </c>
      <c r="Q238" s="69">
        <f>求节点($C$8:$C$67,$I$8:$I$67,基本信息!O235)+Q237</f>
        <v>497792.79688078084</v>
      </c>
      <c r="R238" s="69">
        <f>求节点($C$8:$C$67,$I$8:$I$67,基本信息!P235)+R237</f>
        <v>526004.69667524379</v>
      </c>
      <c r="S238" s="69">
        <f>求节点($C$8:$C$67,$I$8:$I$67,基本信息!Q235)+S237</f>
        <v>555777.6823951269</v>
      </c>
      <c r="T238" s="69">
        <f>求节点($C$8:$C$67,$I$8:$I$67,基本信息!R235)+T237</f>
        <v>587429.85137715051</v>
      </c>
      <c r="U238" s="69">
        <f>求节点($C$8:$C$67,$J$8:$J$67,基本信息!N235)+U237</f>
        <v>12957258.574859377</v>
      </c>
      <c r="V238" s="69">
        <f>求节点($C$8:$C$67,$J$8:$J$67,基本信息!O235)+V237</f>
        <v>13883320.15777117</v>
      </c>
      <c r="W238" s="69">
        <f>求节点($C$8:$C$67,$J$8:$J$67,基本信息!P235)+W237</f>
        <v>14867390.589488773</v>
      </c>
      <c r="X238" s="69">
        <f>求节点($C$8:$C$67,$J$8:$J$67,基本信息!Q235)+X237</f>
        <v>15912608.334594851</v>
      </c>
      <c r="Y238" s="69">
        <f>求节点($C$8:$C$67,$J$8:$J$67,基本信息!R235)+Y237</f>
        <v>17028131.168546535</v>
      </c>
      <c r="Z238" s="69">
        <f>求节点($C$8:$C$67,$K$8:$K$67,基本信息!N235)+Z237</f>
        <v>0</v>
      </c>
      <c r="AA238" s="69">
        <f>求节点($C$8:$C$67,$K$8:$K$67,基本信息!O235)+AA237</f>
        <v>0</v>
      </c>
      <c r="AB238" s="69">
        <f>求节点($C$8:$C$67,$K$8:$K$67,基本信息!P235)+AB237</f>
        <v>0</v>
      </c>
      <c r="AC238" s="69">
        <f>求节点($C$8:$C$67,$K$8:$K$67,基本信息!Q235)+AC237</f>
        <v>0</v>
      </c>
      <c r="AD238" s="69">
        <f>求节点($C$8:$C$67,$K$8:$K$67,基本信息!R235)+AD237</f>
        <v>0</v>
      </c>
      <c r="AE238" s="69">
        <f>求节点($C$8:$C$67,$L$8:$L$67,基本信息!N235)+AE237</f>
        <v>382107496.30241644</v>
      </c>
      <c r="AF238" s="69">
        <f>求节点($C$8:$C$67,$L$8:$L$67,基本信息!O235)+AF237</f>
        <v>433245979.81044501</v>
      </c>
      <c r="AG238" s="69">
        <f>求节点($C$8:$C$67,$L$8:$L$67,基本信息!P235)+AG237</f>
        <v>490378353.71210933</v>
      </c>
      <c r="AH238" s="69">
        <f>求节点($C$8:$C$67,$L$8:$L$67,基本信息!Q235)+AH237</f>
        <v>552973522.1965065</v>
      </c>
      <c r="AI238" s="69">
        <f>求节点($C$8:$C$67,$L$8:$L$67,基本信息!R235)+AI237</f>
        <v>620900093.50572407</v>
      </c>
      <c r="AJ238" s="69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</row>
    <row r="239" spans="14:76" x14ac:dyDescent="0.15">
      <c r="N239" s="69"/>
      <c r="O239" s="58">
        <v>232</v>
      </c>
      <c r="P239" s="69">
        <f>求节点($C$8:$C$67,$I$8:$I$67,基本信息!N236)+P238</f>
        <v>473155.53293080663</v>
      </c>
      <c r="Q239" s="69">
        <f>求节点($C$8:$C$67,$I$8:$I$67,基本信息!O236)+Q238</f>
        <v>500057.79688078084</v>
      </c>
      <c r="R239" s="69">
        <f>求节点($C$8:$C$67,$I$8:$I$67,基本信息!P236)+R238</f>
        <v>528374.69667524379</v>
      </c>
      <c r="S239" s="69">
        <f>求节点($C$8:$C$67,$I$8:$I$67,基本信息!Q236)+S238</f>
        <v>558252.6823951269</v>
      </c>
      <c r="T239" s="69">
        <f>求节点($C$8:$C$67,$I$8:$I$67,基本信息!R236)+T238</f>
        <v>590009.85137715051</v>
      </c>
      <c r="U239" s="69">
        <f>求节点($C$8:$C$67,$J$8:$J$67,基本信息!N236)+U238</f>
        <v>13017258.574859377</v>
      </c>
      <c r="V239" s="69">
        <f>求节点($C$8:$C$67,$J$8:$J$67,基本信息!O236)+V238</f>
        <v>13947070.15777117</v>
      </c>
      <c r="W239" s="69">
        <f>求节点($C$8:$C$67,$J$8:$J$67,基本信息!P236)+W238</f>
        <v>14934890.589488773</v>
      </c>
      <c r="X239" s="69">
        <f>求节点($C$8:$C$67,$J$8:$J$67,基本信息!Q236)+X238</f>
        <v>15983858.334594851</v>
      </c>
      <c r="Y239" s="69">
        <f>求节点($C$8:$C$67,$J$8:$J$67,基本信息!R236)+Y238</f>
        <v>17103131.168546535</v>
      </c>
      <c r="Z239" s="69">
        <f>求节点($C$8:$C$67,$K$8:$K$67,基本信息!N236)+Z238</f>
        <v>0</v>
      </c>
      <c r="AA239" s="69">
        <f>求节点($C$8:$C$67,$K$8:$K$67,基本信息!O236)+AA238</f>
        <v>0</v>
      </c>
      <c r="AB239" s="69">
        <f>求节点($C$8:$C$67,$K$8:$K$67,基本信息!P236)+AB238</f>
        <v>0</v>
      </c>
      <c r="AC239" s="69">
        <f>求节点($C$8:$C$67,$K$8:$K$67,基本信息!Q236)+AC238</f>
        <v>0</v>
      </c>
      <c r="AD239" s="69">
        <f>求节点($C$8:$C$67,$K$8:$K$67,基本信息!R236)+AD238</f>
        <v>0</v>
      </c>
      <c r="AE239" s="69">
        <f>求节点($C$8:$C$67,$L$8:$L$67,基本信息!N236)+AE238</f>
        <v>383907496.30241644</v>
      </c>
      <c r="AF239" s="69">
        <f>求节点($C$8:$C$67,$L$8:$L$67,基本信息!O236)+AF238</f>
        <v>435285979.81044501</v>
      </c>
      <c r="AG239" s="69">
        <f>求节点($C$8:$C$67,$L$8:$L$67,基本信息!P236)+AG238</f>
        <v>492658353.71210933</v>
      </c>
      <c r="AH239" s="69">
        <f>求节点($C$8:$C$67,$L$8:$L$67,基本信息!Q236)+AH238</f>
        <v>555493522.1965065</v>
      </c>
      <c r="AI239" s="69">
        <f>求节点($C$8:$C$67,$L$8:$L$67,基本信息!R236)+AI238</f>
        <v>623660093.50572407</v>
      </c>
      <c r="AJ239" s="69"/>
      <c r="BO239" s="24"/>
      <c r="BP239" s="24"/>
      <c r="BQ239" s="24"/>
      <c r="BR239" s="24"/>
      <c r="BS239" s="24"/>
      <c r="BT239" s="24"/>
      <c r="BU239" s="24"/>
      <c r="BV239" s="24"/>
      <c r="BW239" s="24"/>
      <c r="BX239" s="24"/>
    </row>
    <row r="240" spans="14:76" x14ac:dyDescent="0.15">
      <c r="N240" s="69"/>
      <c r="O240" s="58">
        <v>233</v>
      </c>
      <c r="P240" s="69">
        <f>求节点($C$8:$C$67,$I$8:$I$67,基本信息!N237)+P239</f>
        <v>475315.53293080663</v>
      </c>
      <c r="Q240" s="69">
        <f>求节点($C$8:$C$67,$I$8:$I$67,基本信息!O237)+Q239</f>
        <v>502322.79688078084</v>
      </c>
      <c r="R240" s="69">
        <f>求节点($C$8:$C$67,$I$8:$I$67,基本信息!P237)+R239</f>
        <v>530744.69667524379</v>
      </c>
      <c r="S240" s="69">
        <f>求节点($C$8:$C$67,$I$8:$I$67,基本信息!Q237)+S239</f>
        <v>560727.6823951269</v>
      </c>
      <c r="T240" s="69">
        <f>求节点($C$8:$C$67,$I$8:$I$67,基本信息!R237)+T239</f>
        <v>592589.85137715051</v>
      </c>
      <c r="U240" s="69">
        <f>求节点($C$8:$C$67,$J$8:$J$67,基本信息!N237)+U239</f>
        <v>13077258.574859377</v>
      </c>
      <c r="V240" s="69">
        <f>求节点($C$8:$C$67,$J$8:$J$67,基本信息!O237)+V239</f>
        <v>14010820.15777117</v>
      </c>
      <c r="W240" s="69">
        <f>求节点($C$8:$C$67,$J$8:$J$67,基本信息!P237)+W239</f>
        <v>15002390.589488773</v>
      </c>
      <c r="X240" s="69">
        <f>求节点($C$8:$C$67,$J$8:$J$67,基本信息!Q237)+X239</f>
        <v>16055108.334594851</v>
      </c>
      <c r="Y240" s="69">
        <f>求节点($C$8:$C$67,$J$8:$J$67,基本信息!R237)+Y239</f>
        <v>17178131.168546535</v>
      </c>
      <c r="Z240" s="69">
        <f>求节点($C$8:$C$67,$K$8:$K$67,基本信息!N237)+Z239</f>
        <v>0</v>
      </c>
      <c r="AA240" s="69">
        <f>求节点($C$8:$C$67,$K$8:$K$67,基本信息!O237)+AA239</f>
        <v>0</v>
      </c>
      <c r="AB240" s="69">
        <f>求节点($C$8:$C$67,$K$8:$K$67,基本信息!P237)+AB239</f>
        <v>0</v>
      </c>
      <c r="AC240" s="69">
        <f>求节点($C$8:$C$67,$K$8:$K$67,基本信息!Q237)+AC239</f>
        <v>0</v>
      </c>
      <c r="AD240" s="69">
        <f>求节点($C$8:$C$67,$K$8:$K$67,基本信息!R237)+AD239</f>
        <v>0</v>
      </c>
      <c r="AE240" s="69">
        <f>求节点($C$8:$C$67,$L$8:$L$67,基本信息!N237)+AE239</f>
        <v>385707496.30241644</v>
      </c>
      <c r="AF240" s="69">
        <f>求节点($C$8:$C$67,$L$8:$L$67,基本信息!O237)+AF239</f>
        <v>437325979.81044501</v>
      </c>
      <c r="AG240" s="69">
        <f>求节点($C$8:$C$67,$L$8:$L$67,基本信息!P237)+AG239</f>
        <v>494938353.71210933</v>
      </c>
      <c r="AH240" s="69">
        <f>求节点($C$8:$C$67,$L$8:$L$67,基本信息!Q237)+AH239</f>
        <v>558013522.1965065</v>
      </c>
      <c r="AI240" s="69">
        <f>求节点($C$8:$C$67,$L$8:$L$67,基本信息!R237)+AI239</f>
        <v>626420093.50572407</v>
      </c>
      <c r="AJ240" s="69"/>
      <c r="BO240" s="24"/>
      <c r="BP240" s="24"/>
      <c r="BQ240" s="24"/>
      <c r="BR240" s="24"/>
      <c r="BS240" s="24"/>
      <c r="BT240" s="24"/>
      <c r="BU240" s="24"/>
      <c r="BV240" s="24"/>
      <c r="BW240" s="24"/>
      <c r="BX240" s="24"/>
    </row>
    <row r="241" spans="14:76" x14ac:dyDescent="0.15">
      <c r="N241" s="69"/>
      <c r="O241" s="58">
        <v>234</v>
      </c>
      <c r="P241" s="69">
        <f>求节点($C$8:$C$67,$I$8:$I$67,基本信息!N238)+P240</f>
        <v>477475.53293080663</v>
      </c>
      <c r="Q241" s="69">
        <f>求节点($C$8:$C$67,$I$8:$I$67,基本信息!O238)+Q240</f>
        <v>504587.79688078084</v>
      </c>
      <c r="R241" s="69">
        <f>求节点($C$8:$C$67,$I$8:$I$67,基本信息!P238)+R240</f>
        <v>533114.69667524379</v>
      </c>
      <c r="S241" s="69">
        <f>求节点($C$8:$C$67,$I$8:$I$67,基本信息!Q238)+S240</f>
        <v>563202.6823951269</v>
      </c>
      <c r="T241" s="69">
        <f>求节点($C$8:$C$67,$I$8:$I$67,基本信息!R238)+T240</f>
        <v>595169.85137715051</v>
      </c>
      <c r="U241" s="69">
        <f>求节点($C$8:$C$67,$J$8:$J$67,基本信息!N238)+U240</f>
        <v>13137258.574859377</v>
      </c>
      <c r="V241" s="69">
        <f>求节点($C$8:$C$67,$J$8:$J$67,基本信息!O238)+V240</f>
        <v>14074570.15777117</v>
      </c>
      <c r="W241" s="69">
        <f>求节点($C$8:$C$67,$J$8:$J$67,基本信息!P238)+W240</f>
        <v>15069890.589488773</v>
      </c>
      <c r="X241" s="69">
        <f>求节点($C$8:$C$67,$J$8:$J$67,基本信息!Q238)+X240</f>
        <v>16126358.334594851</v>
      </c>
      <c r="Y241" s="69">
        <f>求节点($C$8:$C$67,$J$8:$J$67,基本信息!R238)+Y240</f>
        <v>17253131.168546535</v>
      </c>
      <c r="Z241" s="69">
        <f>求节点($C$8:$C$67,$K$8:$K$67,基本信息!N238)+Z240</f>
        <v>0</v>
      </c>
      <c r="AA241" s="69">
        <f>求节点($C$8:$C$67,$K$8:$K$67,基本信息!O238)+AA240</f>
        <v>0</v>
      </c>
      <c r="AB241" s="69">
        <f>求节点($C$8:$C$67,$K$8:$K$67,基本信息!P238)+AB240</f>
        <v>0</v>
      </c>
      <c r="AC241" s="69">
        <f>求节点($C$8:$C$67,$K$8:$K$67,基本信息!Q238)+AC240</f>
        <v>0</v>
      </c>
      <c r="AD241" s="69">
        <f>求节点($C$8:$C$67,$K$8:$K$67,基本信息!R238)+AD240</f>
        <v>0</v>
      </c>
      <c r="AE241" s="69">
        <f>求节点($C$8:$C$67,$L$8:$L$67,基本信息!N238)+AE240</f>
        <v>387507496.30241644</v>
      </c>
      <c r="AF241" s="69">
        <f>求节点($C$8:$C$67,$L$8:$L$67,基本信息!O238)+AF240</f>
        <v>439365979.81044501</v>
      </c>
      <c r="AG241" s="69">
        <f>求节点($C$8:$C$67,$L$8:$L$67,基本信息!P238)+AG240</f>
        <v>497218353.71210933</v>
      </c>
      <c r="AH241" s="69">
        <f>求节点($C$8:$C$67,$L$8:$L$67,基本信息!Q238)+AH240</f>
        <v>560533522.1965065</v>
      </c>
      <c r="AI241" s="69">
        <f>求节点($C$8:$C$67,$L$8:$L$67,基本信息!R238)+AI240</f>
        <v>629180093.50572407</v>
      </c>
      <c r="AJ241" s="69"/>
      <c r="BO241" s="24"/>
      <c r="BP241" s="24"/>
      <c r="BQ241" s="24"/>
      <c r="BR241" s="24"/>
      <c r="BS241" s="24"/>
      <c r="BT241" s="24"/>
      <c r="BU241" s="24"/>
      <c r="BV241" s="24"/>
      <c r="BW241" s="24"/>
      <c r="BX241" s="24"/>
    </row>
    <row r="242" spans="14:76" x14ac:dyDescent="0.15">
      <c r="N242" s="69"/>
      <c r="O242" s="58">
        <v>235</v>
      </c>
      <c r="P242" s="69">
        <f>求节点($C$8:$C$67,$I$8:$I$67,基本信息!N239)+P241</f>
        <v>479635.53293080663</v>
      </c>
      <c r="Q242" s="69">
        <f>求节点($C$8:$C$67,$I$8:$I$67,基本信息!O239)+Q241</f>
        <v>506852.79688078084</v>
      </c>
      <c r="R242" s="69">
        <f>求节点($C$8:$C$67,$I$8:$I$67,基本信息!P239)+R241</f>
        <v>535484.69667524379</v>
      </c>
      <c r="S242" s="69">
        <f>求节点($C$8:$C$67,$I$8:$I$67,基本信息!Q239)+S241</f>
        <v>565677.6823951269</v>
      </c>
      <c r="T242" s="69">
        <f>求节点($C$8:$C$67,$I$8:$I$67,基本信息!R239)+T241</f>
        <v>597749.85137715051</v>
      </c>
      <c r="U242" s="69">
        <f>求节点($C$8:$C$67,$J$8:$J$67,基本信息!N239)+U241</f>
        <v>13197258.574859377</v>
      </c>
      <c r="V242" s="69">
        <f>求节点($C$8:$C$67,$J$8:$J$67,基本信息!O239)+V241</f>
        <v>14138320.15777117</v>
      </c>
      <c r="W242" s="69">
        <f>求节点($C$8:$C$67,$J$8:$J$67,基本信息!P239)+W241</f>
        <v>15137390.589488773</v>
      </c>
      <c r="X242" s="69">
        <f>求节点($C$8:$C$67,$J$8:$J$67,基本信息!Q239)+X241</f>
        <v>16197608.334594851</v>
      </c>
      <c r="Y242" s="69">
        <f>求节点($C$8:$C$67,$J$8:$J$67,基本信息!R239)+Y241</f>
        <v>17328131.168546535</v>
      </c>
      <c r="Z242" s="69">
        <f>求节点($C$8:$C$67,$K$8:$K$67,基本信息!N239)+Z241</f>
        <v>0</v>
      </c>
      <c r="AA242" s="69">
        <f>求节点($C$8:$C$67,$K$8:$K$67,基本信息!O239)+AA241</f>
        <v>0</v>
      </c>
      <c r="AB242" s="69">
        <f>求节点($C$8:$C$67,$K$8:$K$67,基本信息!P239)+AB241</f>
        <v>0</v>
      </c>
      <c r="AC242" s="69">
        <f>求节点($C$8:$C$67,$K$8:$K$67,基本信息!Q239)+AC241</f>
        <v>0</v>
      </c>
      <c r="AD242" s="69">
        <f>求节点($C$8:$C$67,$K$8:$K$67,基本信息!R239)+AD241</f>
        <v>0</v>
      </c>
      <c r="AE242" s="69">
        <f>求节点($C$8:$C$67,$L$8:$L$67,基本信息!N239)+AE241</f>
        <v>389307496.30241644</v>
      </c>
      <c r="AF242" s="69">
        <f>求节点($C$8:$C$67,$L$8:$L$67,基本信息!O239)+AF241</f>
        <v>441405979.81044501</v>
      </c>
      <c r="AG242" s="69">
        <f>求节点($C$8:$C$67,$L$8:$L$67,基本信息!P239)+AG241</f>
        <v>499498353.71210933</v>
      </c>
      <c r="AH242" s="69">
        <f>求节点($C$8:$C$67,$L$8:$L$67,基本信息!Q239)+AH241</f>
        <v>563053522.1965065</v>
      </c>
      <c r="AI242" s="69">
        <f>求节点($C$8:$C$67,$L$8:$L$67,基本信息!R239)+AI241</f>
        <v>631940093.50572407</v>
      </c>
      <c r="AJ242" s="69"/>
      <c r="BO242" s="24"/>
      <c r="BP242" s="24"/>
      <c r="BQ242" s="24"/>
      <c r="BR242" s="24"/>
      <c r="BS242" s="24"/>
      <c r="BT242" s="24"/>
      <c r="BU242" s="24"/>
      <c r="BV242" s="24"/>
      <c r="BW242" s="24"/>
      <c r="BX242" s="24"/>
    </row>
    <row r="243" spans="14:76" x14ac:dyDescent="0.15">
      <c r="N243" s="69"/>
      <c r="O243" s="58">
        <v>236</v>
      </c>
      <c r="P243" s="69">
        <f>求节点($C$8:$C$67,$I$8:$I$67,基本信息!N240)+P242</f>
        <v>481795.53293080663</v>
      </c>
      <c r="Q243" s="69">
        <f>求节点($C$8:$C$67,$I$8:$I$67,基本信息!O240)+Q242</f>
        <v>509117.79688078084</v>
      </c>
      <c r="R243" s="69">
        <f>求节点($C$8:$C$67,$I$8:$I$67,基本信息!P240)+R242</f>
        <v>537854.69667524379</v>
      </c>
      <c r="S243" s="69">
        <f>求节点($C$8:$C$67,$I$8:$I$67,基本信息!Q240)+S242</f>
        <v>568152.6823951269</v>
      </c>
      <c r="T243" s="69">
        <f>求节点($C$8:$C$67,$I$8:$I$67,基本信息!R240)+T242</f>
        <v>600329.85137715051</v>
      </c>
      <c r="U243" s="69">
        <f>求节点($C$8:$C$67,$J$8:$J$67,基本信息!N240)+U242</f>
        <v>13257258.574859377</v>
      </c>
      <c r="V243" s="69">
        <f>求节点($C$8:$C$67,$J$8:$J$67,基本信息!O240)+V242</f>
        <v>14202070.15777117</v>
      </c>
      <c r="W243" s="69">
        <f>求节点($C$8:$C$67,$J$8:$J$67,基本信息!P240)+W242</f>
        <v>15204890.589488773</v>
      </c>
      <c r="X243" s="69">
        <f>求节点($C$8:$C$67,$J$8:$J$67,基本信息!Q240)+X242</f>
        <v>16268858.334594851</v>
      </c>
      <c r="Y243" s="69">
        <f>求节点($C$8:$C$67,$J$8:$J$67,基本信息!R240)+Y242</f>
        <v>17403131.168546535</v>
      </c>
      <c r="Z243" s="69">
        <f>求节点($C$8:$C$67,$K$8:$K$67,基本信息!N240)+Z242</f>
        <v>0</v>
      </c>
      <c r="AA243" s="69">
        <f>求节点($C$8:$C$67,$K$8:$K$67,基本信息!O240)+AA242</f>
        <v>0</v>
      </c>
      <c r="AB243" s="69">
        <f>求节点($C$8:$C$67,$K$8:$K$67,基本信息!P240)+AB242</f>
        <v>0</v>
      </c>
      <c r="AC243" s="69">
        <f>求节点($C$8:$C$67,$K$8:$K$67,基本信息!Q240)+AC242</f>
        <v>0</v>
      </c>
      <c r="AD243" s="69">
        <f>求节点($C$8:$C$67,$K$8:$K$67,基本信息!R240)+AD242</f>
        <v>0</v>
      </c>
      <c r="AE243" s="69">
        <f>求节点($C$8:$C$67,$L$8:$L$67,基本信息!N240)+AE242</f>
        <v>391107496.30241644</v>
      </c>
      <c r="AF243" s="69">
        <f>求节点($C$8:$C$67,$L$8:$L$67,基本信息!O240)+AF242</f>
        <v>443445979.81044501</v>
      </c>
      <c r="AG243" s="69">
        <f>求节点($C$8:$C$67,$L$8:$L$67,基本信息!P240)+AG242</f>
        <v>501778353.71210933</v>
      </c>
      <c r="AH243" s="69">
        <f>求节点($C$8:$C$67,$L$8:$L$67,基本信息!Q240)+AH242</f>
        <v>565573522.1965065</v>
      </c>
      <c r="AI243" s="69">
        <f>求节点($C$8:$C$67,$L$8:$L$67,基本信息!R240)+AI242</f>
        <v>634700093.50572407</v>
      </c>
      <c r="AJ243" s="69"/>
      <c r="BO243" s="24"/>
      <c r="BP243" s="24"/>
      <c r="BQ243" s="24"/>
      <c r="BR243" s="24"/>
      <c r="BS243" s="24"/>
      <c r="BT243" s="24"/>
      <c r="BU243" s="24"/>
      <c r="BV243" s="24"/>
      <c r="BW243" s="24"/>
      <c r="BX243" s="24"/>
    </row>
    <row r="244" spans="14:76" x14ac:dyDescent="0.15">
      <c r="N244" s="69"/>
      <c r="O244" s="58">
        <v>237</v>
      </c>
      <c r="P244" s="69">
        <f>求节点($C$8:$C$67,$I$8:$I$67,基本信息!N241)+P243</f>
        <v>483955.53293080663</v>
      </c>
      <c r="Q244" s="69">
        <f>求节点($C$8:$C$67,$I$8:$I$67,基本信息!O241)+Q243</f>
        <v>511382.79688078084</v>
      </c>
      <c r="R244" s="69">
        <f>求节点($C$8:$C$67,$I$8:$I$67,基本信息!P241)+R243</f>
        <v>540224.69667524379</v>
      </c>
      <c r="S244" s="69">
        <f>求节点($C$8:$C$67,$I$8:$I$67,基本信息!Q241)+S243</f>
        <v>570627.6823951269</v>
      </c>
      <c r="T244" s="69">
        <f>求节点($C$8:$C$67,$I$8:$I$67,基本信息!R241)+T243</f>
        <v>602909.85137715051</v>
      </c>
      <c r="U244" s="69">
        <f>求节点($C$8:$C$67,$J$8:$J$67,基本信息!N241)+U243</f>
        <v>13317258.574859377</v>
      </c>
      <c r="V244" s="69">
        <f>求节点($C$8:$C$67,$J$8:$J$67,基本信息!O241)+V243</f>
        <v>14265820.15777117</v>
      </c>
      <c r="W244" s="69">
        <f>求节点($C$8:$C$67,$J$8:$J$67,基本信息!P241)+W243</f>
        <v>15272390.589488773</v>
      </c>
      <c r="X244" s="69">
        <f>求节点($C$8:$C$67,$J$8:$J$67,基本信息!Q241)+X243</f>
        <v>16340108.334594851</v>
      </c>
      <c r="Y244" s="69">
        <f>求节点($C$8:$C$67,$J$8:$J$67,基本信息!R241)+Y243</f>
        <v>17478131.168546535</v>
      </c>
      <c r="Z244" s="69">
        <f>求节点($C$8:$C$67,$K$8:$K$67,基本信息!N241)+Z243</f>
        <v>0</v>
      </c>
      <c r="AA244" s="69">
        <f>求节点($C$8:$C$67,$K$8:$K$67,基本信息!O241)+AA243</f>
        <v>0</v>
      </c>
      <c r="AB244" s="69">
        <f>求节点($C$8:$C$67,$K$8:$K$67,基本信息!P241)+AB243</f>
        <v>0</v>
      </c>
      <c r="AC244" s="69">
        <f>求节点($C$8:$C$67,$K$8:$K$67,基本信息!Q241)+AC243</f>
        <v>0</v>
      </c>
      <c r="AD244" s="69">
        <f>求节点($C$8:$C$67,$K$8:$K$67,基本信息!R241)+AD243</f>
        <v>0</v>
      </c>
      <c r="AE244" s="69">
        <f>求节点($C$8:$C$67,$L$8:$L$67,基本信息!N241)+AE243</f>
        <v>392907496.30241644</v>
      </c>
      <c r="AF244" s="69">
        <f>求节点($C$8:$C$67,$L$8:$L$67,基本信息!O241)+AF243</f>
        <v>445485979.81044501</v>
      </c>
      <c r="AG244" s="69">
        <f>求节点($C$8:$C$67,$L$8:$L$67,基本信息!P241)+AG243</f>
        <v>504058353.71210933</v>
      </c>
      <c r="AH244" s="69">
        <f>求节点($C$8:$C$67,$L$8:$L$67,基本信息!Q241)+AH243</f>
        <v>568093522.1965065</v>
      </c>
      <c r="AI244" s="69">
        <f>求节点($C$8:$C$67,$L$8:$L$67,基本信息!R241)+AI243</f>
        <v>637460093.50572407</v>
      </c>
      <c r="AJ244" s="69"/>
      <c r="BO244" s="24"/>
      <c r="BP244" s="24"/>
      <c r="BQ244" s="24"/>
      <c r="BR244" s="24"/>
      <c r="BS244" s="24"/>
      <c r="BT244" s="24"/>
      <c r="BU244" s="24"/>
      <c r="BV244" s="24"/>
      <c r="BW244" s="24"/>
      <c r="BX244" s="24"/>
    </row>
    <row r="245" spans="14:76" x14ac:dyDescent="0.15">
      <c r="N245" s="69"/>
      <c r="O245" s="58">
        <v>238</v>
      </c>
      <c r="P245" s="69">
        <f>求节点($C$8:$C$67,$I$8:$I$67,基本信息!N242)+P244</f>
        <v>486115.53293080663</v>
      </c>
      <c r="Q245" s="69">
        <f>求节点($C$8:$C$67,$I$8:$I$67,基本信息!O242)+Q244</f>
        <v>513647.79688078084</v>
      </c>
      <c r="R245" s="69">
        <f>求节点($C$8:$C$67,$I$8:$I$67,基本信息!P242)+R244</f>
        <v>542594.69667524379</v>
      </c>
      <c r="S245" s="69">
        <f>求节点($C$8:$C$67,$I$8:$I$67,基本信息!Q242)+S244</f>
        <v>573102.6823951269</v>
      </c>
      <c r="T245" s="69">
        <f>求节点($C$8:$C$67,$I$8:$I$67,基本信息!R242)+T244</f>
        <v>605489.85137715051</v>
      </c>
      <c r="U245" s="69">
        <f>求节点($C$8:$C$67,$J$8:$J$67,基本信息!N242)+U244</f>
        <v>13377258.574859377</v>
      </c>
      <c r="V245" s="69">
        <f>求节点($C$8:$C$67,$J$8:$J$67,基本信息!O242)+V244</f>
        <v>14329570.15777117</v>
      </c>
      <c r="W245" s="69">
        <f>求节点($C$8:$C$67,$J$8:$J$67,基本信息!P242)+W244</f>
        <v>15339890.589488773</v>
      </c>
      <c r="X245" s="69">
        <f>求节点($C$8:$C$67,$J$8:$J$67,基本信息!Q242)+X244</f>
        <v>16411358.334594851</v>
      </c>
      <c r="Y245" s="69">
        <f>求节点($C$8:$C$67,$J$8:$J$67,基本信息!R242)+Y244</f>
        <v>17553131.168546535</v>
      </c>
      <c r="Z245" s="69">
        <f>求节点($C$8:$C$67,$K$8:$K$67,基本信息!N242)+Z244</f>
        <v>0</v>
      </c>
      <c r="AA245" s="69">
        <f>求节点($C$8:$C$67,$K$8:$K$67,基本信息!O242)+AA244</f>
        <v>0</v>
      </c>
      <c r="AB245" s="69">
        <f>求节点($C$8:$C$67,$K$8:$K$67,基本信息!P242)+AB244</f>
        <v>0</v>
      </c>
      <c r="AC245" s="69">
        <f>求节点($C$8:$C$67,$K$8:$K$67,基本信息!Q242)+AC244</f>
        <v>0</v>
      </c>
      <c r="AD245" s="69">
        <f>求节点($C$8:$C$67,$K$8:$K$67,基本信息!R242)+AD244</f>
        <v>0</v>
      </c>
      <c r="AE245" s="69">
        <f>求节点($C$8:$C$67,$L$8:$L$67,基本信息!N242)+AE244</f>
        <v>394707496.30241644</v>
      </c>
      <c r="AF245" s="69">
        <f>求节点($C$8:$C$67,$L$8:$L$67,基本信息!O242)+AF244</f>
        <v>447525979.81044501</v>
      </c>
      <c r="AG245" s="69">
        <f>求节点($C$8:$C$67,$L$8:$L$67,基本信息!P242)+AG244</f>
        <v>506338353.71210933</v>
      </c>
      <c r="AH245" s="69">
        <f>求节点($C$8:$C$67,$L$8:$L$67,基本信息!Q242)+AH244</f>
        <v>570613522.1965065</v>
      </c>
      <c r="AI245" s="69">
        <f>求节点($C$8:$C$67,$L$8:$L$67,基本信息!R242)+AI244</f>
        <v>640220093.50572407</v>
      </c>
      <c r="AJ245" s="69"/>
      <c r="BO245" s="24"/>
      <c r="BP245" s="24"/>
      <c r="BQ245" s="24"/>
      <c r="BR245" s="24"/>
      <c r="BS245" s="24"/>
      <c r="BT245" s="24"/>
      <c r="BU245" s="24"/>
      <c r="BV245" s="24"/>
      <c r="BW245" s="24"/>
      <c r="BX245" s="24"/>
    </row>
    <row r="246" spans="14:76" x14ac:dyDescent="0.15">
      <c r="N246" s="69"/>
      <c r="O246" s="58">
        <v>239</v>
      </c>
      <c r="P246" s="69">
        <f>求节点($C$8:$C$67,$I$8:$I$67,基本信息!N243)+P245</f>
        <v>488275.53293080663</v>
      </c>
      <c r="Q246" s="69">
        <f>求节点($C$8:$C$67,$I$8:$I$67,基本信息!O243)+Q245</f>
        <v>515912.79688078084</v>
      </c>
      <c r="R246" s="69">
        <f>求节点($C$8:$C$67,$I$8:$I$67,基本信息!P243)+R245</f>
        <v>544964.69667524379</v>
      </c>
      <c r="S246" s="69">
        <f>求节点($C$8:$C$67,$I$8:$I$67,基本信息!Q243)+S245</f>
        <v>575577.6823951269</v>
      </c>
      <c r="T246" s="69">
        <f>求节点($C$8:$C$67,$I$8:$I$67,基本信息!R243)+T245</f>
        <v>608069.85137715051</v>
      </c>
      <c r="U246" s="69">
        <f>求节点($C$8:$C$67,$J$8:$J$67,基本信息!N243)+U245</f>
        <v>13437258.574859377</v>
      </c>
      <c r="V246" s="69">
        <f>求节点($C$8:$C$67,$J$8:$J$67,基本信息!O243)+V245</f>
        <v>14393320.15777117</v>
      </c>
      <c r="W246" s="69">
        <f>求节点($C$8:$C$67,$J$8:$J$67,基本信息!P243)+W245</f>
        <v>15407390.589488773</v>
      </c>
      <c r="X246" s="69">
        <f>求节点($C$8:$C$67,$J$8:$J$67,基本信息!Q243)+X245</f>
        <v>16482608.334594851</v>
      </c>
      <c r="Y246" s="69">
        <f>求节点($C$8:$C$67,$J$8:$J$67,基本信息!R243)+Y245</f>
        <v>17628131.168546535</v>
      </c>
      <c r="Z246" s="69">
        <f>求节点($C$8:$C$67,$K$8:$K$67,基本信息!N243)+Z245</f>
        <v>0</v>
      </c>
      <c r="AA246" s="69">
        <f>求节点($C$8:$C$67,$K$8:$K$67,基本信息!O243)+AA245</f>
        <v>0</v>
      </c>
      <c r="AB246" s="69">
        <f>求节点($C$8:$C$67,$K$8:$K$67,基本信息!P243)+AB245</f>
        <v>0</v>
      </c>
      <c r="AC246" s="69">
        <f>求节点($C$8:$C$67,$K$8:$K$67,基本信息!Q243)+AC245</f>
        <v>0</v>
      </c>
      <c r="AD246" s="69">
        <f>求节点($C$8:$C$67,$K$8:$K$67,基本信息!R243)+AD245</f>
        <v>0</v>
      </c>
      <c r="AE246" s="69">
        <f>求节点($C$8:$C$67,$L$8:$L$67,基本信息!N243)+AE245</f>
        <v>396507496.30241644</v>
      </c>
      <c r="AF246" s="69">
        <f>求节点($C$8:$C$67,$L$8:$L$67,基本信息!O243)+AF245</f>
        <v>449565979.81044501</v>
      </c>
      <c r="AG246" s="69">
        <f>求节点($C$8:$C$67,$L$8:$L$67,基本信息!P243)+AG245</f>
        <v>508618353.71210933</v>
      </c>
      <c r="AH246" s="69">
        <f>求节点($C$8:$C$67,$L$8:$L$67,基本信息!Q243)+AH245</f>
        <v>573133522.1965065</v>
      </c>
      <c r="AI246" s="69">
        <f>求节点($C$8:$C$67,$L$8:$L$67,基本信息!R243)+AI245</f>
        <v>642980093.50572407</v>
      </c>
      <c r="AJ246" s="69"/>
      <c r="BO246" s="24"/>
      <c r="BP246" s="24"/>
      <c r="BQ246" s="24"/>
      <c r="BR246" s="24"/>
      <c r="BS246" s="24"/>
      <c r="BT246" s="24"/>
      <c r="BU246" s="24"/>
      <c r="BV246" s="24"/>
      <c r="BW246" s="24"/>
      <c r="BX246" s="24"/>
    </row>
    <row r="247" spans="14:76" x14ac:dyDescent="0.15">
      <c r="N247" s="69"/>
      <c r="O247" s="58">
        <v>240</v>
      </c>
      <c r="P247" s="69">
        <f>求节点($C$8:$C$67,$I$8:$I$67,基本信息!N244)+P246</f>
        <v>490435.53293080663</v>
      </c>
      <c r="Q247" s="69">
        <f>求节点($C$8:$C$67,$I$8:$I$67,基本信息!O244)+Q246</f>
        <v>518177.79688078084</v>
      </c>
      <c r="R247" s="69">
        <f>求节点($C$8:$C$67,$I$8:$I$67,基本信息!P244)+R246</f>
        <v>547334.69667524379</v>
      </c>
      <c r="S247" s="69">
        <f>求节点($C$8:$C$67,$I$8:$I$67,基本信息!Q244)+S246</f>
        <v>578052.6823951269</v>
      </c>
      <c r="T247" s="69">
        <f>求节点($C$8:$C$67,$I$8:$I$67,基本信息!R244)+T246</f>
        <v>610649.85137715051</v>
      </c>
      <c r="U247" s="69">
        <f>求节点($C$8:$C$67,$J$8:$J$67,基本信息!N244)+U246</f>
        <v>13497258.574859377</v>
      </c>
      <c r="V247" s="69">
        <f>求节点($C$8:$C$67,$J$8:$J$67,基本信息!O244)+V246</f>
        <v>14457070.15777117</v>
      </c>
      <c r="W247" s="69">
        <f>求节点($C$8:$C$67,$J$8:$J$67,基本信息!P244)+W246</f>
        <v>15474890.589488773</v>
      </c>
      <c r="X247" s="69">
        <f>求节点($C$8:$C$67,$J$8:$J$67,基本信息!Q244)+X246</f>
        <v>16553858.334594851</v>
      </c>
      <c r="Y247" s="69">
        <f>求节点($C$8:$C$67,$J$8:$J$67,基本信息!R244)+Y246</f>
        <v>17703131.168546535</v>
      </c>
      <c r="Z247" s="69">
        <f>求节点($C$8:$C$67,$K$8:$K$67,基本信息!N244)+Z246</f>
        <v>0</v>
      </c>
      <c r="AA247" s="69">
        <f>求节点($C$8:$C$67,$K$8:$K$67,基本信息!O244)+AA246</f>
        <v>0</v>
      </c>
      <c r="AB247" s="69">
        <f>求节点($C$8:$C$67,$K$8:$K$67,基本信息!P244)+AB246</f>
        <v>0</v>
      </c>
      <c r="AC247" s="69">
        <f>求节点($C$8:$C$67,$K$8:$K$67,基本信息!Q244)+AC246</f>
        <v>0</v>
      </c>
      <c r="AD247" s="69">
        <f>求节点($C$8:$C$67,$K$8:$K$67,基本信息!R244)+AD246</f>
        <v>0</v>
      </c>
      <c r="AE247" s="69">
        <f>求节点($C$8:$C$67,$L$8:$L$67,基本信息!N244)+AE246</f>
        <v>398307496.30241644</v>
      </c>
      <c r="AF247" s="69">
        <f>求节点($C$8:$C$67,$L$8:$L$67,基本信息!O244)+AF246</f>
        <v>451605979.81044501</v>
      </c>
      <c r="AG247" s="69">
        <f>求节点($C$8:$C$67,$L$8:$L$67,基本信息!P244)+AG246</f>
        <v>510898353.71210933</v>
      </c>
      <c r="AH247" s="69">
        <f>求节点($C$8:$C$67,$L$8:$L$67,基本信息!Q244)+AH246</f>
        <v>575653522.1965065</v>
      </c>
      <c r="AI247" s="69">
        <f>求节点($C$8:$C$67,$L$8:$L$67,基本信息!R244)+AI246</f>
        <v>645740093.50572407</v>
      </c>
      <c r="AJ247" s="69"/>
      <c r="BO247" s="24"/>
      <c r="BP247" s="24"/>
      <c r="BQ247" s="24"/>
      <c r="BR247" s="24"/>
      <c r="BS247" s="24"/>
      <c r="BT247" s="24"/>
      <c r="BU247" s="24"/>
      <c r="BV247" s="24"/>
      <c r="BW247" s="24"/>
      <c r="BX247" s="24"/>
    </row>
    <row r="248" spans="14:76" x14ac:dyDescent="0.15">
      <c r="N248" s="69"/>
      <c r="O248" s="58">
        <v>241</v>
      </c>
      <c r="P248" s="69">
        <f>求节点($C$8:$C$67,$I$8:$I$67,基本信息!N245)+P247</f>
        <v>492595.53293080663</v>
      </c>
      <c r="Q248" s="69">
        <f>求节点($C$8:$C$67,$I$8:$I$67,基本信息!O245)+Q247</f>
        <v>520442.79688078084</v>
      </c>
      <c r="R248" s="69">
        <f>求节点($C$8:$C$67,$I$8:$I$67,基本信息!P245)+R247</f>
        <v>549704.69667524379</v>
      </c>
      <c r="S248" s="69">
        <f>求节点($C$8:$C$67,$I$8:$I$67,基本信息!Q245)+S247</f>
        <v>580527.6823951269</v>
      </c>
      <c r="T248" s="69">
        <f>求节点($C$8:$C$67,$I$8:$I$67,基本信息!R245)+T247</f>
        <v>613229.85137715051</v>
      </c>
      <c r="U248" s="69">
        <f>求节点($C$8:$C$67,$J$8:$J$67,基本信息!N245)+U247</f>
        <v>13557258.574859377</v>
      </c>
      <c r="V248" s="69">
        <f>求节点($C$8:$C$67,$J$8:$J$67,基本信息!O245)+V247</f>
        <v>14520820.15777117</v>
      </c>
      <c r="W248" s="69">
        <f>求节点($C$8:$C$67,$J$8:$J$67,基本信息!P245)+W247</f>
        <v>15542390.589488773</v>
      </c>
      <c r="X248" s="69">
        <f>求节点($C$8:$C$67,$J$8:$J$67,基本信息!Q245)+X247</f>
        <v>16625108.334594851</v>
      </c>
      <c r="Y248" s="69">
        <f>求节点($C$8:$C$67,$J$8:$J$67,基本信息!R245)+Y247</f>
        <v>17778131.168546535</v>
      </c>
      <c r="Z248" s="69">
        <f>求节点($C$8:$C$67,$K$8:$K$67,基本信息!N245)+Z247</f>
        <v>0</v>
      </c>
      <c r="AA248" s="69">
        <f>求节点($C$8:$C$67,$K$8:$K$67,基本信息!O245)+AA247</f>
        <v>0</v>
      </c>
      <c r="AB248" s="69">
        <f>求节点($C$8:$C$67,$K$8:$K$67,基本信息!P245)+AB247</f>
        <v>0</v>
      </c>
      <c r="AC248" s="69">
        <f>求节点($C$8:$C$67,$K$8:$K$67,基本信息!Q245)+AC247</f>
        <v>0</v>
      </c>
      <c r="AD248" s="69">
        <f>求节点($C$8:$C$67,$K$8:$K$67,基本信息!R245)+AD247</f>
        <v>0</v>
      </c>
      <c r="AE248" s="69">
        <f>求节点($C$8:$C$67,$L$8:$L$67,基本信息!N245)+AE247</f>
        <v>400107496.30241644</v>
      </c>
      <c r="AF248" s="69">
        <f>求节点($C$8:$C$67,$L$8:$L$67,基本信息!O245)+AF247</f>
        <v>453645979.81044501</v>
      </c>
      <c r="AG248" s="69">
        <f>求节点($C$8:$C$67,$L$8:$L$67,基本信息!P245)+AG247</f>
        <v>513178353.71210933</v>
      </c>
      <c r="AH248" s="69">
        <f>求节点($C$8:$C$67,$L$8:$L$67,基本信息!Q245)+AH247</f>
        <v>578173522.1965065</v>
      </c>
      <c r="AI248" s="69">
        <f>求节点($C$8:$C$67,$L$8:$L$67,基本信息!R245)+AI247</f>
        <v>648500093.50572407</v>
      </c>
      <c r="AJ248" s="69"/>
      <c r="BO248" s="24"/>
      <c r="BP248" s="24"/>
      <c r="BQ248" s="24"/>
      <c r="BR248" s="24"/>
      <c r="BS248" s="24"/>
      <c r="BT248" s="24"/>
      <c r="BU248" s="24"/>
      <c r="BV248" s="24"/>
      <c r="BW248" s="24"/>
      <c r="BX248" s="24"/>
    </row>
    <row r="249" spans="14:76" x14ac:dyDescent="0.15">
      <c r="N249" s="69"/>
      <c r="O249" s="58">
        <v>242</v>
      </c>
      <c r="P249" s="69">
        <f>求节点($C$8:$C$67,$I$8:$I$67,基本信息!N246)+P248</f>
        <v>494755.53293080663</v>
      </c>
      <c r="Q249" s="69">
        <f>求节点($C$8:$C$67,$I$8:$I$67,基本信息!O246)+Q248</f>
        <v>522707.79688078084</v>
      </c>
      <c r="R249" s="69">
        <f>求节点($C$8:$C$67,$I$8:$I$67,基本信息!P246)+R248</f>
        <v>552074.69667524379</v>
      </c>
      <c r="S249" s="69">
        <f>求节点($C$8:$C$67,$I$8:$I$67,基本信息!Q246)+S248</f>
        <v>583002.6823951269</v>
      </c>
      <c r="T249" s="69">
        <f>求节点($C$8:$C$67,$I$8:$I$67,基本信息!R246)+T248</f>
        <v>615809.85137715051</v>
      </c>
      <c r="U249" s="69">
        <f>求节点($C$8:$C$67,$J$8:$J$67,基本信息!N246)+U248</f>
        <v>13617258.574859377</v>
      </c>
      <c r="V249" s="69">
        <f>求节点($C$8:$C$67,$J$8:$J$67,基本信息!O246)+V248</f>
        <v>14584570.15777117</v>
      </c>
      <c r="W249" s="69">
        <f>求节点($C$8:$C$67,$J$8:$J$67,基本信息!P246)+W248</f>
        <v>15609890.589488773</v>
      </c>
      <c r="X249" s="69">
        <f>求节点($C$8:$C$67,$J$8:$J$67,基本信息!Q246)+X248</f>
        <v>16696358.334594851</v>
      </c>
      <c r="Y249" s="69">
        <f>求节点($C$8:$C$67,$J$8:$J$67,基本信息!R246)+Y248</f>
        <v>17853131.168546535</v>
      </c>
      <c r="Z249" s="69">
        <f>求节点($C$8:$C$67,$K$8:$K$67,基本信息!N246)+Z248</f>
        <v>0</v>
      </c>
      <c r="AA249" s="69">
        <f>求节点($C$8:$C$67,$K$8:$K$67,基本信息!O246)+AA248</f>
        <v>0</v>
      </c>
      <c r="AB249" s="69">
        <f>求节点($C$8:$C$67,$K$8:$K$67,基本信息!P246)+AB248</f>
        <v>0</v>
      </c>
      <c r="AC249" s="69">
        <f>求节点($C$8:$C$67,$K$8:$K$67,基本信息!Q246)+AC248</f>
        <v>0</v>
      </c>
      <c r="AD249" s="69">
        <f>求节点($C$8:$C$67,$K$8:$K$67,基本信息!R246)+AD248</f>
        <v>0</v>
      </c>
      <c r="AE249" s="69">
        <f>求节点($C$8:$C$67,$L$8:$L$67,基本信息!N246)+AE248</f>
        <v>401907496.30241644</v>
      </c>
      <c r="AF249" s="69">
        <f>求节点($C$8:$C$67,$L$8:$L$67,基本信息!O246)+AF248</f>
        <v>455685979.81044501</v>
      </c>
      <c r="AG249" s="69">
        <f>求节点($C$8:$C$67,$L$8:$L$67,基本信息!P246)+AG248</f>
        <v>515458353.71210933</v>
      </c>
      <c r="AH249" s="69">
        <f>求节点($C$8:$C$67,$L$8:$L$67,基本信息!Q246)+AH248</f>
        <v>580693522.1965065</v>
      </c>
      <c r="AI249" s="69">
        <f>求节点($C$8:$C$67,$L$8:$L$67,基本信息!R246)+AI248</f>
        <v>651260093.50572407</v>
      </c>
      <c r="AJ249" s="69"/>
      <c r="BO249" s="24"/>
      <c r="BP249" s="24"/>
      <c r="BQ249" s="24"/>
      <c r="BR249" s="24"/>
      <c r="BS249" s="24"/>
      <c r="BT249" s="24"/>
      <c r="BU249" s="24"/>
      <c r="BV249" s="24"/>
      <c r="BW249" s="24"/>
      <c r="BX249" s="24"/>
    </row>
    <row r="250" spans="14:76" x14ac:dyDescent="0.15">
      <c r="N250" s="69"/>
      <c r="O250" s="58">
        <v>243</v>
      </c>
      <c r="P250" s="69">
        <f>求节点($C$8:$C$67,$I$8:$I$67,基本信息!N247)+P249</f>
        <v>496915.53293080663</v>
      </c>
      <c r="Q250" s="69">
        <f>求节点($C$8:$C$67,$I$8:$I$67,基本信息!O247)+Q249</f>
        <v>524972.79688078084</v>
      </c>
      <c r="R250" s="69">
        <f>求节点($C$8:$C$67,$I$8:$I$67,基本信息!P247)+R249</f>
        <v>554444.69667524379</v>
      </c>
      <c r="S250" s="69">
        <f>求节点($C$8:$C$67,$I$8:$I$67,基本信息!Q247)+S249</f>
        <v>585477.6823951269</v>
      </c>
      <c r="T250" s="69">
        <f>求节点($C$8:$C$67,$I$8:$I$67,基本信息!R247)+T249</f>
        <v>618389.85137715051</v>
      </c>
      <c r="U250" s="69">
        <f>求节点($C$8:$C$67,$J$8:$J$67,基本信息!N247)+U249</f>
        <v>13677258.574859377</v>
      </c>
      <c r="V250" s="69">
        <f>求节点($C$8:$C$67,$J$8:$J$67,基本信息!O247)+V249</f>
        <v>14648320.15777117</v>
      </c>
      <c r="W250" s="69">
        <f>求节点($C$8:$C$67,$J$8:$J$67,基本信息!P247)+W249</f>
        <v>15677390.589488773</v>
      </c>
      <c r="X250" s="69">
        <f>求节点($C$8:$C$67,$J$8:$J$67,基本信息!Q247)+X249</f>
        <v>16767608.334594851</v>
      </c>
      <c r="Y250" s="69">
        <f>求节点($C$8:$C$67,$J$8:$J$67,基本信息!R247)+Y249</f>
        <v>17928131.168546535</v>
      </c>
      <c r="Z250" s="69">
        <f>求节点($C$8:$C$67,$K$8:$K$67,基本信息!N247)+Z249</f>
        <v>0</v>
      </c>
      <c r="AA250" s="69">
        <f>求节点($C$8:$C$67,$K$8:$K$67,基本信息!O247)+AA249</f>
        <v>0</v>
      </c>
      <c r="AB250" s="69">
        <f>求节点($C$8:$C$67,$K$8:$K$67,基本信息!P247)+AB249</f>
        <v>0</v>
      </c>
      <c r="AC250" s="69">
        <f>求节点($C$8:$C$67,$K$8:$K$67,基本信息!Q247)+AC249</f>
        <v>0</v>
      </c>
      <c r="AD250" s="69">
        <f>求节点($C$8:$C$67,$K$8:$K$67,基本信息!R247)+AD249</f>
        <v>0</v>
      </c>
      <c r="AE250" s="69">
        <f>求节点($C$8:$C$67,$L$8:$L$67,基本信息!N247)+AE249</f>
        <v>403707496.30241644</v>
      </c>
      <c r="AF250" s="69">
        <f>求节点($C$8:$C$67,$L$8:$L$67,基本信息!O247)+AF249</f>
        <v>457725979.81044501</v>
      </c>
      <c r="AG250" s="69">
        <f>求节点($C$8:$C$67,$L$8:$L$67,基本信息!P247)+AG249</f>
        <v>517738353.71210933</v>
      </c>
      <c r="AH250" s="69">
        <f>求节点($C$8:$C$67,$L$8:$L$67,基本信息!Q247)+AH249</f>
        <v>583213522.1965065</v>
      </c>
      <c r="AI250" s="69">
        <f>求节点($C$8:$C$67,$L$8:$L$67,基本信息!R247)+AI249</f>
        <v>654020093.50572407</v>
      </c>
      <c r="AJ250" s="69"/>
      <c r="BO250" s="24"/>
      <c r="BP250" s="24"/>
      <c r="BQ250" s="24"/>
      <c r="BR250" s="24"/>
      <c r="BS250" s="24"/>
      <c r="BT250" s="24"/>
      <c r="BU250" s="24"/>
      <c r="BV250" s="24"/>
      <c r="BW250" s="24"/>
      <c r="BX250" s="24"/>
    </row>
    <row r="251" spans="14:76" x14ac:dyDescent="0.15">
      <c r="N251" s="69"/>
      <c r="O251" s="58">
        <v>244</v>
      </c>
      <c r="P251" s="69">
        <f>求节点($C$8:$C$67,$I$8:$I$67,基本信息!N248)+P250</f>
        <v>499075.53293080663</v>
      </c>
      <c r="Q251" s="69">
        <f>求节点($C$8:$C$67,$I$8:$I$67,基本信息!O248)+Q250</f>
        <v>527237.79688078084</v>
      </c>
      <c r="R251" s="69">
        <f>求节点($C$8:$C$67,$I$8:$I$67,基本信息!P248)+R250</f>
        <v>556814.69667524379</v>
      </c>
      <c r="S251" s="69">
        <f>求节点($C$8:$C$67,$I$8:$I$67,基本信息!Q248)+S250</f>
        <v>587952.6823951269</v>
      </c>
      <c r="T251" s="69">
        <f>求节点($C$8:$C$67,$I$8:$I$67,基本信息!R248)+T250</f>
        <v>620969.85137715051</v>
      </c>
      <c r="U251" s="69">
        <f>求节点($C$8:$C$67,$J$8:$J$67,基本信息!N248)+U250</f>
        <v>13737258.574859377</v>
      </c>
      <c r="V251" s="69">
        <f>求节点($C$8:$C$67,$J$8:$J$67,基本信息!O248)+V250</f>
        <v>14712070.15777117</v>
      </c>
      <c r="W251" s="69">
        <f>求节点($C$8:$C$67,$J$8:$J$67,基本信息!P248)+W250</f>
        <v>15744890.589488773</v>
      </c>
      <c r="X251" s="69">
        <f>求节点($C$8:$C$67,$J$8:$J$67,基本信息!Q248)+X250</f>
        <v>16838858.334594853</v>
      </c>
      <c r="Y251" s="69">
        <f>求节点($C$8:$C$67,$J$8:$J$67,基本信息!R248)+Y250</f>
        <v>18003131.168546535</v>
      </c>
      <c r="Z251" s="69">
        <f>求节点($C$8:$C$67,$K$8:$K$67,基本信息!N248)+Z250</f>
        <v>0</v>
      </c>
      <c r="AA251" s="69">
        <f>求节点($C$8:$C$67,$K$8:$K$67,基本信息!O248)+AA250</f>
        <v>0</v>
      </c>
      <c r="AB251" s="69">
        <f>求节点($C$8:$C$67,$K$8:$K$67,基本信息!P248)+AB250</f>
        <v>0</v>
      </c>
      <c r="AC251" s="69">
        <f>求节点($C$8:$C$67,$K$8:$K$67,基本信息!Q248)+AC250</f>
        <v>0</v>
      </c>
      <c r="AD251" s="69">
        <f>求节点($C$8:$C$67,$K$8:$K$67,基本信息!R248)+AD250</f>
        <v>0</v>
      </c>
      <c r="AE251" s="69">
        <f>求节点($C$8:$C$67,$L$8:$L$67,基本信息!N248)+AE250</f>
        <v>405507496.30241644</v>
      </c>
      <c r="AF251" s="69">
        <f>求节点($C$8:$C$67,$L$8:$L$67,基本信息!O248)+AF250</f>
        <v>459765979.81044501</v>
      </c>
      <c r="AG251" s="69">
        <f>求节点($C$8:$C$67,$L$8:$L$67,基本信息!P248)+AG250</f>
        <v>520018353.71210933</v>
      </c>
      <c r="AH251" s="69">
        <f>求节点($C$8:$C$67,$L$8:$L$67,基本信息!Q248)+AH250</f>
        <v>585733522.1965065</v>
      </c>
      <c r="AI251" s="69">
        <f>求节点($C$8:$C$67,$L$8:$L$67,基本信息!R248)+AI250</f>
        <v>656780093.50572407</v>
      </c>
      <c r="AJ251" s="69"/>
      <c r="BO251" s="24"/>
      <c r="BP251" s="24"/>
      <c r="BQ251" s="24"/>
      <c r="BR251" s="24"/>
      <c r="BS251" s="24"/>
      <c r="BT251" s="24"/>
      <c r="BU251" s="24"/>
      <c r="BV251" s="24"/>
      <c r="BW251" s="24"/>
      <c r="BX251" s="24"/>
    </row>
    <row r="252" spans="14:76" x14ac:dyDescent="0.15">
      <c r="N252" s="69"/>
      <c r="O252" s="58">
        <v>245</v>
      </c>
      <c r="P252" s="69">
        <f>求节点($C$8:$C$67,$I$8:$I$67,基本信息!N249)+P251</f>
        <v>501235.53293080663</v>
      </c>
      <c r="Q252" s="69">
        <f>求节点($C$8:$C$67,$I$8:$I$67,基本信息!O249)+Q251</f>
        <v>529502.79688078084</v>
      </c>
      <c r="R252" s="69">
        <f>求节点($C$8:$C$67,$I$8:$I$67,基本信息!P249)+R251</f>
        <v>559184.69667524379</v>
      </c>
      <c r="S252" s="69">
        <f>求节点($C$8:$C$67,$I$8:$I$67,基本信息!Q249)+S251</f>
        <v>590427.6823951269</v>
      </c>
      <c r="T252" s="69">
        <f>求节点($C$8:$C$67,$I$8:$I$67,基本信息!R249)+T251</f>
        <v>623549.85137715051</v>
      </c>
      <c r="U252" s="69">
        <f>求节点($C$8:$C$67,$J$8:$J$67,基本信息!N249)+U251</f>
        <v>13797258.574859377</v>
      </c>
      <c r="V252" s="69">
        <f>求节点($C$8:$C$67,$J$8:$J$67,基本信息!O249)+V251</f>
        <v>14775820.15777117</v>
      </c>
      <c r="W252" s="69">
        <f>求节点($C$8:$C$67,$J$8:$J$67,基本信息!P249)+W251</f>
        <v>15812390.589488773</v>
      </c>
      <c r="X252" s="69">
        <f>求节点($C$8:$C$67,$J$8:$J$67,基本信息!Q249)+X251</f>
        <v>16910108.334594853</v>
      </c>
      <c r="Y252" s="69">
        <f>求节点($C$8:$C$67,$J$8:$J$67,基本信息!R249)+Y251</f>
        <v>18078131.168546535</v>
      </c>
      <c r="Z252" s="69">
        <f>求节点($C$8:$C$67,$K$8:$K$67,基本信息!N249)+Z251</f>
        <v>0</v>
      </c>
      <c r="AA252" s="69">
        <f>求节点($C$8:$C$67,$K$8:$K$67,基本信息!O249)+AA251</f>
        <v>0</v>
      </c>
      <c r="AB252" s="69">
        <f>求节点($C$8:$C$67,$K$8:$K$67,基本信息!P249)+AB251</f>
        <v>0</v>
      </c>
      <c r="AC252" s="69">
        <f>求节点($C$8:$C$67,$K$8:$K$67,基本信息!Q249)+AC251</f>
        <v>0</v>
      </c>
      <c r="AD252" s="69">
        <f>求节点($C$8:$C$67,$K$8:$K$67,基本信息!R249)+AD251</f>
        <v>0</v>
      </c>
      <c r="AE252" s="69">
        <f>求节点($C$8:$C$67,$L$8:$L$67,基本信息!N249)+AE251</f>
        <v>407307496.30241644</v>
      </c>
      <c r="AF252" s="69">
        <f>求节点($C$8:$C$67,$L$8:$L$67,基本信息!O249)+AF251</f>
        <v>461805979.81044501</v>
      </c>
      <c r="AG252" s="69">
        <f>求节点($C$8:$C$67,$L$8:$L$67,基本信息!P249)+AG251</f>
        <v>522298353.71210933</v>
      </c>
      <c r="AH252" s="69">
        <f>求节点($C$8:$C$67,$L$8:$L$67,基本信息!Q249)+AH251</f>
        <v>588253522.1965065</v>
      </c>
      <c r="AI252" s="69">
        <f>求节点($C$8:$C$67,$L$8:$L$67,基本信息!R249)+AI251</f>
        <v>659540093.50572407</v>
      </c>
      <c r="AJ252" s="69"/>
      <c r="BO252" s="24"/>
      <c r="BP252" s="24"/>
      <c r="BQ252" s="24"/>
      <c r="BR252" s="24"/>
      <c r="BS252" s="24"/>
      <c r="BT252" s="24"/>
      <c r="BU252" s="24"/>
      <c r="BV252" s="24"/>
      <c r="BW252" s="24"/>
      <c r="BX252" s="24"/>
    </row>
    <row r="253" spans="14:76" x14ac:dyDescent="0.15">
      <c r="N253" s="69"/>
      <c r="O253" s="58">
        <v>246</v>
      </c>
      <c r="P253" s="69">
        <f>求节点($C$8:$C$67,$I$8:$I$67,基本信息!N250)+P252</f>
        <v>503395.53293080663</v>
      </c>
      <c r="Q253" s="69">
        <f>求节点($C$8:$C$67,$I$8:$I$67,基本信息!O250)+Q252</f>
        <v>531767.79688078084</v>
      </c>
      <c r="R253" s="69">
        <f>求节点($C$8:$C$67,$I$8:$I$67,基本信息!P250)+R252</f>
        <v>561554.69667524379</v>
      </c>
      <c r="S253" s="69">
        <f>求节点($C$8:$C$67,$I$8:$I$67,基本信息!Q250)+S252</f>
        <v>592902.6823951269</v>
      </c>
      <c r="T253" s="69">
        <f>求节点($C$8:$C$67,$I$8:$I$67,基本信息!R250)+T252</f>
        <v>626129.85137715051</v>
      </c>
      <c r="U253" s="69">
        <f>求节点($C$8:$C$67,$J$8:$J$67,基本信息!N250)+U252</f>
        <v>13857258.574859377</v>
      </c>
      <c r="V253" s="69">
        <f>求节点($C$8:$C$67,$J$8:$J$67,基本信息!O250)+V252</f>
        <v>14839570.15777117</v>
      </c>
      <c r="W253" s="69">
        <f>求节点($C$8:$C$67,$J$8:$J$67,基本信息!P250)+W252</f>
        <v>15879890.589488773</v>
      </c>
      <c r="X253" s="69">
        <f>求节点($C$8:$C$67,$J$8:$J$67,基本信息!Q250)+X252</f>
        <v>16981358.334594853</v>
      </c>
      <c r="Y253" s="69">
        <f>求节点($C$8:$C$67,$J$8:$J$67,基本信息!R250)+Y252</f>
        <v>18153131.168546535</v>
      </c>
      <c r="Z253" s="69">
        <f>求节点($C$8:$C$67,$K$8:$K$67,基本信息!N250)+Z252</f>
        <v>0</v>
      </c>
      <c r="AA253" s="69">
        <f>求节点($C$8:$C$67,$K$8:$K$67,基本信息!O250)+AA252</f>
        <v>0</v>
      </c>
      <c r="AB253" s="69">
        <f>求节点($C$8:$C$67,$K$8:$K$67,基本信息!P250)+AB252</f>
        <v>0</v>
      </c>
      <c r="AC253" s="69">
        <f>求节点($C$8:$C$67,$K$8:$K$67,基本信息!Q250)+AC252</f>
        <v>0</v>
      </c>
      <c r="AD253" s="69">
        <f>求节点($C$8:$C$67,$K$8:$K$67,基本信息!R250)+AD252</f>
        <v>0</v>
      </c>
      <c r="AE253" s="69">
        <f>求节点($C$8:$C$67,$L$8:$L$67,基本信息!N250)+AE252</f>
        <v>409107496.30241644</v>
      </c>
      <c r="AF253" s="69">
        <f>求节点($C$8:$C$67,$L$8:$L$67,基本信息!O250)+AF252</f>
        <v>463845979.81044501</v>
      </c>
      <c r="AG253" s="69">
        <f>求节点($C$8:$C$67,$L$8:$L$67,基本信息!P250)+AG252</f>
        <v>524578353.71210933</v>
      </c>
      <c r="AH253" s="69">
        <f>求节点($C$8:$C$67,$L$8:$L$67,基本信息!Q250)+AH252</f>
        <v>590773522.1965065</v>
      </c>
      <c r="AI253" s="69">
        <f>求节点($C$8:$C$67,$L$8:$L$67,基本信息!R250)+AI252</f>
        <v>662300093.50572407</v>
      </c>
      <c r="AJ253" s="69"/>
      <c r="BO253" s="24"/>
      <c r="BP253" s="24"/>
      <c r="BQ253" s="24"/>
      <c r="BR253" s="24"/>
      <c r="BS253" s="24"/>
      <c r="BT253" s="24"/>
      <c r="BU253" s="24"/>
      <c r="BV253" s="24"/>
      <c r="BW253" s="24"/>
      <c r="BX253" s="24"/>
    </row>
    <row r="254" spans="14:76" x14ac:dyDescent="0.15">
      <c r="N254" s="69"/>
      <c r="O254" s="58">
        <v>247</v>
      </c>
      <c r="P254" s="69">
        <f>求节点($C$8:$C$67,$I$8:$I$67,基本信息!N251)+P253</f>
        <v>505555.53293080663</v>
      </c>
      <c r="Q254" s="69">
        <f>求节点($C$8:$C$67,$I$8:$I$67,基本信息!O251)+Q253</f>
        <v>534032.79688078084</v>
      </c>
      <c r="R254" s="69">
        <f>求节点($C$8:$C$67,$I$8:$I$67,基本信息!P251)+R253</f>
        <v>563924.69667524379</v>
      </c>
      <c r="S254" s="69">
        <f>求节点($C$8:$C$67,$I$8:$I$67,基本信息!Q251)+S253</f>
        <v>595377.6823951269</v>
      </c>
      <c r="T254" s="69">
        <f>求节点($C$8:$C$67,$I$8:$I$67,基本信息!R251)+T253</f>
        <v>628709.85137715051</v>
      </c>
      <c r="U254" s="69">
        <f>求节点($C$8:$C$67,$J$8:$J$67,基本信息!N251)+U253</f>
        <v>13917258.574859377</v>
      </c>
      <c r="V254" s="69">
        <f>求节点($C$8:$C$67,$J$8:$J$67,基本信息!O251)+V253</f>
        <v>14903320.15777117</v>
      </c>
      <c r="W254" s="69">
        <f>求节点($C$8:$C$67,$J$8:$J$67,基本信息!P251)+W253</f>
        <v>15947390.589488773</v>
      </c>
      <c r="X254" s="69">
        <f>求节点($C$8:$C$67,$J$8:$J$67,基本信息!Q251)+X253</f>
        <v>17052608.334594853</v>
      </c>
      <c r="Y254" s="69">
        <f>求节点($C$8:$C$67,$J$8:$J$67,基本信息!R251)+Y253</f>
        <v>18228131.168546535</v>
      </c>
      <c r="Z254" s="69">
        <f>求节点($C$8:$C$67,$K$8:$K$67,基本信息!N251)+Z253</f>
        <v>0</v>
      </c>
      <c r="AA254" s="69">
        <f>求节点($C$8:$C$67,$K$8:$K$67,基本信息!O251)+AA253</f>
        <v>0</v>
      </c>
      <c r="AB254" s="69">
        <f>求节点($C$8:$C$67,$K$8:$K$67,基本信息!P251)+AB253</f>
        <v>0</v>
      </c>
      <c r="AC254" s="69">
        <f>求节点($C$8:$C$67,$K$8:$K$67,基本信息!Q251)+AC253</f>
        <v>0</v>
      </c>
      <c r="AD254" s="69">
        <f>求节点($C$8:$C$67,$K$8:$K$67,基本信息!R251)+AD253</f>
        <v>0</v>
      </c>
      <c r="AE254" s="69">
        <f>求节点($C$8:$C$67,$L$8:$L$67,基本信息!N251)+AE253</f>
        <v>410907496.30241644</v>
      </c>
      <c r="AF254" s="69">
        <f>求节点($C$8:$C$67,$L$8:$L$67,基本信息!O251)+AF253</f>
        <v>465885979.81044501</v>
      </c>
      <c r="AG254" s="69">
        <f>求节点($C$8:$C$67,$L$8:$L$67,基本信息!P251)+AG253</f>
        <v>526858353.71210933</v>
      </c>
      <c r="AH254" s="69">
        <f>求节点($C$8:$C$67,$L$8:$L$67,基本信息!Q251)+AH253</f>
        <v>593293522.1965065</v>
      </c>
      <c r="AI254" s="69">
        <f>求节点($C$8:$C$67,$L$8:$L$67,基本信息!R251)+AI253</f>
        <v>665060093.50572407</v>
      </c>
      <c r="AJ254" s="69"/>
      <c r="BO254" s="24"/>
      <c r="BP254" s="24"/>
      <c r="BQ254" s="24"/>
      <c r="BR254" s="24"/>
      <c r="BS254" s="24"/>
      <c r="BT254" s="24"/>
      <c r="BU254" s="24"/>
      <c r="BV254" s="24"/>
      <c r="BW254" s="24"/>
      <c r="BX254" s="24"/>
    </row>
    <row r="255" spans="14:76" x14ac:dyDescent="0.15">
      <c r="N255" s="69"/>
      <c r="O255" s="58">
        <v>248</v>
      </c>
      <c r="P255" s="69">
        <f>求节点($C$8:$C$67,$I$8:$I$67,基本信息!N252)+P254</f>
        <v>507715.53293080663</v>
      </c>
      <c r="Q255" s="69">
        <f>求节点($C$8:$C$67,$I$8:$I$67,基本信息!O252)+Q254</f>
        <v>536297.79688078084</v>
      </c>
      <c r="R255" s="69">
        <f>求节点($C$8:$C$67,$I$8:$I$67,基本信息!P252)+R254</f>
        <v>566294.69667524379</v>
      </c>
      <c r="S255" s="69">
        <f>求节点($C$8:$C$67,$I$8:$I$67,基本信息!Q252)+S254</f>
        <v>597852.6823951269</v>
      </c>
      <c r="T255" s="69">
        <f>求节点($C$8:$C$67,$I$8:$I$67,基本信息!R252)+T254</f>
        <v>631289.85137715051</v>
      </c>
      <c r="U255" s="69">
        <f>求节点($C$8:$C$67,$J$8:$J$67,基本信息!N252)+U254</f>
        <v>13977258.574859377</v>
      </c>
      <c r="V255" s="69">
        <f>求节点($C$8:$C$67,$J$8:$J$67,基本信息!O252)+V254</f>
        <v>14967070.15777117</v>
      </c>
      <c r="W255" s="69">
        <f>求节点($C$8:$C$67,$J$8:$J$67,基本信息!P252)+W254</f>
        <v>16014890.589488773</v>
      </c>
      <c r="X255" s="69">
        <f>求节点($C$8:$C$67,$J$8:$J$67,基本信息!Q252)+X254</f>
        <v>17123858.334594853</v>
      </c>
      <c r="Y255" s="69">
        <f>求节点($C$8:$C$67,$J$8:$J$67,基本信息!R252)+Y254</f>
        <v>18303131.168546535</v>
      </c>
      <c r="Z255" s="69">
        <f>求节点($C$8:$C$67,$K$8:$K$67,基本信息!N252)+Z254</f>
        <v>0</v>
      </c>
      <c r="AA255" s="69">
        <f>求节点($C$8:$C$67,$K$8:$K$67,基本信息!O252)+AA254</f>
        <v>0</v>
      </c>
      <c r="AB255" s="69">
        <f>求节点($C$8:$C$67,$K$8:$K$67,基本信息!P252)+AB254</f>
        <v>0</v>
      </c>
      <c r="AC255" s="69">
        <f>求节点($C$8:$C$67,$K$8:$K$67,基本信息!Q252)+AC254</f>
        <v>0</v>
      </c>
      <c r="AD255" s="69">
        <f>求节点($C$8:$C$67,$K$8:$K$67,基本信息!R252)+AD254</f>
        <v>0</v>
      </c>
      <c r="AE255" s="69">
        <f>求节点($C$8:$C$67,$L$8:$L$67,基本信息!N252)+AE254</f>
        <v>412707496.30241644</v>
      </c>
      <c r="AF255" s="69">
        <f>求节点($C$8:$C$67,$L$8:$L$67,基本信息!O252)+AF254</f>
        <v>467925979.81044501</v>
      </c>
      <c r="AG255" s="69">
        <f>求节点($C$8:$C$67,$L$8:$L$67,基本信息!P252)+AG254</f>
        <v>529138353.71210933</v>
      </c>
      <c r="AH255" s="69">
        <f>求节点($C$8:$C$67,$L$8:$L$67,基本信息!Q252)+AH254</f>
        <v>595813522.1965065</v>
      </c>
      <c r="AI255" s="69">
        <f>求节点($C$8:$C$67,$L$8:$L$67,基本信息!R252)+AI254</f>
        <v>667820093.50572407</v>
      </c>
      <c r="AJ255" s="69"/>
      <c r="BO255" s="24"/>
      <c r="BP255" s="24"/>
      <c r="BQ255" s="24"/>
      <c r="BR255" s="24"/>
      <c r="BS255" s="24"/>
      <c r="BT255" s="24"/>
      <c r="BU255" s="24"/>
      <c r="BV255" s="24"/>
      <c r="BW255" s="24"/>
      <c r="BX255" s="24"/>
    </row>
    <row r="256" spans="14:76" x14ac:dyDescent="0.15">
      <c r="N256" s="69"/>
      <c r="O256" s="58">
        <v>249</v>
      </c>
      <c r="P256" s="69">
        <f>求节点($C$8:$C$67,$I$8:$I$67,基本信息!N253)+P255</f>
        <v>509875.53293080663</v>
      </c>
      <c r="Q256" s="69">
        <f>求节点($C$8:$C$67,$I$8:$I$67,基本信息!O253)+Q255</f>
        <v>538562.79688078084</v>
      </c>
      <c r="R256" s="69">
        <f>求节点($C$8:$C$67,$I$8:$I$67,基本信息!P253)+R255</f>
        <v>568664.69667524379</v>
      </c>
      <c r="S256" s="69">
        <f>求节点($C$8:$C$67,$I$8:$I$67,基本信息!Q253)+S255</f>
        <v>600327.6823951269</v>
      </c>
      <c r="T256" s="69">
        <f>求节点($C$8:$C$67,$I$8:$I$67,基本信息!R253)+T255</f>
        <v>633869.85137715051</v>
      </c>
      <c r="U256" s="69">
        <f>求节点($C$8:$C$67,$J$8:$J$67,基本信息!N253)+U255</f>
        <v>14037258.574859377</v>
      </c>
      <c r="V256" s="69">
        <f>求节点($C$8:$C$67,$J$8:$J$67,基本信息!O253)+V255</f>
        <v>15030820.15777117</v>
      </c>
      <c r="W256" s="69">
        <f>求节点($C$8:$C$67,$J$8:$J$67,基本信息!P253)+W255</f>
        <v>16082390.589488773</v>
      </c>
      <c r="X256" s="69">
        <f>求节点($C$8:$C$67,$J$8:$J$67,基本信息!Q253)+X255</f>
        <v>17195108.334594853</v>
      </c>
      <c r="Y256" s="69">
        <f>求节点($C$8:$C$67,$J$8:$J$67,基本信息!R253)+Y255</f>
        <v>18378131.168546535</v>
      </c>
      <c r="Z256" s="69">
        <f>求节点($C$8:$C$67,$K$8:$K$67,基本信息!N253)+Z255</f>
        <v>0</v>
      </c>
      <c r="AA256" s="69">
        <f>求节点($C$8:$C$67,$K$8:$K$67,基本信息!O253)+AA255</f>
        <v>0</v>
      </c>
      <c r="AB256" s="69">
        <f>求节点($C$8:$C$67,$K$8:$K$67,基本信息!P253)+AB255</f>
        <v>0</v>
      </c>
      <c r="AC256" s="69">
        <f>求节点($C$8:$C$67,$K$8:$K$67,基本信息!Q253)+AC255</f>
        <v>0</v>
      </c>
      <c r="AD256" s="69">
        <f>求节点($C$8:$C$67,$K$8:$K$67,基本信息!R253)+AD255</f>
        <v>0</v>
      </c>
      <c r="AE256" s="69">
        <f>求节点($C$8:$C$67,$L$8:$L$67,基本信息!N253)+AE255</f>
        <v>414507496.30241644</v>
      </c>
      <c r="AF256" s="69">
        <f>求节点($C$8:$C$67,$L$8:$L$67,基本信息!O253)+AF255</f>
        <v>469965979.81044501</v>
      </c>
      <c r="AG256" s="69">
        <f>求节点($C$8:$C$67,$L$8:$L$67,基本信息!P253)+AG255</f>
        <v>531418353.71210933</v>
      </c>
      <c r="AH256" s="69">
        <f>求节点($C$8:$C$67,$L$8:$L$67,基本信息!Q253)+AH255</f>
        <v>598333522.1965065</v>
      </c>
      <c r="AI256" s="69">
        <f>求节点($C$8:$C$67,$L$8:$L$67,基本信息!R253)+AI255</f>
        <v>670580093.50572407</v>
      </c>
      <c r="AJ256" s="69"/>
      <c r="BO256" s="24"/>
      <c r="BP256" s="24"/>
      <c r="BQ256" s="24"/>
      <c r="BR256" s="24"/>
      <c r="BS256" s="24"/>
      <c r="BT256" s="24"/>
      <c r="BU256" s="24"/>
      <c r="BV256" s="24"/>
      <c r="BW256" s="24"/>
      <c r="BX256" s="24"/>
    </row>
    <row r="257" spans="14:76" x14ac:dyDescent="0.15">
      <c r="N257" s="69"/>
      <c r="O257" s="58">
        <v>250</v>
      </c>
      <c r="P257" s="69">
        <f>求节点($C$8:$C$67,$I$8:$I$67,基本信息!N254)+P256</f>
        <v>512035.53293080663</v>
      </c>
      <c r="Q257" s="69">
        <f>求节点($C$8:$C$67,$I$8:$I$67,基本信息!O254)+Q256</f>
        <v>540827.79688078084</v>
      </c>
      <c r="R257" s="69">
        <f>求节点($C$8:$C$67,$I$8:$I$67,基本信息!P254)+R256</f>
        <v>571034.69667524379</v>
      </c>
      <c r="S257" s="69">
        <f>求节点($C$8:$C$67,$I$8:$I$67,基本信息!Q254)+S256</f>
        <v>602802.6823951269</v>
      </c>
      <c r="T257" s="69">
        <f>求节点($C$8:$C$67,$I$8:$I$67,基本信息!R254)+T256</f>
        <v>636449.85137715051</v>
      </c>
      <c r="U257" s="69">
        <f>求节点($C$8:$C$67,$J$8:$J$67,基本信息!N254)+U256</f>
        <v>14097258.574859377</v>
      </c>
      <c r="V257" s="69">
        <f>求节点($C$8:$C$67,$J$8:$J$67,基本信息!O254)+V256</f>
        <v>15094570.15777117</v>
      </c>
      <c r="W257" s="69">
        <f>求节点($C$8:$C$67,$J$8:$J$67,基本信息!P254)+W256</f>
        <v>16149890.589488773</v>
      </c>
      <c r="X257" s="69">
        <f>求节点($C$8:$C$67,$J$8:$J$67,基本信息!Q254)+X256</f>
        <v>17266358.334594853</v>
      </c>
      <c r="Y257" s="69">
        <f>求节点($C$8:$C$67,$J$8:$J$67,基本信息!R254)+Y256</f>
        <v>18453131.168546535</v>
      </c>
      <c r="Z257" s="69">
        <f>求节点($C$8:$C$67,$K$8:$K$67,基本信息!N254)+Z256</f>
        <v>0</v>
      </c>
      <c r="AA257" s="69">
        <f>求节点($C$8:$C$67,$K$8:$K$67,基本信息!O254)+AA256</f>
        <v>0</v>
      </c>
      <c r="AB257" s="69">
        <f>求节点($C$8:$C$67,$K$8:$K$67,基本信息!P254)+AB256</f>
        <v>0</v>
      </c>
      <c r="AC257" s="69">
        <f>求节点($C$8:$C$67,$K$8:$K$67,基本信息!Q254)+AC256</f>
        <v>0</v>
      </c>
      <c r="AD257" s="69">
        <f>求节点($C$8:$C$67,$K$8:$K$67,基本信息!R254)+AD256</f>
        <v>0</v>
      </c>
      <c r="AE257" s="69">
        <f>求节点($C$8:$C$67,$L$8:$L$67,基本信息!N254)+AE256</f>
        <v>416307496.30241644</v>
      </c>
      <c r="AF257" s="69">
        <f>求节点($C$8:$C$67,$L$8:$L$67,基本信息!O254)+AF256</f>
        <v>472005979.81044501</v>
      </c>
      <c r="AG257" s="69">
        <f>求节点($C$8:$C$67,$L$8:$L$67,基本信息!P254)+AG256</f>
        <v>533698353.71210933</v>
      </c>
      <c r="AH257" s="69">
        <f>求节点($C$8:$C$67,$L$8:$L$67,基本信息!Q254)+AH256</f>
        <v>600853522.1965065</v>
      </c>
      <c r="AI257" s="69">
        <f>求节点($C$8:$C$67,$L$8:$L$67,基本信息!R254)+AI256</f>
        <v>673340093.50572407</v>
      </c>
      <c r="AJ257" s="69"/>
      <c r="BO257" s="24"/>
      <c r="BP257" s="24"/>
      <c r="BQ257" s="24"/>
      <c r="BR257" s="24"/>
      <c r="BS257" s="24"/>
      <c r="BT257" s="24"/>
      <c r="BU257" s="24"/>
      <c r="BV257" s="24"/>
      <c r="BW257" s="24"/>
      <c r="BX257" s="24"/>
    </row>
    <row r="258" spans="14:76" x14ac:dyDescent="0.15">
      <c r="N258" s="69"/>
      <c r="O258" s="58">
        <v>251</v>
      </c>
      <c r="P258" s="69">
        <f>求节点($C$8:$C$67,$I$8:$I$67,基本信息!N255)+P257</f>
        <v>514195.53293080663</v>
      </c>
      <c r="Q258" s="69">
        <f>求节点($C$8:$C$67,$I$8:$I$67,基本信息!O255)+Q257</f>
        <v>543092.79688078084</v>
      </c>
      <c r="R258" s="69">
        <f>求节点($C$8:$C$67,$I$8:$I$67,基本信息!P255)+R257</f>
        <v>573404.69667524379</v>
      </c>
      <c r="S258" s="69">
        <f>求节点($C$8:$C$67,$I$8:$I$67,基本信息!Q255)+S257</f>
        <v>605277.6823951269</v>
      </c>
      <c r="T258" s="69">
        <f>求节点($C$8:$C$67,$I$8:$I$67,基本信息!R255)+T257</f>
        <v>639029.85137715051</v>
      </c>
      <c r="U258" s="69">
        <f>求节点($C$8:$C$67,$J$8:$J$67,基本信息!N255)+U257</f>
        <v>14157258.574859377</v>
      </c>
      <c r="V258" s="69">
        <f>求节点($C$8:$C$67,$J$8:$J$67,基本信息!O255)+V257</f>
        <v>15158320.15777117</v>
      </c>
      <c r="W258" s="69">
        <f>求节点($C$8:$C$67,$J$8:$J$67,基本信息!P255)+W257</f>
        <v>16217390.589488773</v>
      </c>
      <c r="X258" s="69">
        <f>求节点($C$8:$C$67,$J$8:$J$67,基本信息!Q255)+X257</f>
        <v>17337608.334594853</v>
      </c>
      <c r="Y258" s="69">
        <f>求节点($C$8:$C$67,$J$8:$J$67,基本信息!R255)+Y257</f>
        <v>18528131.168546535</v>
      </c>
      <c r="Z258" s="69">
        <f>求节点($C$8:$C$67,$K$8:$K$67,基本信息!N255)+Z257</f>
        <v>0</v>
      </c>
      <c r="AA258" s="69">
        <f>求节点($C$8:$C$67,$K$8:$K$67,基本信息!O255)+AA257</f>
        <v>0</v>
      </c>
      <c r="AB258" s="69">
        <f>求节点($C$8:$C$67,$K$8:$K$67,基本信息!P255)+AB257</f>
        <v>0</v>
      </c>
      <c r="AC258" s="69">
        <f>求节点($C$8:$C$67,$K$8:$K$67,基本信息!Q255)+AC257</f>
        <v>0</v>
      </c>
      <c r="AD258" s="69">
        <f>求节点($C$8:$C$67,$K$8:$K$67,基本信息!R255)+AD257</f>
        <v>0</v>
      </c>
      <c r="AE258" s="69">
        <f>求节点($C$8:$C$67,$L$8:$L$67,基本信息!N255)+AE257</f>
        <v>418107496.30241644</v>
      </c>
      <c r="AF258" s="69">
        <f>求节点($C$8:$C$67,$L$8:$L$67,基本信息!O255)+AF257</f>
        <v>474045979.81044501</v>
      </c>
      <c r="AG258" s="69">
        <f>求节点($C$8:$C$67,$L$8:$L$67,基本信息!P255)+AG257</f>
        <v>535978353.71210933</v>
      </c>
      <c r="AH258" s="69">
        <f>求节点($C$8:$C$67,$L$8:$L$67,基本信息!Q255)+AH257</f>
        <v>603373522.1965065</v>
      </c>
      <c r="AI258" s="69">
        <f>求节点($C$8:$C$67,$L$8:$L$67,基本信息!R255)+AI257</f>
        <v>676100093.50572407</v>
      </c>
      <c r="AJ258" s="69"/>
      <c r="BO258" s="24"/>
      <c r="BP258" s="24"/>
      <c r="BQ258" s="24"/>
      <c r="BR258" s="24"/>
      <c r="BS258" s="24"/>
      <c r="BT258" s="24"/>
      <c r="BU258" s="24"/>
      <c r="BV258" s="24"/>
      <c r="BW258" s="24"/>
      <c r="BX258" s="24"/>
    </row>
    <row r="259" spans="14:76" x14ac:dyDescent="0.15">
      <c r="N259" s="69"/>
      <c r="O259" s="58">
        <v>252</v>
      </c>
      <c r="P259" s="69">
        <f>求节点($C$8:$C$67,$I$8:$I$67,基本信息!N256)+P258</f>
        <v>516355.53293080663</v>
      </c>
      <c r="Q259" s="69">
        <f>求节点($C$8:$C$67,$I$8:$I$67,基本信息!O256)+Q258</f>
        <v>545357.79688078084</v>
      </c>
      <c r="R259" s="69">
        <f>求节点($C$8:$C$67,$I$8:$I$67,基本信息!P256)+R258</f>
        <v>575774.69667524379</v>
      </c>
      <c r="S259" s="69">
        <f>求节点($C$8:$C$67,$I$8:$I$67,基本信息!Q256)+S258</f>
        <v>607752.6823951269</v>
      </c>
      <c r="T259" s="69">
        <f>求节点($C$8:$C$67,$I$8:$I$67,基本信息!R256)+T258</f>
        <v>641609.85137715051</v>
      </c>
      <c r="U259" s="69">
        <f>求节点($C$8:$C$67,$J$8:$J$67,基本信息!N256)+U258</f>
        <v>14217258.574859377</v>
      </c>
      <c r="V259" s="69">
        <f>求节点($C$8:$C$67,$J$8:$J$67,基本信息!O256)+V258</f>
        <v>15222070.15777117</v>
      </c>
      <c r="W259" s="69">
        <f>求节点($C$8:$C$67,$J$8:$J$67,基本信息!P256)+W258</f>
        <v>16284890.589488773</v>
      </c>
      <c r="X259" s="69">
        <f>求节点($C$8:$C$67,$J$8:$J$67,基本信息!Q256)+X258</f>
        <v>17408858.334594853</v>
      </c>
      <c r="Y259" s="69">
        <f>求节点($C$8:$C$67,$J$8:$J$67,基本信息!R256)+Y258</f>
        <v>18603131.168546535</v>
      </c>
      <c r="Z259" s="69">
        <f>求节点($C$8:$C$67,$K$8:$K$67,基本信息!N256)+Z258</f>
        <v>0</v>
      </c>
      <c r="AA259" s="69">
        <f>求节点($C$8:$C$67,$K$8:$K$67,基本信息!O256)+AA258</f>
        <v>0</v>
      </c>
      <c r="AB259" s="69">
        <f>求节点($C$8:$C$67,$K$8:$K$67,基本信息!P256)+AB258</f>
        <v>0</v>
      </c>
      <c r="AC259" s="69">
        <f>求节点($C$8:$C$67,$K$8:$K$67,基本信息!Q256)+AC258</f>
        <v>0</v>
      </c>
      <c r="AD259" s="69">
        <f>求节点($C$8:$C$67,$K$8:$K$67,基本信息!R256)+AD258</f>
        <v>0</v>
      </c>
      <c r="AE259" s="69">
        <f>求节点($C$8:$C$67,$L$8:$L$67,基本信息!N256)+AE258</f>
        <v>419907496.30241644</v>
      </c>
      <c r="AF259" s="69">
        <f>求节点($C$8:$C$67,$L$8:$L$67,基本信息!O256)+AF258</f>
        <v>476085979.81044501</v>
      </c>
      <c r="AG259" s="69">
        <f>求节点($C$8:$C$67,$L$8:$L$67,基本信息!P256)+AG258</f>
        <v>538258353.71210933</v>
      </c>
      <c r="AH259" s="69">
        <f>求节点($C$8:$C$67,$L$8:$L$67,基本信息!Q256)+AH258</f>
        <v>605893522.1965065</v>
      </c>
      <c r="AI259" s="69">
        <f>求节点($C$8:$C$67,$L$8:$L$67,基本信息!R256)+AI258</f>
        <v>678860093.50572407</v>
      </c>
      <c r="AJ259" s="69"/>
      <c r="BO259" s="24"/>
      <c r="BP259" s="24"/>
      <c r="BQ259" s="24"/>
      <c r="BR259" s="24"/>
      <c r="BS259" s="24"/>
      <c r="BT259" s="24"/>
      <c r="BU259" s="24"/>
      <c r="BV259" s="24"/>
      <c r="BW259" s="24"/>
      <c r="BX259" s="24"/>
    </row>
    <row r="260" spans="14:76" x14ac:dyDescent="0.15">
      <c r="N260" s="69"/>
      <c r="O260" s="58">
        <v>253</v>
      </c>
      <c r="P260" s="69">
        <f>求节点($C$8:$C$67,$I$8:$I$67,基本信息!N257)+P259</f>
        <v>518515.53293080663</v>
      </c>
      <c r="Q260" s="69">
        <f>求节点($C$8:$C$67,$I$8:$I$67,基本信息!O257)+Q259</f>
        <v>547622.79688078084</v>
      </c>
      <c r="R260" s="69">
        <f>求节点($C$8:$C$67,$I$8:$I$67,基本信息!P257)+R259</f>
        <v>578144.69667524379</v>
      </c>
      <c r="S260" s="69">
        <f>求节点($C$8:$C$67,$I$8:$I$67,基本信息!Q257)+S259</f>
        <v>610227.6823951269</v>
      </c>
      <c r="T260" s="69">
        <f>求节点($C$8:$C$67,$I$8:$I$67,基本信息!R257)+T259</f>
        <v>644189.85137715051</v>
      </c>
      <c r="U260" s="69">
        <f>求节点($C$8:$C$67,$J$8:$J$67,基本信息!N257)+U259</f>
        <v>14277258.574859377</v>
      </c>
      <c r="V260" s="69">
        <f>求节点($C$8:$C$67,$J$8:$J$67,基本信息!O257)+V259</f>
        <v>15285820.15777117</v>
      </c>
      <c r="W260" s="69">
        <f>求节点($C$8:$C$67,$J$8:$J$67,基本信息!P257)+W259</f>
        <v>16352390.589488773</v>
      </c>
      <c r="X260" s="69">
        <f>求节点($C$8:$C$67,$J$8:$J$67,基本信息!Q257)+X259</f>
        <v>17480108.334594853</v>
      </c>
      <c r="Y260" s="69">
        <f>求节点($C$8:$C$67,$J$8:$J$67,基本信息!R257)+Y259</f>
        <v>18678131.168546535</v>
      </c>
      <c r="Z260" s="69">
        <f>求节点($C$8:$C$67,$K$8:$K$67,基本信息!N257)+Z259</f>
        <v>0</v>
      </c>
      <c r="AA260" s="69">
        <f>求节点($C$8:$C$67,$K$8:$K$67,基本信息!O257)+AA259</f>
        <v>0</v>
      </c>
      <c r="AB260" s="69">
        <f>求节点($C$8:$C$67,$K$8:$K$67,基本信息!P257)+AB259</f>
        <v>0</v>
      </c>
      <c r="AC260" s="69">
        <f>求节点($C$8:$C$67,$K$8:$K$67,基本信息!Q257)+AC259</f>
        <v>0</v>
      </c>
      <c r="AD260" s="69">
        <f>求节点($C$8:$C$67,$K$8:$K$67,基本信息!R257)+AD259</f>
        <v>0</v>
      </c>
      <c r="AE260" s="69">
        <f>求节点($C$8:$C$67,$L$8:$L$67,基本信息!N257)+AE259</f>
        <v>421707496.30241644</v>
      </c>
      <c r="AF260" s="69">
        <f>求节点($C$8:$C$67,$L$8:$L$67,基本信息!O257)+AF259</f>
        <v>478125979.81044501</v>
      </c>
      <c r="AG260" s="69">
        <f>求节点($C$8:$C$67,$L$8:$L$67,基本信息!P257)+AG259</f>
        <v>540538353.71210933</v>
      </c>
      <c r="AH260" s="69">
        <f>求节点($C$8:$C$67,$L$8:$L$67,基本信息!Q257)+AH259</f>
        <v>608413522.1965065</v>
      </c>
      <c r="AI260" s="69">
        <f>求节点($C$8:$C$67,$L$8:$L$67,基本信息!R257)+AI259</f>
        <v>681620093.50572407</v>
      </c>
      <c r="AJ260" s="69"/>
      <c r="BO260" s="24"/>
      <c r="BP260" s="24"/>
      <c r="BQ260" s="24"/>
      <c r="BR260" s="24"/>
      <c r="BS260" s="24"/>
      <c r="BT260" s="24"/>
      <c r="BU260" s="24"/>
      <c r="BV260" s="24"/>
      <c r="BW260" s="24"/>
      <c r="BX260" s="24"/>
    </row>
    <row r="261" spans="14:76" x14ac:dyDescent="0.15">
      <c r="N261" s="69"/>
      <c r="O261" s="58">
        <v>254</v>
      </c>
      <c r="P261" s="69">
        <f>求节点($C$8:$C$67,$I$8:$I$67,基本信息!N258)+P260</f>
        <v>520675.53293080663</v>
      </c>
      <c r="Q261" s="69">
        <f>求节点($C$8:$C$67,$I$8:$I$67,基本信息!O258)+Q260</f>
        <v>549887.79688078084</v>
      </c>
      <c r="R261" s="69">
        <f>求节点($C$8:$C$67,$I$8:$I$67,基本信息!P258)+R260</f>
        <v>580514.69667524379</v>
      </c>
      <c r="S261" s="69">
        <f>求节点($C$8:$C$67,$I$8:$I$67,基本信息!Q258)+S260</f>
        <v>612702.6823951269</v>
      </c>
      <c r="T261" s="69">
        <f>求节点($C$8:$C$67,$I$8:$I$67,基本信息!R258)+T260</f>
        <v>646769.85137715051</v>
      </c>
      <c r="U261" s="69">
        <f>求节点($C$8:$C$67,$J$8:$J$67,基本信息!N258)+U260</f>
        <v>14337258.574859377</v>
      </c>
      <c r="V261" s="69">
        <f>求节点($C$8:$C$67,$J$8:$J$67,基本信息!O258)+V260</f>
        <v>15349570.15777117</v>
      </c>
      <c r="W261" s="69">
        <f>求节点($C$8:$C$67,$J$8:$J$67,基本信息!P258)+W260</f>
        <v>16419890.589488773</v>
      </c>
      <c r="X261" s="69">
        <f>求节点($C$8:$C$67,$J$8:$J$67,基本信息!Q258)+X260</f>
        <v>17551358.334594853</v>
      </c>
      <c r="Y261" s="69">
        <f>求节点($C$8:$C$67,$J$8:$J$67,基本信息!R258)+Y260</f>
        <v>18753131.168546535</v>
      </c>
      <c r="Z261" s="69">
        <f>求节点($C$8:$C$67,$K$8:$K$67,基本信息!N258)+Z260</f>
        <v>0</v>
      </c>
      <c r="AA261" s="69">
        <f>求节点($C$8:$C$67,$K$8:$K$67,基本信息!O258)+AA260</f>
        <v>0</v>
      </c>
      <c r="AB261" s="69">
        <f>求节点($C$8:$C$67,$K$8:$K$67,基本信息!P258)+AB260</f>
        <v>0</v>
      </c>
      <c r="AC261" s="69">
        <f>求节点($C$8:$C$67,$K$8:$K$67,基本信息!Q258)+AC260</f>
        <v>0</v>
      </c>
      <c r="AD261" s="69">
        <f>求节点($C$8:$C$67,$K$8:$K$67,基本信息!R258)+AD260</f>
        <v>0</v>
      </c>
      <c r="AE261" s="69">
        <f>求节点($C$8:$C$67,$L$8:$L$67,基本信息!N258)+AE260</f>
        <v>423507496.30241644</v>
      </c>
      <c r="AF261" s="69">
        <f>求节点($C$8:$C$67,$L$8:$L$67,基本信息!O258)+AF260</f>
        <v>480165979.81044501</v>
      </c>
      <c r="AG261" s="69">
        <f>求节点($C$8:$C$67,$L$8:$L$67,基本信息!P258)+AG260</f>
        <v>542818353.71210933</v>
      </c>
      <c r="AH261" s="69">
        <f>求节点($C$8:$C$67,$L$8:$L$67,基本信息!Q258)+AH260</f>
        <v>610933522.1965065</v>
      </c>
      <c r="AI261" s="69">
        <f>求节点($C$8:$C$67,$L$8:$L$67,基本信息!R258)+AI260</f>
        <v>684380093.50572407</v>
      </c>
      <c r="AJ261" s="69"/>
      <c r="BO261" s="24"/>
      <c r="BP261" s="24"/>
      <c r="BQ261" s="24"/>
      <c r="BR261" s="24"/>
      <c r="BS261" s="24"/>
      <c r="BT261" s="24"/>
      <c r="BU261" s="24"/>
      <c r="BV261" s="24"/>
      <c r="BW261" s="24"/>
      <c r="BX261" s="24"/>
    </row>
    <row r="262" spans="14:76" x14ac:dyDescent="0.15">
      <c r="N262" s="69"/>
      <c r="O262" s="58">
        <v>255</v>
      </c>
      <c r="P262" s="69">
        <f>求节点($C$8:$C$67,$I$8:$I$67,基本信息!N259)+P261</f>
        <v>522835.53293080663</v>
      </c>
      <c r="Q262" s="69">
        <f>求节点($C$8:$C$67,$I$8:$I$67,基本信息!O259)+Q261</f>
        <v>552152.79688078084</v>
      </c>
      <c r="R262" s="69">
        <f>求节点($C$8:$C$67,$I$8:$I$67,基本信息!P259)+R261</f>
        <v>582884.69667524379</v>
      </c>
      <c r="S262" s="69">
        <f>求节点($C$8:$C$67,$I$8:$I$67,基本信息!Q259)+S261</f>
        <v>615177.6823951269</v>
      </c>
      <c r="T262" s="69">
        <f>求节点($C$8:$C$67,$I$8:$I$67,基本信息!R259)+T261</f>
        <v>649349.85137715051</v>
      </c>
      <c r="U262" s="69">
        <f>求节点($C$8:$C$67,$J$8:$J$67,基本信息!N259)+U261</f>
        <v>14397258.574859377</v>
      </c>
      <c r="V262" s="69">
        <f>求节点($C$8:$C$67,$J$8:$J$67,基本信息!O259)+V261</f>
        <v>15413320.15777117</v>
      </c>
      <c r="W262" s="69">
        <f>求节点($C$8:$C$67,$J$8:$J$67,基本信息!P259)+W261</f>
        <v>16487390.589488773</v>
      </c>
      <c r="X262" s="69">
        <f>求节点($C$8:$C$67,$J$8:$J$67,基本信息!Q259)+X261</f>
        <v>17622608.334594853</v>
      </c>
      <c r="Y262" s="69">
        <f>求节点($C$8:$C$67,$J$8:$J$67,基本信息!R259)+Y261</f>
        <v>18828131.168546535</v>
      </c>
      <c r="Z262" s="69">
        <f>求节点($C$8:$C$67,$K$8:$K$67,基本信息!N259)+Z261</f>
        <v>0</v>
      </c>
      <c r="AA262" s="69">
        <f>求节点($C$8:$C$67,$K$8:$K$67,基本信息!O259)+AA261</f>
        <v>0</v>
      </c>
      <c r="AB262" s="69">
        <f>求节点($C$8:$C$67,$K$8:$K$67,基本信息!P259)+AB261</f>
        <v>0</v>
      </c>
      <c r="AC262" s="69">
        <f>求节点($C$8:$C$67,$K$8:$K$67,基本信息!Q259)+AC261</f>
        <v>0</v>
      </c>
      <c r="AD262" s="69">
        <f>求节点($C$8:$C$67,$K$8:$K$67,基本信息!R259)+AD261</f>
        <v>0</v>
      </c>
      <c r="AE262" s="69">
        <f>求节点($C$8:$C$67,$L$8:$L$67,基本信息!N259)+AE261</f>
        <v>425307496.30241644</v>
      </c>
      <c r="AF262" s="69">
        <f>求节点($C$8:$C$67,$L$8:$L$67,基本信息!O259)+AF261</f>
        <v>482205979.81044501</v>
      </c>
      <c r="AG262" s="69">
        <f>求节点($C$8:$C$67,$L$8:$L$67,基本信息!P259)+AG261</f>
        <v>545098353.71210933</v>
      </c>
      <c r="AH262" s="69">
        <f>求节点($C$8:$C$67,$L$8:$L$67,基本信息!Q259)+AH261</f>
        <v>613453522.1965065</v>
      </c>
      <c r="AI262" s="69">
        <f>求节点($C$8:$C$67,$L$8:$L$67,基本信息!R259)+AI261</f>
        <v>687140093.50572407</v>
      </c>
      <c r="AJ262" s="69"/>
      <c r="BO262" s="24"/>
      <c r="BP262" s="24"/>
      <c r="BQ262" s="24"/>
      <c r="BR262" s="24"/>
      <c r="BS262" s="24"/>
      <c r="BT262" s="24"/>
      <c r="BU262" s="24"/>
      <c r="BV262" s="24"/>
      <c r="BW262" s="24"/>
      <c r="BX262" s="24"/>
    </row>
    <row r="263" spans="14:76" x14ac:dyDescent="0.15">
      <c r="N263" s="69"/>
      <c r="O263" s="58">
        <v>256</v>
      </c>
      <c r="P263" s="69">
        <f>求节点($C$8:$C$67,$I$8:$I$67,基本信息!N260)+P262</f>
        <v>524995.53293080663</v>
      </c>
      <c r="Q263" s="69">
        <f>求节点($C$8:$C$67,$I$8:$I$67,基本信息!O260)+Q262</f>
        <v>554417.79688078084</v>
      </c>
      <c r="R263" s="69">
        <f>求节点($C$8:$C$67,$I$8:$I$67,基本信息!P260)+R262</f>
        <v>585254.69667524379</v>
      </c>
      <c r="S263" s="69">
        <f>求节点($C$8:$C$67,$I$8:$I$67,基本信息!Q260)+S262</f>
        <v>617652.6823951269</v>
      </c>
      <c r="T263" s="69">
        <f>求节点($C$8:$C$67,$I$8:$I$67,基本信息!R260)+T262</f>
        <v>651929.85137715051</v>
      </c>
      <c r="U263" s="69">
        <f>求节点($C$8:$C$67,$J$8:$J$67,基本信息!N260)+U262</f>
        <v>14457258.574859377</v>
      </c>
      <c r="V263" s="69">
        <f>求节点($C$8:$C$67,$J$8:$J$67,基本信息!O260)+V262</f>
        <v>15477070.15777117</v>
      </c>
      <c r="W263" s="69">
        <f>求节点($C$8:$C$67,$J$8:$J$67,基本信息!P260)+W262</f>
        <v>16554890.589488773</v>
      </c>
      <c r="X263" s="69">
        <f>求节点($C$8:$C$67,$J$8:$J$67,基本信息!Q260)+X262</f>
        <v>17693858.334594853</v>
      </c>
      <c r="Y263" s="69">
        <f>求节点($C$8:$C$67,$J$8:$J$67,基本信息!R260)+Y262</f>
        <v>18903131.168546535</v>
      </c>
      <c r="Z263" s="69">
        <f>求节点($C$8:$C$67,$K$8:$K$67,基本信息!N260)+Z262</f>
        <v>0</v>
      </c>
      <c r="AA263" s="69">
        <f>求节点($C$8:$C$67,$K$8:$K$67,基本信息!O260)+AA262</f>
        <v>0</v>
      </c>
      <c r="AB263" s="69">
        <f>求节点($C$8:$C$67,$K$8:$K$67,基本信息!P260)+AB262</f>
        <v>0</v>
      </c>
      <c r="AC263" s="69">
        <f>求节点($C$8:$C$67,$K$8:$K$67,基本信息!Q260)+AC262</f>
        <v>0</v>
      </c>
      <c r="AD263" s="69">
        <f>求节点($C$8:$C$67,$K$8:$K$67,基本信息!R260)+AD262</f>
        <v>0</v>
      </c>
      <c r="AE263" s="69">
        <f>求节点($C$8:$C$67,$L$8:$L$67,基本信息!N260)+AE262</f>
        <v>427107496.30241644</v>
      </c>
      <c r="AF263" s="69">
        <f>求节点($C$8:$C$67,$L$8:$L$67,基本信息!O260)+AF262</f>
        <v>484245979.81044501</v>
      </c>
      <c r="AG263" s="69">
        <f>求节点($C$8:$C$67,$L$8:$L$67,基本信息!P260)+AG262</f>
        <v>547378353.71210933</v>
      </c>
      <c r="AH263" s="69">
        <f>求节点($C$8:$C$67,$L$8:$L$67,基本信息!Q260)+AH262</f>
        <v>615973522.1965065</v>
      </c>
      <c r="AI263" s="69">
        <f>求节点($C$8:$C$67,$L$8:$L$67,基本信息!R260)+AI262</f>
        <v>689900093.50572407</v>
      </c>
      <c r="AJ263" s="69"/>
      <c r="BO263" s="24"/>
      <c r="BP263" s="24"/>
      <c r="BQ263" s="24"/>
      <c r="BR263" s="24"/>
      <c r="BS263" s="24"/>
      <c r="BT263" s="24"/>
      <c r="BU263" s="24"/>
      <c r="BV263" s="24"/>
      <c r="BW263" s="24"/>
      <c r="BX263" s="24"/>
    </row>
    <row r="264" spans="14:76" x14ac:dyDescent="0.15">
      <c r="N264" s="69"/>
      <c r="O264" s="58">
        <v>257</v>
      </c>
      <c r="P264" s="69">
        <f>求节点($C$8:$C$67,$I$8:$I$67,基本信息!N261)+P263</f>
        <v>527155.53293080663</v>
      </c>
      <c r="Q264" s="69">
        <f>求节点($C$8:$C$67,$I$8:$I$67,基本信息!O261)+Q263</f>
        <v>556682.79688078084</v>
      </c>
      <c r="R264" s="69">
        <f>求节点($C$8:$C$67,$I$8:$I$67,基本信息!P261)+R263</f>
        <v>587624.69667524379</v>
      </c>
      <c r="S264" s="69">
        <f>求节点($C$8:$C$67,$I$8:$I$67,基本信息!Q261)+S263</f>
        <v>620127.6823951269</v>
      </c>
      <c r="T264" s="69">
        <f>求节点($C$8:$C$67,$I$8:$I$67,基本信息!R261)+T263</f>
        <v>654509.85137715051</v>
      </c>
      <c r="U264" s="69">
        <f>求节点($C$8:$C$67,$J$8:$J$67,基本信息!N261)+U263</f>
        <v>14517258.574859377</v>
      </c>
      <c r="V264" s="69">
        <f>求节点($C$8:$C$67,$J$8:$J$67,基本信息!O261)+V263</f>
        <v>15540820.15777117</v>
      </c>
      <c r="W264" s="69">
        <f>求节点($C$8:$C$67,$J$8:$J$67,基本信息!P261)+W263</f>
        <v>16622390.589488773</v>
      </c>
      <c r="X264" s="69">
        <f>求节点($C$8:$C$67,$J$8:$J$67,基本信息!Q261)+X263</f>
        <v>17765108.334594853</v>
      </c>
      <c r="Y264" s="69">
        <f>求节点($C$8:$C$67,$J$8:$J$67,基本信息!R261)+Y263</f>
        <v>18978131.168546535</v>
      </c>
      <c r="Z264" s="69">
        <f>求节点($C$8:$C$67,$K$8:$K$67,基本信息!N261)+Z263</f>
        <v>0</v>
      </c>
      <c r="AA264" s="69">
        <f>求节点($C$8:$C$67,$K$8:$K$67,基本信息!O261)+AA263</f>
        <v>0</v>
      </c>
      <c r="AB264" s="69">
        <f>求节点($C$8:$C$67,$K$8:$K$67,基本信息!P261)+AB263</f>
        <v>0</v>
      </c>
      <c r="AC264" s="69">
        <f>求节点($C$8:$C$67,$K$8:$K$67,基本信息!Q261)+AC263</f>
        <v>0</v>
      </c>
      <c r="AD264" s="69">
        <f>求节点($C$8:$C$67,$K$8:$K$67,基本信息!R261)+AD263</f>
        <v>0</v>
      </c>
      <c r="AE264" s="69">
        <f>求节点($C$8:$C$67,$L$8:$L$67,基本信息!N261)+AE263</f>
        <v>428907496.30241644</v>
      </c>
      <c r="AF264" s="69">
        <f>求节点($C$8:$C$67,$L$8:$L$67,基本信息!O261)+AF263</f>
        <v>486285979.81044501</v>
      </c>
      <c r="AG264" s="69">
        <f>求节点($C$8:$C$67,$L$8:$L$67,基本信息!P261)+AG263</f>
        <v>549658353.71210933</v>
      </c>
      <c r="AH264" s="69">
        <f>求节点($C$8:$C$67,$L$8:$L$67,基本信息!Q261)+AH263</f>
        <v>618493522.1965065</v>
      </c>
      <c r="AI264" s="69">
        <f>求节点($C$8:$C$67,$L$8:$L$67,基本信息!R261)+AI263</f>
        <v>692660093.50572407</v>
      </c>
      <c r="AJ264" s="69"/>
      <c r="BO264" s="24"/>
      <c r="BP264" s="24"/>
      <c r="BQ264" s="24"/>
      <c r="BR264" s="24"/>
      <c r="BS264" s="24"/>
      <c r="BT264" s="24"/>
      <c r="BU264" s="24"/>
      <c r="BV264" s="24"/>
      <c r="BW264" s="24"/>
      <c r="BX264" s="24"/>
    </row>
    <row r="265" spans="14:76" x14ac:dyDescent="0.15">
      <c r="N265" s="69"/>
      <c r="O265" s="58">
        <v>258</v>
      </c>
      <c r="P265" s="69">
        <f>求节点($C$8:$C$67,$I$8:$I$67,基本信息!N262)+P264</f>
        <v>529315.53293080663</v>
      </c>
      <c r="Q265" s="69">
        <f>求节点($C$8:$C$67,$I$8:$I$67,基本信息!O262)+Q264</f>
        <v>558947.79688078084</v>
      </c>
      <c r="R265" s="69">
        <f>求节点($C$8:$C$67,$I$8:$I$67,基本信息!P262)+R264</f>
        <v>589994.69667524379</v>
      </c>
      <c r="S265" s="69">
        <f>求节点($C$8:$C$67,$I$8:$I$67,基本信息!Q262)+S264</f>
        <v>622602.6823951269</v>
      </c>
      <c r="T265" s="69">
        <f>求节点($C$8:$C$67,$I$8:$I$67,基本信息!R262)+T264</f>
        <v>657089.85137715051</v>
      </c>
      <c r="U265" s="69">
        <f>求节点($C$8:$C$67,$J$8:$J$67,基本信息!N262)+U264</f>
        <v>14577258.574859377</v>
      </c>
      <c r="V265" s="69">
        <f>求节点($C$8:$C$67,$J$8:$J$67,基本信息!O262)+V264</f>
        <v>15604570.15777117</v>
      </c>
      <c r="W265" s="69">
        <f>求节点($C$8:$C$67,$J$8:$J$67,基本信息!P262)+W264</f>
        <v>16689890.589488773</v>
      </c>
      <c r="X265" s="69">
        <f>求节点($C$8:$C$67,$J$8:$J$67,基本信息!Q262)+X264</f>
        <v>17836358.334594853</v>
      </c>
      <c r="Y265" s="69">
        <f>求节点($C$8:$C$67,$J$8:$J$67,基本信息!R262)+Y264</f>
        <v>19053131.168546535</v>
      </c>
      <c r="Z265" s="69">
        <f>求节点($C$8:$C$67,$K$8:$K$67,基本信息!N262)+Z264</f>
        <v>0</v>
      </c>
      <c r="AA265" s="69">
        <f>求节点($C$8:$C$67,$K$8:$K$67,基本信息!O262)+AA264</f>
        <v>0</v>
      </c>
      <c r="AB265" s="69">
        <f>求节点($C$8:$C$67,$K$8:$K$67,基本信息!P262)+AB264</f>
        <v>0</v>
      </c>
      <c r="AC265" s="69">
        <f>求节点($C$8:$C$67,$K$8:$K$67,基本信息!Q262)+AC264</f>
        <v>0</v>
      </c>
      <c r="AD265" s="69">
        <f>求节点($C$8:$C$67,$K$8:$K$67,基本信息!R262)+AD264</f>
        <v>0</v>
      </c>
      <c r="AE265" s="69">
        <f>求节点($C$8:$C$67,$L$8:$L$67,基本信息!N262)+AE264</f>
        <v>430707496.30241644</v>
      </c>
      <c r="AF265" s="69">
        <f>求节点($C$8:$C$67,$L$8:$L$67,基本信息!O262)+AF264</f>
        <v>488325979.81044501</v>
      </c>
      <c r="AG265" s="69">
        <f>求节点($C$8:$C$67,$L$8:$L$67,基本信息!P262)+AG264</f>
        <v>551938353.71210933</v>
      </c>
      <c r="AH265" s="69">
        <f>求节点($C$8:$C$67,$L$8:$L$67,基本信息!Q262)+AH264</f>
        <v>621013522.1965065</v>
      </c>
      <c r="AI265" s="69">
        <f>求节点($C$8:$C$67,$L$8:$L$67,基本信息!R262)+AI264</f>
        <v>695420093.50572407</v>
      </c>
      <c r="AJ265" s="69"/>
      <c r="BO265" s="24"/>
      <c r="BP265" s="24"/>
      <c r="BQ265" s="24"/>
      <c r="BR265" s="24"/>
      <c r="BS265" s="24"/>
      <c r="BT265" s="24"/>
      <c r="BU265" s="24"/>
      <c r="BV265" s="24"/>
      <c r="BW265" s="24"/>
      <c r="BX265" s="24"/>
    </row>
    <row r="266" spans="14:76" x14ac:dyDescent="0.15">
      <c r="N266" s="69"/>
      <c r="O266" s="58">
        <v>259</v>
      </c>
      <c r="P266" s="69">
        <f>求节点($C$8:$C$67,$I$8:$I$67,基本信息!N263)+P265</f>
        <v>531475.53293080663</v>
      </c>
      <c r="Q266" s="69">
        <f>求节点($C$8:$C$67,$I$8:$I$67,基本信息!O263)+Q265</f>
        <v>561212.79688078084</v>
      </c>
      <c r="R266" s="69">
        <f>求节点($C$8:$C$67,$I$8:$I$67,基本信息!P263)+R265</f>
        <v>592364.69667524379</v>
      </c>
      <c r="S266" s="69">
        <f>求节点($C$8:$C$67,$I$8:$I$67,基本信息!Q263)+S265</f>
        <v>625077.6823951269</v>
      </c>
      <c r="T266" s="69">
        <f>求节点($C$8:$C$67,$I$8:$I$67,基本信息!R263)+T265</f>
        <v>659669.85137715051</v>
      </c>
      <c r="U266" s="69">
        <f>求节点($C$8:$C$67,$J$8:$J$67,基本信息!N263)+U265</f>
        <v>14637258.574859377</v>
      </c>
      <c r="V266" s="69">
        <f>求节点($C$8:$C$67,$J$8:$J$67,基本信息!O263)+V265</f>
        <v>15668320.15777117</v>
      </c>
      <c r="W266" s="69">
        <f>求节点($C$8:$C$67,$J$8:$J$67,基本信息!P263)+W265</f>
        <v>16757390.589488773</v>
      </c>
      <c r="X266" s="69">
        <f>求节点($C$8:$C$67,$J$8:$J$67,基本信息!Q263)+X265</f>
        <v>17907608.334594853</v>
      </c>
      <c r="Y266" s="69">
        <f>求节点($C$8:$C$67,$J$8:$J$67,基本信息!R263)+Y265</f>
        <v>19128131.168546535</v>
      </c>
      <c r="Z266" s="69">
        <f>求节点($C$8:$C$67,$K$8:$K$67,基本信息!N263)+Z265</f>
        <v>0</v>
      </c>
      <c r="AA266" s="69">
        <f>求节点($C$8:$C$67,$K$8:$K$67,基本信息!O263)+AA265</f>
        <v>0</v>
      </c>
      <c r="AB266" s="69">
        <f>求节点($C$8:$C$67,$K$8:$K$67,基本信息!P263)+AB265</f>
        <v>0</v>
      </c>
      <c r="AC266" s="69">
        <f>求节点($C$8:$C$67,$K$8:$K$67,基本信息!Q263)+AC265</f>
        <v>0</v>
      </c>
      <c r="AD266" s="69">
        <f>求节点($C$8:$C$67,$K$8:$K$67,基本信息!R263)+AD265</f>
        <v>0</v>
      </c>
      <c r="AE266" s="69">
        <f>求节点($C$8:$C$67,$L$8:$L$67,基本信息!N263)+AE265</f>
        <v>432507496.30241644</v>
      </c>
      <c r="AF266" s="69">
        <f>求节点($C$8:$C$67,$L$8:$L$67,基本信息!O263)+AF265</f>
        <v>490365979.81044501</v>
      </c>
      <c r="AG266" s="69">
        <f>求节点($C$8:$C$67,$L$8:$L$67,基本信息!P263)+AG265</f>
        <v>554218353.71210933</v>
      </c>
      <c r="AH266" s="69">
        <f>求节点($C$8:$C$67,$L$8:$L$67,基本信息!Q263)+AH265</f>
        <v>623533522.1965065</v>
      </c>
      <c r="AI266" s="69">
        <f>求节点($C$8:$C$67,$L$8:$L$67,基本信息!R263)+AI265</f>
        <v>698180093.50572407</v>
      </c>
      <c r="AJ266" s="69"/>
      <c r="BO266" s="24"/>
      <c r="BP266" s="24"/>
      <c r="BQ266" s="24"/>
      <c r="BR266" s="24"/>
      <c r="BS266" s="24"/>
      <c r="BT266" s="24"/>
      <c r="BU266" s="24"/>
      <c r="BV266" s="24"/>
      <c r="BW266" s="24"/>
      <c r="BX266" s="24"/>
    </row>
    <row r="267" spans="14:76" x14ac:dyDescent="0.15">
      <c r="N267" s="69"/>
      <c r="O267" s="58">
        <v>260</v>
      </c>
      <c r="P267" s="69">
        <f>求节点($C$8:$C$67,$I$8:$I$67,基本信息!N264)+P266</f>
        <v>533635.53293080663</v>
      </c>
      <c r="Q267" s="69">
        <f>求节点($C$8:$C$67,$I$8:$I$67,基本信息!O264)+Q266</f>
        <v>563477.79688078084</v>
      </c>
      <c r="R267" s="69">
        <f>求节点($C$8:$C$67,$I$8:$I$67,基本信息!P264)+R266</f>
        <v>594734.69667524379</v>
      </c>
      <c r="S267" s="69">
        <f>求节点($C$8:$C$67,$I$8:$I$67,基本信息!Q264)+S266</f>
        <v>627552.6823951269</v>
      </c>
      <c r="T267" s="69">
        <f>求节点($C$8:$C$67,$I$8:$I$67,基本信息!R264)+T266</f>
        <v>662249.85137715051</v>
      </c>
      <c r="U267" s="69">
        <f>求节点($C$8:$C$67,$J$8:$J$67,基本信息!N264)+U266</f>
        <v>14697258.574859377</v>
      </c>
      <c r="V267" s="69">
        <f>求节点($C$8:$C$67,$J$8:$J$67,基本信息!O264)+V266</f>
        <v>15732070.15777117</v>
      </c>
      <c r="W267" s="69">
        <f>求节点($C$8:$C$67,$J$8:$J$67,基本信息!P264)+W266</f>
        <v>16824890.589488775</v>
      </c>
      <c r="X267" s="69">
        <f>求节点($C$8:$C$67,$J$8:$J$67,基本信息!Q264)+X266</f>
        <v>17978858.334594853</v>
      </c>
      <c r="Y267" s="69">
        <f>求节点($C$8:$C$67,$J$8:$J$67,基本信息!R264)+Y266</f>
        <v>19203131.168546535</v>
      </c>
      <c r="Z267" s="69">
        <f>求节点($C$8:$C$67,$K$8:$K$67,基本信息!N264)+Z266</f>
        <v>0</v>
      </c>
      <c r="AA267" s="69">
        <f>求节点($C$8:$C$67,$K$8:$K$67,基本信息!O264)+AA266</f>
        <v>0</v>
      </c>
      <c r="AB267" s="69">
        <f>求节点($C$8:$C$67,$K$8:$K$67,基本信息!P264)+AB266</f>
        <v>0</v>
      </c>
      <c r="AC267" s="69">
        <f>求节点($C$8:$C$67,$K$8:$K$67,基本信息!Q264)+AC266</f>
        <v>0</v>
      </c>
      <c r="AD267" s="69">
        <f>求节点($C$8:$C$67,$K$8:$K$67,基本信息!R264)+AD266</f>
        <v>0</v>
      </c>
      <c r="AE267" s="69">
        <f>求节点($C$8:$C$67,$L$8:$L$67,基本信息!N264)+AE266</f>
        <v>434307496.30241644</v>
      </c>
      <c r="AF267" s="69">
        <f>求节点($C$8:$C$67,$L$8:$L$67,基本信息!O264)+AF266</f>
        <v>492405979.81044501</v>
      </c>
      <c r="AG267" s="69">
        <f>求节点($C$8:$C$67,$L$8:$L$67,基本信息!P264)+AG266</f>
        <v>556498353.71210933</v>
      </c>
      <c r="AH267" s="69">
        <f>求节点($C$8:$C$67,$L$8:$L$67,基本信息!Q264)+AH266</f>
        <v>626053522.1965065</v>
      </c>
      <c r="AI267" s="69">
        <f>求节点($C$8:$C$67,$L$8:$L$67,基本信息!R264)+AI266</f>
        <v>700940093.50572407</v>
      </c>
      <c r="AJ267" s="69"/>
      <c r="BO267" s="24"/>
      <c r="BP267" s="24"/>
      <c r="BQ267" s="24"/>
      <c r="BR267" s="24"/>
      <c r="BS267" s="24"/>
      <c r="BT267" s="24"/>
      <c r="BU267" s="24"/>
      <c r="BV267" s="24"/>
      <c r="BW267" s="24"/>
      <c r="BX267" s="24"/>
    </row>
    <row r="268" spans="14:76" x14ac:dyDescent="0.15">
      <c r="N268" s="69"/>
      <c r="O268" s="58">
        <v>261</v>
      </c>
      <c r="P268" s="69">
        <f>求节点($C$8:$C$67,$I$8:$I$67,基本信息!N265)+P267</f>
        <v>535795.53293080663</v>
      </c>
      <c r="Q268" s="69">
        <f>求节点($C$8:$C$67,$I$8:$I$67,基本信息!O265)+Q267</f>
        <v>565742.79688078084</v>
      </c>
      <c r="R268" s="69">
        <f>求节点($C$8:$C$67,$I$8:$I$67,基本信息!P265)+R267</f>
        <v>597104.69667524379</v>
      </c>
      <c r="S268" s="69">
        <f>求节点($C$8:$C$67,$I$8:$I$67,基本信息!Q265)+S267</f>
        <v>630027.6823951269</v>
      </c>
      <c r="T268" s="69">
        <f>求节点($C$8:$C$67,$I$8:$I$67,基本信息!R265)+T267</f>
        <v>664829.85137715051</v>
      </c>
      <c r="U268" s="69">
        <f>求节点($C$8:$C$67,$J$8:$J$67,基本信息!N265)+U267</f>
        <v>14757258.574859377</v>
      </c>
      <c r="V268" s="69">
        <f>求节点($C$8:$C$67,$J$8:$J$67,基本信息!O265)+V267</f>
        <v>15795820.15777117</v>
      </c>
      <c r="W268" s="69">
        <f>求节点($C$8:$C$67,$J$8:$J$67,基本信息!P265)+W267</f>
        <v>16892390.589488775</v>
      </c>
      <c r="X268" s="69">
        <f>求节点($C$8:$C$67,$J$8:$J$67,基本信息!Q265)+X267</f>
        <v>18050108.334594853</v>
      </c>
      <c r="Y268" s="69">
        <f>求节点($C$8:$C$67,$J$8:$J$67,基本信息!R265)+Y267</f>
        <v>19278131.168546535</v>
      </c>
      <c r="Z268" s="69">
        <f>求节点($C$8:$C$67,$K$8:$K$67,基本信息!N265)+Z267</f>
        <v>0</v>
      </c>
      <c r="AA268" s="69">
        <f>求节点($C$8:$C$67,$K$8:$K$67,基本信息!O265)+AA267</f>
        <v>0</v>
      </c>
      <c r="AB268" s="69">
        <f>求节点($C$8:$C$67,$K$8:$K$67,基本信息!P265)+AB267</f>
        <v>0</v>
      </c>
      <c r="AC268" s="69">
        <f>求节点($C$8:$C$67,$K$8:$K$67,基本信息!Q265)+AC267</f>
        <v>0</v>
      </c>
      <c r="AD268" s="69">
        <f>求节点($C$8:$C$67,$K$8:$K$67,基本信息!R265)+AD267</f>
        <v>0</v>
      </c>
      <c r="AE268" s="69">
        <f>求节点($C$8:$C$67,$L$8:$L$67,基本信息!N265)+AE267</f>
        <v>436107496.30241644</v>
      </c>
      <c r="AF268" s="69">
        <f>求节点($C$8:$C$67,$L$8:$L$67,基本信息!O265)+AF267</f>
        <v>494445979.81044501</v>
      </c>
      <c r="AG268" s="69">
        <f>求节点($C$8:$C$67,$L$8:$L$67,基本信息!P265)+AG267</f>
        <v>558778353.71210933</v>
      </c>
      <c r="AH268" s="69">
        <f>求节点($C$8:$C$67,$L$8:$L$67,基本信息!Q265)+AH267</f>
        <v>628573522.1965065</v>
      </c>
      <c r="AI268" s="69">
        <f>求节点($C$8:$C$67,$L$8:$L$67,基本信息!R265)+AI267</f>
        <v>703700093.50572407</v>
      </c>
      <c r="AJ268" s="69"/>
      <c r="BO268" s="24"/>
      <c r="BP268" s="24"/>
      <c r="BQ268" s="24"/>
      <c r="BR268" s="24"/>
      <c r="BS268" s="24"/>
      <c r="BT268" s="24"/>
      <c r="BU268" s="24"/>
      <c r="BV268" s="24"/>
      <c r="BW268" s="24"/>
      <c r="BX268" s="24"/>
    </row>
    <row r="269" spans="14:76" x14ac:dyDescent="0.15">
      <c r="N269" s="69"/>
      <c r="O269" s="58">
        <v>262</v>
      </c>
      <c r="P269" s="69">
        <f>求节点($C$8:$C$67,$I$8:$I$67,基本信息!N266)+P268</f>
        <v>537955.53293080663</v>
      </c>
      <c r="Q269" s="69">
        <f>求节点($C$8:$C$67,$I$8:$I$67,基本信息!O266)+Q268</f>
        <v>568007.79688078084</v>
      </c>
      <c r="R269" s="69">
        <f>求节点($C$8:$C$67,$I$8:$I$67,基本信息!P266)+R268</f>
        <v>599474.69667524379</v>
      </c>
      <c r="S269" s="69">
        <f>求节点($C$8:$C$67,$I$8:$I$67,基本信息!Q266)+S268</f>
        <v>632502.6823951269</v>
      </c>
      <c r="T269" s="69">
        <f>求节点($C$8:$C$67,$I$8:$I$67,基本信息!R266)+T268</f>
        <v>667409.85137715051</v>
      </c>
      <c r="U269" s="69">
        <f>求节点($C$8:$C$67,$J$8:$J$67,基本信息!N266)+U268</f>
        <v>14817258.574859377</v>
      </c>
      <c r="V269" s="69">
        <f>求节点($C$8:$C$67,$J$8:$J$67,基本信息!O266)+V268</f>
        <v>15859570.15777117</v>
      </c>
      <c r="W269" s="69">
        <f>求节点($C$8:$C$67,$J$8:$J$67,基本信息!P266)+W268</f>
        <v>16959890.589488775</v>
      </c>
      <c r="X269" s="69">
        <f>求节点($C$8:$C$67,$J$8:$J$67,基本信息!Q266)+X268</f>
        <v>18121358.334594853</v>
      </c>
      <c r="Y269" s="69">
        <f>求节点($C$8:$C$67,$J$8:$J$67,基本信息!R266)+Y268</f>
        <v>19353131.168546535</v>
      </c>
      <c r="Z269" s="69">
        <f>求节点($C$8:$C$67,$K$8:$K$67,基本信息!N266)+Z268</f>
        <v>0</v>
      </c>
      <c r="AA269" s="69">
        <f>求节点($C$8:$C$67,$K$8:$K$67,基本信息!O266)+AA268</f>
        <v>0</v>
      </c>
      <c r="AB269" s="69">
        <f>求节点($C$8:$C$67,$K$8:$K$67,基本信息!P266)+AB268</f>
        <v>0</v>
      </c>
      <c r="AC269" s="69">
        <f>求节点($C$8:$C$67,$K$8:$K$67,基本信息!Q266)+AC268</f>
        <v>0</v>
      </c>
      <c r="AD269" s="69">
        <f>求节点($C$8:$C$67,$K$8:$K$67,基本信息!R266)+AD268</f>
        <v>0</v>
      </c>
      <c r="AE269" s="69">
        <f>求节点($C$8:$C$67,$L$8:$L$67,基本信息!N266)+AE268</f>
        <v>437907496.30241644</v>
      </c>
      <c r="AF269" s="69">
        <f>求节点($C$8:$C$67,$L$8:$L$67,基本信息!O266)+AF268</f>
        <v>496485979.81044501</v>
      </c>
      <c r="AG269" s="69">
        <f>求节点($C$8:$C$67,$L$8:$L$67,基本信息!P266)+AG268</f>
        <v>561058353.71210933</v>
      </c>
      <c r="AH269" s="69">
        <f>求节点($C$8:$C$67,$L$8:$L$67,基本信息!Q266)+AH268</f>
        <v>631093522.1965065</v>
      </c>
      <c r="AI269" s="69">
        <f>求节点($C$8:$C$67,$L$8:$L$67,基本信息!R266)+AI268</f>
        <v>706460093.50572407</v>
      </c>
      <c r="AJ269" s="69"/>
      <c r="BO269" s="24"/>
      <c r="BP269" s="24"/>
      <c r="BQ269" s="24"/>
      <c r="BR269" s="24"/>
      <c r="BS269" s="24"/>
      <c r="BT269" s="24"/>
      <c r="BU269" s="24"/>
      <c r="BV269" s="24"/>
      <c r="BW269" s="24"/>
      <c r="BX269" s="24"/>
    </row>
    <row r="270" spans="14:76" x14ac:dyDescent="0.15">
      <c r="N270" s="69"/>
      <c r="O270" s="58">
        <v>263</v>
      </c>
      <c r="P270" s="69">
        <f>求节点($C$8:$C$67,$I$8:$I$67,基本信息!N267)+P269</f>
        <v>540115.53293080663</v>
      </c>
      <c r="Q270" s="69">
        <f>求节点($C$8:$C$67,$I$8:$I$67,基本信息!O267)+Q269</f>
        <v>570272.79688078084</v>
      </c>
      <c r="R270" s="69">
        <f>求节点($C$8:$C$67,$I$8:$I$67,基本信息!P267)+R269</f>
        <v>601844.69667524379</v>
      </c>
      <c r="S270" s="69">
        <f>求节点($C$8:$C$67,$I$8:$I$67,基本信息!Q267)+S269</f>
        <v>634977.6823951269</v>
      </c>
      <c r="T270" s="69">
        <f>求节点($C$8:$C$67,$I$8:$I$67,基本信息!R267)+T269</f>
        <v>669989.85137715051</v>
      </c>
      <c r="U270" s="69">
        <f>求节点($C$8:$C$67,$J$8:$J$67,基本信息!N267)+U269</f>
        <v>14877258.574859377</v>
      </c>
      <c r="V270" s="69">
        <f>求节点($C$8:$C$67,$J$8:$J$67,基本信息!O267)+V269</f>
        <v>15923320.15777117</v>
      </c>
      <c r="W270" s="69">
        <f>求节点($C$8:$C$67,$J$8:$J$67,基本信息!P267)+W269</f>
        <v>17027390.589488775</v>
      </c>
      <c r="X270" s="69">
        <f>求节点($C$8:$C$67,$J$8:$J$67,基本信息!Q267)+X269</f>
        <v>18192608.334594853</v>
      </c>
      <c r="Y270" s="69">
        <f>求节点($C$8:$C$67,$J$8:$J$67,基本信息!R267)+Y269</f>
        <v>19428131.168546535</v>
      </c>
      <c r="Z270" s="69">
        <f>求节点($C$8:$C$67,$K$8:$K$67,基本信息!N267)+Z269</f>
        <v>0</v>
      </c>
      <c r="AA270" s="69">
        <f>求节点($C$8:$C$67,$K$8:$K$67,基本信息!O267)+AA269</f>
        <v>0</v>
      </c>
      <c r="AB270" s="69">
        <f>求节点($C$8:$C$67,$K$8:$K$67,基本信息!P267)+AB269</f>
        <v>0</v>
      </c>
      <c r="AC270" s="69">
        <f>求节点($C$8:$C$67,$K$8:$K$67,基本信息!Q267)+AC269</f>
        <v>0</v>
      </c>
      <c r="AD270" s="69">
        <f>求节点($C$8:$C$67,$K$8:$K$67,基本信息!R267)+AD269</f>
        <v>0</v>
      </c>
      <c r="AE270" s="69">
        <f>求节点($C$8:$C$67,$L$8:$L$67,基本信息!N267)+AE269</f>
        <v>439707496.30241644</v>
      </c>
      <c r="AF270" s="69">
        <f>求节点($C$8:$C$67,$L$8:$L$67,基本信息!O267)+AF269</f>
        <v>498525979.81044501</v>
      </c>
      <c r="AG270" s="69">
        <f>求节点($C$8:$C$67,$L$8:$L$67,基本信息!P267)+AG269</f>
        <v>563338353.71210933</v>
      </c>
      <c r="AH270" s="69">
        <f>求节点($C$8:$C$67,$L$8:$L$67,基本信息!Q267)+AH269</f>
        <v>633613522.1965065</v>
      </c>
      <c r="AI270" s="69">
        <f>求节点($C$8:$C$67,$L$8:$L$67,基本信息!R267)+AI269</f>
        <v>709220093.50572407</v>
      </c>
      <c r="AJ270" s="69"/>
      <c r="BO270" s="24"/>
      <c r="BP270" s="24"/>
      <c r="BQ270" s="24"/>
      <c r="BR270" s="24"/>
      <c r="BS270" s="24"/>
      <c r="BT270" s="24"/>
      <c r="BU270" s="24"/>
      <c r="BV270" s="24"/>
      <c r="BW270" s="24"/>
      <c r="BX270" s="24"/>
    </row>
    <row r="271" spans="14:76" x14ac:dyDescent="0.15">
      <c r="N271" s="69"/>
      <c r="O271" s="58">
        <v>264</v>
      </c>
      <c r="P271" s="69">
        <f>求节点($C$8:$C$67,$I$8:$I$67,基本信息!N268)+P270</f>
        <v>542275.53293080663</v>
      </c>
      <c r="Q271" s="69">
        <f>求节点($C$8:$C$67,$I$8:$I$67,基本信息!O268)+Q270</f>
        <v>572537.79688078084</v>
      </c>
      <c r="R271" s="69">
        <f>求节点($C$8:$C$67,$I$8:$I$67,基本信息!P268)+R270</f>
        <v>604214.69667524379</v>
      </c>
      <c r="S271" s="69">
        <f>求节点($C$8:$C$67,$I$8:$I$67,基本信息!Q268)+S270</f>
        <v>637452.6823951269</v>
      </c>
      <c r="T271" s="69">
        <f>求节点($C$8:$C$67,$I$8:$I$67,基本信息!R268)+T270</f>
        <v>672569.85137715051</v>
      </c>
      <c r="U271" s="69">
        <f>求节点($C$8:$C$67,$J$8:$J$67,基本信息!N268)+U270</f>
        <v>14937258.574859377</v>
      </c>
      <c r="V271" s="69">
        <f>求节点($C$8:$C$67,$J$8:$J$67,基本信息!O268)+V270</f>
        <v>15987070.15777117</v>
      </c>
      <c r="W271" s="69">
        <f>求节点($C$8:$C$67,$J$8:$J$67,基本信息!P268)+W270</f>
        <v>17094890.589488775</v>
      </c>
      <c r="X271" s="69">
        <f>求节点($C$8:$C$67,$J$8:$J$67,基本信息!Q268)+X270</f>
        <v>18263858.334594853</v>
      </c>
      <c r="Y271" s="69">
        <f>求节点($C$8:$C$67,$J$8:$J$67,基本信息!R268)+Y270</f>
        <v>19503131.168546535</v>
      </c>
      <c r="Z271" s="69">
        <f>求节点($C$8:$C$67,$K$8:$K$67,基本信息!N268)+Z270</f>
        <v>0</v>
      </c>
      <c r="AA271" s="69">
        <f>求节点($C$8:$C$67,$K$8:$K$67,基本信息!O268)+AA270</f>
        <v>0</v>
      </c>
      <c r="AB271" s="69">
        <f>求节点($C$8:$C$67,$K$8:$K$67,基本信息!P268)+AB270</f>
        <v>0</v>
      </c>
      <c r="AC271" s="69">
        <f>求节点($C$8:$C$67,$K$8:$K$67,基本信息!Q268)+AC270</f>
        <v>0</v>
      </c>
      <c r="AD271" s="69">
        <f>求节点($C$8:$C$67,$K$8:$K$67,基本信息!R268)+AD270</f>
        <v>0</v>
      </c>
      <c r="AE271" s="69">
        <f>求节点($C$8:$C$67,$L$8:$L$67,基本信息!N268)+AE270</f>
        <v>441507496.30241644</v>
      </c>
      <c r="AF271" s="69">
        <f>求节点($C$8:$C$67,$L$8:$L$67,基本信息!O268)+AF270</f>
        <v>500565979.81044501</v>
      </c>
      <c r="AG271" s="69">
        <f>求节点($C$8:$C$67,$L$8:$L$67,基本信息!P268)+AG270</f>
        <v>565618353.71210933</v>
      </c>
      <c r="AH271" s="69">
        <f>求节点($C$8:$C$67,$L$8:$L$67,基本信息!Q268)+AH270</f>
        <v>636133522.1965065</v>
      </c>
      <c r="AI271" s="69">
        <f>求节点($C$8:$C$67,$L$8:$L$67,基本信息!R268)+AI270</f>
        <v>711980093.50572407</v>
      </c>
      <c r="AJ271" s="69"/>
      <c r="BO271" s="24"/>
      <c r="BP271" s="24"/>
      <c r="BQ271" s="24"/>
      <c r="BR271" s="24"/>
      <c r="BS271" s="24"/>
      <c r="BT271" s="24"/>
      <c r="BU271" s="24"/>
      <c r="BV271" s="24"/>
      <c r="BW271" s="24"/>
      <c r="BX271" s="24"/>
    </row>
    <row r="272" spans="14:76" x14ac:dyDescent="0.15">
      <c r="N272" s="69"/>
      <c r="O272" s="58">
        <v>265</v>
      </c>
      <c r="P272" s="69">
        <f>求节点($C$8:$C$67,$I$8:$I$67,基本信息!N269)+P271</f>
        <v>544435.53293080663</v>
      </c>
      <c r="Q272" s="69">
        <f>求节点($C$8:$C$67,$I$8:$I$67,基本信息!O269)+Q271</f>
        <v>574802.79688078084</v>
      </c>
      <c r="R272" s="69">
        <f>求节点($C$8:$C$67,$I$8:$I$67,基本信息!P269)+R271</f>
        <v>606584.69667524379</v>
      </c>
      <c r="S272" s="69">
        <f>求节点($C$8:$C$67,$I$8:$I$67,基本信息!Q269)+S271</f>
        <v>639927.6823951269</v>
      </c>
      <c r="T272" s="69">
        <f>求节点($C$8:$C$67,$I$8:$I$67,基本信息!R269)+T271</f>
        <v>675149.85137715051</v>
      </c>
      <c r="U272" s="69">
        <f>求节点($C$8:$C$67,$J$8:$J$67,基本信息!N269)+U271</f>
        <v>14997258.574859377</v>
      </c>
      <c r="V272" s="69">
        <f>求节点($C$8:$C$67,$J$8:$J$67,基本信息!O269)+V271</f>
        <v>16050820.15777117</v>
      </c>
      <c r="W272" s="69">
        <f>求节点($C$8:$C$67,$J$8:$J$67,基本信息!P269)+W271</f>
        <v>17162390.589488775</v>
      </c>
      <c r="X272" s="69">
        <f>求节点($C$8:$C$67,$J$8:$J$67,基本信息!Q269)+X271</f>
        <v>18335108.334594853</v>
      </c>
      <c r="Y272" s="69">
        <f>求节点($C$8:$C$67,$J$8:$J$67,基本信息!R269)+Y271</f>
        <v>19578131.168546535</v>
      </c>
      <c r="Z272" s="69">
        <f>求节点($C$8:$C$67,$K$8:$K$67,基本信息!N269)+Z271</f>
        <v>0</v>
      </c>
      <c r="AA272" s="69">
        <f>求节点($C$8:$C$67,$K$8:$K$67,基本信息!O269)+AA271</f>
        <v>0</v>
      </c>
      <c r="AB272" s="69">
        <f>求节点($C$8:$C$67,$K$8:$K$67,基本信息!P269)+AB271</f>
        <v>0</v>
      </c>
      <c r="AC272" s="69">
        <f>求节点($C$8:$C$67,$K$8:$K$67,基本信息!Q269)+AC271</f>
        <v>0</v>
      </c>
      <c r="AD272" s="69">
        <f>求节点($C$8:$C$67,$K$8:$K$67,基本信息!R269)+AD271</f>
        <v>0</v>
      </c>
      <c r="AE272" s="69">
        <f>求节点($C$8:$C$67,$L$8:$L$67,基本信息!N269)+AE271</f>
        <v>443307496.30241644</v>
      </c>
      <c r="AF272" s="69">
        <f>求节点($C$8:$C$67,$L$8:$L$67,基本信息!O269)+AF271</f>
        <v>502605979.81044501</v>
      </c>
      <c r="AG272" s="69">
        <f>求节点($C$8:$C$67,$L$8:$L$67,基本信息!P269)+AG271</f>
        <v>567898353.71210933</v>
      </c>
      <c r="AH272" s="69">
        <f>求节点($C$8:$C$67,$L$8:$L$67,基本信息!Q269)+AH271</f>
        <v>638653522.1965065</v>
      </c>
      <c r="AI272" s="69">
        <f>求节点($C$8:$C$67,$L$8:$L$67,基本信息!R269)+AI271</f>
        <v>714740093.50572407</v>
      </c>
      <c r="AJ272" s="69"/>
      <c r="BO272" s="24"/>
      <c r="BP272" s="24"/>
      <c r="BQ272" s="24"/>
      <c r="BR272" s="24"/>
      <c r="BS272" s="24"/>
      <c r="BT272" s="24"/>
      <c r="BU272" s="24"/>
      <c r="BV272" s="24"/>
      <c r="BW272" s="24"/>
      <c r="BX272" s="24"/>
    </row>
    <row r="273" spans="14:76" x14ac:dyDescent="0.15">
      <c r="N273" s="69"/>
      <c r="O273" s="58">
        <v>266</v>
      </c>
      <c r="P273" s="69">
        <f>求节点($C$8:$C$67,$I$8:$I$67,基本信息!N270)+P272</f>
        <v>546595.53293080663</v>
      </c>
      <c r="Q273" s="69">
        <f>求节点($C$8:$C$67,$I$8:$I$67,基本信息!O270)+Q272</f>
        <v>577067.79688078084</v>
      </c>
      <c r="R273" s="69">
        <f>求节点($C$8:$C$67,$I$8:$I$67,基本信息!P270)+R272</f>
        <v>608954.69667524379</v>
      </c>
      <c r="S273" s="69">
        <f>求节点($C$8:$C$67,$I$8:$I$67,基本信息!Q270)+S272</f>
        <v>642402.6823951269</v>
      </c>
      <c r="T273" s="69">
        <f>求节点($C$8:$C$67,$I$8:$I$67,基本信息!R270)+T272</f>
        <v>677729.85137715051</v>
      </c>
      <c r="U273" s="69">
        <f>求节点($C$8:$C$67,$J$8:$J$67,基本信息!N270)+U272</f>
        <v>15057258.574859377</v>
      </c>
      <c r="V273" s="69">
        <f>求节点($C$8:$C$67,$J$8:$J$67,基本信息!O270)+V272</f>
        <v>16114570.15777117</v>
      </c>
      <c r="W273" s="69">
        <f>求节点($C$8:$C$67,$J$8:$J$67,基本信息!P270)+W272</f>
        <v>17229890.589488775</v>
      </c>
      <c r="X273" s="69">
        <f>求节点($C$8:$C$67,$J$8:$J$67,基本信息!Q270)+X272</f>
        <v>18406358.334594853</v>
      </c>
      <c r="Y273" s="69">
        <f>求节点($C$8:$C$67,$J$8:$J$67,基本信息!R270)+Y272</f>
        <v>19653131.168546535</v>
      </c>
      <c r="Z273" s="69">
        <f>求节点($C$8:$C$67,$K$8:$K$67,基本信息!N270)+Z272</f>
        <v>0</v>
      </c>
      <c r="AA273" s="69">
        <f>求节点($C$8:$C$67,$K$8:$K$67,基本信息!O270)+AA272</f>
        <v>0</v>
      </c>
      <c r="AB273" s="69">
        <f>求节点($C$8:$C$67,$K$8:$K$67,基本信息!P270)+AB272</f>
        <v>0</v>
      </c>
      <c r="AC273" s="69">
        <f>求节点($C$8:$C$67,$K$8:$K$67,基本信息!Q270)+AC272</f>
        <v>0</v>
      </c>
      <c r="AD273" s="69">
        <f>求节点($C$8:$C$67,$K$8:$K$67,基本信息!R270)+AD272</f>
        <v>0</v>
      </c>
      <c r="AE273" s="69">
        <f>求节点($C$8:$C$67,$L$8:$L$67,基本信息!N270)+AE272</f>
        <v>445107496.30241644</v>
      </c>
      <c r="AF273" s="69">
        <f>求节点($C$8:$C$67,$L$8:$L$67,基本信息!O270)+AF272</f>
        <v>504645979.81044501</v>
      </c>
      <c r="AG273" s="69">
        <f>求节点($C$8:$C$67,$L$8:$L$67,基本信息!P270)+AG272</f>
        <v>570178353.71210933</v>
      </c>
      <c r="AH273" s="69">
        <f>求节点($C$8:$C$67,$L$8:$L$67,基本信息!Q270)+AH272</f>
        <v>641173522.1965065</v>
      </c>
      <c r="AI273" s="69">
        <f>求节点($C$8:$C$67,$L$8:$L$67,基本信息!R270)+AI272</f>
        <v>717500093.50572407</v>
      </c>
      <c r="AJ273" s="69"/>
      <c r="BO273" s="24"/>
      <c r="BP273" s="24"/>
      <c r="BQ273" s="24"/>
      <c r="BR273" s="24"/>
      <c r="BS273" s="24"/>
      <c r="BT273" s="24"/>
      <c r="BU273" s="24"/>
      <c r="BV273" s="24"/>
      <c r="BW273" s="24"/>
      <c r="BX273" s="24"/>
    </row>
    <row r="274" spans="14:76" x14ac:dyDescent="0.15">
      <c r="N274" s="69"/>
      <c r="O274" s="58">
        <v>267</v>
      </c>
      <c r="P274" s="69">
        <f>求节点($C$8:$C$67,$I$8:$I$67,基本信息!N271)+P273</f>
        <v>548755.53293080663</v>
      </c>
      <c r="Q274" s="69">
        <f>求节点($C$8:$C$67,$I$8:$I$67,基本信息!O271)+Q273</f>
        <v>579332.79688078084</v>
      </c>
      <c r="R274" s="69">
        <f>求节点($C$8:$C$67,$I$8:$I$67,基本信息!P271)+R273</f>
        <v>611324.69667524379</v>
      </c>
      <c r="S274" s="69">
        <f>求节点($C$8:$C$67,$I$8:$I$67,基本信息!Q271)+S273</f>
        <v>644877.6823951269</v>
      </c>
      <c r="T274" s="69">
        <f>求节点($C$8:$C$67,$I$8:$I$67,基本信息!R271)+T273</f>
        <v>680309.85137715051</v>
      </c>
      <c r="U274" s="69">
        <f>求节点($C$8:$C$67,$J$8:$J$67,基本信息!N271)+U273</f>
        <v>15117258.574859377</v>
      </c>
      <c r="V274" s="69">
        <f>求节点($C$8:$C$67,$J$8:$J$67,基本信息!O271)+V273</f>
        <v>16178320.15777117</v>
      </c>
      <c r="W274" s="69">
        <f>求节点($C$8:$C$67,$J$8:$J$67,基本信息!P271)+W273</f>
        <v>17297390.589488775</v>
      </c>
      <c r="X274" s="69">
        <f>求节点($C$8:$C$67,$J$8:$J$67,基本信息!Q271)+X273</f>
        <v>18477608.334594853</v>
      </c>
      <c r="Y274" s="69">
        <f>求节点($C$8:$C$67,$J$8:$J$67,基本信息!R271)+Y273</f>
        <v>19728131.168546535</v>
      </c>
      <c r="Z274" s="69">
        <f>求节点($C$8:$C$67,$K$8:$K$67,基本信息!N271)+Z273</f>
        <v>0</v>
      </c>
      <c r="AA274" s="69">
        <f>求节点($C$8:$C$67,$K$8:$K$67,基本信息!O271)+AA273</f>
        <v>0</v>
      </c>
      <c r="AB274" s="69">
        <f>求节点($C$8:$C$67,$K$8:$K$67,基本信息!P271)+AB273</f>
        <v>0</v>
      </c>
      <c r="AC274" s="69">
        <f>求节点($C$8:$C$67,$K$8:$K$67,基本信息!Q271)+AC273</f>
        <v>0</v>
      </c>
      <c r="AD274" s="69">
        <f>求节点($C$8:$C$67,$K$8:$K$67,基本信息!R271)+AD273</f>
        <v>0</v>
      </c>
      <c r="AE274" s="69">
        <f>求节点($C$8:$C$67,$L$8:$L$67,基本信息!N271)+AE273</f>
        <v>446907496.30241644</v>
      </c>
      <c r="AF274" s="69">
        <f>求节点($C$8:$C$67,$L$8:$L$67,基本信息!O271)+AF273</f>
        <v>506685979.81044501</v>
      </c>
      <c r="AG274" s="69">
        <f>求节点($C$8:$C$67,$L$8:$L$67,基本信息!P271)+AG273</f>
        <v>572458353.71210933</v>
      </c>
      <c r="AH274" s="69">
        <f>求节点($C$8:$C$67,$L$8:$L$67,基本信息!Q271)+AH273</f>
        <v>643693522.1965065</v>
      </c>
      <c r="AI274" s="69">
        <f>求节点($C$8:$C$67,$L$8:$L$67,基本信息!R271)+AI273</f>
        <v>720260093.50572407</v>
      </c>
      <c r="AJ274" s="69"/>
      <c r="BO274" s="24"/>
      <c r="BP274" s="24"/>
      <c r="BQ274" s="24"/>
      <c r="BR274" s="24"/>
      <c r="BS274" s="24"/>
      <c r="BT274" s="24"/>
      <c r="BU274" s="24"/>
      <c r="BV274" s="24"/>
      <c r="BW274" s="24"/>
      <c r="BX274" s="24"/>
    </row>
    <row r="275" spans="14:76" x14ac:dyDescent="0.15">
      <c r="N275" s="69"/>
      <c r="O275" s="58">
        <v>268</v>
      </c>
      <c r="P275" s="69">
        <f>求节点($C$8:$C$67,$I$8:$I$67,基本信息!N272)+P274</f>
        <v>550915.53293080663</v>
      </c>
      <c r="Q275" s="69">
        <f>求节点($C$8:$C$67,$I$8:$I$67,基本信息!O272)+Q274</f>
        <v>581597.79688078084</v>
      </c>
      <c r="R275" s="69">
        <f>求节点($C$8:$C$67,$I$8:$I$67,基本信息!P272)+R274</f>
        <v>613694.69667524379</v>
      </c>
      <c r="S275" s="69">
        <f>求节点($C$8:$C$67,$I$8:$I$67,基本信息!Q272)+S274</f>
        <v>647352.6823951269</v>
      </c>
      <c r="T275" s="69">
        <f>求节点($C$8:$C$67,$I$8:$I$67,基本信息!R272)+T274</f>
        <v>682889.85137715051</v>
      </c>
      <c r="U275" s="69">
        <f>求节点($C$8:$C$67,$J$8:$J$67,基本信息!N272)+U274</f>
        <v>15177258.574859377</v>
      </c>
      <c r="V275" s="69">
        <f>求节点($C$8:$C$67,$J$8:$J$67,基本信息!O272)+V274</f>
        <v>16242070.15777117</v>
      </c>
      <c r="W275" s="69">
        <f>求节点($C$8:$C$67,$J$8:$J$67,基本信息!P272)+W274</f>
        <v>17364890.589488775</v>
      </c>
      <c r="X275" s="69">
        <f>求节点($C$8:$C$67,$J$8:$J$67,基本信息!Q272)+X274</f>
        <v>18548858.334594853</v>
      </c>
      <c r="Y275" s="69">
        <f>求节点($C$8:$C$67,$J$8:$J$67,基本信息!R272)+Y274</f>
        <v>19803131.168546535</v>
      </c>
      <c r="Z275" s="69">
        <f>求节点($C$8:$C$67,$K$8:$K$67,基本信息!N272)+Z274</f>
        <v>0</v>
      </c>
      <c r="AA275" s="69">
        <f>求节点($C$8:$C$67,$K$8:$K$67,基本信息!O272)+AA274</f>
        <v>0</v>
      </c>
      <c r="AB275" s="69">
        <f>求节点($C$8:$C$67,$K$8:$K$67,基本信息!P272)+AB274</f>
        <v>0</v>
      </c>
      <c r="AC275" s="69">
        <f>求节点($C$8:$C$67,$K$8:$K$67,基本信息!Q272)+AC274</f>
        <v>0</v>
      </c>
      <c r="AD275" s="69">
        <f>求节点($C$8:$C$67,$K$8:$K$67,基本信息!R272)+AD274</f>
        <v>0</v>
      </c>
      <c r="AE275" s="69">
        <f>求节点($C$8:$C$67,$L$8:$L$67,基本信息!N272)+AE274</f>
        <v>448707496.30241644</v>
      </c>
      <c r="AF275" s="69">
        <f>求节点($C$8:$C$67,$L$8:$L$67,基本信息!O272)+AF274</f>
        <v>508725979.81044501</v>
      </c>
      <c r="AG275" s="69">
        <f>求节点($C$8:$C$67,$L$8:$L$67,基本信息!P272)+AG274</f>
        <v>574738353.71210933</v>
      </c>
      <c r="AH275" s="69">
        <f>求节点($C$8:$C$67,$L$8:$L$67,基本信息!Q272)+AH274</f>
        <v>646213522.1965065</v>
      </c>
      <c r="AI275" s="69">
        <f>求节点($C$8:$C$67,$L$8:$L$67,基本信息!R272)+AI274</f>
        <v>723020093.50572407</v>
      </c>
      <c r="AJ275" s="69"/>
      <c r="BO275" s="24"/>
      <c r="BP275" s="24"/>
      <c r="BQ275" s="24"/>
      <c r="BR275" s="24"/>
      <c r="BS275" s="24"/>
      <c r="BT275" s="24"/>
      <c r="BU275" s="24"/>
      <c r="BV275" s="24"/>
      <c r="BW275" s="24"/>
      <c r="BX275" s="24"/>
    </row>
    <row r="276" spans="14:76" x14ac:dyDescent="0.15">
      <c r="N276" s="69"/>
      <c r="O276" s="58">
        <v>269</v>
      </c>
      <c r="P276" s="69">
        <f>求节点($C$8:$C$67,$I$8:$I$67,基本信息!N273)+P275</f>
        <v>553075.53293080663</v>
      </c>
      <c r="Q276" s="69">
        <f>求节点($C$8:$C$67,$I$8:$I$67,基本信息!O273)+Q275</f>
        <v>583862.79688078084</v>
      </c>
      <c r="R276" s="69">
        <f>求节点($C$8:$C$67,$I$8:$I$67,基本信息!P273)+R275</f>
        <v>616064.69667524379</v>
      </c>
      <c r="S276" s="69">
        <f>求节点($C$8:$C$67,$I$8:$I$67,基本信息!Q273)+S275</f>
        <v>649827.6823951269</v>
      </c>
      <c r="T276" s="69">
        <f>求节点($C$8:$C$67,$I$8:$I$67,基本信息!R273)+T275</f>
        <v>685469.85137715051</v>
      </c>
      <c r="U276" s="69">
        <f>求节点($C$8:$C$67,$J$8:$J$67,基本信息!N273)+U275</f>
        <v>15237258.574859377</v>
      </c>
      <c r="V276" s="69">
        <f>求节点($C$8:$C$67,$J$8:$J$67,基本信息!O273)+V275</f>
        <v>16305820.15777117</v>
      </c>
      <c r="W276" s="69">
        <f>求节点($C$8:$C$67,$J$8:$J$67,基本信息!P273)+W275</f>
        <v>17432390.589488775</v>
      </c>
      <c r="X276" s="69">
        <f>求节点($C$8:$C$67,$J$8:$J$67,基本信息!Q273)+X275</f>
        <v>18620108.334594853</v>
      </c>
      <c r="Y276" s="69">
        <f>求节点($C$8:$C$67,$J$8:$J$67,基本信息!R273)+Y275</f>
        <v>19878131.168546535</v>
      </c>
      <c r="Z276" s="69">
        <f>求节点($C$8:$C$67,$K$8:$K$67,基本信息!N273)+Z275</f>
        <v>0</v>
      </c>
      <c r="AA276" s="69">
        <f>求节点($C$8:$C$67,$K$8:$K$67,基本信息!O273)+AA275</f>
        <v>0</v>
      </c>
      <c r="AB276" s="69">
        <f>求节点($C$8:$C$67,$K$8:$K$67,基本信息!P273)+AB275</f>
        <v>0</v>
      </c>
      <c r="AC276" s="69">
        <f>求节点($C$8:$C$67,$K$8:$K$67,基本信息!Q273)+AC275</f>
        <v>0</v>
      </c>
      <c r="AD276" s="69">
        <f>求节点($C$8:$C$67,$K$8:$K$67,基本信息!R273)+AD275</f>
        <v>0</v>
      </c>
      <c r="AE276" s="69">
        <f>求节点($C$8:$C$67,$L$8:$L$67,基本信息!N273)+AE275</f>
        <v>450507496.30241644</v>
      </c>
      <c r="AF276" s="69">
        <f>求节点($C$8:$C$67,$L$8:$L$67,基本信息!O273)+AF275</f>
        <v>510765979.81044501</v>
      </c>
      <c r="AG276" s="69">
        <f>求节点($C$8:$C$67,$L$8:$L$67,基本信息!P273)+AG275</f>
        <v>577018353.71210933</v>
      </c>
      <c r="AH276" s="69">
        <f>求节点($C$8:$C$67,$L$8:$L$67,基本信息!Q273)+AH275</f>
        <v>648733522.1965065</v>
      </c>
      <c r="AI276" s="69">
        <f>求节点($C$8:$C$67,$L$8:$L$67,基本信息!R273)+AI275</f>
        <v>725780093.50572407</v>
      </c>
      <c r="AJ276" s="69"/>
      <c r="BO276" s="24"/>
      <c r="BP276" s="24"/>
      <c r="BQ276" s="24"/>
      <c r="BR276" s="24"/>
      <c r="BS276" s="24"/>
      <c r="BT276" s="24"/>
      <c r="BU276" s="24"/>
      <c r="BV276" s="24"/>
      <c r="BW276" s="24"/>
      <c r="BX276" s="24"/>
    </row>
    <row r="277" spans="14:76" x14ac:dyDescent="0.15">
      <c r="N277" s="69"/>
      <c r="O277" s="58">
        <v>270</v>
      </c>
      <c r="P277" s="69">
        <f>求节点($C$8:$C$67,$I$8:$I$67,基本信息!N274)+P276</f>
        <v>555235.53293080663</v>
      </c>
      <c r="Q277" s="69">
        <f>求节点($C$8:$C$67,$I$8:$I$67,基本信息!O274)+Q276</f>
        <v>586127.79688078084</v>
      </c>
      <c r="R277" s="69">
        <f>求节点($C$8:$C$67,$I$8:$I$67,基本信息!P274)+R276</f>
        <v>618434.69667524379</v>
      </c>
      <c r="S277" s="69">
        <f>求节点($C$8:$C$67,$I$8:$I$67,基本信息!Q274)+S276</f>
        <v>652302.6823951269</v>
      </c>
      <c r="T277" s="69">
        <f>求节点($C$8:$C$67,$I$8:$I$67,基本信息!R274)+T276</f>
        <v>688049.85137715051</v>
      </c>
      <c r="U277" s="69">
        <f>求节点($C$8:$C$67,$J$8:$J$67,基本信息!N274)+U276</f>
        <v>15297258.574859377</v>
      </c>
      <c r="V277" s="69">
        <f>求节点($C$8:$C$67,$J$8:$J$67,基本信息!O274)+V276</f>
        <v>16369570.15777117</v>
      </c>
      <c r="W277" s="69">
        <f>求节点($C$8:$C$67,$J$8:$J$67,基本信息!P274)+W276</f>
        <v>17499890.589488775</v>
      </c>
      <c r="X277" s="69">
        <f>求节点($C$8:$C$67,$J$8:$J$67,基本信息!Q274)+X276</f>
        <v>18691358.334594853</v>
      </c>
      <c r="Y277" s="69">
        <f>求节点($C$8:$C$67,$J$8:$J$67,基本信息!R274)+Y276</f>
        <v>19953131.168546535</v>
      </c>
      <c r="Z277" s="69">
        <f>求节点($C$8:$C$67,$K$8:$K$67,基本信息!N274)+Z276</f>
        <v>0</v>
      </c>
      <c r="AA277" s="69">
        <f>求节点($C$8:$C$67,$K$8:$K$67,基本信息!O274)+AA276</f>
        <v>0</v>
      </c>
      <c r="AB277" s="69">
        <f>求节点($C$8:$C$67,$K$8:$K$67,基本信息!P274)+AB276</f>
        <v>0</v>
      </c>
      <c r="AC277" s="69">
        <f>求节点($C$8:$C$67,$K$8:$K$67,基本信息!Q274)+AC276</f>
        <v>0</v>
      </c>
      <c r="AD277" s="69">
        <f>求节点($C$8:$C$67,$K$8:$K$67,基本信息!R274)+AD276</f>
        <v>0</v>
      </c>
      <c r="AE277" s="69">
        <f>求节点($C$8:$C$67,$L$8:$L$67,基本信息!N274)+AE276</f>
        <v>452307496.30241644</v>
      </c>
      <c r="AF277" s="69">
        <f>求节点($C$8:$C$67,$L$8:$L$67,基本信息!O274)+AF276</f>
        <v>512805979.81044501</v>
      </c>
      <c r="AG277" s="69">
        <f>求节点($C$8:$C$67,$L$8:$L$67,基本信息!P274)+AG276</f>
        <v>579298353.71210933</v>
      </c>
      <c r="AH277" s="69">
        <f>求节点($C$8:$C$67,$L$8:$L$67,基本信息!Q274)+AH276</f>
        <v>651253522.1965065</v>
      </c>
      <c r="AI277" s="69">
        <f>求节点($C$8:$C$67,$L$8:$L$67,基本信息!R274)+AI276</f>
        <v>728540093.50572407</v>
      </c>
      <c r="AJ277" s="69"/>
      <c r="BO277" s="24"/>
      <c r="BP277" s="24"/>
      <c r="BQ277" s="24"/>
      <c r="BR277" s="24"/>
      <c r="BS277" s="24"/>
      <c r="BT277" s="24"/>
      <c r="BU277" s="24"/>
      <c r="BV277" s="24"/>
      <c r="BW277" s="24"/>
      <c r="BX277" s="24"/>
    </row>
    <row r="278" spans="14:76" x14ac:dyDescent="0.15">
      <c r="N278" s="69"/>
      <c r="O278" s="58">
        <v>271</v>
      </c>
      <c r="P278" s="69">
        <f>求节点($C$8:$C$67,$I$8:$I$67,基本信息!N275)+P277</f>
        <v>557395.53293080663</v>
      </c>
      <c r="Q278" s="69">
        <f>求节点($C$8:$C$67,$I$8:$I$67,基本信息!O275)+Q277</f>
        <v>588392.79688078084</v>
      </c>
      <c r="R278" s="69">
        <f>求节点($C$8:$C$67,$I$8:$I$67,基本信息!P275)+R277</f>
        <v>620804.69667524379</v>
      </c>
      <c r="S278" s="69">
        <f>求节点($C$8:$C$67,$I$8:$I$67,基本信息!Q275)+S277</f>
        <v>654777.6823951269</v>
      </c>
      <c r="T278" s="69">
        <f>求节点($C$8:$C$67,$I$8:$I$67,基本信息!R275)+T277</f>
        <v>690629.85137715051</v>
      </c>
      <c r="U278" s="69">
        <f>求节点($C$8:$C$67,$J$8:$J$67,基本信息!N275)+U277</f>
        <v>15357258.574859377</v>
      </c>
      <c r="V278" s="69">
        <f>求节点($C$8:$C$67,$J$8:$J$67,基本信息!O275)+V277</f>
        <v>16433320.15777117</v>
      </c>
      <c r="W278" s="69">
        <f>求节点($C$8:$C$67,$J$8:$J$67,基本信息!P275)+W277</f>
        <v>17567390.589488775</v>
      </c>
      <c r="X278" s="69">
        <f>求节点($C$8:$C$67,$J$8:$J$67,基本信息!Q275)+X277</f>
        <v>18762608.334594853</v>
      </c>
      <c r="Y278" s="69">
        <f>求节点($C$8:$C$67,$J$8:$J$67,基本信息!R275)+Y277</f>
        <v>20028131.168546535</v>
      </c>
      <c r="Z278" s="69">
        <f>求节点($C$8:$C$67,$K$8:$K$67,基本信息!N275)+Z277</f>
        <v>0</v>
      </c>
      <c r="AA278" s="69">
        <f>求节点($C$8:$C$67,$K$8:$K$67,基本信息!O275)+AA277</f>
        <v>0</v>
      </c>
      <c r="AB278" s="69">
        <f>求节点($C$8:$C$67,$K$8:$K$67,基本信息!P275)+AB277</f>
        <v>0</v>
      </c>
      <c r="AC278" s="69">
        <f>求节点($C$8:$C$67,$K$8:$K$67,基本信息!Q275)+AC277</f>
        <v>0</v>
      </c>
      <c r="AD278" s="69">
        <f>求节点($C$8:$C$67,$K$8:$K$67,基本信息!R275)+AD277</f>
        <v>0</v>
      </c>
      <c r="AE278" s="69">
        <f>求节点($C$8:$C$67,$L$8:$L$67,基本信息!N275)+AE277</f>
        <v>454107496.30241644</v>
      </c>
      <c r="AF278" s="69">
        <f>求节点($C$8:$C$67,$L$8:$L$67,基本信息!O275)+AF277</f>
        <v>514845979.81044501</v>
      </c>
      <c r="AG278" s="69">
        <f>求节点($C$8:$C$67,$L$8:$L$67,基本信息!P275)+AG277</f>
        <v>581578353.71210933</v>
      </c>
      <c r="AH278" s="69">
        <f>求节点($C$8:$C$67,$L$8:$L$67,基本信息!Q275)+AH277</f>
        <v>653773522.1965065</v>
      </c>
      <c r="AI278" s="69">
        <f>求节点($C$8:$C$67,$L$8:$L$67,基本信息!R275)+AI277</f>
        <v>731300093.50572407</v>
      </c>
      <c r="AJ278" s="69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</row>
    <row r="279" spans="14:76" x14ac:dyDescent="0.15">
      <c r="N279" s="69"/>
      <c r="O279" s="58">
        <v>272</v>
      </c>
      <c r="P279" s="69">
        <f>求节点($C$8:$C$67,$I$8:$I$67,基本信息!N276)+P278</f>
        <v>559555.53293080663</v>
      </c>
      <c r="Q279" s="69">
        <f>求节点($C$8:$C$67,$I$8:$I$67,基本信息!O276)+Q278</f>
        <v>590657.79688078084</v>
      </c>
      <c r="R279" s="69">
        <f>求节点($C$8:$C$67,$I$8:$I$67,基本信息!P276)+R278</f>
        <v>623174.69667524379</v>
      </c>
      <c r="S279" s="69">
        <f>求节点($C$8:$C$67,$I$8:$I$67,基本信息!Q276)+S278</f>
        <v>657252.6823951269</v>
      </c>
      <c r="T279" s="69">
        <f>求节点($C$8:$C$67,$I$8:$I$67,基本信息!R276)+T278</f>
        <v>693209.85137715051</v>
      </c>
      <c r="U279" s="69">
        <f>求节点($C$8:$C$67,$J$8:$J$67,基本信息!N276)+U278</f>
        <v>15417258.574859377</v>
      </c>
      <c r="V279" s="69">
        <f>求节点($C$8:$C$67,$J$8:$J$67,基本信息!O276)+V278</f>
        <v>16497070.15777117</v>
      </c>
      <c r="W279" s="69">
        <f>求节点($C$8:$C$67,$J$8:$J$67,基本信息!P276)+W278</f>
        <v>17634890.589488775</v>
      </c>
      <c r="X279" s="69">
        <f>求节点($C$8:$C$67,$J$8:$J$67,基本信息!Q276)+X278</f>
        <v>18833858.334594853</v>
      </c>
      <c r="Y279" s="69">
        <f>求节点($C$8:$C$67,$J$8:$J$67,基本信息!R276)+Y278</f>
        <v>20103131.168546535</v>
      </c>
      <c r="Z279" s="69">
        <f>求节点($C$8:$C$67,$K$8:$K$67,基本信息!N276)+Z278</f>
        <v>0</v>
      </c>
      <c r="AA279" s="69">
        <f>求节点($C$8:$C$67,$K$8:$K$67,基本信息!O276)+AA278</f>
        <v>0</v>
      </c>
      <c r="AB279" s="69">
        <f>求节点($C$8:$C$67,$K$8:$K$67,基本信息!P276)+AB278</f>
        <v>0</v>
      </c>
      <c r="AC279" s="69">
        <f>求节点($C$8:$C$67,$K$8:$K$67,基本信息!Q276)+AC278</f>
        <v>0</v>
      </c>
      <c r="AD279" s="69">
        <f>求节点($C$8:$C$67,$K$8:$K$67,基本信息!R276)+AD278</f>
        <v>0</v>
      </c>
      <c r="AE279" s="69">
        <f>求节点($C$8:$C$67,$L$8:$L$67,基本信息!N276)+AE278</f>
        <v>455907496.30241644</v>
      </c>
      <c r="AF279" s="69">
        <f>求节点($C$8:$C$67,$L$8:$L$67,基本信息!O276)+AF278</f>
        <v>516885979.81044501</v>
      </c>
      <c r="AG279" s="69">
        <f>求节点($C$8:$C$67,$L$8:$L$67,基本信息!P276)+AG278</f>
        <v>583858353.71210933</v>
      </c>
      <c r="AH279" s="69">
        <f>求节点($C$8:$C$67,$L$8:$L$67,基本信息!Q276)+AH278</f>
        <v>656293522.1965065</v>
      </c>
      <c r="AI279" s="69">
        <f>求节点($C$8:$C$67,$L$8:$L$67,基本信息!R276)+AI278</f>
        <v>734060093.50572407</v>
      </c>
      <c r="AJ279" s="69"/>
      <c r="BO279" s="24"/>
      <c r="BP279" s="24"/>
      <c r="BQ279" s="24"/>
      <c r="BR279" s="24"/>
      <c r="BS279" s="24"/>
      <c r="BT279" s="24"/>
      <c r="BU279" s="24"/>
      <c r="BV279" s="24"/>
      <c r="BW279" s="24"/>
      <c r="BX279" s="24"/>
    </row>
    <row r="280" spans="14:76" x14ac:dyDescent="0.15">
      <c r="N280" s="69"/>
      <c r="O280" s="58">
        <v>273</v>
      </c>
      <c r="P280" s="69">
        <f>求节点($C$8:$C$67,$I$8:$I$67,基本信息!N277)+P279</f>
        <v>561715.53293080663</v>
      </c>
      <c r="Q280" s="69">
        <f>求节点($C$8:$C$67,$I$8:$I$67,基本信息!O277)+Q279</f>
        <v>592922.79688078084</v>
      </c>
      <c r="R280" s="69">
        <f>求节点($C$8:$C$67,$I$8:$I$67,基本信息!P277)+R279</f>
        <v>625544.69667524379</v>
      </c>
      <c r="S280" s="69">
        <f>求节点($C$8:$C$67,$I$8:$I$67,基本信息!Q277)+S279</f>
        <v>659727.6823951269</v>
      </c>
      <c r="T280" s="69">
        <f>求节点($C$8:$C$67,$I$8:$I$67,基本信息!R277)+T279</f>
        <v>695789.85137715051</v>
      </c>
      <c r="U280" s="69">
        <f>求节点($C$8:$C$67,$J$8:$J$67,基本信息!N277)+U279</f>
        <v>15477258.574859377</v>
      </c>
      <c r="V280" s="69">
        <f>求节点($C$8:$C$67,$J$8:$J$67,基本信息!O277)+V279</f>
        <v>16560820.15777117</v>
      </c>
      <c r="W280" s="69">
        <f>求节点($C$8:$C$67,$J$8:$J$67,基本信息!P277)+W279</f>
        <v>17702390.589488775</v>
      </c>
      <c r="X280" s="69">
        <f>求节点($C$8:$C$67,$J$8:$J$67,基本信息!Q277)+X279</f>
        <v>18905108.334594853</v>
      </c>
      <c r="Y280" s="69">
        <f>求节点($C$8:$C$67,$J$8:$J$67,基本信息!R277)+Y279</f>
        <v>20178131.168546535</v>
      </c>
      <c r="Z280" s="69">
        <f>求节点($C$8:$C$67,$K$8:$K$67,基本信息!N277)+Z279</f>
        <v>0</v>
      </c>
      <c r="AA280" s="69">
        <f>求节点($C$8:$C$67,$K$8:$K$67,基本信息!O277)+AA279</f>
        <v>0</v>
      </c>
      <c r="AB280" s="69">
        <f>求节点($C$8:$C$67,$K$8:$K$67,基本信息!P277)+AB279</f>
        <v>0</v>
      </c>
      <c r="AC280" s="69">
        <f>求节点($C$8:$C$67,$K$8:$K$67,基本信息!Q277)+AC279</f>
        <v>0</v>
      </c>
      <c r="AD280" s="69">
        <f>求节点($C$8:$C$67,$K$8:$K$67,基本信息!R277)+AD279</f>
        <v>0</v>
      </c>
      <c r="AE280" s="69">
        <f>求节点($C$8:$C$67,$L$8:$L$67,基本信息!N277)+AE279</f>
        <v>457707496.30241644</v>
      </c>
      <c r="AF280" s="69">
        <f>求节点($C$8:$C$67,$L$8:$L$67,基本信息!O277)+AF279</f>
        <v>518925979.81044501</v>
      </c>
      <c r="AG280" s="69">
        <f>求节点($C$8:$C$67,$L$8:$L$67,基本信息!P277)+AG279</f>
        <v>586138353.71210933</v>
      </c>
      <c r="AH280" s="69">
        <f>求节点($C$8:$C$67,$L$8:$L$67,基本信息!Q277)+AH279</f>
        <v>658813522.1965065</v>
      </c>
      <c r="AI280" s="69">
        <f>求节点($C$8:$C$67,$L$8:$L$67,基本信息!R277)+AI279</f>
        <v>736820093.50572407</v>
      </c>
      <c r="AJ280" s="69"/>
      <c r="BO280" s="24"/>
      <c r="BP280" s="24"/>
      <c r="BQ280" s="24"/>
      <c r="BR280" s="24"/>
      <c r="BS280" s="24"/>
      <c r="BT280" s="24"/>
      <c r="BU280" s="24"/>
      <c r="BV280" s="24"/>
      <c r="BW280" s="24"/>
      <c r="BX280" s="24"/>
    </row>
    <row r="281" spans="14:76" x14ac:dyDescent="0.15">
      <c r="N281" s="69"/>
      <c r="O281" s="58">
        <v>274</v>
      </c>
      <c r="P281" s="69">
        <f>求节点($C$8:$C$67,$I$8:$I$67,基本信息!N278)+P280</f>
        <v>563875.53293080663</v>
      </c>
      <c r="Q281" s="69">
        <f>求节点($C$8:$C$67,$I$8:$I$67,基本信息!O278)+Q280</f>
        <v>595187.79688078084</v>
      </c>
      <c r="R281" s="69">
        <f>求节点($C$8:$C$67,$I$8:$I$67,基本信息!P278)+R280</f>
        <v>627914.69667524379</v>
      </c>
      <c r="S281" s="69">
        <f>求节点($C$8:$C$67,$I$8:$I$67,基本信息!Q278)+S280</f>
        <v>662202.6823951269</v>
      </c>
      <c r="T281" s="69">
        <f>求节点($C$8:$C$67,$I$8:$I$67,基本信息!R278)+T280</f>
        <v>698369.85137715051</v>
      </c>
      <c r="U281" s="69">
        <f>求节点($C$8:$C$67,$J$8:$J$67,基本信息!N278)+U280</f>
        <v>15537258.574859377</v>
      </c>
      <c r="V281" s="69">
        <f>求节点($C$8:$C$67,$J$8:$J$67,基本信息!O278)+V280</f>
        <v>16624570.15777117</v>
      </c>
      <c r="W281" s="69">
        <f>求节点($C$8:$C$67,$J$8:$J$67,基本信息!P278)+W280</f>
        <v>17769890.589488775</v>
      </c>
      <c r="X281" s="69">
        <f>求节点($C$8:$C$67,$J$8:$J$67,基本信息!Q278)+X280</f>
        <v>18976358.334594853</v>
      </c>
      <c r="Y281" s="69">
        <f>求节点($C$8:$C$67,$J$8:$J$67,基本信息!R278)+Y280</f>
        <v>20253131.168546535</v>
      </c>
      <c r="Z281" s="69">
        <f>求节点($C$8:$C$67,$K$8:$K$67,基本信息!N278)+Z280</f>
        <v>0</v>
      </c>
      <c r="AA281" s="69">
        <f>求节点($C$8:$C$67,$K$8:$K$67,基本信息!O278)+AA280</f>
        <v>0</v>
      </c>
      <c r="AB281" s="69">
        <f>求节点($C$8:$C$67,$K$8:$K$67,基本信息!P278)+AB280</f>
        <v>0</v>
      </c>
      <c r="AC281" s="69">
        <f>求节点($C$8:$C$67,$K$8:$K$67,基本信息!Q278)+AC280</f>
        <v>0</v>
      </c>
      <c r="AD281" s="69">
        <f>求节点($C$8:$C$67,$K$8:$K$67,基本信息!R278)+AD280</f>
        <v>0</v>
      </c>
      <c r="AE281" s="69">
        <f>求节点($C$8:$C$67,$L$8:$L$67,基本信息!N278)+AE280</f>
        <v>459507496.30241644</v>
      </c>
      <c r="AF281" s="69">
        <f>求节点($C$8:$C$67,$L$8:$L$67,基本信息!O278)+AF280</f>
        <v>520965979.81044501</v>
      </c>
      <c r="AG281" s="69">
        <f>求节点($C$8:$C$67,$L$8:$L$67,基本信息!P278)+AG280</f>
        <v>588418353.71210933</v>
      </c>
      <c r="AH281" s="69">
        <f>求节点($C$8:$C$67,$L$8:$L$67,基本信息!Q278)+AH280</f>
        <v>661333522.1965065</v>
      </c>
      <c r="AI281" s="69">
        <f>求节点($C$8:$C$67,$L$8:$L$67,基本信息!R278)+AI280</f>
        <v>739580093.50572407</v>
      </c>
      <c r="AJ281" s="69"/>
      <c r="BO281" s="24"/>
      <c r="BP281" s="24"/>
      <c r="BQ281" s="24"/>
      <c r="BR281" s="24"/>
      <c r="BS281" s="24"/>
      <c r="BT281" s="24"/>
      <c r="BU281" s="24"/>
      <c r="BV281" s="24"/>
      <c r="BW281" s="24"/>
      <c r="BX281" s="24"/>
    </row>
    <row r="282" spans="14:76" x14ac:dyDescent="0.15">
      <c r="N282" s="69"/>
      <c r="O282" s="58">
        <v>275</v>
      </c>
      <c r="P282" s="69">
        <f>求节点($C$8:$C$67,$I$8:$I$67,基本信息!N279)+P281</f>
        <v>566035.53293080663</v>
      </c>
      <c r="Q282" s="69">
        <f>求节点($C$8:$C$67,$I$8:$I$67,基本信息!O279)+Q281</f>
        <v>597452.79688078084</v>
      </c>
      <c r="R282" s="69">
        <f>求节点($C$8:$C$67,$I$8:$I$67,基本信息!P279)+R281</f>
        <v>630284.69667524379</v>
      </c>
      <c r="S282" s="69">
        <f>求节点($C$8:$C$67,$I$8:$I$67,基本信息!Q279)+S281</f>
        <v>664677.6823951269</v>
      </c>
      <c r="T282" s="69">
        <f>求节点($C$8:$C$67,$I$8:$I$67,基本信息!R279)+T281</f>
        <v>700949.85137715051</v>
      </c>
      <c r="U282" s="69">
        <f>求节点($C$8:$C$67,$J$8:$J$67,基本信息!N279)+U281</f>
        <v>15597258.574859377</v>
      </c>
      <c r="V282" s="69">
        <f>求节点($C$8:$C$67,$J$8:$J$67,基本信息!O279)+V281</f>
        <v>16688320.15777117</v>
      </c>
      <c r="W282" s="69">
        <f>求节点($C$8:$C$67,$J$8:$J$67,基本信息!P279)+W281</f>
        <v>17837390.589488775</v>
      </c>
      <c r="X282" s="69">
        <f>求节点($C$8:$C$67,$J$8:$J$67,基本信息!Q279)+X281</f>
        <v>19047608.334594853</v>
      </c>
      <c r="Y282" s="69">
        <f>求节点($C$8:$C$67,$J$8:$J$67,基本信息!R279)+Y281</f>
        <v>20328131.168546535</v>
      </c>
      <c r="Z282" s="69">
        <f>求节点($C$8:$C$67,$K$8:$K$67,基本信息!N279)+Z281</f>
        <v>0</v>
      </c>
      <c r="AA282" s="69">
        <f>求节点($C$8:$C$67,$K$8:$K$67,基本信息!O279)+AA281</f>
        <v>0</v>
      </c>
      <c r="AB282" s="69">
        <f>求节点($C$8:$C$67,$K$8:$K$67,基本信息!P279)+AB281</f>
        <v>0</v>
      </c>
      <c r="AC282" s="69">
        <f>求节点($C$8:$C$67,$K$8:$K$67,基本信息!Q279)+AC281</f>
        <v>0</v>
      </c>
      <c r="AD282" s="69">
        <f>求节点($C$8:$C$67,$K$8:$K$67,基本信息!R279)+AD281</f>
        <v>0</v>
      </c>
      <c r="AE282" s="69">
        <f>求节点($C$8:$C$67,$L$8:$L$67,基本信息!N279)+AE281</f>
        <v>461307496.30241644</v>
      </c>
      <c r="AF282" s="69">
        <f>求节点($C$8:$C$67,$L$8:$L$67,基本信息!O279)+AF281</f>
        <v>523005979.81044501</v>
      </c>
      <c r="AG282" s="69">
        <f>求节点($C$8:$C$67,$L$8:$L$67,基本信息!P279)+AG281</f>
        <v>590698353.71210933</v>
      </c>
      <c r="AH282" s="69">
        <f>求节点($C$8:$C$67,$L$8:$L$67,基本信息!Q279)+AH281</f>
        <v>663853522.1965065</v>
      </c>
      <c r="AI282" s="69">
        <f>求节点($C$8:$C$67,$L$8:$L$67,基本信息!R279)+AI281</f>
        <v>742340093.50572407</v>
      </c>
      <c r="AJ282" s="69"/>
      <c r="BO282" s="24"/>
      <c r="BP282" s="24"/>
      <c r="BQ282" s="24"/>
      <c r="BR282" s="24"/>
      <c r="BS282" s="24"/>
      <c r="BT282" s="24"/>
      <c r="BU282" s="24"/>
      <c r="BV282" s="24"/>
      <c r="BW282" s="24"/>
      <c r="BX282" s="24"/>
    </row>
    <row r="283" spans="14:76" x14ac:dyDescent="0.15">
      <c r="N283" s="69"/>
      <c r="O283" s="58">
        <v>276</v>
      </c>
      <c r="P283" s="69">
        <f>求节点($C$8:$C$67,$I$8:$I$67,基本信息!N280)+P282</f>
        <v>568195.53293080663</v>
      </c>
      <c r="Q283" s="69">
        <f>求节点($C$8:$C$67,$I$8:$I$67,基本信息!O280)+Q282</f>
        <v>599717.79688078084</v>
      </c>
      <c r="R283" s="69">
        <f>求节点($C$8:$C$67,$I$8:$I$67,基本信息!P280)+R282</f>
        <v>632654.69667524379</v>
      </c>
      <c r="S283" s="69">
        <f>求节点($C$8:$C$67,$I$8:$I$67,基本信息!Q280)+S282</f>
        <v>667152.6823951269</v>
      </c>
      <c r="T283" s="69">
        <f>求节点($C$8:$C$67,$I$8:$I$67,基本信息!R280)+T282</f>
        <v>703529.85137715051</v>
      </c>
      <c r="U283" s="69">
        <f>求节点($C$8:$C$67,$J$8:$J$67,基本信息!N280)+U282</f>
        <v>15657258.574859377</v>
      </c>
      <c r="V283" s="69">
        <f>求节点($C$8:$C$67,$J$8:$J$67,基本信息!O280)+V282</f>
        <v>16752070.15777117</v>
      </c>
      <c r="W283" s="69">
        <f>求节点($C$8:$C$67,$J$8:$J$67,基本信息!P280)+W282</f>
        <v>17904890.589488775</v>
      </c>
      <c r="X283" s="69">
        <f>求节点($C$8:$C$67,$J$8:$J$67,基本信息!Q280)+X282</f>
        <v>19118858.334594853</v>
      </c>
      <c r="Y283" s="69">
        <f>求节点($C$8:$C$67,$J$8:$J$67,基本信息!R280)+Y282</f>
        <v>20403131.168546535</v>
      </c>
      <c r="Z283" s="69">
        <f>求节点($C$8:$C$67,$K$8:$K$67,基本信息!N280)+Z282</f>
        <v>0</v>
      </c>
      <c r="AA283" s="69">
        <f>求节点($C$8:$C$67,$K$8:$K$67,基本信息!O280)+AA282</f>
        <v>0</v>
      </c>
      <c r="AB283" s="69">
        <f>求节点($C$8:$C$67,$K$8:$K$67,基本信息!P280)+AB282</f>
        <v>0</v>
      </c>
      <c r="AC283" s="69">
        <f>求节点($C$8:$C$67,$K$8:$K$67,基本信息!Q280)+AC282</f>
        <v>0</v>
      </c>
      <c r="AD283" s="69">
        <f>求节点($C$8:$C$67,$K$8:$K$67,基本信息!R280)+AD282</f>
        <v>0</v>
      </c>
      <c r="AE283" s="69">
        <f>求节点($C$8:$C$67,$L$8:$L$67,基本信息!N280)+AE282</f>
        <v>463107496.30241644</v>
      </c>
      <c r="AF283" s="69">
        <f>求节点($C$8:$C$67,$L$8:$L$67,基本信息!O280)+AF282</f>
        <v>525045979.81044501</v>
      </c>
      <c r="AG283" s="69">
        <f>求节点($C$8:$C$67,$L$8:$L$67,基本信息!P280)+AG282</f>
        <v>592978353.71210933</v>
      </c>
      <c r="AH283" s="69">
        <f>求节点($C$8:$C$67,$L$8:$L$67,基本信息!Q280)+AH282</f>
        <v>666373522.1965065</v>
      </c>
      <c r="AI283" s="69">
        <f>求节点($C$8:$C$67,$L$8:$L$67,基本信息!R280)+AI282</f>
        <v>745100093.50572407</v>
      </c>
      <c r="AJ283" s="69"/>
      <c r="BO283" s="24"/>
      <c r="BP283" s="24"/>
      <c r="BQ283" s="24"/>
      <c r="BR283" s="24"/>
      <c r="BS283" s="24"/>
      <c r="BT283" s="24"/>
      <c r="BU283" s="24"/>
      <c r="BV283" s="24"/>
      <c r="BW283" s="24"/>
      <c r="BX283" s="24"/>
    </row>
    <row r="284" spans="14:76" x14ac:dyDescent="0.15">
      <c r="N284" s="69"/>
      <c r="O284" s="58">
        <v>277</v>
      </c>
      <c r="P284" s="69">
        <f>求节点($C$8:$C$67,$I$8:$I$67,基本信息!N281)+P283</f>
        <v>570355.53293080663</v>
      </c>
      <c r="Q284" s="69">
        <f>求节点($C$8:$C$67,$I$8:$I$67,基本信息!O281)+Q283</f>
        <v>601982.79688078084</v>
      </c>
      <c r="R284" s="69">
        <f>求节点($C$8:$C$67,$I$8:$I$67,基本信息!P281)+R283</f>
        <v>635024.69667524379</v>
      </c>
      <c r="S284" s="69">
        <f>求节点($C$8:$C$67,$I$8:$I$67,基本信息!Q281)+S283</f>
        <v>669627.6823951269</v>
      </c>
      <c r="T284" s="69">
        <f>求节点($C$8:$C$67,$I$8:$I$67,基本信息!R281)+T283</f>
        <v>706109.85137715051</v>
      </c>
      <c r="U284" s="69">
        <f>求节点($C$8:$C$67,$J$8:$J$67,基本信息!N281)+U283</f>
        <v>15717258.574859377</v>
      </c>
      <c r="V284" s="69">
        <f>求节点($C$8:$C$67,$J$8:$J$67,基本信息!O281)+V283</f>
        <v>16815820.15777117</v>
      </c>
      <c r="W284" s="69">
        <f>求节点($C$8:$C$67,$J$8:$J$67,基本信息!P281)+W283</f>
        <v>17972390.589488775</v>
      </c>
      <c r="X284" s="69">
        <f>求节点($C$8:$C$67,$J$8:$J$67,基本信息!Q281)+X283</f>
        <v>19190108.334594853</v>
      </c>
      <c r="Y284" s="69">
        <f>求节点($C$8:$C$67,$J$8:$J$67,基本信息!R281)+Y283</f>
        <v>20478131.168546535</v>
      </c>
      <c r="Z284" s="69">
        <f>求节点($C$8:$C$67,$K$8:$K$67,基本信息!N281)+Z283</f>
        <v>0</v>
      </c>
      <c r="AA284" s="69">
        <f>求节点($C$8:$C$67,$K$8:$K$67,基本信息!O281)+AA283</f>
        <v>0</v>
      </c>
      <c r="AB284" s="69">
        <f>求节点($C$8:$C$67,$K$8:$K$67,基本信息!P281)+AB283</f>
        <v>0</v>
      </c>
      <c r="AC284" s="69">
        <f>求节点($C$8:$C$67,$K$8:$K$67,基本信息!Q281)+AC283</f>
        <v>0</v>
      </c>
      <c r="AD284" s="69">
        <f>求节点($C$8:$C$67,$K$8:$K$67,基本信息!R281)+AD283</f>
        <v>0</v>
      </c>
      <c r="AE284" s="69">
        <f>求节点($C$8:$C$67,$L$8:$L$67,基本信息!N281)+AE283</f>
        <v>464907496.30241644</v>
      </c>
      <c r="AF284" s="69">
        <f>求节点($C$8:$C$67,$L$8:$L$67,基本信息!O281)+AF283</f>
        <v>527085979.81044501</v>
      </c>
      <c r="AG284" s="69">
        <f>求节点($C$8:$C$67,$L$8:$L$67,基本信息!P281)+AG283</f>
        <v>595258353.71210933</v>
      </c>
      <c r="AH284" s="69">
        <f>求节点($C$8:$C$67,$L$8:$L$67,基本信息!Q281)+AH283</f>
        <v>668893522.1965065</v>
      </c>
      <c r="AI284" s="69">
        <f>求节点($C$8:$C$67,$L$8:$L$67,基本信息!R281)+AI283</f>
        <v>747860093.50572407</v>
      </c>
      <c r="AJ284" s="69"/>
      <c r="BO284" s="24"/>
      <c r="BP284" s="24"/>
      <c r="BQ284" s="24"/>
      <c r="BR284" s="24"/>
      <c r="BS284" s="24"/>
      <c r="BT284" s="24"/>
      <c r="BU284" s="24"/>
      <c r="BV284" s="24"/>
      <c r="BW284" s="24"/>
      <c r="BX284" s="24"/>
    </row>
    <row r="285" spans="14:76" x14ac:dyDescent="0.15">
      <c r="N285" s="69"/>
      <c r="O285" s="58">
        <v>278</v>
      </c>
      <c r="P285" s="69">
        <f>求节点($C$8:$C$67,$I$8:$I$67,基本信息!N282)+P284</f>
        <v>572515.53293080663</v>
      </c>
      <c r="Q285" s="69">
        <f>求节点($C$8:$C$67,$I$8:$I$67,基本信息!O282)+Q284</f>
        <v>604247.79688078084</v>
      </c>
      <c r="R285" s="69">
        <f>求节点($C$8:$C$67,$I$8:$I$67,基本信息!P282)+R284</f>
        <v>637394.69667524379</v>
      </c>
      <c r="S285" s="69">
        <f>求节点($C$8:$C$67,$I$8:$I$67,基本信息!Q282)+S284</f>
        <v>672102.6823951269</v>
      </c>
      <c r="T285" s="69">
        <f>求节点($C$8:$C$67,$I$8:$I$67,基本信息!R282)+T284</f>
        <v>708689.85137715051</v>
      </c>
      <c r="U285" s="69">
        <f>求节点($C$8:$C$67,$J$8:$J$67,基本信息!N282)+U284</f>
        <v>15777258.574859377</v>
      </c>
      <c r="V285" s="69">
        <f>求节点($C$8:$C$67,$J$8:$J$67,基本信息!O282)+V284</f>
        <v>16879570.15777117</v>
      </c>
      <c r="W285" s="69">
        <f>求节点($C$8:$C$67,$J$8:$J$67,基本信息!P282)+W284</f>
        <v>18039890.589488775</v>
      </c>
      <c r="X285" s="69">
        <f>求节点($C$8:$C$67,$J$8:$J$67,基本信息!Q282)+X284</f>
        <v>19261358.334594853</v>
      </c>
      <c r="Y285" s="69">
        <f>求节点($C$8:$C$67,$J$8:$J$67,基本信息!R282)+Y284</f>
        <v>20553131.168546535</v>
      </c>
      <c r="Z285" s="69">
        <f>求节点($C$8:$C$67,$K$8:$K$67,基本信息!N282)+Z284</f>
        <v>0</v>
      </c>
      <c r="AA285" s="69">
        <f>求节点($C$8:$C$67,$K$8:$K$67,基本信息!O282)+AA284</f>
        <v>0</v>
      </c>
      <c r="AB285" s="69">
        <f>求节点($C$8:$C$67,$K$8:$K$67,基本信息!P282)+AB284</f>
        <v>0</v>
      </c>
      <c r="AC285" s="69">
        <f>求节点($C$8:$C$67,$K$8:$K$67,基本信息!Q282)+AC284</f>
        <v>0</v>
      </c>
      <c r="AD285" s="69">
        <f>求节点($C$8:$C$67,$K$8:$K$67,基本信息!R282)+AD284</f>
        <v>0</v>
      </c>
      <c r="AE285" s="69">
        <f>求节点($C$8:$C$67,$L$8:$L$67,基本信息!N282)+AE284</f>
        <v>466707496.30241644</v>
      </c>
      <c r="AF285" s="69">
        <f>求节点($C$8:$C$67,$L$8:$L$67,基本信息!O282)+AF284</f>
        <v>529125979.81044501</v>
      </c>
      <c r="AG285" s="69">
        <f>求节点($C$8:$C$67,$L$8:$L$67,基本信息!P282)+AG284</f>
        <v>597538353.71210933</v>
      </c>
      <c r="AH285" s="69">
        <f>求节点($C$8:$C$67,$L$8:$L$67,基本信息!Q282)+AH284</f>
        <v>671413522.1965065</v>
      </c>
      <c r="AI285" s="69">
        <f>求节点($C$8:$C$67,$L$8:$L$67,基本信息!R282)+AI284</f>
        <v>750620093.50572407</v>
      </c>
      <c r="AJ285" s="69"/>
      <c r="BO285" s="24"/>
      <c r="BP285" s="24"/>
      <c r="BQ285" s="24"/>
      <c r="BR285" s="24"/>
      <c r="BS285" s="24"/>
      <c r="BT285" s="24"/>
      <c r="BU285" s="24"/>
      <c r="BV285" s="24"/>
      <c r="BW285" s="24"/>
      <c r="BX285" s="24"/>
    </row>
    <row r="286" spans="14:76" x14ac:dyDescent="0.15">
      <c r="N286" s="69"/>
      <c r="O286" s="58">
        <v>279</v>
      </c>
      <c r="P286" s="69">
        <f>求节点($C$8:$C$67,$I$8:$I$67,基本信息!N283)+P285</f>
        <v>574675.53293080663</v>
      </c>
      <c r="Q286" s="69">
        <f>求节点($C$8:$C$67,$I$8:$I$67,基本信息!O283)+Q285</f>
        <v>606512.79688078084</v>
      </c>
      <c r="R286" s="69">
        <f>求节点($C$8:$C$67,$I$8:$I$67,基本信息!P283)+R285</f>
        <v>639764.69667524379</v>
      </c>
      <c r="S286" s="69">
        <f>求节点($C$8:$C$67,$I$8:$I$67,基本信息!Q283)+S285</f>
        <v>674577.6823951269</v>
      </c>
      <c r="T286" s="69">
        <f>求节点($C$8:$C$67,$I$8:$I$67,基本信息!R283)+T285</f>
        <v>711269.85137715051</v>
      </c>
      <c r="U286" s="69">
        <f>求节点($C$8:$C$67,$J$8:$J$67,基本信息!N283)+U285</f>
        <v>15837258.574859377</v>
      </c>
      <c r="V286" s="69">
        <f>求节点($C$8:$C$67,$J$8:$J$67,基本信息!O283)+V285</f>
        <v>16943320.15777117</v>
      </c>
      <c r="W286" s="69">
        <f>求节点($C$8:$C$67,$J$8:$J$67,基本信息!P283)+W285</f>
        <v>18107390.589488775</v>
      </c>
      <c r="X286" s="69">
        <f>求节点($C$8:$C$67,$J$8:$J$67,基本信息!Q283)+X285</f>
        <v>19332608.334594853</v>
      </c>
      <c r="Y286" s="69">
        <f>求节点($C$8:$C$67,$J$8:$J$67,基本信息!R283)+Y285</f>
        <v>20628131.168546535</v>
      </c>
      <c r="Z286" s="69">
        <f>求节点($C$8:$C$67,$K$8:$K$67,基本信息!N283)+Z285</f>
        <v>0</v>
      </c>
      <c r="AA286" s="69">
        <f>求节点($C$8:$C$67,$K$8:$K$67,基本信息!O283)+AA285</f>
        <v>0</v>
      </c>
      <c r="AB286" s="69">
        <f>求节点($C$8:$C$67,$K$8:$K$67,基本信息!P283)+AB285</f>
        <v>0</v>
      </c>
      <c r="AC286" s="69">
        <f>求节点($C$8:$C$67,$K$8:$K$67,基本信息!Q283)+AC285</f>
        <v>0</v>
      </c>
      <c r="AD286" s="69">
        <f>求节点($C$8:$C$67,$K$8:$K$67,基本信息!R283)+AD285</f>
        <v>0</v>
      </c>
      <c r="AE286" s="69">
        <f>求节点($C$8:$C$67,$L$8:$L$67,基本信息!N283)+AE285</f>
        <v>468507496.30241644</v>
      </c>
      <c r="AF286" s="69">
        <f>求节点($C$8:$C$67,$L$8:$L$67,基本信息!O283)+AF285</f>
        <v>531165979.81044501</v>
      </c>
      <c r="AG286" s="69">
        <f>求节点($C$8:$C$67,$L$8:$L$67,基本信息!P283)+AG285</f>
        <v>599818353.71210933</v>
      </c>
      <c r="AH286" s="69">
        <f>求节点($C$8:$C$67,$L$8:$L$67,基本信息!Q283)+AH285</f>
        <v>673933522.1965065</v>
      </c>
      <c r="AI286" s="69">
        <f>求节点($C$8:$C$67,$L$8:$L$67,基本信息!R283)+AI285</f>
        <v>753380093.50572407</v>
      </c>
      <c r="AJ286" s="69"/>
      <c r="BO286" s="24"/>
      <c r="BP286" s="24"/>
      <c r="BQ286" s="24"/>
      <c r="BR286" s="24"/>
      <c r="BS286" s="24"/>
      <c r="BT286" s="24"/>
      <c r="BU286" s="24"/>
      <c r="BV286" s="24"/>
      <c r="BW286" s="24"/>
      <c r="BX286" s="24"/>
    </row>
    <row r="287" spans="14:76" x14ac:dyDescent="0.15">
      <c r="N287" s="69"/>
      <c r="O287" s="58">
        <v>280</v>
      </c>
      <c r="P287" s="69">
        <f>求节点($C$8:$C$67,$I$8:$I$67,基本信息!N284)+P286</f>
        <v>576835.53293080663</v>
      </c>
      <c r="Q287" s="69">
        <f>求节点($C$8:$C$67,$I$8:$I$67,基本信息!O284)+Q286</f>
        <v>608777.79688078084</v>
      </c>
      <c r="R287" s="69">
        <f>求节点($C$8:$C$67,$I$8:$I$67,基本信息!P284)+R286</f>
        <v>642134.69667524379</v>
      </c>
      <c r="S287" s="69">
        <f>求节点($C$8:$C$67,$I$8:$I$67,基本信息!Q284)+S286</f>
        <v>677052.6823951269</v>
      </c>
      <c r="T287" s="69">
        <f>求节点($C$8:$C$67,$I$8:$I$67,基本信息!R284)+T286</f>
        <v>713849.85137715051</v>
      </c>
      <c r="U287" s="69">
        <f>求节点($C$8:$C$67,$J$8:$J$67,基本信息!N284)+U286</f>
        <v>15897258.574859377</v>
      </c>
      <c r="V287" s="69">
        <f>求节点($C$8:$C$67,$J$8:$J$67,基本信息!O284)+V286</f>
        <v>17007070.15777117</v>
      </c>
      <c r="W287" s="69">
        <f>求节点($C$8:$C$67,$J$8:$J$67,基本信息!P284)+W286</f>
        <v>18174890.589488775</v>
      </c>
      <c r="X287" s="69">
        <f>求节点($C$8:$C$67,$J$8:$J$67,基本信息!Q284)+X286</f>
        <v>19403858.334594853</v>
      </c>
      <c r="Y287" s="69">
        <f>求节点($C$8:$C$67,$J$8:$J$67,基本信息!R284)+Y286</f>
        <v>20703131.168546535</v>
      </c>
      <c r="Z287" s="69">
        <f>求节点($C$8:$C$67,$K$8:$K$67,基本信息!N284)+Z286</f>
        <v>0</v>
      </c>
      <c r="AA287" s="69">
        <f>求节点($C$8:$C$67,$K$8:$K$67,基本信息!O284)+AA286</f>
        <v>0</v>
      </c>
      <c r="AB287" s="69">
        <f>求节点($C$8:$C$67,$K$8:$K$67,基本信息!P284)+AB286</f>
        <v>0</v>
      </c>
      <c r="AC287" s="69">
        <f>求节点($C$8:$C$67,$K$8:$K$67,基本信息!Q284)+AC286</f>
        <v>0</v>
      </c>
      <c r="AD287" s="69">
        <f>求节点($C$8:$C$67,$K$8:$K$67,基本信息!R284)+AD286</f>
        <v>0</v>
      </c>
      <c r="AE287" s="69">
        <f>求节点($C$8:$C$67,$L$8:$L$67,基本信息!N284)+AE286</f>
        <v>470307496.30241644</v>
      </c>
      <c r="AF287" s="69">
        <f>求节点($C$8:$C$67,$L$8:$L$67,基本信息!O284)+AF286</f>
        <v>533205979.81044501</v>
      </c>
      <c r="AG287" s="69">
        <f>求节点($C$8:$C$67,$L$8:$L$67,基本信息!P284)+AG286</f>
        <v>602098353.71210933</v>
      </c>
      <c r="AH287" s="69">
        <f>求节点($C$8:$C$67,$L$8:$L$67,基本信息!Q284)+AH286</f>
        <v>676453522.1965065</v>
      </c>
      <c r="AI287" s="69">
        <f>求节点($C$8:$C$67,$L$8:$L$67,基本信息!R284)+AI286</f>
        <v>756140093.50572407</v>
      </c>
      <c r="AJ287" s="69"/>
      <c r="BO287" s="24"/>
      <c r="BP287" s="24"/>
      <c r="BQ287" s="24"/>
      <c r="BR287" s="24"/>
      <c r="BS287" s="24"/>
      <c r="BT287" s="24"/>
      <c r="BU287" s="24"/>
      <c r="BV287" s="24"/>
      <c r="BW287" s="24"/>
      <c r="BX287" s="24"/>
    </row>
    <row r="288" spans="14:76" x14ac:dyDescent="0.15">
      <c r="N288" s="69"/>
      <c r="O288" s="58">
        <v>281</v>
      </c>
      <c r="P288" s="69">
        <f>求节点($C$8:$C$67,$I$8:$I$67,基本信息!N285)+P287</f>
        <v>578995.53293080663</v>
      </c>
      <c r="Q288" s="69">
        <f>求节点($C$8:$C$67,$I$8:$I$67,基本信息!O285)+Q287</f>
        <v>611042.79688078084</v>
      </c>
      <c r="R288" s="69">
        <f>求节点($C$8:$C$67,$I$8:$I$67,基本信息!P285)+R287</f>
        <v>644504.69667524379</v>
      </c>
      <c r="S288" s="69">
        <f>求节点($C$8:$C$67,$I$8:$I$67,基本信息!Q285)+S287</f>
        <v>679527.6823951269</v>
      </c>
      <c r="T288" s="69">
        <f>求节点($C$8:$C$67,$I$8:$I$67,基本信息!R285)+T287</f>
        <v>716429.85137715051</v>
      </c>
      <c r="U288" s="69">
        <f>求节点($C$8:$C$67,$J$8:$J$67,基本信息!N285)+U287</f>
        <v>15957258.574859377</v>
      </c>
      <c r="V288" s="69">
        <f>求节点($C$8:$C$67,$J$8:$J$67,基本信息!O285)+V287</f>
        <v>17070820.15777117</v>
      </c>
      <c r="W288" s="69">
        <f>求节点($C$8:$C$67,$J$8:$J$67,基本信息!P285)+W287</f>
        <v>18242390.589488775</v>
      </c>
      <c r="X288" s="69">
        <f>求节点($C$8:$C$67,$J$8:$J$67,基本信息!Q285)+X287</f>
        <v>19475108.334594853</v>
      </c>
      <c r="Y288" s="69">
        <f>求节点($C$8:$C$67,$J$8:$J$67,基本信息!R285)+Y287</f>
        <v>20778131.168546535</v>
      </c>
      <c r="Z288" s="69">
        <f>求节点($C$8:$C$67,$K$8:$K$67,基本信息!N285)+Z287</f>
        <v>0</v>
      </c>
      <c r="AA288" s="69">
        <f>求节点($C$8:$C$67,$K$8:$K$67,基本信息!O285)+AA287</f>
        <v>0</v>
      </c>
      <c r="AB288" s="69">
        <f>求节点($C$8:$C$67,$K$8:$K$67,基本信息!P285)+AB287</f>
        <v>0</v>
      </c>
      <c r="AC288" s="69">
        <f>求节点($C$8:$C$67,$K$8:$K$67,基本信息!Q285)+AC287</f>
        <v>0</v>
      </c>
      <c r="AD288" s="69">
        <f>求节点($C$8:$C$67,$K$8:$K$67,基本信息!R285)+AD287</f>
        <v>0</v>
      </c>
      <c r="AE288" s="69">
        <f>求节点($C$8:$C$67,$L$8:$L$67,基本信息!N285)+AE287</f>
        <v>472107496.30241644</v>
      </c>
      <c r="AF288" s="69">
        <f>求节点($C$8:$C$67,$L$8:$L$67,基本信息!O285)+AF287</f>
        <v>535245979.81044501</v>
      </c>
      <c r="AG288" s="69">
        <f>求节点($C$8:$C$67,$L$8:$L$67,基本信息!P285)+AG287</f>
        <v>604378353.71210933</v>
      </c>
      <c r="AH288" s="69">
        <f>求节点($C$8:$C$67,$L$8:$L$67,基本信息!Q285)+AH287</f>
        <v>678973522.1965065</v>
      </c>
      <c r="AI288" s="69">
        <f>求节点($C$8:$C$67,$L$8:$L$67,基本信息!R285)+AI287</f>
        <v>758900093.50572407</v>
      </c>
      <c r="AJ288" s="69"/>
      <c r="BO288" s="24"/>
      <c r="BP288" s="24"/>
      <c r="BQ288" s="24"/>
      <c r="BR288" s="24"/>
      <c r="BS288" s="24"/>
      <c r="BT288" s="24"/>
      <c r="BU288" s="24"/>
      <c r="BV288" s="24"/>
      <c r="BW288" s="24"/>
      <c r="BX288" s="24"/>
    </row>
    <row r="289" spans="14:76" x14ac:dyDescent="0.15">
      <c r="N289" s="69"/>
      <c r="O289" s="58">
        <v>282</v>
      </c>
      <c r="P289" s="69">
        <f>求节点($C$8:$C$67,$I$8:$I$67,基本信息!N286)+P288</f>
        <v>581155.53293080663</v>
      </c>
      <c r="Q289" s="69">
        <f>求节点($C$8:$C$67,$I$8:$I$67,基本信息!O286)+Q288</f>
        <v>613307.79688078084</v>
      </c>
      <c r="R289" s="69">
        <f>求节点($C$8:$C$67,$I$8:$I$67,基本信息!P286)+R288</f>
        <v>646874.69667524379</v>
      </c>
      <c r="S289" s="69">
        <f>求节点($C$8:$C$67,$I$8:$I$67,基本信息!Q286)+S288</f>
        <v>682002.6823951269</v>
      </c>
      <c r="T289" s="69">
        <f>求节点($C$8:$C$67,$I$8:$I$67,基本信息!R286)+T288</f>
        <v>719009.85137715051</v>
      </c>
      <c r="U289" s="69">
        <f>求节点($C$8:$C$67,$J$8:$J$67,基本信息!N286)+U288</f>
        <v>16017258.574859377</v>
      </c>
      <c r="V289" s="69">
        <f>求节点($C$8:$C$67,$J$8:$J$67,基本信息!O286)+V288</f>
        <v>17134570.15777117</v>
      </c>
      <c r="W289" s="69">
        <f>求节点($C$8:$C$67,$J$8:$J$67,基本信息!P286)+W288</f>
        <v>18309890.589488775</v>
      </c>
      <c r="X289" s="69">
        <f>求节点($C$8:$C$67,$J$8:$J$67,基本信息!Q286)+X288</f>
        <v>19546358.334594853</v>
      </c>
      <c r="Y289" s="69">
        <f>求节点($C$8:$C$67,$J$8:$J$67,基本信息!R286)+Y288</f>
        <v>20853131.168546535</v>
      </c>
      <c r="Z289" s="69">
        <f>求节点($C$8:$C$67,$K$8:$K$67,基本信息!N286)+Z288</f>
        <v>0</v>
      </c>
      <c r="AA289" s="69">
        <f>求节点($C$8:$C$67,$K$8:$K$67,基本信息!O286)+AA288</f>
        <v>0</v>
      </c>
      <c r="AB289" s="69">
        <f>求节点($C$8:$C$67,$K$8:$K$67,基本信息!P286)+AB288</f>
        <v>0</v>
      </c>
      <c r="AC289" s="69">
        <f>求节点($C$8:$C$67,$K$8:$K$67,基本信息!Q286)+AC288</f>
        <v>0</v>
      </c>
      <c r="AD289" s="69">
        <f>求节点($C$8:$C$67,$K$8:$K$67,基本信息!R286)+AD288</f>
        <v>0</v>
      </c>
      <c r="AE289" s="69">
        <f>求节点($C$8:$C$67,$L$8:$L$67,基本信息!N286)+AE288</f>
        <v>473907496.30241644</v>
      </c>
      <c r="AF289" s="69">
        <f>求节点($C$8:$C$67,$L$8:$L$67,基本信息!O286)+AF288</f>
        <v>537285979.81044507</v>
      </c>
      <c r="AG289" s="69">
        <f>求节点($C$8:$C$67,$L$8:$L$67,基本信息!P286)+AG288</f>
        <v>606658353.71210933</v>
      </c>
      <c r="AH289" s="69">
        <f>求节点($C$8:$C$67,$L$8:$L$67,基本信息!Q286)+AH288</f>
        <v>681493522.1965065</v>
      </c>
      <c r="AI289" s="69">
        <f>求节点($C$8:$C$67,$L$8:$L$67,基本信息!R286)+AI288</f>
        <v>761660093.50572407</v>
      </c>
      <c r="AJ289" s="69"/>
      <c r="BO289" s="24"/>
      <c r="BP289" s="24"/>
      <c r="BQ289" s="24"/>
      <c r="BR289" s="24"/>
      <c r="BS289" s="24"/>
      <c r="BT289" s="24"/>
      <c r="BU289" s="24"/>
      <c r="BV289" s="24"/>
      <c r="BW289" s="24"/>
      <c r="BX289" s="24"/>
    </row>
    <row r="290" spans="14:76" x14ac:dyDescent="0.15">
      <c r="N290" s="69"/>
      <c r="O290" s="58">
        <v>283</v>
      </c>
      <c r="P290" s="69">
        <f>求节点($C$8:$C$67,$I$8:$I$67,基本信息!N287)+P289</f>
        <v>583315.53293080663</v>
      </c>
      <c r="Q290" s="69">
        <f>求节点($C$8:$C$67,$I$8:$I$67,基本信息!O287)+Q289</f>
        <v>615572.79688078084</v>
      </c>
      <c r="R290" s="69">
        <f>求节点($C$8:$C$67,$I$8:$I$67,基本信息!P287)+R289</f>
        <v>649244.69667524379</v>
      </c>
      <c r="S290" s="69">
        <f>求节点($C$8:$C$67,$I$8:$I$67,基本信息!Q287)+S289</f>
        <v>684477.6823951269</v>
      </c>
      <c r="T290" s="69">
        <f>求节点($C$8:$C$67,$I$8:$I$67,基本信息!R287)+T289</f>
        <v>721589.85137715051</v>
      </c>
      <c r="U290" s="69">
        <f>求节点($C$8:$C$67,$J$8:$J$67,基本信息!N287)+U289</f>
        <v>16077258.574859377</v>
      </c>
      <c r="V290" s="69">
        <f>求节点($C$8:$C$67,$J$8:$J$67,基本信息!O287)+V289</f>
        <v>17198320.15777117</v>
      </c>
      <c r="W290" s="69">
        <f>求节点($C$8:$C$67,$J$8:$J$67,基本信息!P287)+W289</f>
        <v>18377390.589488775</v>
      </c>
      <c r="X290" s="69">
        <f>求节点($C$8:$C$67,$J$8:$J$67,基本信息!Q287)+X289</f>
        <v>19617608.334594853</v>
      </c>
      <c r="Y290" s="69">
        <f>求节点($C$8:$C$67,$J$8:$J$67,基本信息!R287)+Y289</f>
        <v>20928131.168546535</v>
      </c>
      <c r="Z290" s="69">
        <f>求节点($C$8:$C$67,$K$8:$K$67,基本信息!N287)+Z289</f>
        <v>0</v>
      </c>
      <c r="AA290" s="69">
        <f>求节点($C$8:$C$67,$K$8:$K$67,基本信息!O287)+AA289</f>
        <v>0</v>
      </c>
      <c r="AB290" s="69">
        <f>求节点($C$8:$C$67,$K$8:$K$67,基本信息!P287)+AB289</f>
        <v>0</v>
      </c>
      <c r="AC290" s="69">
        <f>求节点($C$8:$C$67,$K$8:$K$67,基本信息!Q287)+AC289</f>
        <v>0</v>
      </c>
      <c r="AD290" s="69">
        <f>求节点($C$8:$C$67,$K$8:$K$67,基本信息!R287)+AD289</f>
        <v>0</v>
      </c>
      <c r="AE290" s="69">
        <f>求节点($C$8:$C$67,$L$8:$L$67,基本信息!N287)+AE289</f>
        <v>475707496.30241644</v>
      </c>
      <c r="AF290" s="69">
        <f>求节点($C$8:$C$67,$L$8:$L$67,基本信息!O287)+AF289</f>
        <v>539325979.81044507</v>
      </c>
      <c r="AG290" s="69">
        <f>求节点($C$8:$C$67,$L$8:$L$67,基本信息!P287)+AG289</f>
        <v>608938353.71210933</v>
      </c>
      <c r="AH290" s="69">
        <f>求节点($C$8:$C$67,$L$8:$L$67,基本信息!Q287)+AH289</f>
        <v>684013522.1965065</v>
      </c>
      <c r="AI290" s="69">
        <f>求节点($C$8:$C$67,$L$8:$L$67,基本信息!R287)+AI289</f>
        <v>764420093.50572407</v>
      </c>
      <c r="AJ290" s="69"/>
      <c r="BO290" s="24"/>
      <c r="BP290" s="24"/>
      <c r="BQ290" s="24"/>
      <c r="BR290" s="24"/>
      <c r="BS290" s="24"/>
      <c r="BT290" s="24"/>
      <c r="BU290" s="24"/>
      <c r="BV290" s="24"/>
      <c r="BW290" s="24"/>
      <c r="BX290" s="24"/>
    </row>
    <row r="291" spans="14:76" x14ac:dyDescent="0.15">
      <c r="N291" s="69"/>
      <c r="O291" s="58">
        <v>284</v>
      </c>
      <c r="P291" s="69">
        <f>求节点($C$8:$C$67,$I$8:$I$67,基本信息!N288)+P290</f>
        <v>585475.53293080663</v>
      </c>
      <c r="Q291" s="69">
        <f>求节点($C$8:$C$67,$I$8:$I$67,基本信息!O288)+Q290</f>
        <v>617837.79688078084</v>
      </c>
      <c r="R291" s="69">
        <f>求节点($C$8:$C$67,$I$8:$I$67,基本信息!P288)+R290</f>
        <v>651614.69667524379</v>
      </c>
      <c r="S291" s="69">
        <f>求节点($C$8:$C$67,$I$8:$I$67,基本信息!Q288)+S290</f>
        <v>686952.6823951269</v>
      </c>
      <c r="T291" s="69">
        <f>求节点($C$8:$C$67,$I$8:$I$67,基本信息!R288)+T290</f>
        <v>724169.85137715051</v>
      </c>
      <c r="U291" s="69">
        <f>求节点($C$8:$C$67,$J$8:$J$67,基本信息!N288)+U290</f>
        <v>16137258.574859377</v>
      </c>
      <c r="V291" s="69">
        <f>求节点($C$8:$C$67,$J$8:$J$67,基本信息!O288)+V290</f>
        <v>17262070.15777117</v>
      </c>
      <c r="W291" s="69">
        <f>求节点($C$8:$C$67,$J$8:$J$67,基本信息!P288)+W290</f>
        <v>18444890.589488775</v>
      </c>
      <c r="X291" s="69">
        <f>求节点($C$8:$C$67,$J$8:$J$67,基本信息!Q288)+X290</f>
        <v>19688858.334594853</v>
      </c>
      <c r="Y291" s="69">
        <f>求节点($C$8:$C$67,$J$8:$J$67,基本信息!R288)+Y290</f>
        <v>21003131.168546535</v>
      </c>
      <c r="Z291" s="69">
        <f>求节点($C$8:$C$67,$K$8:$K$67,基本信息!N288)+Z290</f>
        <v>0</v>
      </c>
      <c r="AA291" s="69">
        <f>求节点($C$8:$C$67,$K$8:$K$67,基本信息!O288)+AA290</f>
        <v>0</v>
      </c>
      <c r="AB291" s="69">
        <f>求节点($C$8:$C$67,$K$8:$K$67,基本信息!P288)+AB290</f>
        <v>0</v>
      </c>
      <c r="AC291" s="69">
        <f>求节点($C$8:$C$67,$K$8:$K$67,基本信息!Q288)+AC290</f>
        <v>0</v>
      </c>
      <c r="AD291" s="69">
        <f>求节点($C$8:$C$67,$K$8:$K$67,基本信息!R288)+AD290</f>
        <v>0</v>
      </c>
      <c r="AE291" s="69">
        <f>求节点($C$8:$C$67,$L$8:$L$67,基本信息!N288)+AE290</f>
        <v>477507496.30241644</v>
      </c>
      <c r="AF291" s="69">
        <f>求节点($C$8:$C$67,$L$8:$L$67,基本信息!O288)+AF290</f>
        <v>541365979.81044507</v>
      </c>
      <c r="AG291" s="69">
        <f>求节点($C$8:$C$67,$L$8:$L$67,基本信息!P288)+AG290</f>
        <v>611218353.71210933</v>
      </c>
      <c r="AH291" s="69">
        <f>求节点($C$8:$C$67,$L$8:$L$67,基本信息!Q288)+AH290</f>
        <v>686533522.1965065</v>
      </c>
      <c r="AI291" s="69">
        <f>求节点($C$8:$C$67,$L$8:$L$67,基本信息!R288)+AI290</f>
        <v>767180093.50572407</v>
      </c>
      <c r="AJ291" s="69"/>
      <c r="BO291" s="24"/>
      <c r="BP291" s="24"/>
      <c r="BQ291" s="24"/>
      <c r="BR291" s="24"/>
      <c r="BS291" s="24"/>
      <c r="BT291" s="24"/>
      <c r="BU291" s="24"/>
      <c r="BV291" s="24"/>
      <c r="BW291" s="24"/>
      <c r="BX291" s="24"/>
    </row>
    <row r="292" spans="14:76" x14ac:dyDescent="0.15">
      <c r="N292" s="69"/>
      <c r="O292" s="58">
        <v>285</v>
      </c>
      <c r="P292" s="69">
        <f>求节点($C$8:$C$67,$I$8:$I$67,基本信息!N289)+P291</f>
        <v>587635.53293080663</v>
      </c>
      <c r="Q292" s="69">
        <f>求节点($C$8:$C$67,$I$8:$I$67,基本信息!O289)+Q291</f>
        <v>620102.79688078084</v>
      </c>
      <c r="R292" s="69">
        <f>求节点($C$8:$C$67,$I$8:$I$67,基本信息!P289)+R291</f>
        <v>653984.69667524379</v>
      </c>
      <c r="S292" s="69">
        <f>求节点($C$8:$C$67,$I$8:$I$67,基本信息!Q289)+S291</f>
        <v>689427.6823951269</v>
      </c>
      <c r="T292" s="69">
        <f>求节点($C$8:$C$67,$I$8:$I$67,基本信息!R289)+T291</f>
        <v>726749.85137715051</v>
      </c>
      <c r="U292" s="69">
        <f>求节点($C$8:$C$67,$J$8:$J$67,基本信息!N289)+U291</f>
        <v>16197258.574859377</v>
      </c>
      <c r="V292" s="69">
        <f>求节点($C$8:$C$67,$J$8:$J$67,基本信息!O289)+V291</f>
        <v>17325820.15777117</v>
      </c>
      <c r="W292" s="69">
        <f>求节点($C$8:$C$67,$J$8:$J$67,基本信息!P289)+W291</f>
        <v>18512390.589488775</v>
      </c>
      <c r="X292" s="69">
        <f>求节点($C$8:$C$67,$J$8:$J$67,基本信息!Q289)+X291</f>
        <v>19760108.334594853</v>
      </c>
      <c r="Y292" s="69">
        <f>求节点($C$8:$C$67,$J$8:$J$67,基本信息!R289)+Y291</f>
        <v>21078131.168546535</v>
      </c>
      <c r="Z292" s="69">
        <f>求节点($C$8:$C$67,$K$8:$K$67,基本信息!N289)+Z291</f>
        <v>0</v>
      </c>
      <c r="AA292" s="69">
        <f>求节点($C$8:$C$67,$K$8:$K$67,基本信息!O289)+AA291</f>
        <v>0</v>
      </c>
      <c r="AB292" s="69">
        <f>求节点($C$8:$C$67,$K$8:$K$67,基本信息!P289)+AB291</f>
        <v>0</v>
      </c>
      <c r="AC292" s="69">
        <f>求节点($C$8:$C$67,$K$8:$K$67,基本信息!Q289)+AC291</f>
        <v>0</v>
      </c>
      <c r="AD292" s="69">
        <f>求节点($C$8:$C$67,$K$8:$K$67,基本信息!R289)+AD291</f>
        <v>0</v>
      </c>
      <c r="AE292" s="69">
        <f>求节点($C$8:$C$67,$L$8:$L$67,基本信息!N289)+AE291</f>
        <v>479307496.30241644</v>
      </c>
      <c r="AF292" s="69">
        <f>求节点($C$8:$C$67,$L$8:$L$67,基本信息!O289)+AF291</f>
        <v>543405979.81044507</v>
      </c>
      <c r="AG292" s="69">
        <f>求节点($C$8:$C$67,$L$8:$L$67,基本信息!P289)+AG291</f>
        <v>613498353.71210933</v>
      </c>
      <c r="AH292" s="69">
        <f>求节点($C$8:$C$67,$L$8:$L$67,基本信息!Q289)+AH291</f>
        <v>689053522.1965065</v>
      </c>
      <c r="AI292" s="69">
        <f>求节点($C$8:$C$67,$L$8:$L$67,基本信息!R289)+AI291</f>
        <v>769940093.50572407</v>
      </c>
      <c r="AJ292" s="69"/>
      <c r="BO292" s="24"/>
      <c r="BP292" s="24"/>
      <c r="BQ292" s="24"/>
      <c r="BR292" s="24"/>
      <c r="BS292" s="24"/>
      <c r="BT292" s="24"/>
      <c r="BU292" s="24"/>
      <c r="BV292" s="24"/>
      <c r="BW292" s="24"/>
      <c r="BX292" s="24"/>
    </row>
    <row r="293" spans="14:76" x14ac:dyDescent="0.15">
      <c r="N293" s="69"/>
      <c r="O293" s="58">
        <v>286</v>
      </c>
      <c r="P293" s="69">
        <f>求节点($C$8:$C$67,$I$8:$I$67,基本信息!N290)+P292</f>
        <v>589795.53293080663</v>
      </c>
      <c r="Q293" s="69">
        <f>求节点($C$8:$C$67,$I$8:$I$67,基本信息!O290)+Q292</f>
        <v>622367.79688078084</v>
      </c>
      <c r="R293" s="69">
        <f>求节点($C$8:$C$67,$I$8:$I$67,基本信息!P290)+R292</f>
        <v>656354.69667524379</v>
      </c>
      <c r="S293" s="69">
        <f>求节点($C$8:$C$67,$I$8:$I$67,基本信息!Q290)+S292</f>
        <v>691902.6823951269</v>
      </c>
      <c r="T293" s="69">
        <f>求节点($C$8:$C$67,$I$8:$I$67,基本信息!R290)+T292</f>
        <v>729329.85137715051</v>
      </c>
      <c r="U293" s="69">
        <f>求节点($C$8:$C$67,$J$8:$J$67,基本信息!N290)+U292</f>
        <v>16257258.574859377</v>
      </c>
      <c r="V293" s="69">
        <f>求节点($C$8:$C$67,$J$8:$J$67,基本信息!O290)+V292</f>
        <v>17389570.15777117</v>
      </c>
      <c r="W293" s="69">
        <f>求节点($C$8:$C$67,$J$8:$J$67,基本信息!P290)+W292</f>
        <v>18579890.589488775</v>
      </c>
      <c r="X293" s="69">
        <f>求节点($C$8:$C$67,$J$8:$J$67,基本信息!Q290)+X292</f>
        <v>19831358.334594853</v>
      </c>
      <c r="Y293" s="69">
        <f>求节点($C$8:$C$67,$J$8:$J$67,基本信息!R290)+Y292</f>
        <v>21153131.168546535</v>
      </c>
      <c r="Z293" s="69">
        <f>求节点($C$8:$C$67,$K$8:$K$67,基本信息!N290)+Z292</f>
        <v>0</v>
      </c>
      <c r="AA293" s="69">
        <f>求节点($C$8:$C$67,$K$8:$K$67,基本信息!O290)+AA292</f>
        <v>0</v>
      </c>
      <c r="AB293" s="69">
        <f>求节点($C$8:$C$67,$K$8:$K$67,基本信息!P290)+AB292</f>
        <v>0</v>
      </c>
      <c r="AC293" s="69">
        <f>求节点($C$8:$C$67,$K$8:$K$67,基本信息!Q290)+AC292</f>
        <v>0</v>
      </c>
      <c r="AD293" s="69">
        <f>求节点($C$8:$C$67,$K$8:$K$67,基本信息!R290)+AD292</f>
        <v>0</v>
      </c>
      <c r="AE293" s="69">
        <f>求节点($C$8:$C$67,$L$8:$L$67,基本信息!N290)+AE292</f>
        <v>481107496.30241644</v>
      </c>
      <c r="AF293" s="69">
        <f>求节点($C$8:$C$67,$L$8:$L$67,基本信息!O290)+AF292</f>
        <v>545445979.81044507</v>
      </c>
      <c r="AG293" s="69">
        <f>求节点($C$8:$C$67,$L$8:$L$67,基本信息!P290)+AG292</f>
        <v>615778353.71210933</v>
      </c>
      <c r="AH293" s="69">
        <f>求节点($C$8:$C$67,$L$8:$L$67,基本信息!Q290)+AH292</f>
        <v>691573522.1965065</v>
      </c>
      <c r="AI293" s="69">
        <f>求节点($C$8:$C$67,$L$8:$L$67,基本信息!R290)+AI292</f>
        <v>772700093.50572407</v>
      </c>
      <c r="AJ293" s="69"/>
      <c r="BO293" s="24"/>
      <c r="BP293" s="24"/>
      <c r="BQ293" s="24"/>
      <c r="BR293" s="24"/>
      <c r="BS293" s="24"/>
      <c r="BT293" s="24"/>
      <c r="BU293" s="24"/>
      <c r="BV293" s="24"/>
      <c r="BW293" s="24"/>
      <c r="BX293" s="24"/>
    </row>
    <row r="294" spans="14:76" x14ac:dyDescent="0.15">
      <c r="N294" s="69"/>
      <c r="O294" s="58">
        <v>287</v>
      </c>
      <c r="P294" s="69">
        <f>求节点($C$8:$C$67,$I$8:$I$67,基本信息!N291)+P293</f>
        <v>591955.53293080663</v>
      </c>
      <c r="Q294" s="69">
        <f>求节点($C$8:$C$67,$I$8:$I$67,基本信息!O291)+Q293</f>
        <v>624632.79688078084</v>
      </c>
      <c r="R294" s="69">
        <f>求节点($C$8:$C$67,$I$8:$I$67,基本信息!P291)+R293</f>
        <v>658724.69667524379</v>
      </c>
      <c r="S294" s="69">
        <f>求节点($C$8:$C$67,$I$8:$I$67,基本信息!Q291)+S293</f>
        <v>694377.6823951269</v>
      </c>
      <c r="T294" s="69">
        <f>求节点($C$8:$C$67,$I$8:$I$67,基本信息!R291)+T293</f>
        <v>731909.85137715051</v>
      </c>
      <c r="U294" s="69">
        <f>求节点($C$8:$C$67,$J$8:$J$67,基本信息!N291)+U293</f>
        <v>16317258.574859377</v>
      </c>
      <c r="V294" s="69">
        <f>求节点($C$8:$C$67,$J$8:$J$67,基本信息!O291)+V293</f>
        <v>17453320.15777117</v>
      </c>
      <c r="W294" s="69">
        <f>求节点($C$8:$C$67,$J$8:$J$67,基本信息!P291)+W293</f>
        <v>18647390.589488775</v>
      </c>
      <c r="X294" s="69">
        <f>求节点($C$8:$C$67,$J$8:$J$67,基本信息!Q291)+X293</f>
        <v>19902608.334594853</v>
      </c>
      <c r="Y294" s="69">
        <f>求节点($C$8:$C$67,$J$8:$J$67,基本信息!R291)+Y293</f>
        <v>21228131.168546535</v>
      </c>
      <c r="Z294" s="69">
        <f>求节点($C$8:$C$67,$K$8:$K$67,基本信息!N291)+Z293</f>
        <v>0</v>
      </c>
      <c r="AA294" s="69">
        <f>求节点($C$8:$C$67,$K$8:$K$67,基本信息!O291)+AA293</f>
        <v>0</v>
      </c>
      <c r="AB294" s="69">
        <f>求节点($C$8:$C$67,$K$8:$K$67,基本信息!P291)+AB293</f>
        <v>0</v>
      </c>
      <c r="AC294" s="69">
        <f>求节点($C$8:$C$67,$K$8:$K$67,基本信息!Q291)+AC293</f>
        <v>0</v>
      </c>
      <c r="AD294" s="69">
        <f>求节点($C$8:$C$67,$K$8:$K$67,基本信息!R291)+AD293</f>
        <v>0</v>
      </c>
      <c r="AE294" s="69">
        <f>求节点($C$8:$C$67,$L$8:$L$67,基本信息!N291)+AE293</f>
        <v>482907496.30241644</v>
      </c>
      <c r="AF294" s="69">
        <f>求节点($C$8:$C$67,$L$8:$L$67,基本信息!O291)+AF293</f>
        <v>547485979.81044507</v>
      </c>
      <c r="AG294" s="69">
        <f>求节点($C$8:$C$67,$L$8:$L$67,基本信息!P291)+AG293</f>
        <v>618058353.71210933</v>
      </c>
      <c r="AH294" s="69">
        <f>求节点($C$8:$C$67,$L$8:$L$67,基本信息!Q291)+AH293</f>
        <v>694093522.1965065</v>
      </c>
      <c r="AI294" s="69">
        <f>求节点($C$8:$C$67,$L$8:$L$67,基本信息!R291)+AI293</f>
        <v>775460093.50572407</v>
      </c>
      <c r="AJ294" s="69"/>
      <c r="BO294" s="24"/>
      <c r="BP294" s="24"/>
      <c r="BQ294" s="24"/>
      <c r="BR294" s="24"/>
      <c r="BS294" s="24"/>
      <c r="BT294" s="24"/>
      <c r="BU294" s="24"/>
      <c r="BV294" s="24"/>
      <c r="BW294" s="24"/>
      <c r="BX294" s="24"/>
    </row>
    <row r="295" spans="14:76" x14ac:dyDescent="0.15">
      <c r="N295" s="69"/>
      <c r="O295" s="58">
        <v>288</v>
      </c>
      <c r="P295" s="69">
        <f>求节点($C$8:$C$67,$I$8:$I$67,基本信息!N292)+P294</f>
        <v>594115.53293080663</v>
      </c>
      <c r="Q295" s="69">
        <f>求节点($C$8:$C$67,$I$8:$I$67,基本信息!O292)+Q294</f>
        <v>626897.79688078084</v>
      </c>
      <c r="R295" s="69">
        <f>求节点($C$8:$C$67,$I$8:$I$67,基本信息!P292)+R294</f>
        <v>661094.69667524379</v>
      </c>
      <c r="S295" s="69">
        <f>求节点($C$8:$C$67,$I$8:$I$67,基本信息!Q292)+S294</f>
        <v>696852.6823951269</v>
      </c>
      <c r="T295" s="69">
        <f>求节点($C$8:$C$67,$I$8:$I$67,基本信息!R292)+T294</f>
        <v>734489.85137715051</v>
      </c>
      <c r="U295" s="69">
        <f>求节点($C$8:$C$67,$J$8:$J$67,基本信息!N292)+U294</f>
        <v>16377258.574859377</v>
      </c>
      <c r="V295" s="69">
        <f>求节点($C$8:$C$67,$J$8:$J$67,基本信息!O292)+V294</f>
        <v>17517070.15777117</v>
      </c>
      <c r="W295" s="69">
        <f>求节点($C$8:$C$67,$J$8:$J$67,基本信息!P292)+W294</f>
        <v>18714890.589488775</v>
      </c>
      <c r="X295" s="69">
        <f>求节点($C$8:$C$67,$J$8:$J$67,基本信息!Q292)+X294</f>
        <v>19973858.334594853</v>
      </c>
      <c r="Y295" s="69">
        <f>求节点($C$8:$C$67,$J$8:$J$67,基本信息!R292)+Y294</f>
        <v>21303131.168546535</v>
      </c>
      <c r="Z295" s="69">
        <f>求节点($C$8:$C$67,$K$8:$K$67,基本信息!N292)+Z294</f>
        <v>0</v>
      </c>
      <c r="AA295" s="69">
        <f>求节点($C$8:$C$67,$K$8:$K$67,基本信息!O292)+AA294</f>
        <v>0</v>
      </c>
      <c r="AB295" s="69">
        <f>求节点($C$8:$C$67,$K$8:$K$67,基本信息!P292)+AB294</f>
        <v>0</v>
      </c>
      <c r="AC295" s="69">
        <f>求节点($C$8:$C$67,$K$8:$K$67,基本信息!Q292)+AC294</f>
        <v>0</v>
      </c>
      <c r="AD295" s="69">
        <f>求节点($C$8:$C$67,$K$8:$K$67,基本信息!R292)+AD294</f>
        <v>0</v>
      </c>
      <c r="AE295" s="69">
        <f>求节点($C$8:$C$67,$L$8:$L$67,基本信息!N292)+AE294</f>
        <v>484707496.30241644</v>
      </c>
      <c r="AF295" s="69">
        <f>求节点($C$8:$C$67,$L$8:$L$67,基本信息!O292)+AF294</f>
        <v>549525979.81044507</v>
      </c>
      <c r="AG295" s="69">
        <f>求节点($C$8:$C$67,$L$8:$L$67,基本信息!P292)+AG294</f>
        <v>620338353.71210933</v>
      </c>
      <c r="AH295" s="69">
        <f>求节点($C$8:$C$67,$L$8:$L$67,基本信息!Q292)+AH294</f>
        <v>696613522.1965065</v>
      </c>
      <c r="AI295" s="69">
        <f>求节点($C$8:$C$67,$L$8:$L$67,基本信息!R292)+AI294</f>
        <v>778220093.50572407</v>
      </c>
      <c r="AJ295" s="69"/>
      <c r="BO295" s="24"/>
      <c r="BP295" s="24"/>
      <c r="BQ295" s="24"/>
      <c r="BR295" s="24"/>
      <c r="BS295" s="24"/>
      <c r="BT295" s="24"/>
      <c r="BU295" s="24"/>
      <c r="BV295" s="24"/>
      <c r="BW295" s="24"/>
      <c r="BX295" s="24"/>
    </row>
    <row r="296" spans="14:76" x14ac:dyDescent="0.15">
      <c r="N296" s="69"/>
      <c r="O296" s="58">
        <v>289</v>
      </c>
      <c r="P296" s="69">
        <f>求节点($C$8:$C$67,$I$8:$I$67,基本信息!N293)+P295</f>
        <v>596275.53293080663</v>
      </c>
      <c r="Q296" s="69">
        <f>求节点($C$8:$C$67,$I$8:$I$67,基本信息!O293)+Q295</f>
        <v>629162.79688078084</v>
      </c>
      <c r="R296" s="69">
        <f>求节点($C$8:$C$67,$I$8:$I$67,基本信息!P293)+R295</f>
        <v>663464.69667524379</v>
      </c>
      <c r="S296" s="69">
        <f>求节点($C$8:$C$67,$I$8:$I$67,基本信息!Q293)+S295</f>
        <v>699327.6823951269</v>
      </c>
      <c r="T296" s="69">
        <f>求节点($C$8:$C$67,$I$8:$I$67,基本信息!R293)+T295</f>
        <v>737069.85137715051</v>
      </c>
      <c r="U296" s="69">
        <f>求节点($C$8:$C$67,$J$8:$J$67,基本信息!N293)+U295</f>
        <v>16437258.574859377</v>
      </c>
      <c r="V296" s="69">
        <f>求节点($C$8:$C$67,$J$8:$J$67,基本信息!O293)+V295</f>
        <v>17580820.15777117</v>
      </c>
      <c r="W296" s="69">
        <f>求节点($C$8:$C$67,$J$8:$J$67,基本信息!P293)+W295</f>
        <v>18782390.589488775</v>
      </c>
      <c r="X296" s="69">
        <f>求节点($C$8:$C$67,$J$8:$J$67,基本信息!Q293)+X295</f>
        <v>20045108.334594853</v>
      </c>
      <c r="Y296" s="69">
        <f>求节点($C$8:$C$67,$J$8:$J$67,基本信息!R293)+Y295</f>
        <v>21378131.168546535</v>
      </c>
      <c r="Z296" s="69">
        <f>求节点($C$8:$C$67,$K$8:$K$67,基本信息!N293)+Z295</f>
        <v>0</v>
      </c>
      <c r="AA296" s="69">
        <f>求节点($C$8:$C$67,$K$8:$K$67,基本信息!O293)+AA295</f>
        <v>0</v>
      </c>
      <c r="AB296" s="69">
        <f>求节点($C$8:$C$67,$K$8:$K$67,基本信息!P293)+AB295</f>
        <v>0</v>
      </c>
      <c r="AC296" s="69">
        <f>求节点($C$8:$C$67,$K$8:$K$67,基本信息!Q293)+AC295</f>
        <v>0</v>
      </c>
      <c r="AD296" s="69">
        <f>求节点($C$8:$C$67,$K$8:$K$67,基本信息!R293)+AD295</f>
        <v>0</v>
      </c>
      <c r="AE296" s="69">
        <f>求节点($C$8:$C$67,$L$8:$L$67,基本信息!N293)+AE295</f>
        <v>486507496.30241644</v>
      </c>
      <c r="AF296" s="69">
        <f>求节点($C$8:$C$67,$L$8:$L$67,基本信息!O293)+AF295</f>
        <v>551565979.81044507</v>
      </c>
      <c r="AG296" s="69">
        <f>求节点($C$8:$C$67,$L$8:$L$67,基本信息!P293)+AG295</f>
        <v>622618353.71210933</v>
      </c>
      <c r="AH296" s="69">
        <f>求节点($C$8:$C$67,$L$8:$L$67,基本信息!Q293)+AH295</f>
        <v>699133522.1965065</v>
      </c>
      <c r="AI296" s="69">
        <f>求节点($C$8:$C$67,$L$8:$L$67,基本信息!R293)+AI295</f>
        <v>780980093.50572407</v>
      </c>
      <c r="AJ296" s="69"/>
      <c r="BO296" s="24"/>
      <c r="BP296" s="24"/>
      <c r="BQ296" s="24"/>
      <c r="BR296" s="24"/>
      <c r="BS296" s="24"/>
      <c r="BT296" s="24"/>
      <c r="BU296" s="24"/>
      <c r="BV296" s="24"/>
      <c r="BW296" s="24"/>
      <c r="BX296" s="24"/>
    </row>
    <row r="297" spans="14:76" x14ac:dyDescent="0.15">
      <c r="N297" s="69"/>
      <c r="O297" s="58">
        <v>290</v>
      </c>
      <c r="P297" s="69">
        <f>求节点($C$8:$C$67,$I$8:$I$67,基本信息!N294)+P296</f>
        <v>598435.53293080663</v>
      </c>
      <c r="Q297" s="69">
        <f>求节点($C$8:$C$67,$I$8:$I$67,基本信息!O294)+Q296</f>
        <v>631427.79688078084</v>
      </c>
      <c r="R297" s="69">
        <f>求节点($C$8:$C$67,$I$8:$I$67,基本信息!P294)+R296</f>
        <v>665834.69667524379</v>
      </c>
      <c r="S297" s="69">
        <f>求节点($C$8:$C$67,$I$8:$I$67,基本信息!Q294)+S296</f>
        <v>701802.6823951269</v>
      </c>
      <c r="T297" s="69">
        <f>求节点($C$8:$C$67,$I$8:$I$67,基本信息!R294)+T296</f>
        <v>739649.85137715051</v>
      </c>
      <c r="U297" s="69">
        <f>求节点($C$8:$C$67,$J$8:$J$67,基本信息!N294)+U296</f>
        <v>16497258.574859377</v>
      </c>
      <c r="V297" s="69">
        <f>求节点($C$8:$C$67,$J$8:$J$67,基本信息!O294)+V296</f>
        <v>17644570.15777117</v>
      </c>
      <c r="W297" s="69">
        <f>求节点($C$8:$C$67,$J$8:$J$67,基本信息!P294)+W296</f>
        <v>18849890.589488775</v>
      </c>
      <c r="X297" s="69">
        <f>求节点($C$8:$C$67,$J$8:$J$67,基本信息!Q294)+X296</f>
        <v>20116358.334594853</v>
      </c>
      <c r="Y297" s="69">
        <f>求节点($C$8:$C$67,$J$8:$J$67,基本信息!R294)+Y296</f>
        <v>21453131.168546535</v>
      </c>
      <c r="Z297" s="69">
        <f>求节点($C$8:$C$67,$K$8:$K$67,基本信息!N294)+Z296</f>
        <v>0</v>
      </c>
      <c r="AA297" s="69">
        <f>求节点($C$8:$C$67,$K$8:$K$67,基本信息!O294)+AA296</f>
        <v>0</v>
      </c>
      <c r="AB297" s="69">
        <f>求节点($C$8:$C$67,$K$8:$K$67,基本信息!P294)+AB296</f>
        <v>0</v>
      </c>
      <c r="AC297" s="69">
        <f>求节点($C$8:$C$67,$K$8:$K$67,基本信息!Q294)+AC296</f>
        <v>0</v>
      </c>
      <c r="AD297" s="69">
        <f>求节点($C$8:$C$67,$K$8:$K$67,基本信息!R294)+AD296</f>
        <v>0</v>
      </c>
      <c r="AE297" s="69">
        <f>求节点($C$8:$C$67,$L$8:$L$67,基本信息!N294)+AE296</f>
        <v>488307496.30241644</v>
      </c>
      <c r="AF297" s="69">
        <f>求节点($C$8:$C$67,$L$8:$L$67,基本信息!O294)+AF296</f>
        <v>553605979.81044507</v>
      </c>
      <c r="AG297" s="69">
        <f>求节点($C$8:$C$67,$L$8:$L$67,基本信息!P294)+AG296</f>
        <v>624898353.71210933</v>
      </c>
      <c r="AH297" s="69">
        <f>求节点($C$8:$C$67,$L$8:$L$67,基本信息!Q294)+AH296</f>
        <v>701653522.1965065</v>
      </c>
      <c r="AI297" s="69">
        <f>求节点($C$8:$C$67,$L$8:$L$67,基本信息!R294)+AI296</f>
        <v>783740093.50572407</v>
      </c>
      <c r="AJ297" s="69"/>
      <c r="BO297" s="24"/>
      <c r="BP297" s="24"/>
      <c r="BQ297" s="24"/>
      <c r="BR297" s="24"/>
      <c r="BS297" s="24"/>
      <c r="BT297" s="24"/>
      <c r="BU297" s="24"/>
      <c r="BV297" s="24"/>
      <c r="BW297" s="24"/>
      <c r="BX297" s="24"/>
    </row>
    <row r="298" spans="14:76" x14ac:dyDescent="0.15">
      <c r="N298" s="69"/>
      <c r="O298" s="58">
        <v>291</v>
      </c>
      <c r="P298" s="69">
        <f>求节点($C$8:$C$67,$I$8:$I$67,基本信息!N295)+P297</f>
        <v>600595.53293080663</v>
      </c>
      <c r="Q298" s="69">
        <f>求节点($C$8:$C$67,$I$8:$I$67,基本信息!O295)+Q297</f>
        <v>633692.79688078084</v>
      </c>
      <c r="R298" s="69">
        <f>求节点($C$8:$C$67,$I$8:$I$67,基本信息!P295)+R297</f>
        <v>668204.69667524379</v>
      </c>
      <c r="S298" s="69">
        <f>求节点($C$8:$C$67,$I$8:$I$67,基本信息!Q295)+S297</f>
        <v>704277.6823951269</v>
      </c>
      <c r="T298" s="69">
        <f>求节点($C$8:$C$67,$I$8:$I$67,基本信息!R295)+T297</f>
        <v>742229.85137715051</v>
      </c>
      <c r="U298" s="69">
        <f>求节点($C$8:$C$67,$J$8:$J$67,基本信息!N295)+U297</f>
        <v>16557258.574859377</v>
      </c>
      <c r="V298" s="69">
        <f>求节点($C$8:$C$67,$J$8:$J$67,基本信息!O295)+V297</f>
        <v>17708320.15777117</v>
      </c>
      <c r="W298" s="69">
        <f>求节点($C$8:$C$67,$J$8:$J$67,基本信息!P295)+W297</f>
        <v>18917390.589488775</v>
      </c>
      <c r="X298" s="69">
        <f>求节点($C$8:$C$67,$J$8:$J$67,基本信息!Q295)+X297</f>
        <v>20187608.334594853</v>
      </c>
      <c r="Y298" s="69">
        <f>求节点($C$8:$C$67,$J$8:$J$67,基本信息!R295)+Y297</f>
        <v>21528131.168546535</v>
      </c>
      <c r="Z298" s="69">
        <f>求节点($C$8:$C$67,$K$8:$K$67,基本信息!N295)+Z297</f>
        <v>0</v>
      </c>
      <c r="AA298" s="69">
        <f>求节点($C$8:$C$67,$K$8:$K$67,基本信息!O295)+AA297</f>
        <v>0</v>
      </c>
      <c r="AB298" s="69">
        <f>求节点($C$8:$C$67,$K$8:$K$67,基本信息!P295)+AB297</f>
        <v>0</v>
      </c>
      <c r="AC298" s="69">
        <f>求节点($C$8:$C$67,$K$8:$K$67,基本信息!Q295)+AC297</f>
        <v>0</v>
      </c>
      <c r="AD298" s="69">
        <f>求节点($C$8:$C$67,$K$8:$K$67,基本信息!R295)+AD297</f>
        <v>0</v>
      </c>
      <c r="AE298" s="69">
        <f>求节点($C$8:$C$67,$L$8:$L$67,基本信息!N295)+AE297</f>
        <v>490107496.30241644</v>
      </c>
      <c r="AF298" s="69">
        <f>求节点($C$8:$C$67,$L$8:$L$67,基本信息!O295)+AF297</f>
        <v>555645979.81044507</v>
      </c>
      <c r="AG298" s="69">
        <f>求节点($C$8:$C$67,$L$8:$L$67,基本信息!P295)+AG297</f>
        <v>627178353.71210933</v>
      </c>
      <c r="AH298" s="69">
        <f>求节点($C$8:$C$67,$L$8:$L$67,基本信息!Q295)+AH297</f>
        <v>704173522.1965065</v>
      </c>
      <c r="AI298" s="69">
        <f>求节点($C$8:$C$67,$L$8:$L$67,基本信息!R295)+AI297</f>
        <v>786500093.50572407</v>
      </c>
      <c r="AJ298" s="69"/>
      <c r="BO298" s="24"/>
      <c r="BP298" s="24"/>
      <c r="BQ298" s="24"/>
      <c r="BR298" s="24"/>
      <c r="BS298" s="24"/>
      <c r="BT298" s="24"/>
      <c r="BU298" s="24"/>
      <c r="BV298" s="24"/>
      <c r="BW298" s="24"/>
      <c r="BX298" s="24"/>
    </row>
    <row r="299" spans="14:76" x14ac:dyDescent="0.15">
      <c r="N299" s="69"/>
      <c r="O299" s="58">
        <v>292</v>
      </c>
      <c r="P299" s="69">
        <f>求节点($C$8:$C$67,$I$8:$I$67,基本信息!N296)+P298</f>
        <v>602755.53293080663</v>
      </c>
      <c r="Q299" s="69">
        <f>求节点($C$8:$C$67,$I$8:$I$67,基本信息!O296)+Q298</f>
        <v>635957.79688078084</v>
      </c>
      <c r="R299" s="69">
        <f>求节点($C$8:$C$67,$I$8:$I$67,基本信息!P296)+R298</f>
        <v>670574.69667524379</v>
      </c>
      <c r="S299" s="69">
        <f>求节点($C$8:$C$67,$I$8:$I$67,基本信息!Q296)+S298</f>
        <v>706752.6823951269</v>
      </c>
      <c r="T299" s="69">
        <f>求节点($C$8:$C$67,$I$8:$I$67,基本信息!R296)+T298</f>
        <v>744809.85137715051</v>
      </c>
      <c r="U299" s="69">
        <f>求节点($C$8:$C$67,$J$8:$J$67,基本信息!N296)+U298</f>
        <v>16617258.574859377</v>
      </c>
      <c r="V299" s="69">
        <f>求节点($C$8:$C$67,$J$8:$J$67,基本信息!O296)+V298</f>
        <v>17772070.15777117</v>
      </c>
      <c r="W299" s="69">
        <f>求节点($C$8:$C$67,$J$8:$J$67,基本信息!P296)+W298</f>
        <v>18984890.589488775</v>
      </c>
      <c r="X299" s="69">
        <f>求节点($C$8:$C$67,$J$8:$J$67,基本信息!Q296)+X298</f>
        <v>20258858.334594853</v>
      </c>
      <c r="Y299" s="69">
        <f>求节点($C$8:$C$67,$J$8:$J$67,基本信息!R296)+Y298</f>
        <v>21603131.168546535</v>
      </c>
      <c r="Z299" s="69">
        <f>求节点($C$8:$C$67,$K$8:$K$67,基本信息!N296)+Z298</f>
        <v>0</v>
      </c>
      <c r="AA299" s="69">
        <f>求节点($C$8:$C$67,$K$8:$K$67,基本信息!O296)+AA298</f>
        <v>0</v>
      </c>
      <c r="AB299" s="69">
        <f>求节点($C$8:$C$67,$K$8:$K$67,基本信息!P296)+AB298</f>
        <v>0</v>
      </c>
      <c r="AC299" s="69">
        <f>求节点($C$8:$C$67,$K$8:$K$67,基本信息!Q296)+AC298</f>
        <v>0</v>
      </c>
      <c r="AD299" s="69">
        <f>求节点($C$8:$C$67,$K$8:$K$67,基本信息!R296)+AD298</f>
        <v>0</v>
      </c>
      <c r="AE299" s="69">
        <f>求节点($C$8:$C$67,$L$8:$L$67,基本信息!N296)+AE298</f>
        <v>491907496.30241644</v>
      </c>
      <c r="AF299" s="69">
        <f>求节点($C$8:$C$67,$L$8:$L$67,基本信息!O296)+AF298</f>
        <v>557685979.81044507</v>
      </c>
      <c r="AG299" s="69">
        <f>求节点($C$8:$C$67,$L$8:$L$67,基本信息!P296)+AG298</f>
        <v>629458353.71210933</v>
      </c>
      <c r="AH299" s="69">
        <f>求节点($C$8:$C$67,$L$8:$L$67,基本信息!Q296)+AH298</f>
        <v>706693522.1965065</v>
      </c>
      <c r="AI299" s="69">
        <f>求节点($C$8:$C$67,$L$8:$L$67,基本信息!R296)+AI298</f>
        <v>789260093.50572407</v>
      </c>
      <c r="AJ299" s="69"/>
      <c r="BO299" s="24"/>
      <c r="BP299" s="24"/>
      <c r="BQ299" s="24"/>
      <c r="BR299" s="24"/>
      <c r="BS299" s="24"/>
      <c r="BT299" s="24"/>
      <c r="BU299" s="24"/>
      <c r="BV299" s="24"/>
      <c r="BW299" s="24"/>
      <c r="BX299" s="24"/>
    </row>
    <row r="300" spans="14:76" x14ac:dyDescent="0.15">
      <c r="N300" s="69"/>
      <c r="O300" s="58">
        <v>293</v>
      </c>
      <c r="P300" s="69">
        <f>求节点($C$8:$C$67,$I$8:$I$67,基本信息!N297)+P299</f>
        <v>604915.53293080663</v>
      </c>
      <c r="Q300" s="69">
        <f>求节点($C$8:$C$67,$I$8:$I$67,基本信息!O297)+Q299</f>
        <v>638222.79688078084</v>
      </c>
      <c r="R300" s="69">
        <f>求节点($C$8:$C$67,$I$8:$I$67,基本信息!P297)+R299</f>
        <v>672944.69667524379</v>
      </c>
      <c r="S300" s="69">
        <f>求节点($C$8:$C$67,$I$8:$I$67,基本信息!Q297)+S299</f>
        <v>709227.6823951269</v>
      </c>
      <c r="T300" s="69">
        <f>求节点($C$8:$C$67,$I$8:$I$67,基本信息!R297)+T299</f>
        <v>747389.85137715051</v>
      </c>
      <c r="U300" s="69">
        <f>求节点($C$8:$C$67,$J$8:$J$67,基本信息!N297)+U299</f>
        <v>16677258.574859377</v>
      </c>
      <c r="V300" s="69">
        <f>求节点($C$8:$C$67,$J$8:$J$67,基本信息!O297)+V299</f>
        <v>17835820.15777117</v>
      </c>
      <c r="W300" s="69">
        <f>求节点($C$8:$C$67,$J$8:$J$67,基本信息!P297)+W299</f>
        <v>19052390.589488775</v>
      </c>
      <c r="X300" s="69">
        <f>求节点($C$8:$C$67,$J$8:$J$67,基本信息!Q297)+X299</f>
        <v>20330108.334594853</v>
      </c>
      <c r="Y300" s="69">
        <f>求节点($C$8:$C$67,$J$8:$J$67,基本信息!R297)+Y299</f>
        <v>21678131.168546535</v>
      </c>
      <c r="Z300" s="69">
        <f>求节点($C$8:$C$67,$K$8:$K$67,基本信息!N297)+Z299</f>
        <v>0</v>
      </c>
      <c r="AA300" s="69">
        <f>求节点($C$8:$C$67,$K$8:$K$67,基本信息!O297)+AA299</f>
        <v>0</v>
      </c>
      <c r="AB300" s="69">
        <f>求节点($C$8:$C$67,$K$8:$K$67,基本信息!P297)+AB299</f>
        <v>0</v>
      </c>
      <c r="AC300" s="69">
        <f>求节点($C$8:$C$67,$K$8:$K$67,基本信息!Q297)+AC299</f>
        <v>0</v>
      </c>
      <c r="AD300" s="69">
        <f>求节点($C$8:$C$67,$K$8:$K$67,基本信息!R297)+AD299</f>
        <v>0</v>
      </c>
      <c r="AE300" s="69">
        <f>求节点($C$8:$C$67,$L$8:$L$67,基本信息!N297)+AE299</f>
        <v>493707496.30241644</v>
      </c>
      <c r="AF300" s="69">
        <f>求节点($C$8:$C$67,$L$8:$L$67,基本信息!O297)+AF299</f>
        <v>559725979.81044507</v>
      </c>
      <c r="AG300" s="69">
        <f>求节点($C$8:$C$67,$L$8:$L$67,基本信息!P297)+AG299</f>
        <v>631738353.71210933</v>
      </c>
      <c r="AH300" s="69">
        <f>求节点($C$8:$C$67,$L$8:$L$67,基本信息!Q297)+AH299</f>
        <v>709213522.1965065</v>
      </c>
      <c r="AI300" s="69">
        <f>求节点($C$8:$C$67,$L$8:$L$67,基本信息!R297)+AI299</f>
        <v>792020093.50572407</v>
      </c>
      <c r="AJ300" s="69"/>
      <c r="BO300" s="24"/>
      <c r="BP300" s="24"/>
      <c r="BQ300" s="24"/>
      <c r="BR300" s="24"/>
      <c r="BS300" s="24"/>
      <c r="BT300" s="24"/>
      <c r="BU300" s="24"/>
      <c r="BV300" s="24"/>
      <c r="BW300" s="24"/>
      <c r="BX300" s="24"/>
    </row>
    <row r="301" spans="14:76" x14ac:dyDescent="0.15">
      <c r="N301" s="69"/>
      <c r="O301" s="58">
        <v>294</v>
      </c>
      <c r="P301" s="69">
        <f>求节点($C$8:$C$67,$I$8:$I$67,基本信息!N298)+P300</f>
        <v>607075.53293080663</v>
      </c>
      <c r="Q301" s="69">
        <f>求节点($C$8:$C$67,$I$8:$I$67,基本信息!O298)+Q300</f>
        <v>640487.79688078084</v>
      </c>
      <c r="R301" s="69">
        <f>求节点($C$8:$C$67,$I$8:$I$67,基本信息!P298)+R300</f>
        <v>675314.69667524379</v>
      </c>
      <c r="S301" s="69">
        <f>求节点($C$8:$C$67,$I$8:$I$67,基本信息!Q298)+S300</f>
        <v>711702.6823951269</v>
      </c>
      <c r="T301" s="69">
        <f>求节点($C$8:$C$67,$I$8:$I$67,基本信息!R298)+T300</f>
        <v>749969.85137715051</v>
      </c>
      <c r="U301" s="69">
        <f>求节点($C$8:$C$67,$J$8:$J$67,基本信息!N298)+U300</f>
        <v>16737258.574859377</v>
      </c>
      <c r="V301" s="69">
        <f>求节点($C$8:$C$67,$J$8:$J$67,基本信息!O298)+V300</f>
        <v>17899570.15777117</v>
      </c>
      <c r="W301" s="69">
        <f>求节点($C$8:$C$67,$J$8:$J$67,基本信息!P298)+W300</f>
        <v>19119890.589488775</v>
      </c>
      <c r="X301" s="69">
        <f>求节点($C$8:$C$67,$J$8:$J$67,基本信息!Q298)+X300</f>
        <v>20401358.334594853</v>
      </c>
      <c r="Y301" s="69">
        <f>求节点($C$8:$C$67,$J$8:$J$67,基本信息!R298)+Y300</f>
        <v>21753131.168546535</v>
      </c>
      <c r="Z301" s="69">
        <f>求节点($C$8:$C$67,$K$8:$K$67,基本信息!N298)+Z300</f>
        <v>0</v>
      </c>
      <c r="AA301" s="69">
        <f>求节点($C$8:$C$67,$K$8:$K$67,基本信息!O298)+AA300</f>
        <v>0</v>
      </c>
      <c r="AB301" s="69">
        <f>求节点($C$8:$C$67,$K$8:$K$67,基本信息!P298)+AB300</f>
        <v>0</v>
      </c>
      <c r="AC301" s="69">
        <f>求节点($C$8:$C$67,$K$8:$K$67,基本信息!Q298)+AC300</f>
        <v>0</v>
      </c>
      <c r="AD301" s="69">
        <f>求节点($C$8:$C$67,$K$8:$K$67,基本信息!R298)+AD300</f>
        <v>0</v>
      </c>
      <c r="AE301" s="69">
        <f>求节点($C$8:$C$67,$L$8:$L$67,基本信息!N298)+AE300</f>
        <v>495507496.30241644</v>
      </c>
      <c r="AF301" s="69">
        <f>求节点($C$8:$C$67,$L$8:$L$67,基本信息!O298)+AF300</f>
        <v>561765979.81044507</v>
      </c>
      <c r="AG301" s="69">
        <f>求节点($C$8:$C$67,$L$8:$L$67,基本信息!P298)+AG300</f>
        <v>634018353.71210933</v>
      </c>
      <c r="AH301" s="69">
        <f>求节点($C$8:$C$67,$L$8:$L$67,基本信息!Q298)+AH300</f>
        <v>711733522.1965065</v>
      </c>
      <c r="AI301" s="69">
        <f>求节点($C$8:$C$67,$L$8:$L$67,基本信息!R298)+AI300</f>
        <v>794780093.50572407</v>
      </c>
      <c r="AJ301" s="69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</row>
    <row r="302" spans="14:76" x14ac:dyDescent="0.15">
      <c r="N302" s="69"/>
      <c r="O302" s="58">
        <v>295</v>
      </c>
      <c r="P302" s="69">
        <f>求节点($C$8:$C$67,$I$8:$I$67,基本信息!N299)+P301</f>
        <v>609235.53293080663</v>
      </c>
      <c r="Q302" s="69">
        <f>求节点($C$8:$C$67,$I$8:$I$67,基本信息!O299)+Q301</f>
        <v>642752.79688078084</v>
      </c>
      <c r="R302" s="69">
        <f>求节点($C$8:$C$67,$I$8:$I$67,基本信息!P299)+R301</f>
        <v>677684.69667524379</v>
      </c>
      <c r="S302" s="69">
        <f>求节点($C$8:$C$67,$I$8:$I$67,基本信息!Q299)+S301</f>
        <v>714177.6823951269</v>
      </c>
      <c r="T302" s="69">
        <f>求节点($C$8:$C$67,$I$8:$I$67,基本信息!R299)+T301</f>
        <v>752549.85137715051</v>
      </c>
      <c r="U302" s="69">
        <f>求节点($C$8:$C$67,$J$8:$J$67,基本信息!N299)+U301</f>
        <v>16797258.574859377</v>
      </c>
      <c r="V302" s="69">
        <f>求节点($C$8:$C$67,$J$8:$J$67,基本信息!O299)+V301</f>
        <v>17963320.15777117</v>
      </c>
      <c r="W302" s="69">
        <f>求节点($C$8:$C$67,$J$8:$J$67,基本信息!P299)+W301</f>
        <v>19187390.589488775</v>
      </c>
      <c r="X302" s="69">
        <f>求节点($C$8:$C$67,$J$8:$J$67,基本信息!Q299)+X301</f>
        <v>20472608.334594853</v>
      </c>
      <c r="Y302" s="69">
        <f>求节点($C$8:$C$67,$J$8:$J$67,基本信息!R299)+Y301</f>
        <v>21828131.168546535</v>
      </c>
      <c r="Z302" s="69">
        <f>求节点($C$8:$C$67,$K$8:$K$67,基本信息!N299)+Z301</f>
        <v>0</v>
      </c>
      <c r="AA302" s="69">
        <f>求节点($C$8:$C$67,$K$8:$K$67,基本信息!O299)+AA301</f>
        <v>0</v>
      </c>
      <c r="AB302" s="69">
        <f>求节点($C$8:$C$67,$K$8:$K$67,基本信息!P299)+AB301</f>
        <v>0</v>
      </c>
      <c r="AC302" s="69">
        <f>求节点($C$8:$C$67,$K$8:$K$67,基本信息!Q299)+AC301</f>
        <v>0</v>
      </c>
      <c r="AD302" s="69">
        <f>求节点($C$8:$C$67,$K$8:$K$67,基本信息!R299)+AD301</f>
        <v>0</v>
      </c>
      <c r="AE302" s="69">
        <f>求节点($C$8:$C$67,$L$8:$L$67,基本信息!N299)+AE301</f>
        <v>497307496.30241644</v>
      </c>
      <c r="AF302" s="69">
        <f>求节点($C$8:$C$67,$L$8:$L$67,基本信息!O299)+AF301</f>
        <v>563805979.81044507</v>
      </c>
      <c r="AG302" s="69">
        <f>求节点($C$8:$C$67,$L$8:$L$67,基本信息!P299)+AG301</f>
        <v>636298353.71210933</v>
      </c>
      <c r="AH302" s="69">
        <f>求节点($C$8:$C$67,$L$8:$L$67,基本信息!Q299)+AH301</f>
        <v>714253522.1965065</v>
      </c>
      <c r="AI302" s="69">
        <f>求节点($C$8:$C$67,$L$8:$L$67,基本信息!R299)+AI301</f>
        <v>797540093.50572407</v>
      </c>
      <c r="AJ302" s="69"/>
      <c r="BO302" s="24"/>
      <c r="BP302" s="24"/>
      <c r="BQ302" s="24"/>
      <c r="BR302" s="24"/>
      <c r="BS302" s="24"/>
      <c r="BT302" s="24"/>
      <c r="BU302" s="24"/>
      <c r="BV302" s="24"/>
      <c r="BW302" s="24"/>
      <c r="BX302" s="24"/>
    </row>
    <row r="303" spans="14:76" x14ac:dyDescent="0.15">
      <c r="N303" s="69"/>
      <c r="O303" s="58">
        <v>296</v>
      </c>
      <c r="P303" s="69">
        <f>求节点($C$8:$C$67,$I$8:$I$67,基本信息!N300)+P302</f>
        <v>611395.53293080663</v>
      </c>
      <c r="Q303" s="69">
        <f>求节点($C$8:$C$67,$I$8:$I$67,基本信息!O300)+Q302</f>
        <v>645017.79688078084</v>
      </c>
      <c r="R303" s="69">
        <f>求节点($C$8:$C$67,$I$8:$I$67,基本信息!P300)+R302</f>
        <v>680054.69667524379</v>
      </c>
      <c r="S303" s="69">
        <f>求节点($C$8:$C$67,$I$8:$I$67,基本信息!Q300)+S302</f>
        <v>716652.6823951269</v>
      </c>
      <c r="T303" s="69">
        <f>求节点($C$8:$C$67,$I$8:$I$67,基本信息!R300)+T302</f>
        <v>755129.85137715051</v>
      </c>
      <c r="U303" s="69">
        <f>求节点($C$8:$C$67,$J$8:$J$67,基本信息!N300)+U302</f>
        <v>16857258.574859377</v>
      </c>
      <c r="V303" s="69">
        <f>求节点($C$8:$C$67,$J$8:$J$67,基本信息!O300)+V302</f>
        <v>18027070.15777117</v>
      </c>
      <c r="W303" s="69">
        <f>求节点($C$8:$C$67,$J$8:$J$67,基本信息!P300)+W302</f>
        <v>19254890.589488775</v>
      </c>
      <c r="X303" s="69">
        <f>求节点($C$8:$C$67,$J$8:$J$67,基本信息!Q300)+X302</f>
        <v>20543858.334594853</v>
      </c>
      <c r="Y303" s="69">
        <f>求节点($C$8:$C$67,$J$8:$J$67,基本信息!R300)+Y302</f>
        <v>21903131.168546535</v>
      </c>
      <c r="Z303" s="69">
        <f>求节点($C$8:$C$67,$K$8:$K$67,基本信息!N300)+Z302</f>
        <v>0</v>
      </c>
      <c r="AA303" s="69">
        <f>求节点($C$8:$C$67,$K$8:$K$67,基本信息!O300)+AA302</f>
        <v>0</v>
      </c>
      <c r="AB303" s="69">
        <f>求节点($C$8:$C$67,$K$8:$K$67,基本信息!P300)+AB302</f>
        <v>0</v>
      </c>
      <c r="AC303" s="69">
        <f>求节点($C$8:$C$67,$K$8:$K$67,基本信息!Q300)+AC302</f>
        <v>0</v>
      </c>
      <c r="AD303" s="69">
        <f>求节点($C$8:$C$67,$K$8:$K$67,基本信息!R300)+AD302</f>
        <v>0</v>
      </c>
      <c r="AE303" s="69">
        <f>求节点($C$8:$C$67,$L$8:$L$67,基本信息!N300)+AE302</f>
        <v>499107496.30241644</v>
      </c>
      <c r="AF303" s="69">
        <f>求节点($C$8:$C$67,$L$8:$L$67,基本信息!O300)+AF302</f>
        <v>565845979.81044507</v>
      </c>
      <c r="AG303" s="69">
        <f>求节点($C$8:$C$67,$L$8:$L$67,基本信息!P300)+AG302</f>
        <v>638578353.71210933</v>
      </c>
      <c r="AH303" s="69">
        <f>求节点($C$8:$C$67,$L$8:$L$67,基本信息!Q300)+AH302</f>
        <v>716773522.1965065</v>
      </c>
      <c r="AI303" s="69">
        <f>求节点($C$8:$C$67,$L$8:$L$67,基本信息!R300)+AI302</f>
        <v>800300093.50572407</v>
      </c>
      <c r="AJ303" s="69"/>
      <c r="BO303" s="24"/>
      <c r="BP303" s="24"/>
      <c r="BQ303" s="24"/>
      <c r="BR303" s="24"/>
      <c r="BS303" s="24"/>
      <c r="BT303" s="24"/>
      <c r="BU303" s="24"/>
      <c r="BV303" s="24"/>
      <c r="BW303" s="24"/>
      <c r="BX303" s="24"/>
    </row>
    <row r="304" spans="14:76" x14ac:dyDescent="0.15">
      <c r="N304" s="69"/>
      <c r="O304" s="58">
        <v>297</v>
      </c>
      <c r="P304" s="69">
        <f>求节点($C$8:$C$67,$I$8:$I$67,基本信息!N301)+P303</f>
        <v>613555.53293080663</v>
      </c>
      <c r="Q304" s="69">
        <f>求节点($C$8:$C$67,$I$8:$I$67,基本信息!O301)+Q303</f>
        <v>647282.79688078084</v>
      </c>
      <c r="R304" s="69">
        <f>求节点($C$8:$C$67,$I$8:$I$67,基本信息!P301)+R303</f>
        <v>682424.69667524379</v>
      </c>
      <c r="S304" s="69">
        <f>求节点($C$8:$C$67,$I$8:$I$67,基本信息!Q301)+S303</f>
        <v>719127.6823951269</v>
      </c>
      <c r="T304" s="69">
        <f>求节点($C$8:$C$67,$I$8:$I$67,基本信息!R301)+T303</f>
        <v>757709.85137715051</v>
      </c>
      <c r="U304" s="69">
        <f>求节点($C$8:$C$67,$J$8:$J$67,基本信息!N301)+U303</f>
        <v>16917258.574859377</v>
      </c>
      <c r="V304" s="69">
        <f>求节点($C$8:$C$67,$J$8:$J$67,基本信息!O301)+V303</f>
        <v>18090820.15777117</v>
      </c>
      <c r="W304" s="69">
        <f>求节点($C$8:$C$67,$J$8:$J$67,基本信息!P301)+W303</f>
        <v>19322390.589488775</v>
      </c>
      <c r="X304" s="69">
        <f>求节点($C$8:$C$67,$J$8:$J$67,基本信息!Q301)+X303</f>
        <v>20615108.334594853</v>
      </c>
      <c r="Y304" s="69">
        <f>求节点($C$8:$C$67,$J$8:$J$67,基本信息!R301)+Y303</f>
        <v>21978131.168546535</v>
      </c>
      <c r="Z304" s="69">
        <f>求节点($C$8:$C$67,$K$8:$K$67,基本信息!N301)+Z303</f>
        <v>0</v>
      </c>
      <c r="AA304" s="69">
        <f>求节点($C$8:$C$67,$K$8:$K$67,基本信息!O301)+AA303</f>
        <v>0</v>
      </c>
      <c r="AB304" s="69">
        <f>求节点($C$8:$C$67,$K$8:$K$67,基本信息!P301)+AB303</f>
        <v>0</v>
      </c>
      <c r="AC304" s="69">
        <f>求节点($C$8:$C$67,$K$8:$K$67,基本信息!Q301)+AC303</f>
        <v>0</v>
      </c>
      <c r="AD304" s="69">
        <f>求节点($C$8:$C$67,$K$8:$K$67,基本信息!R301)+AD303</f>
        <v>0</v>
      </c>
      <c r="AE304" s="69">
        <f>求节点($C$8:$C$67,$L$8:$L$67,基本信息!N301)+AE303</f>
        <v>500907496.30241644</v>
      </c>
      <c r="AF304" s="69">
        <f>求节点($C$8:$C$67,$L$8:$L$67,基本信息!O301)+AF303</f>
        <v>567885979.81044507</v>
      </c>
      <c r="AG304" s="69">
        <f>求节点($C$8:$C$67,$L$8:$L$67,基本信息!P301)+AG303</f>
        <v>640858353.71210933</v>
      </c>
      <c r="AH304" s="69">
        <f>求节点($C$8:$C$67,$L$8:$L$67,基本信息!Q301)+AH303</f>
        <v>719293522.1965065</v>
      </c>
      <c r="AI304" s="69">
        <f>求节点($C$8:$C$67,$L$8:$L$67,基本信息!R301)+AI303</f>
        <v>803060093.50572407</v>
      </c>
      <c r="AJ304" s="69"/>
      <c r="BO304" s="24"/>
      <c r="BP304" s="24"/>
      <c r="BQ304" s="24"/>
      <c r="BR304" s="24"/>
      <c r="BS304" s="24"/>
      <c r="BT304" s="24"/>
      <c r="BU304" s="24"/>
      <c r="BV304" s="24"/>
      <c r="BW304" s="24"/>
      <c r="BX304" s="24"/>
    </row>
    <row r="305" spans="14:76" x14ac:dyDescent="0.15">
      <c r="N305" s="69"/>
      <c r="O305" s="58">
        <v>298</v>
      </c>
      <c r="P305" s="69">
        <f>求节点($C$8:$C$67,$I$8:$I$67,基本信息!N302)+P304</f>
        <v>615715.53293080663</v>
      </c>
      <c r="Q305" s="69">
        <f>求节点($C$8:$C$67,$I$8:$I$67,基本信息!O302)+Q304</f>
        <v>649547.79688078084</v>
      </c>
      <c r="R305" s="69">
        <f>求节点($C$8:$C$67,$I$8:$I$67,基本信息!P302)+R304</f>
        <v>684794.69667524379</v>
      </c>
      <c r="S305" s="69">
        <f>求节点($C$8:$C$67,$I$8:$I$67,基本信息!Q302)+S304</f>
        <v>721602.6823951269</v>
      </c>
      <c r="T305" s="69">
        <f>求节点($C$8:$C$67,$I$8:$I$67,基本信息!R302)+T304</f>
        <v>760289.85137715051</v>
      </c>
      <c r="U305" s="69">
        <f>求节点($C$8:$C$67,$J$8:$J$67,基本信息!N302)+U304</f>
        <v>16977258.574859377</v>
      </c>
      <c r="V305" s="69">
        <f>求节点($C$8:$C$67,$J$8:$J$67,基本信息!O302)+V304</f>
        <v>18154570.15777117</v>
      </c>
      <c r="W305" s="69">
        <f>求节点($C$8:$C$67,$J$8:$J$67,基本信息!P302)+W304</f>
        <v>19389890.589488775</v>
      </c>
      <c r="X305" s="69">
        <f>求节点($C$8:$C$67,$J$8:$J$67,基本信息!Q302)+X304</f>
        <v>20686358.334594853</v>
      </c>
      <c r="Y305" s="69">
        <f>求节点($C$8:$C$67,$J$8:$J$67,基本信息!R302)+Y304</f>
        <v>22053131.168546535</v>
      </c>
      <c r="Z305" s="69">
        <f>求节点($C$8:$C$67,$K$8:$K$67,基本信息!N302)+Z304</f>
        <v>0</v>
      </c>
      <c r="AA305" s="69">
        <f>求节点($C$8:$C$67,$K$8:$K$67,基本信息!O302)+AA304</f>
        <v>0</v>
      </c>
      <c r="AB305" s="69">
        <f>求节点($C$8:$C$67,$K$8:$K$67,基本信息!P302)+AB304</f>
        <v>0</v>
      </c>
      <c r="AC305" s="69">
        <f>求节点($C$8:$C$67,$K$8:$K$67,基本信息!Q302)+AC304</f>
        <v>0</v>
      </c>
      <c r="AD305" s="69">
        <f>求节点($C$8:$C$67,$K$8:$K$67,基本信息!R302)+AD304</f>
        <v>0</v>
      </c>
      <c r="AE305" s="69">
        <f>求节点($C$8:$C$67,$L$8:$L$67,基本信息!N302)+AE304</f>
        <v>502707496.30241644</v>
      </c>
      <c r="AF305" s="69">
        <f>求节点($C$8:$C$67,$L$8:$L$67,基本信息!O302)+AF304</f>
        <v>569925979.81044507</v>
      </c>
      <c r="AG305" s="69">
        <f>求节点($C$8:$C$67,$L$8:$L$67,基本信息!P302)+AG304</f>
        <v>643138353.71210933</v>
      </c>
      <c r="AH305" s="69">
        <f>求节点($C$8:$C$67,$L$8:$L$67,基本信息!Q302)+AH304</f>
        <v>721813522.1965065</v>
      </c>
      <c r="AI305" s="69">
        <f>求节点($C$8:$C$67,$L$8:$L$67,基本信息!R302)+AI304</f>
        <v>805820093.50572407</v>
      </c>
      <c r="AJ305" s="69"/>
      <c r="BO305" s="24"/>
      <c r="BP305" s="24"/>
      <c r="BQ305" s="24"/>
      <c r="BR305" s="24"/>
      <c r="BS305" s="24"/>
      <c r="BT305" s="24"/>
      <c r="BU305" s="24"/>
      <c r="BV305" s="24"/>
      <c r="BW305" s="24"/>
      <c r="BX305" s="24"/>
    </row>
    <row r="306" spans="14:76" x14ac:dyDescent="0.15">
      <c r="N306" s="69"/>
      <c r="O306" s="58">
        <v>299</v>
      </c>
      <c r="P306" s="69">
        <f>求节点($C$8:$C$67,$I$8:$I$67,基本信息!N303)+P305</f>
        <v>617875.53293080663</v>
      </c>
      <c r="Q306" s="69">
        <f>求节点($C$8:$C$67,$I$8:$I$67,基本信息!O303)+Q305</f>
        <v>651812.79688078084</v>
      </c>
      <c r="R306" s="69">
        <f>求节点($C$8:$C$67,$I$8:$I$67,基本信息!P303)+R305</f>
        <v>687164.69667524379</v>
      </c>
      <c r="S306" s="69">
        <f>求节点($C$8:$C$67,$I$8:$I$67,基本信息!Q303)+S305</f>
        <v>724077.6823951269</v>
      </c>
      <c r="T306" s="69">
        <f>求节点($C$8:$C$67,$I$8:$I$67,基本信息!R303)+T305</f>
        <v>762869.85137715051</v>
      </c>
      <c r="U306" s="69">
        <f>求节点($C$8:$C$67,$J$8:$J$67,基本信息!N303)+U305</f>
        <v>17037258.574859377</v>
      </c>
      <c r="V306" s="69">
        <f>求节点($C$8:$C$67,$J$8:$J$67,基本信息!O303)+V305</f>
        <v>18218320.15777117</v>
      </c>
      <c r="W306" s="69">
        <f>求节点($C$8:$C$67,$J$8:$J$67,基本信息!P303)+W305</f>
        <v>19457390.589488775</v>
      </c>
      <c r="X306" s="69">
        <f>求节点($C$8:$C$67,$J$8:$J$67,基本信息!Q303)+X305</f>
        <v>20757608.334594853</v>
      </c>
      <c r="Y306" s="69">
        <f>求节点($C$8:$C$67,$J$8:$J$67,基本信息!R303)+Y305</f>
        <v>22128131.168546535</v>
      </c>
      <c r="Z306" s="69">
        <f>求节点($C$8:$C$67,$K$8:$K$67,基本信息!N303)+Z305</f>
        <v>0</v>
      </c>
      <c r="AA306" s="69">
        <f>求节点($C$8:$C$67,$K$8:$K$67,基本信息!O303)+AA305</f>
        <v>0</v>
      </c>
      <c r="AB306" s="69">
        <f>求节点($C$8:$C$67,$K$8:$K$67,基本信息!P303)+AB305</f>
        <v>0</v>
      </c>
      <c r="AC306" s="69">
        <f>求节点($C$8:$C$67,$K$8:$K$67,基本信息!Q303)+AC305</f>
        <v>0</v>
      </c>
      <c r="AD306" s="69">
        <f>求节点($C$8:$C$67,$K$8:$K$67,基本信息!R303)+AD305</f>
        <v>0</v>
      </c>
      <c r="AE306" s="69">
        <f>求节点($C$8:$C$67,$L$8:$L$67,基本信息!N303)+AE305</f>
        <v>504507496.30241644</v>
      </c>
      <c r="AF306" s="69">
        <f>求节点($C$8:$C$67,$L$8:$L$67,基本信息!O303)+AF305</f>
        <v>571965979.81044507</v>
      </c>
      <c r="AG306" s="69">
        <f>求节点($C$8:$C$67,$L$8:$L$67,基本信息!P303)+AG305</f>
        <v>645418353.71210933</v>
      </c>
      <c r="AH306" s="69">
        <f>求节点($C$8:$C$67,$L$8:$L$67,基本信息!Q303)+AH305</f>
        <v>724333522.1965065</v>
      </c>
      <c r="AI306" s="69">
        <f>求节点($C$8:$C$67,$L$8:$L$67,基本信息!R303)+AI305</f>
        <v>808580093.50572407</v>
      </c>
      <c r="AJ306" s="69"/>
      <c r="BO306" s="24"/>
      <c r="BP306" s="24"/>
      <c r="BQ306" s="24"/>
      <c r="BR306" s="24"/>
      <c r="BS306" s="24"/>
      <c r="BT306" s="24"/>
      <c r="BU306" s="24"/>
      <c r="BV306" s="24"/>
      <c r="BW306" s="24"/>
      <c r="BX306" s="24"/>
    </row>
    <row r="307" spans="14:76" x14ac:dyDescent="0.15">
      <c r="N307" s="69"/>
      <c r="O307" s="58">
        <v>300</v>
      </c>
      <c r="P307" s="69">
        <f>求节点($C$8:$C$67,$I$8:$I$67,基本信息!N304)+P306</f>
        <v>620035.53293080663</v>
      </c>
      <c r="Q307" s="69">
        <f>求节点($C$8:$C$67,$I$8:$I$67,基本信息!O304)+Q306</f>
        <v>654077.79688078084</v>
      </c>
      <c r="R307" s="69">
        <f>求节点($C$8:$C$67,$I$8:$I$67,基本信息!P304)+R306</f>
        <v>689534.69667524379</v>
      </c>
      <c r="S307" s="69">
        <f>求节点($C$8:$C$67,$I$8:$I$67,基本信息!Q304)+S306</f>
        <v>726552.6823951269</v>
      </c>
      <c r="T307" s="69">
        <f>求节点($C$8:$C$67,$I$8:$I$67,基本信息!R304)+T306</f>
        <v>765449.85137715051</v>
      </c>
      <c r="U307" s="69">
        <f>求节点($C$8:$C$67,$J$8:$J$67,基本信息!N304)+U306</f>
        <v>17097258.574859377</v>
      </c>
      <c r="V307" s="69">
        <f>求节点($C$8:$C$67,$J$8:$J$67,基本信息!O304)+V306</f>
        <v>18282070.15777117</v>
      </c>
      <c r="W307" s="69">
        <f>求节点($C$8:$C$67,$J$8:$J$67,基本信息!P304)+W306</f>
        <v>19524890.589488775</v>
      </c>
      <c r="X307" s="69">
        <f>求节点($C$8:$C$67,$J$8:$J$67,基本信息!Q304)+X306</f>
        <v>20828858.334594853</v>
      </c>
      <c r="Y307" s="69">
        <f>求节点($C$8:$C$67,$J$8:$J$67,基本信息!R304)+Y306</f>
        <v>22203131.168546535</v>
      </c>
      <c r="Z307" s="69">
        <f>求节点($C$8:$C$67,$K$8:$K$67,基本信息!N304)+Z306</f>
        <v>0</v>
      </c>
      <c r="AA307" s="69">
        <f>求节点($C$8:$C$67,$K$8:$K$67,基本信息!O304)+AA306</f>
        <v>0</v>
      </c>
      <c r="AB307" s="69">
        <f>求节点($C$8:$C$67,$K$8:$K$67,基本信息!P304)+AB306</f>
        <v>0</v>
      </c>
      <c r="AC307" s="69">
        <f>求节点($C$8:$C$67,$K$8:$K$67,基本信息!Q304)+AC306</f>
        <v>0</v>
      </c>
      <c r="AD307" s="69">
        <f>求节点($C$8:$C$67,$K$8:$K$67,基本信息!R304)+AD306</f>
        <v>0</v>
      </c>
      <c r="AE307" s="69">
        <f>求节点($C$8:$C$67,$L$8:$L$67,基本信息!N304)+AE306</f>
        <v>506307496.30241644</v>
      </c>
      <c r="AF307" s="69">
        <f>求节点($C$8:$C$67,$L$8:$L$67,基本信息!O304)+AF306</f>
        <v>574005979.81044507</v>
      </c>
      <c r="AG307" s="69">
        <f>求节点($C$8:$C$67,$L$8:$L$67,基本信息!P304)+AG306</f>
        <v>647698353.71210933</v>
      </c>
      <c r="AH307" s="69">
        <f>求节点($C$8:$C$67,$L$8:$L$67,基本信息!Q304)+AH306</f>
        <v>726853522.1965065</v>
      </c>
      <c r="AI307" s="69">
        <f>求节点($C$8:$C$67,$L$8:$L$67,基本信息!R304)+AI306</f>
        <v>811340093.50572407</v>
      </c>
      <c r="AJ307" s="69"/>
      <c r="BO307" s="24"/>
      <c r="BP307" s="24"/>
      <c r="BQ307" s="24"/>
      <c r="BR307" s="24"/>
      <c r="BS307" s="24"/>
      <c r="BT307" s="24"/>
      <c r="BU307" s="24"/>
      <c r="BV307" s="24"/>
      <c r="BW307" s="24"/>
      <c r="BX307" s="24"/>
    </row>
    <row r="308" spans="14:76" x14ac:dyDescent="0.15">
      <c r="N308" s="69"/>
      <c r="O308" s="69">
        <v>301</v>
      </c>
      <c r="P308" s="69">
        <f>求节点($C$8:$C$67,$I$8:$I$67,基本信息!N305)+P307</f>
        <v>620035.53293080663</v>
      </c>
      <c r="Q308" s="69">
        <f>求节点($C$8:$C$67,$I$8:$I$67,基本信息!O305)+Q307</f>
        <v>654077.79688078084</v>
      </c>
      <c r="R308" s="69">
        <f>求节点($C$8:$C$67,$I$8:$I$67,基本信息!P305)+R307</f>
        <v>689534.69667524379</v>
      </c>
      <c r="S308" s="69">
        <f>求节点($C$8:$C$67,$I$8:$I$67,基本信息!Q305)+S307</f>
        <v>726552.6823951269</v>
      </c>
      <c r="T308" s="69">
        <f>求节点($C$8:$C$67,$I$8:$I$67,基本信息!R305)+T307</f>
        <v>765449.85137715051</v>
      </c>
      <c r="U308" s="69">
        <f>求节点($C$8:$C$67,$J$8:$J$67,基本信息!N305)+U307</f>
        <v>17097258.574859377</v>
      </c>
      <c r="V308" s="69">
        <f>求节点($C$8:$C$67,$J$8:$J$67,基本信息!O305)+V307</f>
        <v>18282070.15777117</v>
      </c>
      <c r="W308" s="69">
        <f>求节点($C$8:$C$67,$J$8:$J$67,基本信息!P305)+W307</f>
        <v>19524890.589488775</v>
      </c>
      <c r="X308" s="69">
        <f>求节点($C$8:$C$67,$J$8:$J$67,基本信息!Q305)+X307</f>
        <v>20828858.334594853</v>
      </c>
      <c r="Y308" s="69">
        <f>求节点($C$8:$C$67,$J$8:$J$67,基本信息!R305)+Y307</f>
        <v>22203131.168546535</v>
      </c>
      <c r="Z308" s="69">
        <f>求节点($C$8:$C$67,$K$8:$K$67,基本信息!N305)+Z307</f>
        <v>0</v>
      </c>
      <c r="AA308" s="69">
        <f>求节点($C$8:$C$67,$K$8:$K$67,基本信息!O305)+AA307</f>
        <v>0</v>
      </c>
      <c r="AB308" s="69">
        <f>求节点($C$8:$C$67,$K$8:$K$67,基本信息!P305)+AB307</f>
        <v>0</v>
      </c>
      <c r="AC308" s="69">
        <f>求节点($C$8:$C$67,$K$8:$K$67,基本信息!Q305)+AC307</f>
        <v>0</v>
      </c>
      <c r="AD308" s="69">
        <f>求节点($C$8:$C$67,$K$8:$K$67,基本信息!R305)+AD307</f>
        <v>0</v>
      </c>
      <c r="AE308" s="69">
        <f>求节点($C$8:$C$67,$L$8:$L$67,基本信息!N305)+AE307</f>
        <v>506307496.30241644</v>
      </c>
      <c r="AF308" s="69">
        <f>求节点($C$8:$C$67,$L$8:$L$67,基本信息!O305)+AF307</f>
        <v>574005979.81044507</v>
      </c>
      <c r="AG308" s="69">
        <f>求节点($C$8:$C$67,$L$8:$L$67,基本信息!P305)+AG307</f>
        <v>647698353.71210933</v>
      </c>
      <c r="AH308" s="69">
        <f>求节点($C$8:$C$67,$L$8:$L$67,基本信息!Q305)+AH307</f>
        <v>726853522.1965065</v>
      </c>
      <c r="AI308" s="69">
        <f>求节点($C$8:$C$67,$L$8:$L$67,基本信息!R305)+AI307</f>
        <v>811340093.50572407</v>
      </c>
      <c r="AJ308" s="69"/>
    </row>
    <row r="309" spans="14:76" x14ac:dyDescent="0.15">
      <c r="N309" s="69"/>
      <c r="O309" s="69">
        <v>302</v>
      </c>
      <c r="P309" s="69">
        <f>求节点($C$8:$C$67,$I$8:$I$67,基本信息!N306)+P308</f>
        <v>620035.53293080663</v>
      </c>
      <c r="Q309" s="69">
        <f>求节点($C$8:$C$67,$I$8:$I$67,基本信息!O306)+Q308</f>
        <v>654077.79688078084</v>
      </c>
      <c r="R309" s="69">
        <f>求节点($C$8:$C$67,$I$8:$I$67,基本信息!P306)+R308</f>
        <v>689534.69667524379</v>
      </c>
      <c r="S309" s="69">
        <f>求节点($C$8:$C$67,$I$8:$I$67,基本信息!Q306)+S308</f>
        <v>726552.6823951269</v>
      </c>
      <c r="T309" s="69">
        <f>求节点($C$8:$C$67,$I$8:$I$67,基本信息!R306)+T308</f>
        <v>765449.85137715051</v>
      </c>
      <c r="U309" s="69">
        <f>求节点($C$8:$C$67,$J$8:$J$67,基本信息!N306)+U308</f>
        <v>17097258.574859377</v>
      </c>
      <c r="V309" s="69">
        <f>求节点($C$8:$C$67,$J$8:$J$67,基本信息!O306)+V308</f>
        <v>18282070.15777117</v>
      </c>
      <c r="W309" s="69">
        <f>求节点($C$8:$C$67,$J$8:$J$67,基本信息!P306)+W308</f>
        <v>19524890.589488775</v>
      </c>
      <c r="X309" s="69">
        <f>求节点($C$8:$C$67,$J$8:$J$67,基本信息!Q306)+X308</f>
        <v>20828858.334594853</v>
      </c>
      <c r="Y309" s="69">
        <f>求节点($C$8:$C$67,$J$8:$J$67,基本信息!R306)+Y308</f>
        <v>22203131.168546535</v>
      </c>
      <c r="Z309" s="69">
        <f>求节点($C$8:$C$67,$K$8:$K$67,基本信息!N306)+Z308</f>
        <v>0</v>
      </c>
      <c r="AA309" s="69">
        <f>求节点($C$8:$C$67,$K$8:$K$67,基本信息!O306)+AA308</f>
        <v>0</v>
      </c>
      <c r="AB309" s="69">
        <f>求节点($C$8:$C$67,$K$8:$K$67,基本信息!P306)+AB308</f>
        <v>0</v>
      </c>
      <c r="AC309" s="69">
        <f>求节点($C$8:$C$67,$K$8:$K$67,基本信息!Q306)+AC308</f>
        <v>0</v>
      </c>
      <c r="AD309" s="69">
        <f>求节点($C$8:$C$67,$K$8:$K$67,基本信息!R306)+AD308</f>
        <v>0</v>
      </c>
      <c r="AE309" s="69">
        <f>求节点($C$8:$C$67,$L$8:$L$67,基本信息!N306)+AE308</f>
        <v>506307496.30241644</v>
      </c>
      <c r="AF309" s="69">
        <f>求节点($C$8:$C$67,$L$8:$L$67,基本信息!O306)+AF308</f>
        <v>574005979.81044507</v>
      </c>
      <c r="AG309" s="69">
        <f>求节点($C$8:$C$67,$L$8:$L$67,基本信息!P306)+AG308</f>
        <v>647698353.71210933</v>
      </c>
      <c r="AH309" s="69">
        <f>求节点($C$8:$C$67,$L$8:$L$67,基本信息!Q306)+AH308</f>
        <v>726853522.1965065</v>
      </c>
      <c r="AI309" s="69">
        <f>求节点($C$8:$C$67,$L$8:$L$67,基本信息!R306)+AI308</f>
        <v>811340093.50572407</v>
      </c>
      <c r="AJ309" s="69"/>
    </row>
    <row r="310" spans="14:76" x14ac:dyDescent="0.15">
      <c r="N310" s="69"/>
      <c r="O310" s="69">
        <v>303</v>
      </c>
      <c r="P310" s="69">
        <f>求节点($C$8:$C$67,$I$8:$I$67,基本信息!N307)+P309</f>
        <v>620035.53293080663</v>
      </c>
      <c r="Q310" s="69">
        <f>求节点($C$8:$C$67,$I$8:$I$67,基本信息!O307)+Q309</f>
        <v>654077.79688078084</v>
      </c>
      <c r="R310" s="69">
        <f>求节点($C$8:$C$67,$I$8:$I$67,基本信息!P307)+R309</f>
        <v>689534.69667524379</v>
      </c>
      <c r="S310" s="69">
        <f>求节点($C$8:$C$67,$I$8:$I$67,基本信息!Q307)+S309</f>
        <v>726552.6823951269</v>
      </c>
      <c r="T310" s="69">
        <f>求节点($C$8:$C$67,$I$8:$I$67,基本信息!R307)+T309</f>
        <v>765449.85137715051</v>
      </c>
      <c r="U310" s="69">
        <f>求节点($C$8:$C$67,$J$8:$J$67,基本信息!N307)+U309</f>
        <v>17097258.574859377</v>
      </c>
      <c r="V310" s="69">
        <f>求节点($C$8:$C$67,$J$8:$J$67,基本信息!O307)+V309</f>
        <v>18282070.15777117</v>
      </c>
      <c r="W310" s="69">
        <f>求节点($C$8:$C$67,$J$8:$J$67,基本信息!P307)+W309</f>
        <v>19524890.589488775</v>
      </c>
      <c r="X310" s="69">
        <f>求节点($C$8:$C$67,$J$8:$J$67,基本信息!Q307)+X309</f>
        <v>20828858.334594853</v>
      </c>
      <c r="Y310" s="69">
        <f>求节点($C$8:$C$67,$J$8:$J$67,基本信息!R307)+Y309</f>
        <v>22203131.168546535</v>
      </c>
      <c r="Z310" s="69">
        <f>求节点($C$8:$C$67,$K$8:$K$67,基本信息!N307)+Z309</f>
        <v>0</v>
      </c>
      <c r="AA310" s="69">
        <f>求节点($C$8:$C$67,$K$8:$K$67,基本信息!O307)+AA309</f>
        <v>0</v>
      </c>
      <c r="AB310" s="69">
        <f>求节点($C$8:$C$67,$K$8:$K$67,基本信息!P307)+AB309</f>
        <v>0</v>
      </c>
      <c r="AC310" s="69">
        <f>求节点($C$8:$C$67,$K$8:$K$67,基本信息!Q307)+AC309</f>
        <v>0</v>
      </c>
      <c r="AD310" s="69">
        <f>求节点($C$8:$C$67,$K$8:$K$67,基本信息!R307)+AD309</f>
        <v>0</v>
      </c>
      <c r="AE310" s="69">
        <f>求节点($C$8:$C$67,$L$8:$L$67,基本信息!N307)+AE309</f>
        <v>506307496.30241644</v>
      </c>
      <c r="AF310" s="69">
        <f>求节点($C$8:$C$67,$L$8:$L$67,基本信息!O307)+AF309</f>
        <v>574005979.81044507</v>
      </c>
      <c r="AG310" s="69">
        <f>求节点($C$8:$C$67,$L$8:$L$67,基本信息!P307)+AG309</f>
        <v>647698353.71210933</v>
      </c>
      <c r="AH310" s="69">
        <f>求节点($C$8:$C$67,$L$8:$L$67,基本信息!Q307)+AH309</f>
        <v>726853522.1965065</v>
      </c>
      <c r="AI310" s="69">
        <f>求节点($C$8:$C$67,$L$8:$L$67,基本信息!R307)+AI309</f>
        <v>811340093.50572407</v>
      </c>
      <c r="AJ310" s="69"/>
    </row>
    <row r="311" spans="14:76" x14ac:dyDescent="0.15">
      <c r="N311" s="69"/>
      <c r="O311" s="69">
        <v>304</v>
      </c>
      <c r="P311" s="69">
        <f>求节点($C$8:$C$67,$I$8:$I$67,基本信息!N308)+P310</f>
        <v>620035.53293080663</v>
      </c>
      <c r="Q311" s="69">
        <f>求节点($C$8:$C$67,$I$8:$I$67,基本信息!O308)+Q310</f>
        <v>654077.79688078084</v>
      </c>
      <c r="R311" s="69">
        <f>求节点($C$8:$C$67,$I$8:$I$67,基本信息!P308)+R310</f>
        <v>689534.69667524379</v>
      </c>
      <c r="S311" s="69">
        <f>求节点($C$8:$C$67,$I$8:$I$67,基本信息!Q308)+S310</f>
        <v>726552.6823951269</v>
      </c>
      <c r="T311" s="69">
        <f>求节点($C$8:$C$67,$I$8:$I$67,基本信息!R308)+T310</f>
        <v>765449.85137715051</v>
      </c>
      <c r="U311" s="69">
        <f>求节点($C$8:$C$67,$J$8:$J$67,基本信息!N308)+U310</f>
        <v>17097258.574859377</v>
      </c>
      <c r="V311" s="69">
        <f>求节点($C$8:$C$67,$J$8:$J$67,基本信息!O308)+V310</f>
        <v>18282070.15777117</v>
      </c>
      <c r="W311" s="69">
        <f>求节点($C$8:$C$67,$J$8:$J$67,基本信息!P308)+W310</f>
        <v>19524890.589488775</v>
      </c>
      <c r="X311" s="69">
        <f>求节点($C$8:$C$67,$J$8:$J$67,基本信息!Q308)+X310</f>
        <v>20828858.334594853</v>
      </c>
      <c r="Y311" s="69">
        <f>求节点($C$8:$C$67,$J$8:$J$67,基本信息!R308)+Y310</f>
        <v>22203131.168546535</v>
      </c>
      <c r="Z311" s="69">
        <f>求节点($C$8:$C$67,$K$8:$K$67,基本信息!N308)+Z310</f>
        <v>0</v>
      </c>
      <c r="AA311" s="69">
        <f>求节点($C$8:$C$67,$K$8:$K$67,基本信息!O308)+AA310</f>
        <v>0</v>
      </c>
      <c r="AB311" s="69">
        <f>求节点($C$8:$C$67,$K$8:$K$67,基本信息!P308)+AB310</f>
        <v>0</v>
      </c>
      <c r="AC311" s="69">
        <f>求节点($C$8:$C$67,$K$8:$K$67,基本信息!Q308)+AC310</f>
        <v>0</v>
      </c>
      <c r="AD311" s="69">
        <f>求节点($C$8:$C$67,$K$8:$K$67,基本信息!R308)+AD310</f>
        <v>0</v>
      </c>
      <c r="AE311" s="69">
        <f>求节点($C$8:$C$67,$L$8:$L$67,基本信息!N308)+AE310</f>
        <v>506307496.30241644</v>
      </c>
      <c r="AF311" s="69">
        <f>求节点($C$8:$C$67,$L$8:$L$67,基本信息!O308)+AF310</f>
        <v>574005979.81044507</v>
      </c>
      <c r="AG311" s="69">
        <f>求节点($C$8:$C$67,$L$8:$L$67,基本信息!P308)+AG310</f>
        <v>647698353.71210933</v>
      </c>
      <c r="AH311" s="69">
        <f>求节点($C$8:$C$67,$L$8:$L$67,基本信息!Q308)+AH310</f>
        <v>726853522.1965065</v>
      </c>
      <c r="AI311" s="69">
        <f>求节点($C$8:$C$67,$L$8:$L$67,基本信息!R308)+AI310</f>
        <v>811340093.50572407</v>
      </c>
      <c r="AJ311" s="69"/>
    </row>
    <row r="312" spans="14:76" x14ac:dyDescent="0.15">
      <c r="N312" s="69"/>
      <c r="O312" s="69">
        <v>305</v>
      </c>
      <c r="P312" s="69">
        <f>求节点($C$8:$C$67,$I$8:$I$67,基本信息!N309)+P311</f>
        <v>620035.53293080663</v>
      </c>
      <c r="Q312" s="69">
        <f>求节点($C$8:$C$67,$I$8:$I$67,基本信息!O309)+Q311</f>
        <v>654077.79688078084</v>
      </c>
      <c r="R312" s="69">
        <f>求节点($C$8:$C$67,$I$8:$I$67,基本信息!P309)+R311</f>
        <v>689534.69667524379</v>
      </c>
      <c r="S312" s="69">
        <f>求节点($C$8:$C$67,$I$8:$I$67,基本信息!Q309)+S311</f>
        <v>726552.6823951269</v>
      </c>
      <c r="T312" s="69">
        <f>求节点($C$8:$C$67,$I$8:$I$67,基本信息!R309)+T311</f>
        <v>765449.85137715051</v>
      </c>
      <c r="U312" s="69">
        <f>求节点($C$8:$C$67,$J$8:$J$67,基本信息!N309)+U311</f>
        <v>17097258.574859377</v>
      </c>
      <c r="V312" s="69">
        <f>求节点($C$8:$C$67,$J$8:$J$67,基本信息!O309)+V311</f>
        <v>18282070.15777117</v>
      </c>
      <c r="W312" s="69">
        <f>求节点($C$8:$C$67,$J$8:$J$67,基本信息!P309)+W311</f>
        <v>19524890.589488775</v>
      </c>
      <c r="X312" s="69">
        <f>求节点($C$8:$C$67,$J$8:$J$67,基本信息!Q309)+X311</f>
        <v>20828858.334594853</v>
      </c>
      <c r="Y312" s="69">
        <f>求节点($C$8:$C$67,$J$8:$J$67,基本信息!R309)+Y311</f>
        <v>22203131.168546535</v>
      </c>
      <c r="Z312" s="69">
        <f>求节点($C$8:$C$67,$K$8:$K$67,基本信息!N309)+Z311</f>
        <v>0</v>
      </c>
      <c r="AA312" s="69">
        <f>求节点($C$8:$C$67,$K$8:$K$67,基本信息!O309)+AA311</f>
        <v>0</v>
      </c>
      <c r="AB312" s="69">
        <f>求节点($C$8:$C$67,$K$8:$K$67,基本信息!P309)+AB311</f>
        <v>0</v>
      </c>
      <c r="AC312" s="69">
        <f>求节点($C$8:$C$67,$K$8:$K$67,基本信息!Q309)+AC311</f>
        <v>0</v>
      </c>
      <c r="AD312" s="69">
        <f>求节点($C$8:$C$67,$K$8:$K$67,基本信息!R309)+AD311</f>
        <v>0</v>
      </c>
      <c r="AE312" s="69">
        <f>求节点($C$8:$C$67,$L$8:$L$67,基本信息!N309)+AE311</f>
        <v>506307496.30241644</v>
      </c>
      <c r="AF312" s="69">
        <f>求节点($C$8:$C$67,$L$8:$L$67,基本信息!O309)+AF311</f>
        <v>574005979.81044507</v>
      </c>
      <c r="AG312" s="69">
        <f>求节点($C$8:$C$67,$L$8:$L$67,基本信息!P309)+AG311</f>
        <v>647698353.71210933</v>
      </c>
      <c r="AH312" s="69">
        <f>求节点($C$8:$C$67,$L$8:$L$67,基本信息!Q309)+AH311</f>
        <v>726853522.1965065</v>
      </c>
      <c r="AI312" s="69">
        <f>求节点($C$8:$C$67,$L$8:$L$67,基本信息!R309)+AI311</f>
        <v>811340093.50572407</v>
      </c>
      <c r="AJ312" s="69"/>
    </row>
    <row r="313" spans="14:76" x14ac:dyDescent="0.15">
      <c r="N313" s="69"/>
      <c r="O313" s="69">
        <v>306</v>
      </c>
      <c r="P313" s="69">
        <f>求节点($C$8:$C$67,$I$8:$I$67,基本信息!N310)+P312</f>
        <v>620035.53293080663</v>
      </c>
      <c r="Q313" s="69">
        <f>求节点($C$8:$C$67,$I$8:$I$67,基本信息!O310)+Q312</f>
        <v>654077.79688078084</v>
      </c>
      <c r="R313" s="69">
        <f>求节点($C$8:$C$67,$I$8:$I$67,基本信息!P310)+R312</f>
        <v>689534.69667524379</v>
      </c>
      <c r="S313" s="69">
        <f>求节点($C$8:$C$67,$I$8:$I$67,基本信息!Q310)+S312</f>
        <v>726552.6823951269</v>
      </c>
      <c r="T313" s="69">
        <f>求节点($C$8:$C$67,$I$8:$I$67,基本信息!R310)+T312</f>
        <v>765449.85137715051</v>
      </c>
      <c r="U313" s="69">
        <f>求节点($C$8:$C$67,$J$8:$J$67,基本信息!N310)+U312</f>
        <v>17097258.574859377</v>
      </c>
      <c r="V313" s="69">
        <f>求节点($C$8:$C$67,$J$8:$J$67,基本信息!O310)+V312</f>
        <v>18282070.15777117</v>
      </c>
      <c r="W313" s="69">
        <f>求节点($C$8:$C$67,$J$8:$J$67,基本信息!P310)+W312</f>
        <v>19524890.589488775</v>
      </c>
      <c r="X313" s="69">
        <f>求节点($C$8:$C$67,$J$8:$J$67,基本信息!Q310)+X312</f>
        <v>20828858.334594853</v>
      </c>
      <c r="Y313" s="69">
        <f>求节点($C$8:$C$67,$J$8:$J$67,基本信息!R310)+Y312</f>
        <v>22203131.168546535</v>
      </c>
      <c r="Z313" s="69">
        <f>求节点($C$8:$C$67,$K$8:$K$67,基本信息!N310)+Z312</f>
        <v>0</v>
      </c>
      <c r="AA313" s="69">
        <f>求节点($C$8:$C$67,$K$8:$K$67,基本信息!O310)+AA312</f>
        <v>0</v>
      </c>
      <c r="AB313" s="69">
        <f>求节点($C$8:$C$67,$K$8:$K$67,基本信息!P310)+AB312</f>
        <v>0</v>
      </c>
      <c r="AC313" s="69">
        <f>求节点($C$8:$C$67,$K$8:$K$67,基本信息!Q310)+AC312</f>
        <v>0</v>
      </c>
      <c r="AD313" s="69">
        <f>求节点($C$8:$C$67,$K$8:$K$67,基本信息!R310)+AD312</f>
        <v>0</v>
      </c>
      <c r="AE313" s="69">
        <f>求节点($C$8:$C$67,$L$8:$L$67,基本信息!N310)+AE312</f>
        <v>506307496.30241644</v>
      </c>
      <c r="AF313" s="69">
        <f>求节点($C$8:$C$67,$L$8:$L$67,基本信息!O310)+AF312</f>
        <v>574005979.81044507</v>
      </c>
      <c r="AG313" s="69">
        <f>求节点($C$8:$C$67,$L$8:$L$67,基本信息!P310)+AG312</f>
        <v>647698353.71210933</v>
      </c>
      <c r="AH313" s="69">
        <f>求节点($C$8:$C$67,$L$8:$L$67,基本信息!Q310)+AH312</f>
        <v>726853522.1965065</v>
      </c>
      <c r="AI313" s="69">
        <f>求节点($C$8:$C$67,$L$8:$L$67,基本信息!R310)+AI312</f>
        <v>811340093.50572407</v>
      </c>
      <c r="AJ313" s="69"/>
    </row>
    <row r="314" spans="14:76" x14ac:dyDescent="0.15">
      <c r="N314" s="69"/>
      <c r="O314" s="69">
        <v>307</v>
      </c>
      <c r="P314" s="69">
        <f>求节点($C$8:$C$67,$I$8:$I$67,基本信息!N311)+P313</f>
        <v>620035.53293080663</v>
      </c>
      <c r="Q314" s="69">
        <f>求节点($C$8:$C$67,$I$8:$I$67,基本信息!O311)+Q313</f>
        <v>654077.79688078084</v>
      </c>
      <c r="R314" s="69">
        <f>求节点($C$8:$C$67,$I$8:$I$67,基本信息!P311)+R313</f>
        <v>689534.69667524379</v>
      </c>
      <c r="S314" s="69">
        <f>求节点($C$8:$C$67,$I$8:$I$67,基本信息!Q311)+S313</f>
        <v>726552.6823951269</v>
      </c>
      <c r="T314" s="69">
        <f>求节点($C$8:$C$67,$I$8:$I$67,基本信息!R311)+T313</f>
        <v>765449.85137715051</v>
      </c>
      <c r="U314" s="69">
        <f>求节点($C$8:$C$67,$J$8:$J$67,基本信息!N311)+U313</f>
        <v>17097258.574859377</v>
      </c>
      <c r="V314" s="69">
        <f>求节点($C$8:$C$67,$J$8:$J$67,基本信息!O311)+V313</f>
        <v>18282070.15777117</v>
      </c>
      <c r="W314" s="69">
        <f>求节点($C$8:$C$67,$J$8:$J$67,基本信息!P311)+W313</f>
        <v>19524890.589488775</v>
      </c>
      <c r="X314" s="69">
        <f>求节点($C$8:$C$67,$J$8:$J$67,基本信息!Q311)+X313</f>
        <v>20828858.334594853</v>
      </c>
      <c r="Y314" s="69">
        <f>求节点($C$8:$C$67,$J$8:$J$67,基本信息!R311)+Y313</f>
        <v>22203131.168546535</v>
      </c>
      <c r="Z314" s="69">
        <f>求节点($C$8:$C$67,$K$8:$K$67,基本信息!N311)+Z313</f>
        <v>0</v>
      </c>
      <c r="AA314" s="69">
        <f>求节点($C$8:$C$67,$K$8:$K$67,基本信息!O311)+AA313</f>
        <v>0</v>
      </c>
      <c r="AB314" s="69">
        <f>求节点($C$8:$C$67,$K$8:$K$67,基本信息!P311)+AB313</f>
        <v>0</v>
      </c>
      <c r="AC314" s="69">
        <f>求节点($C$8:$C$67,$K$8:$K$67,基本信息!Q311)+AC313</f>
        <v>0</v>
      </c>
      <c r="AD314" s="69">
        <f>求节点($C$8:$C$67,$K$8:$K$67,基本信息!R311)+AD313</f>
        <v>0</v>
      </c>
      <c r="AE314" s="69">
        <f>求节点($C$8:$C$67,$L$8:$L$67,基本信息!N311)+AE313</f>
        <v>506307496.30241644</v>
      </c>
      <c r="AF314" s="69">
        <f>求节点($C$8:$C$67,$L$8:$L$67,基本信息!O311)+AF313</f>
        <v>574005979.81044507</v>
      </c>
      <c r="AG314" s="69">
        <f>求节点($C$8:$C$67,$L$8:$L$67,基本信息!P311)+AG313</f>
        <v>647698353.71210933</v>
      </c>
      <c r="AH314" s="69">
        <f>求节点($C$8:$C$67,$L$8:$L$67,基本信息!Q311)+AH313</f>
        <v>726853522.1965065</v>
      </c>
      <c r="AI314" s="69">
        <f>求节点($C$8:$C$67,$L$8:$L$67,基本信息!R311)+AI313</f>
        <v>811340093.50572407</v>
      </c>
      <c r="AJ314" s="69"/>
    </row>
    <row r="315" spans="14:76" x14ac:dyDescent="0.15">
      <c r="N315" s="69"/>
      <c r="O315" s="69">
        <v>308</v>
      </c>
      <c r="P315" s="69">
        <f>求节点($C$8:$C$67,$I$8:$I$67,基本信息!N312)+P314</f>
        <v>620035.53293080663</v>
      </c>
      <c r="Q315" s="69">
        <f>求节点($C$8:$C$67,$I$8:$I$67,基本信息!O312)+Q314</f>
        <v>654077.79688078084</v>
      </c>
      <c r="R315" s="69">
        <f>求节点($C$8:$C$67,$I$8:$I$67,基本信息!P312)+R314</f>
        <v>689534.69667524379</v>
      </c>
      <c r="S315" s="69">
        <f>求节点($C$8:$C$67,$I$8:$I$67,基本信息!Q312)+S314</f>
        <v>726552.6823951269</v>
      </c>
      <c r="T315" s="69">
        <f>求节点($C$8:$C$67,$I$8:$I$67,基本信息!R312)+T314</f>
        <v>765449.85137715051</v>
      </c>
      <c r="U315" s="69">
        <f>求节点($C$8:$C$67,$J$8:$J$67,基本信息!N312)+U314</f>
        <v>17097258.574859377</v>
      </c>
      <c r="V315" s="69">
        <f>求节点($C$8:$C$67,$J$8:$J$67,基本信息!O312)+V314</f>
        <v>18282070.15777117</v>
      </c>
      <c r="W315" s="69">
        <f>求节点($C$8:$C$67,$J$8:$J$67,基本信息!P312)+W314</f>
        <v>19524890.589488775</v>
      </c>
      <c r="X315" s="69">
        <f>求节点($C$8:$C$67,$J$8:$J$67,基本信息!Q312)+X314</f>
        <v>20828858.334594853</v>
      </c>
      <c r="Y315" s="69">
        <f>求节点($C$8:$C$67,$J$8:$J$67,基本信息!R312)+Y314</f>
        <v>22203131.168546535</v>
      </c>
      <c r="Z315" s="69">
        <f>求节点($C$8:$C$67,$K$8:$K$67,基本信息!N312)+Z314</f>
        <v>0</v>
      </c>
      <c r="AA315" s="69">
        <f>求节点($C$8:$C$67,$K$8:$K$67,基本信息!O312)+AA314</f>
        <v>0</v>
      </c>
      <c r="AB315" s="69">
        <f>求节点($C$8:$C$67,$K$8:$K$67,基本信息!P312)+AB314</f>
        <v>0</v>
      </c>
      <c r="AC315" s="69">
        <f>求节点($C$8:$C$67,$K$8:$K$67,基本信息!Q312)+AC314</f>
        <v>0</v>
      </c>
      <c r="AD315" s="69">
        <f>求节点($C$8:$C$67,$K$8:$K$67,基本信息!R312)+AD314</f>
        <v>0</v>
      </c>
      <c r="AE315" s="69">
        <f>求节点($C$8:$C$67,$L$8:$L$67,基本信息!N312)+AE314</f>
        <v>506307496.30241644</v>
      </c>
      <c r="AF315" s="69">
        <f>求节点($C$8:$C$67,$L$8:$L$67,基本信息!O312)+AF314</f>
        <v>574005979.81044507</v>
      </c>
      <c r="AG315" s="69">
        <f>求节点($C$8:$C$67,$L$8:$L$67,基本信息!P312)+AG314</f>
        <v>647698353.71210933</v>
      </c>
      <c r="AH315" s="69">
        <f>求节点($C$8:$C$67,$L$8:$L$67,基本信息!Q312)+AH314</f>
        <v>726853522.1965065</v>
      </c>
      <c r="AI315" s="69">
        <f>求节点($C$8:$C$67,$L$8:$L$67,基本信息!R312)+AI314</f>
        <v>811340093.50572407</v>
      </c>
      <c r="AJ315" s="69"/>
    </row>
    <row r="316" spans="14:76" x14ac:dyDescent="0.15">
      <c r="N316" s="69"/>
      <c r="O316" s="69">
        <v>309</v>
      </c>
      <c r="P316" s="69">
        <f>求节点($C$8:$C$67,$I$8:$I$67,基本信息!N313)+P315</f>
        <v>620035.53293080663</v>
      </c>
      <c r="Q316" s="69">
        <f>求节点($C$8:$C$67,$I$8:$I$67,基本信息!O313)+Q315</f>
        <v>654077.79688078084</v>
      </c>
      <c r="R316" s="69">
        <f>求节点($C$8:$C$67,$I$8:$I$67,基本信息!P313)+R315</f>
        <v>689534.69667524379</v>
      </c>
      <c r="S316" s="69">
        <f>求节点($C$8:$C$67,$I$8:$I$67,基本信息!Q313)+S315</f>
        <v>726552.6823951269</v>
      </c>
      <c r="T316" s="69">
        <f>求节点($C$8:$C$67,$I$8:$I$67,基本信息!R313)+T315</f>
        <v>765449.85137715051</v>
      </c>
      <c r="U316" s="69">
        <f>求节点($C$8:$C$67,$J$8:$J$67,基本信息!N313)+U315</f>
        <v>17097258.574859377</v>
      </c>
      <c r="V316" s="69">
        <f>求节点($C$8:$C$67,$J$8:$J$67,基本信息!O313)+V315</f>
        <v>18282070.15777117</v>
      </c>
      <c r="W316" s="69">
        <f>求节点($C$8:$C$67,$J$8:$J$67,基本信息!P313)+W315</f>
        <v>19524890.589488775</v>
      </c>
      <c r="X316" s="69">
        <f>求节点($C$8:$C$67,$J$8:$J$67,基本信息!Q313)+X315</f>
        <v>20828858.334594853</v>
      </c>
      <c r="Y316" s="69">
        <f>求节点($C$8:$C$67,$J$8:$J$67,基本信息!R313)+Y315</f>
        <v>22203131.168546535</v>
      </c>
      <c r="Z316" s="69">
        <f>求节点($C$8:$C$67,$K$8:$K$67,基本信息!N313)+Z315</f>
        <v>0</v>
      </c>
      <c r="AA316" s="69">
        <f>求节点($C$8:$C$67,$K$8:$K$67,基本信息!O313)+AA315</f>
        <v>0</v>
      </c>
      <c r="AB316" s="69">
        <f>求节点($C$8:$C$67,$K$8:$K$67,基本信息!P313)+AB315</f>
        <v>0</v>
      </c>
      <c r="AC316" s="69">
        <f>求节点($C$8:$C$67,$K$8:$K$67,基本信息!Q313)+AC315</f>
        <v>0</v>
      </c>
      <c r="AD316" s="69">
        <f>求节点($C$8:$C$67,$K$8:$K$67,基本信息!R313)+AD315</f>
        <v>0</v>
      </c>
      <c r="AE316" s="69">
        <f>求节点($C$8:$C$67,$L$8:$L$67,基本信息!N313)+AE315</f>
        <v>506307496.30241644</v>
      </c>
      <c r="AF316" s="69">
        <f>求节点($C$8:$C$67,$L$8:$L$67,基本信息!O313)+AF315</f>
        <v>574005979.81044507</v>
      </c>
      <c r="AG316" s="69">
        <f>求节点($C$8:$C$67,$L$8:$L$67,基本信息!P313)+AG315</f>
        <v>647698353.71210933</v>
      </c>
      <c r="AH316" s="69">
        <f>求节点($C$8:$C$67,$L$8:$L$67,基本信息!Q313)+AH315</f>
        <v>726853522.1965065</v>
      </c>
      <c r="AI316" s="69">
        <f>求节点($C$8:$C$67,$L$8:$L$67,基本信息!R313)+AI315</f>
        <v>811340093.50572407</v>
      </c>
      <c r="AJ316" s="69"/>
    </row>
    <row r="317" spans="14:76" x14ac:dyDescent="0.15">
      <c r="N317" s="69"/>
      <c r="O317" s="69">
        <v>310</v>
      </c>
      <c r="P317" s="69">
        <f>求节点($C$8:$C$67,$I$8:$I$67,基本信息!N314)+P316</f>
        <v>620035.53293080663</v>
      </c>
      <c r="Q317" s="69">
        <f>求节点($C$8:$C$67,$I$8:$I$67,基本信息!O314)+Q316</f>
        <v>654077.79688078084</v>
      </c>
      <c r="R317" s="69">
        <f>求节点($C$8:$C$67,$I$8:$I$67,基本信息!P314)+R316</f>
        <v>689534.69667524379</v>
      </c>
      <c r="S317" s="69">
        <f>求节点($C$8:$C$67,$I$8:$I$67,基本信息!Q314)+S316</f>
        <v>726552.6823951269</v>
      </c>
      <c r="T317" s="69">
        <f>求节点($C$8:$C$67,$I$8:$I$67,基本信息!R314)+T316</f>
        <v>765449.85137715051</v>
      </c>
      <c r="U317" s="69">
        <f>求节点($C$8:$C$67,$J$8:$J$67,基本信息!N314)+U316</f>
        <v>17097258.574859377</v>
      </c>
      <c r="V317" s="69">
        <f>求节点($C$8:$C$67,$J$8:$J$67,基本信息!O314)+V316</f>
        <v>18282070.15777117</v>
      </c>
      <c r="W317" s="69">
        <f>求节点($C$8:$C$67,$J$8:$J$67,基本信息!P314)+W316</f>
        <v>19524890.589488775</v>
      </c>
      <c r="X317" s="69">
        <f>求节点($C$8:$C$67,$J$8:$J$67,基本信息!Q314)+X316</f>
        <v>20828858.334594853</v>
      </c>
      <c r="Y317" s="69">
        <f>求节点($C$8:$C$67,$J$8:$J$67,基本信息!R314)+Y316</f>
        <v>22203131.168546535</v>
      </c>
      <c r="Z317" s="69">
        <f>求节点($C$8:$C$67,$K$8:$K$67,基本信息!N314)+Z316</f>
        <v>0</v>
      </c>
      <c r="AA317" s="69">
        <f>求节点($C$8:$C$67,$K$8:$K$67,基本信息!O314)+AA316</f>
        <v>0</v>
      </c>
      <c r="AB317" s="69">
        <f>求节点($C$8:$C$67,$K$8:$K$67,基本信息!P314)+AB316</f>
        <v>0</v>
      </c>
      <c r="AC317" s="69">
        <f>求节点($C$8:$C$67,$K$8:$K$67,基本信息!Q314)+AC316</f>
        <v>0</v>
      </c>
      <c r="AD317" s="69">
        <f>求节点($C$8:$C$67,$K$8:$K$67,基本信息!R314)+AD316</f>
        <v>0</v>
      </c>
      <c r="AE317" s="69">
        <f>求节点($C$8:$C$67,$L$8:$L$67,基本信息!N314)+AE316</f>
        <v>506307496.30241644</v>
      </c>
      <c r="AF317" s="69">
        <f>求节点($C$8:$C$67,$L$8:$L$67,基本信息!O314)+AF316</f>
        <v>574005979.81044507</v>
      </c>
      <c r="AG317" s="69">
        <f>求节点($C$8:$C$67,$L$8:$L$67,基本信息!P314)+AG316</f>
        <v>647698353.71210933</v>
      </c>
      <c r="AH317" s="69">
        <f>求节点($C$8:$C$67,$L$8:$L$67,基本信息!Q314)+AH316</f>
        <v>726853522.1965065</v>
      </c>
      <c r="AI317" s="69">
        <f>求节点($C$8:$C$67,$L$8:$L$67,基本信息!R314)+AI316</f>
        <v>811340093.50572407</v>
      </c>
      <c r="AJ317" s="69"/>
    </row>
    <row r="318" spans="14:76" x14ac:dyDescent="0.15">
      <c r="N318" s="69"/>
      <c r="O318" s="69">
        <v>311</v>
      </c>
      <c r="P318" s="69">
        <f>求节点($C$8:$C$67,$I$8:$I$67,基本信息!N315)+P317</f>
        <v>620035.53293080663</v>
      </c>
      <c r="Q318" s="69">
        <f>求节点($C$8:$C$67,$I$8:$I$67,基本信息!O315)+Q317</f>
        <v>654077.79688078084</v>
      </c>
      <c r="R318" s="69">
        <f>求节点($C$8:$C$67,$I$8:$I$67,基本信息!P315)+R317</f>
        <v>689534.69667524379</v>
      </c>
      <c r="S318" s="69">
        <f>求节点($C$8:$C$67,$I$8:$I$67,基本信息!Q315)+S317</f>
        <v>726552.6823951269</v>
      </c>
      <c r="T318" s="69">
        <f>求节点($C$8:$C$67,$I$8:$I$67,基本信息!R315)+T317</f>
        <v>765449.85137715051</v>
      </c>
      <c r="U318" s="69">
        <f>求节点($C$8:$C$67,$J$8:$J$67,基本信息!N315)+U317</f>
        <v>17097258.574859377</v>
      </c>
      <c r="V318" s="69">
        <f>求节点($C$8:$C$67,$J$8:$J$67,基本信息!O315)+V317</f>
        <v>18282070.15777117</v>
      </c>
      <c r="W318" s="69">
        <f>求节点($C$8:$C$67,$J$8:$J$67,基本信息!P315)+W317</f>
        <v>19524890.589488775</v>
      </c>
      <c r="X318" s="69">
        <f>求节点($C$8:$C$67,$J$8:$J$67,基本信息!Q315)+X317</f>
        <v>20828858.334594853</v>
      </c>
      <c r="Y318" s="69">
        <f>求节点($C$8:$C$67,$J$8:$J$67,基本信息!R315)+Y317</f>
        <v>22203131.168546535</v>
      </c>
      <c r="Z318" s="69">
        <f>求节点($C$8:$C$67,$K$8:$K$67,基本信息!N315)+Z317</f>
        <v>0</v>
      </c>
      <c r="AA318" s="69">
        <f>求节点($C$8:$C$67,$K$8:$K$67,基本信息!O315)+AA317</f>
        <v>0</v>
      </c>
      <c r="AB318" s="69">
        <f>求节点($C$8:$C$67,$K$8:$K$67,基本信息!P315)+AB317</f>
        <v>0</v>
      </c>
      <c r="AC318" s="69">
        <f>求节点($C$8:$C$67,$K$8:$K$67,基本信息!Q315)+AC317</f>
        <v>0</v>
      </c>
      <c r="AD318" s="69">
        <f>求节点($C$8:$C$67,$K$8:$K$67,基本信息!R315)+AD317</f>
        <v>0</v>
      </c>
      <c r="AE318" s="69">
        <f>求节点($C$8:$C$67,$L$8:$L$67,基本信息!N315)+AE317</f>
        <v>506307496.30241644</v>
      </c>
      <c r="AF318" s="69">
        <f>求节点($C$8:$C$67,$L$8:$L$67,基本信息!O315)+AF317</f>
        <v>574005979.81044507</v>
      </c>
      <c r="AG318" s="69">
        <f>求节点($C$8:$C$67,$L$8:$L$67,基本信息!P315)+AG317</f>
        <v>647698353.71210933</v>
      </c>
      <c r="AH318" s="69">
        <f>求节点($C$8:$C$67,$L$8:$L$67,基本信息!Q315)+AH317</f>
        <v>726853522.1965065</v>
      </c>
      <c r="AI318" s="69">
        <f>求节点($C$8:$C$67,$L$8:$L$67,基本信息!R315)+AI317</f>
        <v>811340093.50572407</v>
      </c>
      <c r="AJ318" s="69"/>
    </row>
    <row r="319" spans="14:76" x14ac:dyDescent="0.15">
      <c r="N319" s="69"/>
      <c r="O319" s="69">
        <v>312</v>
      </c>
      <c r="P319" s="69">
        <f>求节点($C$8:$C$67,$I$8:$I$67,基本信息!N316)+P318</f>
        <v>620035.53293080663</v>
      </c>
      <c r="Q319" s="69">
        <f>求节点($C$8:$C$67,$I$8:$I$67,基本信息!O316)+Q318</f>
        <v>654077.79688078084</v>
      </c>
      <c r="R319" s="69">
        <f>求节点($C$8:$C$67,$I$8:$I$67,基本信息!P316)+R318</f>
        <v>689534.69667524379</v>
      </c>
      <c r="S319" s="69">
        <f>求节点($C$8:$C$67,$I$8:$I$67,基本信息!Q316)+S318</f>
        <v>726552.6823951269</v>
      </c>
      <c r="T319" s="69">
        <f>求节点($C$8:$C$67,$I$8:$I$67,基本信息!R316)+T318</f>
        <v>765449.85137715051</v>
      </c>
      <c r="U319" s="69">
        <f>求节点($C$8:$C$67,$J$8:$J$67,基本信息!N316)+U318</f>
        <v>17097258.574859377</v>
      </c>
      <c r="V319" s="69">
        <f>求节点($C$8:$C$67,$J$8:$J$67,基本信息!O316)+V318</f>
        <v>18282070.15777117</v>
      </c>
      <c r="W319" s="69">
        <f>求节点($C$8:$C$67,$J$8:$J$67,基本信息!P316)+W318</f>
        <v>19524890.589488775</v>
      </c>
      <c r="X319" s="69">
        <f>求节点($C$8:$C$67,$J$8:$J$67,基本信息!Q316)+X318</f>
        <v>20828858.334594853</v>
      </c>
      <c r="Y319" s="69">
        <f>求节点($C$8:$C$67,$J$8:$J$67,基本信息!R316)+Y318</f>
        <v>22203131.168546535</v>
      </c>
      <c r="Z319" s="69">
        <f>求节点($C$8:$C$67,$K$8:$K$67,基本信息!N316)+Z318</f>
        <v>0</v>
      </c>
      <c r="AA319" s="69">
        <f>求节点($C$8:$C$67,$K$8:$K$67,基本信息!O316)+AA318</f>
        <v>0</v>
      </c>
      <c r="AB319" s="69">
        <f>求节点($C$8:$C$67,$K$8:$K$67,基本信息!P316)+AB318</f>
        <v>0</v>
      </c>
      <c r="AC319" s="69">
        <f>求节点($C$8:$C$67,$K$8:$K$67,基本信息!Q316)+AC318</f>
        <v>0</v>
      </c>
      <c r="AD319" s="69">
        <f>求节点($C$8:$C$67,$K$8:$K$67,基本信息!R316)+AD318</f>
        <v>0</v>
      </c>
      <c r="AE319" s="69">
        <f>求节点($C$8:$C$67,$L$8:$L$67,基本信息!N316)+AE318</f>
        <v>506307496.30241644</v>
      </c>
      <c r="AF319" s="69">
        <f>求节点($C$8:$C$67,$L$8:$L$67,基本信息!O316)+AF318</f>
        <v>574005979.81044507</v>
      </c>
      <c r="AG319" s="69">
        <f>求节点($C$8:$C$67,$L$8:$L$67,基本信息!P316)+AG318</f>
        <v>647698353.71210933</v>
      </c>
      <c r="AH319" s="69">
        <f>求节点($C$8:$C$67,$L$8:$L$67,基本信息!Q316)+AH318</f>
        <v>726853522.1965065</v>
      </c>
      <c r="AI319" s="69">
        <f>求节点($C$8:$C$67,$L$8:$L$67,基本信息!R316)+AI318</f>
        <v>811340093.50572407</v>
      </c>
      <c r="AJ319" s="69"/>
    </row>
    <row r="320" spans="14:76" x14ac:dyDescent="0.15">
      <c r="N320" s="69"/>
      <c r="O320" s="69">
        <v>313</v>
      </c>
      <c r="P320" s="69">
        <f>求节点($C$8:$C$67,$I$8:$I$67,基本信息!N317)+P319</f>
        <v>620035.53293080663</v>
      </c>
      <c r="Q320" s="69">
        <f>求节点($C$8:$C$67,$I$8:$I$67,基本信息!O317)+Q319</f>
        <v>654077.79688078084</v>
      </c>
      <c r="R320" s="69">
        <f>求节点($C$8:$C$67,$I$8:$I$67,基本信息!P317)+R319</f>
        <v>689534.69667524379</v>
      </c>
      <c r="S320" s="69">
        <f>求节点($C$8:$C$67,$I$8:$I$67,基本信息!Q317)+S319</f>
        <v>726552.6823951269</v>
      </c>
      <c r="T320" s="69">
        <f>求节点($C$8:$C$67,$I$8:$I$67,基本信息!R317)+T319</f>
        <v>765449.85137715051</v>
      </c>
      <c r="U320" s="69">
        <f>求节点($C$8:$C$67,$J$8:$J$67,基本信息!N317)+U319</f>
        <v>17097258.574859377</v>
      </c>
      <c r="V320" s="69">
        <f>求节点($C$8:$C$67,$J$8:$J$67,基本信息!O317)+V319</f>
        <v>18282070.15777117</v>
      </c>
      <c r="W320" s="69">
        <f>求节点($C$8:$C$67,$J$8:$J$67,基本信息!P317)+W319</f>
        <v>19524890.589488775</v>
      </c>
      <c r="X320" s="69">
        <f>求节点($C$8:$C$67,$J$8:$J$67,基本信息!Q317)+X319</f>
        <v>20828858.334594853</v>
      </c>
      <c r="Y320" s="69">
        <f>求节点($C$8:$C$67,$J$8:$J$67,基本信息!R317)+Y319</f>
        <v>22203131.168546535</v>
      </c>
      <c r="Z320" s="69">
        <f>求节点($C$8:$C$67,$K$8:$K$67,基本信息!N317)+Z319</f>
        <v>0</v>
      </c>
      <c r="AA320" s="69">
        <f>求节点($C$8:$C$67,$K$8:$K$67,基本信息!O317)+AA319</f>
        <v>0</v>
      </c>
      <c r="AB320" s="69">
        <f>求节点($C$8:$C$67,$K$8:$K$67,基本信息!P317)+AB319</f>
        <v>0</v>
      </c>
      <c r="AC320" s="69">
        <f>求节点($C$8:$C$67,$K$8:$K$67,基本信息!Q317)+AC319</f>
        <v>0</v>
      </c>
      <c r="AD320" s="69">
        <f>求节点($C$8:$C$67,$K$8:$K$67,基本信息!R317)+AD319</f>
        <v>0</v>
      </c>
      <c r="AE320" s="69">
        <f>求节点($C$8:$C$67,$L$8:$L$67,基本信息!N317)+AE319</f>
        <v>506307496.30241644</v>
      </c>
      <c r="AF320" s="69">
        <f>求节点($C$8:$C$67,$L$8:$L$67,基本信息!O317)+AF319</f>
        <v>574005979.81044507</v>
      </c>
      <c r="AG320" s="69">
        <f>求节点($C$8:$C$67,$L$8:$L$67,基本信息!P317)+AG319</f>
        <v>647698353.71210933</v>
      </c>
      <c r="AH320" s="69">
        <f>求节点($C$8:$C$67,$L$8:$L$67,基本信息!Q317)+AH319</f>
        <v>726853522.1965065</v>
      </c>
      <c r="AI320" s="69">
        <f>求节点($C$8:$C$67,$L$8:$L$67,基本信息!R317)+AI319</f>
        <v>811340093.50572407</v>
      </c>
      <c r="AJ320" s="69"/>
    </row>
    <row r="321" spans="14:36" x14ac:dyDescent="0.15">
      <c r="N321" s="69"/>
      <c r="O321" s="69">
        <v>314</v>
      </c>
      <c r="P321" s="69">
        <f>求节点($C$8:$C$67,$I$8:$I$67,基本信息!N318)+P320</f>
        <v>620035.53293080663</v>
      </c>
      <c r="Q321" s="69">
        <f>求节点($C$8:$C$67,$I$8:$I$67,基本信息!O318)+Q320</f>
        <v>654077.79688078084</v>
      </c>
      <c r="R321" s="69">
        <f>求节点($C$8:$C$67,$I$8:$I$67,基本信息!P318)+R320</f>
        <v>689534.69667524379</v>
      </c>
      <c r="S321" s="69">
        <f>求节点($C$8:$C$67,$I$8:$I$67,基本信息!Q318)+S320</f>
        <v>726552.6823951269</v>
      </c>
      <c r="T321" s="69">
        <f>求节点($C$8:$C$67,$I$8:$I$67,基本信息!R318)+T320</f>
        <v>765449.85137715051</v>
      </c>
      <c r="U321" s="69">
        <f>求节点($C$8:$C$67,$J$8:$J$67,基本信息!N318)+U320</f>
        <v>17097258.574859377</v>
      </c>
      <c r="V321" s="69">
        <f>求节点($C$8:$C$67,$J$8:$J$67,基本信息!O318)+V320</f>
        <v>18282070.15777117</v>
      </c>
      <c r="W321" s="69">
        <f>求节点($C$8:$C$67,$J$8:$J$67,基本信息!P318)+W320</f>
        <v>19524890.589488775</v>
      </c>
      <c r="X321" s="69">
        <f>求节点($C$8:$C$67,$J$8:$J$67,基本信息!Q318)+X320</f>
        <v>20828858.334594853</v>
      </c>
      <c r="Y321" s="69">
        <f>求节点($C$8:$C$67,$J$8:$J$67,基本信息!R318)+Y320</f>
        <v>22203131.168546535</v>
      </c>
      <c r="Z321" s="69">
        <f>求节点($C$8:$C$67,$K$8:$K$67,基本信息!N318)+Z320</f>
        <v>0</v>
      </c>
      <c r="AA321" s="69">
        <f>求节点($C$8:$C$67,$K$8:$K$67,基本信息!O318)+AA320</f>
        <v>0</v>
      </c>
      <c r="AB321" s="69">
        <f>求节点($C$8:$C$67,$K$8:$K$67,基本信息!P318)+AB320</f>
        <v>0</v>
      </c>
      <c r="AC321" s="69">
        <f>求节点($C$8:$C$67,$K$8:$K$67,基本信息!Q318)+AC320</f>
        <v>0</v>
      </c>
      <c r="AD321" s="69">
        <f>求节点($C$8:$C$67,$K$8:$K$67,基本信息!R318)+AD320</f>
        <v>0</v>
      </c>
      <c r="AE321" s="69">
        <f>求节点($C$8:$C$67,$L$8:$L$67,基本信息!N318)+AE320</f>
        <v>506307496.30241644</v>
      </c>
      <c r="AF321" s="69">
        <f>求节点($C$8:$C$67,$L$8:$L$67,基本信息!O318)+AF320</f>
        <v>574005979.81044507</v>
      </c>
      <c r="AG321" s="69">
        <f>求节点($C$8:$C$67,$L$8:$L$67,基本信息!P318)+AG320</f>
        <v>647698353.71210933</v>
      </c>
      <c r="AH321" s="69">
        <f>求节点($C$8:$C$67,$L$8:$L$67,基本信息!Q318)+AH320</f>
        <v>726853522.1965065</v>
      </c>
      <c r="AI321" s="69">
        <f>求节点($C$8:$C$67,$L$8:$L$67,基本信息!R318)+AI320</f>
        <v>811340093.50572407</v>
      </c>
      <c r="AJ321" s="69"/>
    </row>
    <row r="322" spans="14:36" x14ac:dyDescent="0.15">
      <c r="N322" s="69"/>
      <c r="O322" s="69">
        <v>315</v>
      </c>
      <c r="P322" s="69">
        <f>求节点($C$8:$C$67,$I$8:$I$67,基本信息!N319)+P321</f>
        <v>620035.53293080663</v>
      </c>
      <c r="Q322" s="69">
        <f>求节点($C$8:$C$67,$I$8:$I$67,基本信息!O319)+Q321</f>
        <v>654077.79688078084</v>
      </c>
      <c r="R322" s="69">
        <f>求节点($C$8:$C$67,$I$8:$I$67,基本信息!P319)+R321</f>
        <v>689534.69667524379</v>
      </c>
      <c r="S322" s="69">
        <f>求节点($C$8:$C$67,$I$8:$I$67,基本信息!Q319)+S321</f>
        <v>726552.6823951269</v>
      </c>
      <c r="T322" s="69">
        <f>求节点($C$8:$C$67,$I$8:$I$67,基本信息!R319)+T321</f>
        <v>765449.85137715051</v>
      </c>
      <c r="U322" s="69">
        <f>求节点($C$8:$C$67,$J$8:$J$67,基本信息!N319)+U321</f>
        <v>17097258.574859377</v>
      </c>
      <c r="V322" s="69">
        <f>求节点($C$8:$C$67,$J$8:$J$67,基本信息!O319)+V321</f>
        <v>18282070.15777117</v>
      </c>
      <c r="W322" s="69">
        <f>求节点($C$8:$C$67,$J$8:$J$67,基本信息!P319)+W321</f>
        <v>19524890.589488775</v>
      </c>
      <c r="X322" s="69">
        <f>求节点($C$8:$C$67,$J$8:$J$67,基本信息!Q319)+X321</f>
        <v>20828858.334594853</v>
      </c>
      <c r="Y322" s="69">
        <f>求节点($C$8:$C$67,$J$8:$J$67,基本信息!R319)+Y321</f>
        <v>22203131.168546535</v>
      </c>
      <c r="Z322" s="69">
        <f>求节点($C$8:$C$67,$K$8:$K$67,基本信息!N319)+Z321</f>
        <v>0</v>
      </c>
      <c r="AA322" s="69">
        <f>求节点($C$8:$C$67,$K$8:$K$67,基本信息!O319)+AA321</f>
        <v>0</v>
      </c>
      <c r="AB322" s="69">
        <f>求节点($C$8:$C$67,$K$8:$K$67,基本信息!P319)+AB321</f>
        <v>0</v>
      </c>
      <c r="AC322" s="69">
        <f>求节点($C$8:$C$67,$K$8:$K$67,基本信息!Q319)+AC321</f>
        <v>0</v>
      </c>
      <c r="AD322" s="69">
        <f>求节点($C$8:$C$67,$K$8:$K$67,基本信息!R319)+AD321</f>
        <v>0</v>
      </c>
      <c r="AE322" s="69">
        <f>求节点($C$8:$C$67,$L$8:$L$67,基本信息!N319)+AE321</f>
        <v>506307496.30241644</v>
      </c>
      <c r="AF322" s="69">
        <f>求节点($C$8:$C$67,$L$8:$L$67,基本信息!O319)+AF321</f>
        <v>574005979.81044507</v>
      </c>
      <c r="AG322" s="69">
        <f>求节点($C$8:$C$67,$L$8:$L$67,基本信息!P319)+AG321</f>
        <v>647698353.71210933</v>
      </c>
      <c r="AH322" s="69">
        <f>求节点($C$8:$C$67,$L$8:$L$67,基本信息!Q319)+AH321</f>
        <v>726853522.1965065</v>
      </c>
      <c r="AI322" s="69">
        <f>求节点($C$8:$C$67,$L$8:$L$67,基本信息!R319)+AI321</f>
        <v>811340093.50572407</v>
      </c>
      <c r="AJ322" s="69"/>
    </row>
    <row r="323" spans="14:36" x14ac:dyDescent="0.15">
      <c r="N323" s="69"/>
      <c r="O323" s="69">
        <v>316</v>
      </c>
      <c r="P323" s="69">
        <f>求节点($C$8:$C$67,$I$8:$I$67,基本信息!N320)+P322</f>
        <v>620035.53293080663</v>
      </c>
      <c r="Q323" s="69">
        <f>求节点($C$8:$C$67,$I$8:$I$67,基本信息!O320)+Q322</f>
        <v>654077.79688078084</v>
      </c>
      <c r="R323" s="69">
        <f>求节点($C$8:$C$67,$I$8:$I$67,基本信息!P320)+R322</f>
        <v>689534.69667524379</v>
      </c>
      <c r="S323" s="69">
        <f>求节点($C$8:$C$67,$I$8:$I$67,基本信息!Q320)+S322</f>
        <v>726552.6823951269</v>
      </c>
      <c r="T323" s="69">
        <f>求节点($C$8:$C$67,$I$8:$I$67,基本信息!R320)+T322</f>
        <v>765449.85137715051</v>
      </c>
      <c r="U323" s="69">
        <f>求节点($C$8:$C$67,$J$8:$J$67,基本信息!N320)+U322</f>
        <v>17097258.574859377</v>
      </c>
      <c r="V323" s="69">
        <f>求节点($C$8:$C$67,$J$8:$J$67,基本信息!O320)+V322</f>
        <v>18282070.15777117</v>
      </c>
      <c r="W323" s="69">
        <f>求节点($C$8:$C$67,$J$8:$J$67,基本信息!P320)+W322</f>
        <v>19524890.589488775</v>
      </c>
      <c r="X323" s="69">
        <f>求节点($C$8:$C$67,$J$8:$J$67,基本信息!Q320)+X322</f>
        <v>20828858.334594853</v>
      </c>
      <c r="Y323" s="69">
        <f>求节点($C$8:$C$67,$J$8:$J$67,基本信息!R320)+Y322</f>
        <v>22203131.168546535</v>
      </c>
      <c r="Z323" s="69">
        <f>求节点($C$8:$C$67,$K$8:$K$67,基本信息!N320)+Z322</f>
        <v>0</v>
      </c>
      <c r="AA323" s="69">
        <f>求节点($C$8:$C$67,$K$8:$K$67,基本信息!O320)+AA322</f>
        <v>0</v>
      </c>
      <c r="AB323" s="69">
        <f>求节点($C$8:$C$67,$K$8:$K$67,基本信息!P320)+AB322</f>
        <v>0</v>
      </c>
      <c r="AC323" s="69">
        <f>求节点($C$8:$C$67,$K$8:$K$67,基本信息!Q320)+AC322</f>
        <v>0</v>
      </c>
      <c r="AD323" s="69">
        <f>求节点($C$8:$C$67,$K$8:$K$67,基本信息!R320)+AD322</f>
        <v>0</v>
      </c>
      <c r="AE323" s="69">
        <f>求节点($C$8:$C$67,$L$8:$L$67,基本信息!N320)+AE322</f>
        <v>506307496.30241644</v>
      </c>
      <c r="AF323" s="69">
        <f>求节点($C$8:$C$67,$L$8:$L$67,基本信息!O320)+AF322</f>
        <v>574005979.81044507</v>
      </c>
      <c r="AG323" s="69">
        <f>求节点($C$8:$C$67,$L$8:$L$67,基本信息!P320)+AG322</f>
        <v>647698353.71210933</v>
      </c>
      <c r="AH323" s="69">
        <f>求节点($C$8:$C$67,$L$8:$L$67,基本信息!Q320)+AH322</f>
        <v>726853522.1965065</v>
      </c>
      <c r="AI323" s="69">
        <f>求节点($C$8:$C$67,$L$8:$L$67,基本信息!R320)+AI322</f>
        <v>811340093.50572407</v>
      </c>
      <c r="AJ323" s="69"/>
    </row>
    <row r="324" spans="14:36" x14ac:dyDescent="0.15">
      <c r="N324" s="69"/>
      <c r="O324" s="69">
        <v>317</v>
      </c>
      <c r="P324" s="69">
        <f>求节点($C$8:$C$67,$I$8:$I$67,基本信息!N321)+P323</f>
        <v>620035.53293080663</v>
      </c>
      <c r="Q324" s="69">
        <f>求节点($C$8:$C$67,$I$8:$I$67,基本信息!O321)+Q323</f>
        <v>654077.79688078084</v>
      </c>
      <c r="R324" s="69">
        <f>求节点($C$8:$C$67,$I$8:$I$67,基本信息!P321)+R323</f>
        <v>689534.69667524379</v>
      </c>
      <c r="S324" s="69">
        <f>求节点($C$8:$C$67,$I$8:$I$67,基本信息!Q321)+S323</f>
        <v>726552.6823951269</v>
      </c>
      <c r="T324" s="69">
        <f>求节点($C$8:$C$67,$I$8:$I$67,基本信息!R321)+T323</f>
        <v>765449.85137715051</v>
      </c>
      <c r="U324" s="69">
        <f>求节点($C$8:$C$67,$J$8:$J$67,基本信息!N321)+U323</f>
        <v>17097258.574859377</v>
      </c>
      <c r="V324" s="69">
        <f>求节点($C$8:$C$67,$J$8:$J$67,基本信息!O321)+V323</f>
        <v>18282070.15777117</v>
      </c>
      <c r="W324" s="69">
        <f>求节点($C$8:$C$67,$J$8:$J$67,基本信息!P321)+W323</f>
        <v>19524890.589488775</v>
      </c>
      <c r="X324" s="69">
        <f>求节点($C$8:$C$67,$J$8:$J$67,基本信息!Q321)+X323</f>
        <v>20828858.334594853</v>
      </c>
      <c r="Y324" s="69">
        <f>求节点($C$8:$C$67,$J$8:$J$67,基本信息!R321)+Y323</f>
        <v>22203131.168546535</v>
      </c>
      <c r="Z324" s="69">
        <f>求节点($C$8:$C$67,$K$8:$K$67,基本信息!N321)+Z323</f>
        <v>0</v>
      </c>
      <c r="AA324" s="69">
        <f>求节点($C$8:$C$67,$K$8:$K$67,基本信息!O321)+AA323</f>
        <v>0</v>
      </c>
      <c r="AB324" s="69">
        <f>求节点($C$8:$C$67,$K$8:$K$67,基本信息!P321)+AB323</f>
        <v>0</v>
      </c>
      <c r="AC324" s="69">
        <f>求节点($C$8:$C$67,$K$8:$K$67,基本信息!Q321)+AC323</f>
        <v>0</v>
      </c>
      <c r="AD324" s="69">
        <f>求节点($C$8:$C$67,$K$8:$K$67,基本信息!R321)+AD323</f>
        <v>0</v>
      </c>
      <c r="AE324" s="69">
        <f>求节点($C$8:$C$67,$L$8:$L$67,基本信息!N321)+AE323</f>
        <v>506307496.30241644</v>
      </c>
      <c r="AF324" s="69">
        <f>求节点($C$8:$C$67,$L$8:$L$67,基本信息!O321)+AF323</f>
        <v>574005979.81044507</v>
      </c>
      <c r="AG324" s="69">
        <f>求节点($C$8:$C$67,$L$8:$L$67,基本信息!P321)+AG323</f>
        <v>647698353.71210933</v>
      </c>
      <c r="AH324" s="69">
        <f>求节点($C$8:$C$67,$L$8:$L$67,基本信息!Q321)+AH323</f>
        <v>726853522.1965065</v>
      </c>
      <c r="AI324" s="69">
        <f>求节点($C$8:$C$67,$L$8:$L$67,基本信息!R321)+AI323</f>
        <v>811340093.50572407</v>
      </c>
      <c r="AJ324" s="69"/>
    </row>
    <row r="325" spans="14:36" x14ac:dyDescent="0.15">
      <c r="N325" s="69"/>
      <c r="O325" s="69">
        <v>318</v>
      </c>
      <c r="P325" s="69">
        <f>求节点($C$8:$C$67,$I$8:$I$67,基本信息!N322)+P324</f>
        <v>620035.53293080663</v>
      </c>
      <c r="Q325" s="69">
        <f>求节点($C$8:$C$67,$I$8:$I$67,基本信息!O322)+Q324</f>
        <v>654077.79688078084</v>
      </c>
      <c r="R325" s="69">
        <f>求节点($C$8:$C$67,$I$8:$I$67,基本信息!P322)+R324</f>
        <v>689534.69667524379</v>
      </c>
      <c r="S325" s="69">
        <f>求节点($C$8:$C$67,$I$8:$I$67,基本信息!Q322)+S324</f>
        <v>726552.6823951269</v>
      </c>
      <c r="T325" s="69">
        <f>求节点($C$8:$C$67,$I$8:$I$67,基本信息!R322)+T324</f>
        <v>765449.85137715051</v>
      </c>
      <c r="U325" s="69">
        <f>求节点($C$8:$C$67,$J$8:$J$67,基本信息!N322)+U324</f>
        <v>17097258.574859377</v>
      </c>
      <c r="V325" s="69">
        <f>求节点($C$8:$C$67,$J$8:$J$67,基本信息!O322)+V324</f>
        <v>18282070.15777117</v>
      </c>
      <c r="W325" s="69">
        <f>求节点($C$8:$C$67,$J$8:$J$67,基本信息!P322)+W324</f>
        <v>19524890.589488775</v>
      </c>
      <c r="X325" s="69">
        <f>求节点($C$8:$C$67,$J$8:$J$67,基本信息!Q322)+X324</f>
        <v>20828858.334594853</v>
      </c>
      <c r="Y325" s="69">
        <f>求节点($C$8:$C$67,$J$8:$J$67,基本信息!R322)+Y324</f>
        <v>22203131.168546535</v>
      </c>
      <c r="Z325" s="69">
        <f>求节点($C$8:$C$67,$K$8:$K$67,基本信息!N322)+Z324</f>
        <v>0</v>
      </c>
      <c r="AA325" s="69">
        <f>求节点($C$8:$C$67,$K$8:$K$67,基本信息!O322)+AA324</f>
        <v>0</v>
      </c>
      <c r="AB325" s="69">
        <f>求节点($C$8:$C$67,$K$8:$K$67,基本信息!P322)+AB324</f>
        <v>0</v>
      </c>
      <c r="AC325" s="69">
        <f>求节点($C$8:$C$67,$K$8:$K$67,基本信息!Q322)+AC324</f>
        <v>0</v>
      </c>
      <c r="AD325" s="69">
        <f>求节点($C$8:$C$67,$K$8:$K$67,基本信息!R322)+AD324</f>
        <v>0</v>
      </c>
      <c r="AE325" s="69">
        <f>求节点($C$8:$C$67,$L$8:$L$67,基本信息!N322)+AE324</f>
        <v>506307496.30241644</v>
      </c>
      <c r="AF325" s="69">
        <f>求节点($C$8:$C$67,$L$8:$L$67,基本信息!O322)+AF324</f>
        <v>574005979.81044507</v>
      </c>
      <c r="AG325" s="69">
        <f>求节点($C$8:$C$67,$L$8:$L$67,基本信息!P322)+AG324</f>
        <v>647698353.71210933</v>
      </c>
      <c r="AH325" s="69">
        <f>求节点($C$8:$C$67,$L$8:$L$67,基本信息!Q322)+AH324</f>
        <v>726853522.1965065</v>
      </c>
      <c r="AI325" s="69">
        <f>求节点($C$8:$C$67,$L$8:$L$67,基本信息!R322)+AI324</f>
        <v>811340093.50572407</v>
      </c>
      <c r="AJ325" s="69"/>
    </row>
    <row r="326" spans="14:36" x14ac:dyDescent="0.15">
      <c r="N326" s="69"/>
      <c r="O326" s="69">
        <v>319</v>
      </c>
      <c r="P326" s="69">
        <f>求节点($C$8:$C$67,$I$8:$I$67,基本信息!N323)+P325</f>
        <v>620035.53293080663</v>
      </c>
      <c r="Q326" s="69">
        <f>求节点($C$8:$C$67,$I$8:$I$67,基本信息!O323)+Q325</f>
        <v>654077.79688078084</v>
      </c>
      <c r="R326" s="69">
        <f>求节点($C$8:$C$67,$I$8:$I$67,基本信息!P323)+R325</f>
        <v>689534.69667524379</v>
      </c>
      <c r="S326" s="69">
        <f>求节点($C$8:$C$67,$I$8:$I$67,基本信息!Q323)+S325</f>
        <v>726552.6823951269</v>
      </c>
      <c r="T326" s="69">
        <f>求节点($C$8:$C$67,$I$8:$I$67,基本信息!R323)+T325</f>
        <v>765449.85137715051</v>
      </c>
      <c r="U326" s="69">
        <f>求节点($C$8:$C$67,$J$8:$J$67,基本信息!N323)+U325</f>
        <v>17097258.574859377</v>
      </c>
      <c r="V326" s="69">
        <f>求节点($C$8:$C$67,$J$8:$J$67,基本信息!O323)+V325</f>
        <v>18282070.15777117</v>
      </c>
      <c r="W326" s="69">
        <f>求节点($C$8:$C$67,$J$8:$J$67,基本信息!P323)+W325</f>
        <v>19524890.589488775</v>
      </c>
      <c r="X326" s="69">
        <f>求节点($C$8:$C$67,$J$8:$J$67,基本信息!Q323)+X325</f>
        <v>20828858.334594853</v>
      </c>
      <c r="Y326" s="69">
        <f>求节点($C$8:$C$67,$J$8:$J$67,基本信息!R323)+Y325</f>
        <v>22203131.168546535</v>
      </c>
      <c r="Z326" s="69">
        <f>求节点($C$8:$C$67,$K$8:$K$67,基本信息!N323)+Z325</f>
        <v>0</v>
      </c>
      <c r="AA326" s="69">
        <f>求节点($C$8:$C$67,$K$8:$K$67,基本信息!O323)+AA325</f>
        <v>0</v>
      </c>
      <c r="AB326" s="69">
        <f>求节点($C$8:$C$67,$K$8:$K$67,基本信息!P323)+AB325</f>
        <v>0</v>
      </c>
      <c r="AC326" s="69">
        <f>求节点($C$8:$C$67,$K$8:$K$67,基本信息!Q323)+AC325</f>
        <v>0</v>
      </c>
      <c r="AD326" s="69">
        <f>求节点($C$8:$C$67,$K$8:$K$67,基本信息!R323)+AD325</f>
        <v>0</v>
      </c>
      <c r="AE326" s="69">
        <f>求节点($C$8:$C$67,$L$8:$L$67,基本信息!N323)+AE325</f>
        <v>506307496.30241644</v>
      </c>
      <c r="AF326" s="69">
        <f>求节点($C$8:$C$67,$L$8:$L$67,基本信息!O323)+AF325</f>
        <v>574005979.81044507</v>
      </c>
      <c r="AG326" s="69">
        <f>求节点($C$8:$C$67,$L$8:$L$67,基本信息!P323)+AG325</f>
        <v>647698353.71210933</v>
      </c>
      <c r="AH326" s="69">
        <f>求节点($C$8:$C$67,$L$8:$L$67,基本信息!Q323)+AH325</f>
        <v>726853522.1965065</v>
      </c>
      <c r="AI326" s="69">
        <f>求节点($C$8:$C$67,$L$8:$L$67,基本信息!R323)+AI325</f>
        <v>811340093.50572407</v>
      </c>
      <c r="AJ326" s="69"/>
    </row>
    <row r="327" spans="14:36" x14ac:dyDescent="0.15">
      <c r="N327" s="69"/>
      <c r="O327" s="69">
        <v>320</v>
      </c>
      <c r="P327" s="69">
        <f>求节点($C$8:$C$67,$I$8:$I$67,基本信息!N324)+P326</f>
        <v>620035.53293080663</v>
      </c>
      <c r="Q327" s="69">
        <f>求节点($C$8:$C$67,$I$8:$I$67,基本信息!O324)+Q326</f>
        <v>654077.79688078084</v>
      </c>
      <c r="R327" s="69">
        <f>求节点($C$8:$C$67,$I$8:$I$67,基本信息!P324)+R326</f>
        <v>689534.69667524379</v>
      </c>
      <c r="S327" s="69">
        <f>求节点($C$8:$C$67,$I$8:$I$67,基本信息!Q324)+S326</f>
        <v>726552.6823951269</v>
      </c>
      <c r="T327" s="69">
        <f>求节点($C$8:$C$67,$I$8:$I$67,基本信息!R324)+T326</f>
        <v>765449.85137715051</v>
      </c>
      <c r="U327" s="69">
        <f>求节点($C$8:$C$67,$J$8:$J$67,基本信息!N324)+U326</f>
        <v>17097258.574859377</v>
      </c>
      <c r="V327" s="69">
        <f>求节点($C$8:$C$67,$J$8:$J$67,基本信息!O324)+V326</f>
        <v>18282070.15777117</v>
      </c>
      <c r="W327" s="69">
        <f>求节点($C$8:$C$67,$J$8:$J$67,基本信息!P324)+W326</f>
        <v>19524890.589488775</v>
      </c>
      <c r="X327" s="69">
        <f>求节点($C$8:$C$67,$J$8:$J$67,基本信息!Q324)+X326</f>
        <v>20828858.334594853</v>
      </c>
      <c r="Y327" s="69">
        <f>求节点($C$8:$C$67,$J$8:$J$67,基本信息!R324)+Y326</f>
        <v>22203131.168546535</v>
      </c>
      <c r="Z327" s="69">
        <f>求节点($C$8:$C$67,$K$8:$K$67,基本信息!N324)+Z326</f>
        <v>0</v>
      </c>
      <c r="AA327" s="69">
        <f>求节点($C$8:$C$67,$K$8:$K$67,基本信息!O324)+AA326</f>
        <v>0</v>
      </c>
      <c r="AB327" s="69">
        <f>求节点($C$8:$C$67,$K$8:$K$67,基本信息!P324)+AB326</f>
        <v>0</v>
      </c>
      <c r="AC327" s="69">
        <f>求节点($C$8:$C$67,$K$8:$K$67,基本信息!Q324)+AC326</f>
        <v>0</v>
      </c>
      <c r="AD327" s="69">
        <f>求节点($C$8:$C$67,$K$8:$K$67,基本信息!R324)+AD326</f>
        <v>0</v>
      </c>
      <c r="AE327" s="69">
        <f>求节点($C$8:$C$67,$L$8:$L$67,基本信息!N324)+AE326</f>
        <v>506307496.30241644</v>
      </c>
      <c r="AF327" s="69">
        <f>求节点($C$8:$C$67,$L$8:$L$67,基本信息!O324)+AF326</f>
        <v>574005979.81044507</v>
      </c>
      <c r="AG327" s="69">
        <f>求节点($C$8:$C$67,$L$8:$L$67,基本信息!P324)+AG326</f>
        <v>647698353.71210933</v>
      </c>
      <c r="AH327" s="69">
        <f>求节点($C$8:$C$67,$L$8:$L$67,基本信息!Q324)+AH326</f>
        <v>726853522.1965065</v>
      </c>
      <c r="AI327" s="69">
        <f>求节点($C$8:$C$67,$L$8:$L$67,基本信息!R324)+AI326</f>
        <v>811340093.50572407</v>
      </c>
      <c r="AJ327" s="69"/>
    </row>
    <row r="328" spans="14:36" x14ac:dyDescent="0.15">
      <c r="N328" s="69"/>
      <c r="O328" s="69">
        <v>321</v>
      </c>
      <c r="P328" s="69">
        <f>求节点($C$8:$C$67,$I$8:$I$67,基本信息!N325)+P327</f>
        <v>620035.53293080663</v>
      </c>
      <c r="Q328" s="69">
        <f>求节点($C$8:$C$67,$I$8:$I$67,基本信息!O325)+Q327</f>
        <v>654077.79688078084</v>
      </c>
      <c r="R328" s="69">
        <f>求节点($C$8:$C$67,$I$8:$I$67,基本信息!P325)+R327</f>
        <v>689534.69667524379</v>
      </c>
      <c r="S328" s="69">
        <f>求节点($C$8:$C$67,$I$8:$I$67,基本信息!Q325)+S327</f>
        <v>726552.6823951269</v>
      </c>
      <c r="T328" s="69">
        <f>求节点($C$8:$C$67,$I$8:$I$67,基本信息!R325)+T327</f>
        <v>765449.85137715051</v>
      </c>
      <c r="U328" s="69">
        <f>求节点($C$8:$C$67,$J$8:$J$67,基本信息!N325)+U327</f>
        <v>17097258.574859377</v>
      </c>
      <c r="V328" s="69">
        <f>求节点($C$8:$C$67,$J$8:$J$67,基本信息!O325)+V327</f>
        <v>18282070.15777117</v>
      </c>
      <c r="W328" s="69">
        <f>求节点($C$8:$C$67,$J$8:$J$67,基本信息!P325)+W327</f>
        <v>19524890.589488775</v>
      </c>
      <c r="X328" s="69">
        <f>求节点($C$8:$C$67,$J$8:$J$67,基本信息!Q325)+X327</f>
        <v>20828858.334594853</v>
      </c>
      <c r="Y328" s="69">
        <f>求节点($C$8:$C$67,$J$8:$J$67,基本信息!R325)+Y327</f>
        <v>22203131.168546535</v>
      </c>
      <c r="Z328" s="69">
        <f>求节点($C$8:$C$67,$K$8:$K$67,基本信息!N325)+Z327</f>
        <v>0</v>
      </c>
      <c r="AA328" s="69">
        <f>求节点($C$8:$C$67,$K$8:$K$67,基本信息!O325)+AA327</f>
        <v>0</v>
      </c>
      <c r="AB328" s="69">
        <f>求节点($C$8:$C$67,$K$8:$K$67,基本信息!P325)+AB327</f>
        <v>0</v>
      </c>
      <c r="AC328" s="69">
        <f>求节点($C$8:$C$67,$K$8:$K$67,基本信息!Q325)+AC327</f>
        <v>0</v>
      </c>
      <c r="AD328" s="69">
        <f>求节点($C$8:$C$67,$K$8:$K$67,基本信息!R325)+AD327</f>
        <v>0</v>
      </c>
      <c r="AE328" s="69">
        <f>求节点($C$8:$C$67,$L$8:$L$67,基本信息!N325)+AE327</f>
        <v>506307496.30241644</v>
      </c>
      <c r="AF328" s="69">
        <f>求节点($C$8:$C$67,$L$8:$L$67,基本信息!O325)+AF327</f>
        <v>574005979.81044507</v>
      </c>
      <c r="AG328" s="69">
        <f>求节点($C$8:$C$67,$L$8:$L$67,基本信息!P325)+AG327</f>
        <v>647698353.71210933</v>
      </c>
      <c r="AH328" s="69">
        <f>求节点($C$8:$C$67,$L$8:$L$67,基本信息!Q325)+AH327</f>
        <v>726853522.1965065</v>
      </c>
      <c r="AI328" s="69">
        <f>求节点($C$8:$C$67,$L$8:$L$67,基本信息!R325)+AI327</f>
        <v>811340093.50572407</v>
      </c>
      <c r="AJ328" s="69"/>
    </row>
    <row r="329" spans="14:36" x14ac:dyDescent="0.15">
      <c r="N329" s="69"/>
      <c r="O329" s="69">
        <v>322</v>
      </c>
      <c r="P329" s="69">
        <f>求节点($C$8:$C$67,$I$8:$I$67,基本信息!N326)+P328</f>
        <v>620035.53293080663</v>
      </c>
      <c r="Q329" s="69">
        <f>求节点($C$8:$C$67,$I$8:$I$67,基本信息!O326)+Q328</f>
        <v>654077.79688078084</v>
      </c>
      <c r="R329" s="69">
        <f>求节点($C$8:$C$67,$I$8:$I$67,基本信息!P326)+R328</f>
        <v>689534.69667524379</v>
      </c>
      <c r="S329" s="69">
        <f>求节点($C$8:$C$67,$I$8:$I$67,基本信息!Q326)+S328</f>
        <v>726552.6823951269</v>
      </c>
      <c r="T329" s="69">
        <f>求节点($C$8:$C$67,$I$8:$I$67,基本信息!R326)+T328</f>
        <v>765449.85137715051</v>
      </c>
      <c r="U329" s="69">
        <f>求节点($C$8:$C$67,$J$8:$J$67,基本信息!N326)+U328</f>
        <v>17097258.574859377</v>
      </c>
      <c r="V329" s="69">
        <f>求节点($C$8:$C$67,$J$8:$J$67,基本信息!O326)+V328</f>
        <v>18282070.15777117</v>
      </c>
      <c r="W329" s="69">
        <f>求节点($C$8:$C$67,$J$8:$J$67,基本信息!P326)+W328</f>
        <v>19524890.589488775</v>
      </c>
      <c r="X329" s="69">
        <f>求节点($C$8:$C$67,$J$8:$J$67,基本信息!Q326)+X328</f>
        <v>20828858.334594853</v>
      </c>
      <c r="Y329" s="69">
        <f>求节点($C$8:$C$67,$J$8:$J$67,基本信息!R326)+Y328</f>
        <v>22203131.168546535</v>
      </c>
      <c r="Z329" s="69">
        <f>求节点($C$8:$C$67,$K$8:$K$67,基本信息!N326)+Z328</f>
        <v>0</v>
      </c>
      <c r="AA329" s="69">
        <f>求节点($C$8:$C$67,$K$8:$K$67,基本信息!O326)+AA328</f>
        <v>0</v>
      </c>
      <c r="AB329" s="69">
        <f>求节点($C$8:$C$67,$K$8:$K$67,基本信息!P326)+AB328</f>
        <v>0</v>
      </c>
      <c r="AC329" s="69">
        <f>求节点($C$8:$C$67,$K$8:$K$67,基本信息!Q326)+AC328</f>
        <v>0</v>
      </c>
      <c r="AD329" s="69">
        <f>求节点($C$8:$C$67,$K$8:$K$67,基本信息!R326)+AD328</f>
        <v>0</v>
      </c>
      <c r="AE329" s="69">
        <f>求节点($C$8:$C$67,$L$8:$L$67,基本信息!N326)+AE328</f>
        <v>506307496.30241644</v>
      </c>
      <c r="AF329" s="69">
        <f>求节点($C$8:$C$67,$L$8:$L$67,基本信息!O326)+AF328</f>
        <v>574005979.81044507</v>
      </c>
      <c r="AG329" s="69">
        <f>求节点($C$8:$C$67,$L$8:$L$67,基本信息!P326)+AG328</f>
        <v>647698353.71210933</v>
      </c>
      <c r="AH329" s="69">
        <f>求节点($C$8:$C$67,$L$8:$L$67,基本信息!Q326)+AH328</f>
        <v>726853522.1965065</v>
      </c>
      <c r="AI329" s="69">
        <f>求节点($C$8:$C$67,$L$8:$L$67,基本信息!R326)+AI328</f>
        <v>811340093.50572407</v>
      </c>
      <c r="AJ329" s="69"/>
    </row>
    <row r="330" spans="14:36" x14ac:dyDescent="0.15">
      <c r="N330" s="69"/>
      <c r="O330" s="69">
        <v>323</v>
      </c>
      <c r="P330" s="69">
        <f>求节点($C$8:$C$67,$I$8:$I$67,基本信息!N327)+P329</f>
        <v>620035.53293080663</v>
      </c>
      <c r="Q330" s="69">
        <f>求节点($C$8:$C$67,$I$8:$I$67,基本信息!O327)+Q329</f>
        <v>654077.79688078084</v>
      </c>
      <c r="R330" s="69">
        <f>求节点($C$8:$C$67,$I$8:$I$67,基本信息!P327)+R329</f>
        <v>689534.69667524379</v>
      </c>
      <c r="S330" s="69">
        <f>求节点($C$8:$C$67,$I$8:$I$67,基本信息!Q327)+S329</f>
        <v>726552.6823951269</v>
      </c>
      <c r="T330" s="69">
        <f>求节点($C$8:$C$67,$I$8:$I$67,基本信息!R327)+T329</f>
        <v>765449.85137715051</v>
      </c>
      <c r="U330" s="69">
        <f>求节点($C$8:$C$67,$J$8:$J$67,基本信息!N327)+U329</f>
        <v>17097258.574859377</v>
      </c>
      <c r="V330" s="69">
        <f>求节点($C$8:$C$67,$J$8:$J$67,基本信息!O327)+V329</f>
        <v>18282070.15777117</v>
      </c>
      <c r="W330" s="69">
        <f>求节点($C$8:$C$67,$J$8:$J$67,基本信息!P327)+W329</f>
        <v>19524890.589488775</v>
      </c>
      <c r="X330" s="69">
        <f>求节点($C$8:$C$67,$J$8:$J$67,基本信息!Q327)+X329</f>
        <v>20828858.334594853</v>
      </c>
      <c r="Y330" s="69">
        <f>求节点($C$8:$C$67,$J$8:$J$67,基本信息!R327)+Y329</f>
        <v>22203131.168546535</v>
      </c>
      <c r="Z330" s="69">
        <f>求节点($C$8:$C$67,$K$8:$K$67,基本信息!N327)+Z329</f>
        <v>0</v>
      </c>
      <c r="AA330" s="69">
        <f>求节点($C$8:$C$67,$K$8:$K$67,基本信息!O327)+AA329</f>
        <v>0</v>
      </c>
      <c r="AB330" s="69">
        <f>求节点($C$8:$C$67,$K$8:$K$67,基本信息!P327)+AB329</f>
        <v>0</v>
      </c>
      <c r="AC330" s="69">
        <f>求节点($C$8:$C$67,$K$8:$K$67,基本信息!Q327)+AC329</f>
        <v>0</v>
      </c>
      <c r="AD330" s="69">
        <f>求节点($C$8:$C$67,$K$8:$K$67,基本信息!R327)+AD329</f>
        <v>0</v>
      </c>
      <c r="AE330" s="69">
        <f>求节点($C$8:$C$67,$L$8:$L$67,基本信息!N327)+AE329</f>
        <v>506307496.30241644</v>
      </c>
      <c r="AF330" s="69">
        <f>求节点($C$8:$C$67,$L$8:$L$67,基本信息!O327)+AF329</f>
        <v>574005979.81044507</v>
      </c>
      <c r="AG330" s="69">
        <f>求节点($C$8:$C$67,$L$8:$L$67,基本信息!P327)+AG329</f>
        <v>647698353.71210933</v>
      </c>
      <c r="AH330" s="69">
        <f>求节点($C$8:$C$67,$L$8:$L$67,基本信息!Q327)+AH329</f>
        <v>726853522.1965065</v>
      </c>
      <c r="AI330" s="69">
        <f>求节点($C$8:$C$67,$L$8:$L$67,基本信息!R327)+AI329</f>
        <v>811340093.50572407</v>
      </c>
      <c r="AJ330" s="69"/>
    </row>
    <row r="331" spans="14:36" x14ac:dyDescent="0.15">
      <c r="N331" s="69"/>
      <c r="O331" s="69">
        <v>324</v>
      </c>
      <c r="P331" s="69">
        <f>求节点($C$8:$C$67,$I$8:$I$67,基本信息!N328)+P330</f>
        <v>620035.53293080663</v>
      </c>
      <c r="Q331" s="69">
        <f>求节点($C$8:$C$67,$I$8:$I$67,基本信息!O328)+Q330</f>
        <v>654077.79688078084</v>
      </c>
      <c r="R331" s="69">
        <f>求节点($C$8:$C$67,$I$8:$I$67,基本信息!P328)+R330</f>
        <v>689534.69667524379</v>
      </c>
      <c r="S331" s="69">
        <f>求节点($C$8:$C$67,$I$8:$I$67,基本信息!Q328)+S330</f>
        <v>726552.6823951269</v>
      </c>
      <c r="T331" s="69">
        <f>求节点($C$8:$C$67,$I$8:$I$67,基本信息!R328)+T330</f>
        <v>765449.85137715051</v>
      </c>
      <c r="U331" s="69">
        <f>求节点($C$8:$C$67,$J$8:$J$67,基本信息!N328)+U330</f>
        <v>17097258.574859377</v>
      </c>
      <c r="V331" s="69">
        <f>求节点($C$8:$C$67,$J$8:$J$67,基本信息!O328)+V330</f>
        <v>18282070.15777117</v>
      </c>
      <c r="W331" s="69">
        <f>求节点($C$8:$C$67,$J$8:$J$67,基本信息!P328)+W330</f>
        <v>19524890.589488775</v>
      </c>
      <c r="X331" s="69">
        <f>求节点($C$8:$C$67,$J$8:$J$67,基本信息!Q328)+X330</f>
        <v>20828858.334594853</v>
      </c>
      <c r="Y331" s="69">
        <f>求节点($C$8:$C$67,$J$8:$J$67,基本信息!R328)+Y330</f>
        <v>22203131.168546535</v>
      </c>
      <c r="Z331" s="69">
        <f>求节点($C$8:$C$67,$K$8:$K$67,基本信息!N328)+Z330</f>
        <v>0</v>
      </c>
      <c r="AA331" s="69">
        <f>求节点($C$8:$C$67,$K$8:$K$67,基本信息!O328)+AA330</f>
        <v>0</v>
      </c>
      <c r="AB331" s="69">
        <f>求节点($C$8:$C$67,$K$8:$K$67,基本信息!P328)+AB330</f>
        <v>0</v>
      </c>
      <c r="AC331" s="69">
        <f>求节点($C$8:$C$67,$K$8:$K$67,基本信息!Q328)+AC330</f>
        <v>0</v>
      </c>
      <c r="AD331" s="69">
        <f>求节点($C$8:$C$67,$K$8:$K$67,基本信息!R328)+AD330</f>
        <v>0</v>
      </c>
      <c r="AE331" s="69">
        <f>求节点($C$8:$C$67,$L$8:$L$67,基本信息!N328)+AE330</f>
        <v>506307496.30241644</v>
      </c>
      <c r="AF331" s="69">
        <f>求节点($C$8:$C$67,$L$8:$L$67,基本信息!O328)+AF330</f>
        <v>574005979.81044507</v>
      </c>
      <c r="AG331" s="69">
        <f>求节点($C$8:$C$67,$L$8:$L$67,基本信息!P328)+AG330</f>
        <v>647698353.71210933</v>
      </c>
      <c r="AH331" s="69">
        <f>求节点($C$8:$C$67,$L$8:$L$67,基本信息!Q328)+AH330</f>
        <v>726853522.1965065</v>
      </c>
      <c r="AI331" s="69">
        <f>求节点($C$8:$C$67,$L$8:$L$67,基本信息!R328)+AI330</f>
        <v>811340093.50572407</v>
      </c>
      <c r="AJ331" s="69"/>
    </row>
    <row r="332" spans="14:36" x14ac:dyDescent="0.15">
      <c r="N332" s="69"/>
      <c r="O332" s="69">
        <v>325</v>
      </c>
      <c r="P332" s="69">
        <f>求节点($C$8:$C$67,$I$8:$I$67,基本信息!N329)+P331</f>
        <v>620035.53293080663</v>
      </c>
      <c r="Q332" s="69">
        <f>求节点($C$8:$C$67,$I$8:$I$67,基本信息!O329)+Q331</f>
        <v>654077.79688078084</v>
      </c>
      <c r="R332" s="69">
        <f>求节点($C$8:$C$67,$I$8:$I$67,基本信息!P329)+R331</f>
        <v>689534.69667524379</v>
      </c>
      <c r="S332" s="69">
        <f>求节点($C$8:$C$67,$I$8:$I$67,基本信息!Q329)+S331</f>
        <v>726552.6823951269</v>
      </c>
      <c r="T332" s="69">
        <f>求节点($C$8:$C$67,$I$8:$I$67,基本信息!R329)+T331</f>
        <v>765449.85137715051</v>
      </c>
      <c r="U332" s="69">
        <f>求节点($C$8:$C$67,$J$8:$J$67,基本信息!N329)+U331</f>
        <v>17097258.574859377</v>
      </c>
      <c r="V332" s="69">
        <f>求节点($C$8:$C$67,$J$8:$J$67,基本信息!O329)+V331</f>
        <v>18282070.15777117</v>
      </c>
      <c r="W332" s="69">
        <f>求节点($C$8:$C$67,$J$8:$J$67,基本信息!P329)+W331</f>
        <v>19524890.589488775</v>
      </c>
      <c r="X332" s="69">
        <f>求节点($C$8:$C$67,$J$8:$J$67,基本信息!Q329)+X331</f>
        <v>20828858.334594853</v>
      </c>
      <c r="Y332" s="69">
        <f>求节点($C$8:$C$67,$J$8:$J$67,基本信息!R329)+Y331</f>
        <v>22203131.168546535</v>
      </c>
      <c r="Z332" s="69">
        <f>求节点($C$8:$C$67,$K$8:$K$67,基本信息!N329)+Z331</f>
        <v>0</v>
      </c>
      <c r="AA332" s="69">
        <f>求节点($C$8:$C$67,$K$8:$K$67,基本信息!O329)+AA331</f>
        <v>0</v>
      </c>
      <c r="AB332" s="69">
        <f>求节点($C$8:$C$67,$K$8:$K$67,基本信息!P329)+AB331</f>
        <v>0</v>
      </c>
      <c r="AC332" s="69">
        <f>求节点($C$8:$C$67,$K$8:$K$67,基本信息!Q329)+AC331</f>
        <v>0</v>
      </c>
      <c r="AD332" s="69">
        <f>求节点($C$8:$C$67,$K$8:$K$67,基本信息!R329)+AD331</f>
        <v>0</v>
      </c>
      <c r="AE332" s="69">
        <f>求节点($C$8:$C$67,$L$8:$L$67,基本信息!N329)+AE331</f>
        <v>506307496.30241644</v>
      </c>
      <c r="AF332" s="69">
        <f>求节点($C$8:$C$67,$L$8:$L$67,基本信息!O329)+AF331</f>
        <v>574005979.81044507</v>
      </c>
      <c r="AG332" s="69">
        <f>求节点($C$8:$C$67,$L$8:$L$67,基本信息!P329)+AG331</f>
        <v>647698353.71210933</v>
      </c>
      <c r="AH332" s="69">
        <f>求节点($C$8:$C$67,$L$8:$L$67,基本信息!Q329)+AH331</f>
        <v>726853522.1965065</v>
      </c>
      <c r="AI332" s="69">
        <f>求节点($C$8:$C$67,$L$8:$L$67,基本信息!R329)+AI331</f>
        <v>811340093.50572407</v>
      </c>
      <c r="AJ332" s="69"/>
    </row>
    <row r="333" spans="14:36" x14ac:dyDescent="0.15">
      <c r="N333" s="69"/>
      <c r="O333" s="69">
        <v>326</v>
      </c>
      <c r="P333" s="69">
        <f>求节点($C$8:$C$67,$I$8:$I$67,基本信息!N330)+P332</f>
        <v>620035.53293080663</v>
      </c>
      <c r="Q333" s="69">
        <f>求节点($C$8:$C$67,$I$8:$I$67,基本信息!O330)+Q332</f>
        <v>654077.79688078084</v>
      </c>
      <c r="R333" s="69">
        <f>求节点($C$8:$C$67,$I$8:$I$67,基本信息!P330)+R332</f>
        <v>689534.69667524379</v>
      </c>
      <c r="S333" s="69">
        <f>求节点($C$8:$C$67,$I$8:$I$67,基本信息!Q330)+S332</f>
        <v>726552.6823951269</v>
      </c>
      <c r="T333" s="69">
        <f>求节点($C$8:$C$67,$I$8:$I$67,基本信息!R330)+T332</f>
        <v>765449.85137715051</v>
      </c>
      <c r="U333" s="69">
        <f>求节点($C$8:$C$67,$J$8:$J$67,基本信息!N330)+U332</f>
        <v>17097258.574859377</v>
      </c>
      <c r="V333" s="69">
        <f>求节点($C$8:$C$67,$J$8:$J$67,基本信息!O330)+V332</f>
        <v>18282070.15777117</v>
      </c>
      <c r="W333" s="69">
        <f>求节点($C$8:$C$67,$J$8:$J$67,基本信息!P330)+W332</f>
        <v>19524890.589488775</v>
      </c>
      <c r="X333" s="69">
        <f>求节点($C$8:$C$67,$J$8:$J$67,基本信息!Q330)+X332</f>
        <v>20828858.334594853</v>
      </c>
      <c r="Y333" s="69">
        <f>求节点($C$8:$C$67,$J$8:$J$67,基本信息!R330)+Y332</f>
        <v>22203131.168546535</v>
      </c>
      <c r="Z333" s="69">
        <f>求节点($C$8:$C$67,$K$8:$K$67,基本信息!N330)+Z332</f>
        <v>0</v>
      </c>
      <c r="AA333" s="69">
        <f>求节点($C$8:$C$67,$K$8:$K$67,基本信息!O330)+AA332</f>
        <v>0</v>
      </c>
      <c r="AB333" s="69">
        <f>求节点($C$8:$C$67,$K$8:$K$67,基本信息!P330)+AB332</f>
        <v>0</v>
      </c>
      <c r="AC333" s="69">
        <f>求节点($C$8:$C$67,$K$8:$K$67,基本信息!Q330)+AC332</f>
        <v>0</v>
      </c>
      <c r="AD333" s="69">
        <f>求节点($C$8:$C$67,$K$8:$K$67,基本信息!R330)+AD332</f>
        <v>0</v>
      </c>
      <c r="AE333" s="69">
        <f>求节点($C$8:$C$67,$L$8:$L$67,基本信息!N330)+AE332</f>
        <v>506307496.30241644</v>
      </c>
      <c r="AF333" s="69">
        <f>求节点($C$8:$C$67,$L$8:$L$67,基本信息!O330)+AF332</f>
        <v>574005979.81044507</v>
      </c>
      <c r="AG333" s="69">
        <f>求节点($C$8:$C$67,$L$8:$L$67,基本信息!P330)+AG332</f>
        <v>647698353.71210933</v>
      </c>
      <c r="AH333" s="69">
        <f>求节点($C$8:$C$67,$L$8:$L$67,基本信息!Q330)+AH332</f>
        <v>726853522.1965065</v>
      </c>
      <c r="AI333" s="69">
        <f>求节点($C$8:$C$67,$L$8:$L$67,基本信息!R330)+AI332</f>
        <v>811340093.50572407</v>
      </c>
      <c r="AJ333" s="69"/>
    </row>
    <row r="334" spans="14:36" x14ac:dyDescent="0.15">
      <c r="N334" s="69"/>
      <c r="O334" s="69">
        <v>327</v>
      </c>
      <c r="P334" s="69">
        <f>求节点($C$8:$C$67,$I$8:$I$67,基本信息!N331)+P333</f>
        <v>620035.53293080663</v>
      </c>
      <c r="Q334" s="69">
        <f>求节点($C$8:$C$67,$I$8:$I$67,基本信息!O331)+Q333</f>
        <v>654077.79688078084</v>
      </c>
      <c r="R334" s="69">
        <f>求节点($C$8:$C$67,$I$8:$I$67,基本信息!P331)+R333</f>
        <v>689534.69667524379</v>
      </c>
      <c r="S334" s="69">
        <f>求节点($C$8:$C$67,$I$8:$I$67,基本信息!Q331)+S333</f>
        <v>726552.6823951269</v>
      </c>
      <c r="T334" s="69">
        <f>求节点($C$8:$C$67,$I$8:$I$67,基本信息!R331)+T333</f>
        <v>765449.85137715051</v>
      </c>
      <c r="U334" s="69">
        <f>求节点($C$8:$C$67,$J$8:$J$67,基本信息!N331)+U333</f>
        <v>17097258.574859377</v>
      </c>
      <c r="V334" s="69">
        <f>求节点($C$8:$C$67,$J$8:$J$67,基本信息!O331)+V333</f>
        <v>18282070.15777117</v>
      </c>
      <c r="W334" s="69">
        <f>求节点($C$8:$C$67,$J$8:$J$67,基本信息!P331)+W333</f>
        <v>19524890.589488775</v>
      </c>
      <c r="X334" s="69">
        <f>求节点($C$8:$C$67,$J$8:$J$67,基本信息!Q331)+X333</f>
        <v>20828858.334594853</v>
      </c>
      <c r="Y334" s="69">
        <f>求节点($C$8:$C$67,$J$8:$J$67,基本信息!R331)+Y333</f>
        <v>22203131.168546535</v>
      </c>
      <c r="Z334" s="69">
        <f>求节点($C$8:$C$67,$K$8:$K$67,基本信息!N331)+Z333</f>
        <v>0</v>
      </c>
      <c r="AA334" s="69">
        <f>求节点($C$8:$C$67,$K$8:$K$67,基本信息!O331)+AA333</f>
        <v>0</v>
      </c>
      <c r="AB334" s="69">
        <f>求节点($C$8:$C$67,$K$8:$K$67,基本信息!P331)+AB333</f>
        <v>0</v>
      </c>
      <c r="AC334" s="69">
        <f>求节点($C$8:$C$67,$K$8:$K$67,基本信息!Q331)+AC333</f>
        <v>0</v>
      </c>
      <c r="AD334" s="69">
        <f>求节点($C$8:$C$67,$K$8:$K$67,基本信息!R331)+AD333</f>
        <v>0</v>
      </c>
      <c r="AE334" s="69">
        <f>求节点($C$8:$C$67,$L$8:$L$67,基本信息!N331)+AE333</f>
        <v>506307496.30241644</v>
      </c>
      <c r="AF334" s="69">
        <f>求节点($C$8:$C$67,$L$8:$L$67,基本信息!O331)+AF333</f>
        <v>574005979.81044507</v>
      </c>
      <c r="AG334" s="69">
        <f>求节点($C$8:$C$67,$L$8:$L$67,基本信息!P331)+AG333</f>
        <v>647698353.71210933</v>
      </c>
      <c r="AH334" s="69">
        <f>求节点($C$8:$C$67,$L$8:$L$67,基本信息!Q331)+AH333</f>
        <v>726853522.1965065</v>
      </c>
      <c r="AI334" s="69">
        <f>求节点($C$8:$C$67,$L$8:$L$67,基本信息!R331)+AI333</f>
        <v>811340093.50572407</v>
      </c>
      <c r="AJ334" s="69"/>
    </row>
    <row r="335" spans="14:36" x14ac:dyDescent="0.15">
      <c r="N335" s="69"/>
      <c r="O335" s="69">
        <v>328</v>
      </c>
      <c r="P335" s="69">
        <f>求节点($C$8:$C$67,$I$8:$I$67,基本信息!N332)+P334</f>
        <v>620035.53293080663</v>
      </c>
      <c r="Q335" s="69">
        <f>求节点($C$8:$C$67,$I$8:$I$67,基本信息!O332)+Q334</f>
        <v>654077.79688078084</v>
      </c>
      <c r="R335" s="69">
        <f>求节点($C$8:$C$67,$I$8:$I$67,基本信息!P332)+R334</f>
        <v>689534.69667524379</v>
      </c>
      <c r="S335" s="69">
        <f>求节点($C$8:$C$67,$I$8:$I$67,基本信息!Q332)+S334</f>
        <v>726552.6823951269</v>
      </c>
      <c r="T335" s="69">
        <f>求节点($C$8:$C$67,$I$8:$I$67,基本信息!R332)+T334</f>
        <v>765449.85137715051</v>
      </c>
      <c r="U335" s="69">
        <f>求节点($C$8:$C$67,$J$8:$J$67,基本信息!N332)+U334</f>
        <v>17097258.574859377</v>
      </c>
      <c r="V335" s="69">
        <f>求节点($C$8:$C$67,$J$8:$J$67,基本信息!O332)+V334</f>
        <v>18282070.15777117</v>
      </c>
      <c r="W335" s="69">
        <f>求节点($C$8:$C$67,$J$8:$J$67,基本信息!P332)+W334</f>
        <v>19524890.589488775</v>
      </c>
      <c r="X335" s="69">
        <f>求节点($C$8:$C$67,$J$8:$J$67,基本信息!Q332)+X334</f>
        <v>20828858.334594853</v>
      </c>
      <c r="Y335" s="69">
        <f>求节点($C$8:$C$67,$J$8:$J$67,基本信息!R332)+Y334</f>
        <v>22203131.168546535</v>
      </c>
      <c r="Z335" s="69">
        <f>求节点($C$8:$C$67,$K$8:$K$67,基本信息!N332)+Z334</f>
        <v>0</v>
      </c>
      <c r="AA335" s="69">
        <f>求节点($C$8:$C$67,$K$8:$K$67,基本信息!O332)+AA334</f>
        <v>0</v>
      </c>
      <c r="AB335" s="69">
        <f>求节点($C$8:$C$67,$K$8:$K$67,基本信息!P332)+AB334</f>
        <v>0</v>
      </c>
      <c r="AC335" s="69">
        <f>求节点($C$8:$C$67,$K$8:$K$67,基本信息!Q332)+AC334</f>
        <v>0</v>
      </c>
      <c r="AD335" s="69">
        <f>求节点($C$8:$C$67,$K$8:$K$67,基本信息!R332)+AD334</f>
        <v>0</v>
      </c>
      <c r="AE335" s="69">
        <f>求节点($C$8:$C$67,$L$8:$L$67,基本信息!N332)+AE334</f>
        <v>506307496.30241644</v>
      </c>
      <c r="AF335" s="69">
        <f>求节点($C$8:$C$67,$L$8:$L$67,基本信息!O332)+AF334</f>
        <v>574005979.81044507</v>
      </c>
      <c r="AG335" s="69">
        <f>求节点($C$8:$C$67,$L$8:$L$67,基本信息!P332)+AG334</f>
        <v>647698353.71210933</v>
      </c>
      <c r="AH335" s="69">
        <f>求节点($C$8:$C$67,$L$8:$L$67,基本信息!Q332)+AH334</f>
        <v>726853522.1965065</v>
      </c>
      <c r="AI335" s="69">
        <f>求节点($C$8:$C$67,$L$8:$L$67,基本信息!R332)+AI334</f>
        <v>811340093.50572407</v>
      </c>
      <c r="AJ335" s="69"/>
    </row>
    <row r="336" spans="14:36" x14ac:dyDescent="0.15">
      <c r="N336" s="69"/>
      <c r="O336" s="69">
        <v>329</v>
      </c>
      <c r="P336" s="69">
        <f>求节点($C$8:$C$67,$I$8:$I$67,基本信息!N333)+P335</f>
        <v>620035.53293080663</v>
      </c>
      <c r="Q336" s="69">
        <f>求节点($C$8:$C$67,$I$8:$I$67,基本信息!O333)+Q335</f>
        <v>654077.79688078084</v>
      </c>
      <c r="R336" s="69">
        <f>求节点($C$8:$C$67,$I$8:$I$67,基本信息!P333)+R335</f>
        <v>689534.69667524379</v>
      </c>
      <c r="S336" s="69">
        <f>求节点($C$8:$C$67,$I$8:$I$67,基本信息!Q333)+S335</f>
        <v>726552.6823951269</v>
      </c>
      <c r="T336" s="69">
        <f>求节点($C$8:$C$67,$I$8:$I$67,基本信息!R333)+T335</f>
        <v>765449.85137715051</v>
      </c>
      <c r="U336" s="69">
        <f>求节点($C$8:$C$67,$J$8:$J$67,基本信息!N333)+U335</f>
        <v>17097258.574859377</v>
      </c>
      <c r="V336" s="69">
        <f>求节点($C$8:$C$67,$J$8:$J$67,基本信息!O333)+V335</f>
        <v>18282070.15777117</v>
      </c>
      <c r="W336" s="69">
        <f>求节点($C$8:$C$67,$J$8:$J$67,基本信息!P333)+W335</f>
        <v>19524890.589488775</v>
      </c>
      <c r="X336" s="69">
        <f>求节点($C$8:$C$67,$J$8:$J$67,基本信息!Q333)+X335</f>
        <v>20828858.334594853</v>
      </c>
      <c r="Y336" s="69">
        <f>求节点($C$8:$C$67,$J$8:$J$67,基本信息!R333)+Y335</f>
        <v>22203131.168546535</v>
      </c>
      <c r="Z336" s="69">
        <f>求节点($C$8:$C$67,$K$8:$K$67,基本信息!N333)+Z335</f>
        <v>0</v>
      </c>
      <c r="AA336" s="69">
        <f>求节点($C$8:$C$67,$K$8:$K$67,基本信息!O333)+AA335</f>
        <v>0</v>
      </c>
      <c r="AB336" s="69">
        <f>求节点($C$8:$C$67,$K$8:$K$67,基本信息!P333)+AB335</f>
        <v>0</v>
      </c>
      <c r="AC336" s="69">
        <f>求节点($C$8:$C$67,$K$8:$K$67,基本信息!Q333)+AC335</f>
        <v>0</v>
      </c>
      <c r="AD336" s="69">
        <f>求节点($C$8:$C$67,$K$8:$K$67,基本信息!R333)+AD335</f>
        <v>0</v>
      </c>
      <c r="AE336" s="69">
        <f>求节点($C$8:$C$67,$L$8:$L$67,基本信息!N333)+AE335</f>
        <v>506307496.30241644</v>
      </c>
      <c r="AF336" s="69">
        <f>求节点($C$8:$C$67,$L$8:$L$67,基本信息!O333)+AF335</f>
        <v>574005979.81044507</v>
      </c>
      <c r="AG336" s="69">
        <f>求节点($C$8:$C$67,$L$8:$L$67,基本信息!P333)+AG335</f>
        <v>647698353.71210933</v>
      </c>
      <c r="AH336" s="69">
        <f>求节点($C$8:$C$67,$L$8:$L$67,基本信息!Q333)+AH335</f>
        <v>726853522.1965065</v>
      </c>
      <c r="AI336" s="69">
        <f>求节点($C$8:$C$67,$L$8:$L$67,基本信息!R333)+AI335</f>
        <v>811340093.50572407</v>
      </c>
      <c r="AJ336" s="69"/>
    </row>
    <row r="337" spans="14:36" x14ac:dyDescent="0.15">
      <c r="N337" s="69"/>
      <c r="O337" s="69">
        <v>330</v>
      </c>
      <c r="P337" s="69">
        <f>求节点($C$8:$C$67,$I$8:$I$67,基本信息!N334)+P336</f>
        <v>620035.53293080663</v>
      </c>
      <c r="Q337" s="69">
        <f>求节点($C$8:$C$67,$I$8:$I$67,基本信息!O334)+Q336</f>
        <v>654077.79688078084</v>
      </c>
      <c r="R337" s="69">
        <f>求节点($C$8:$C$67,$I$8:$I$67,基本信息!P334)+R336</f>
        <v>689534.69667524379</v>
      </c>
      <c r="S337" s="69">
        <f>求节点($C$8:$C$67,$I$8:$I$67,基本信息!Q334)+S336</f>
        <v>726552.6823951269</v>
      </c>
      <c r="T337" s="69">
        <f>求节点($C$8:$C$67,$I$8:$I$67,基本信息!R334)+T336</f>
        <v>765449.85137715051</v>
      </c>
      <c r="U337" s="69">
        <f>求节点($C$8:$C$67,$J$8:$J$67,基本信息!N334)+U336</f>
        <v>17097258.574859377</v>
      </c>
      <c r="V337" s="69">
        <f>求节点($C$8:$C$67,$J$8:$J$67,基本信息!O334)+V336</f>
        <v>18282070.15777117</v>
      </c>
      <c r="W337" s="69">
        <f>求节点($C$8:$C$67,$J$8:$J$67,基本信息!P334)+W336</f>
        <v>19524890.589488775</v>
      </c>
      <c r="X337" s="69">
        <f>求节点($C$8:$C$67,$J$8:$J$67,基本信息!Q334)+X336</f>
        <v>20828858.334594853</v>
      </c>
      <c r="Y337" s="69">
        <f>求节点($C$8:$C$67,$J$8:$J$67,基本信息!R334)+Y336</f>
        <v>22203131.168546535</v>
      </c>
      <c r="Z337" s="69">
        <f>求节点($C$8:$C$67,$K$8:$K$67,基本信息!N334)+Z336</f>
        <v>0</v>
      </c>
      <c r="AA337" s="69">
        <f>求节点($C$8:$C$67,$K$8:$K$67,基本信息!O334)+AA336</f>
        <v>0</v>
      </c>
      <c r="AB337" s="69">
        <f>求节点($C$8:$C$67,$K$8:$K$67,基本信息!P334)+AB336</f>
        <v>0</v>
      </c>
      <c r="AC337" s="69">
        <f>求节点($C$8:$C$67,$K$8:$K$67,基本信息!Q334)+AC336</f>
        <v>0</v>
      </c>
      <c r="AD337" s="69">
        <f>求节点($C$8:$C$67,$K$8:$K$67,基本信息!R334)+AD336</f>
        <v>0</v>
      </c>
      <c r="AE337" s="69">
        <f>求节点($C$8:$C$67,$L$8:$L$67,基本信息!N334)+AE336</f>
        <v>506307496.30241644</v>
      </c>
      <c r="AF337" s="69">
        <f>求节点($C$8:$C$67,$L$8:$L$67,基本信息!O334)+AF336</f>
        <v>574005979.81044507</v>
      </c>
      <c r="AG337" s="69">
        <f>求节点($C$8:$C$67,$L$8:$L$67,基本信息!P334)+AG336</f>
        <v>647698353.71210933</v>
      </c>
      <c r="AH337" s="69">
        <f>求节点($C$8:$C$67,$L$8:$L$67,基本信息!Q334)+AH336</f>
        <v>726853522.1965065</v>
      </c>
      <c r="AI337" s="69">
        <f>求节点($C$8:$C$67,$L$8:$L$67,基本信息!R334)+AI336</f>
        <v>811340093.50572407</v>
      </c>
      <c r="AJ337" s="69"/>
    </row>
    <row r="338" spans="14:36" x14ac:dyDescent="0.15">
      <c r="N338" s="69"/>
      <c r="O338" s="69">
        <v>331</v>
      </c>
      <c r="P338" s="69">
        <f>求节点($C$8:$C$67,$I$8:$I$67,基本信息!N335)+P337</f>
        <v>620035.53293080663</v>
      </c>
      <c r="Q338" s="69">
        <f>求节点($C$8:$C$67,$I$8:$I$67,基本信息!O335)+Q337</f>
        <v>654077.79688078084</v>
      </c>
      <c r="R338" s="69">
        <f>求节点($C$8:$C$67,$I$8:$I$67,基本信息!P335)+R337</f>
        <v>689534.69667524379</v>
      </c>
      <c r="S338" s="69">
        <f>求节点($C$8:$C$67,$I$8:$I$67,基本信息!Q335)+S337</f>
        <v>726552.6823951269</v>
      </c>
      <c r="T338" s="69">
        <f>求节点($C$8:$C$67,$I$8:$I$67,基本信息!R335)+T337</f>
        <v>765449.85137715051</v>
      </c>
      <c r="U338" s="69">
        <f>求节点($C$8:$C$67,$J$8:$J$67,基本信息!N335)+U337</f>
        <v>17097258.574859377</v>
      </c>
      <c r="V338" s="69">
        <f>求节点($C$8:$C$67,$J$8:$J$67,基本信息!O335)+V337</f>
        <v>18282070.15777117</v>
      </c>
      <c r="W338" s="69">
        <f>求节点($C$8:$C$67,$J$8:$J$67,基本信息!P335)+W337</f>
        <v>19524890.589488775</v>
      </c>
      <c r="X338" s="69">
        <f>求节点($C$8:$C$67,$J$8:$J$67,基本信息!Q335)+X337</f>
        <v>20828858.334594853</v>
      </c>
      <c r="Y338" s="69">
        <f>求节点($C$8:$C$67,$J$8:$J$67,基本信息!R335)+Y337</f>
        <v>22203131.168546535</v>
      </c>
      <c r="Z338" s="69">
        <f>求节点($C$8:$C$67,$K$8:$K$67,基本信息!N335)+Z337</f>
        <v>0</v>
      </c>
      <c r="AA338" s="69">
        <f>求节点($C$8:$C$67,$K$8:$K$67,基本信息!O335)+AA337</f>
        <v>0</v>
      </c>
      <c r="AB338" s="69">
        <f>求节点($C$8:$C$67,$K$8:$K$67,基本信息!P335)+AB337</f>
        <v>0</v>
      </c>
      <c r="AC338" s="69">
        <f>求节点($C$8:$C$67,$K$8:$K$67,基本信息!Q335)+AC337</f>
        <v>0</v>
      </c>
      <c r="AD338" s="69">
        <f>求节点($C$8:$C$67,$K$8:$K$67,基本信息!R335)+AD337</f>
        <v>0</v>
      </c>
      <c r="AE338" s="69">
        <f>求节点($C$8:$C$67,$L$8:$L$67,基本信息!N335)+AE337</f>
        <v>506307496.30241644</v>
      </c>
      <c r="AF338" s="69">
        <f>求节点($C$8:$C$67,$L$8:$L$67,基本信息!O335)+AF337</f>
        <v>574005979.81044507</v>
      </c>
      <c r="AG338" s="69">
        <f>求节点($C$8:$C$67,$L$8:$L$67,基本信息!P335)+AG337</f>
        <v>647698353.71210933</v>
      </c>
      <c r="AH338" s="69">
        <f>求节点($C$8:$C$67,$L$8:$L$67,基本信息!Q335)+AH337</f>
        <v>726853522.1965065</v>
      </c>
      <c r="AI338" s="69">
        <f>求节点($C$8:$C$67,$L$8:$L$67,基本信息!R335)+AI337</f>
        <v>811340093.50572407</v>
      </c>
      <c r="AJ338" s="69"/>
    </row>
    <row r="339" spans="14:36" x14ac:dyDescent="0.15">
      <c r="N339" s="69"/>
      <c r="O339" s="69">
        <v>332</v>
      </c>
      <c r="P339" s="69">
        <f>求节点($C$8:$C$67,$I$8:$I$67,基本信息!N336)+P338</f>
        <v>620035.53293080663</v>
      </c>
      <c r="Q339" s="69">
        <f>求节点($C$8:$C$67,$I$8:$I$67,基本信息!O336)+Q338</f>
        <v>654077.79688078084</v>
      </c>
      <c r="R339" s="69">
        <f>求节点($C$8:$C$67,$I$8:$I$67,基本信息!P336)+R338</f>
        <v>689534.69667524379</v>
      </c>
      <c r="S339" s="69">
        <f>求节点($C$8:$C$67,$I$8:$I$67,基本信息!Q336)+S338</f>
        <v>726552.6823951269</v>
      </c>
      <c r="T339" s="69">
        <f>求节点($C$8:$C$67,$I$8:$I$67,基本信息!R336)+T338</f>
        <v>765449.85137715051</v>
      </c>
      <c r="U339" s="69">
        <f>求节点($C$8:$C$67,$J$8:$J$67,基本信息!N336)+U338</f>
        <v>17097258.574859377</v>
      </c>
      <c r="V339" s="69">
        <f>求节点($C$8:$C$67,$J$8:$J$67,基本信息!O336)+V338</f>
        <v>18282070.15777117</v>
      </c>
      <c r="W339" s="69">
        <f>求节点($C$8:$C$67,$J$8:$J$67,基本信息!P336)+W338</f>
        <v>19524890.589488775</v>
      </c>
      <c r="X339" s="69">
        <f>求节点($C$8:$C$67,$J$8:$J$67,基本信息!Q336)+X338</f>
        <v>20828858.334594853</v>
      </c>
      <c r="Y339" s="69">
        <f>求节点($C$8:$C$67,$J$8:$J$67,基本信息!R336)+Y338</f>
        <v>22203131.168546535</v>
      </c>
      <c r="Z339" s="69">
        <f>求节点($C$8:$C$67,$K$8:$K$67,基本信息!N336)+Z338</f>
        <v>0</v>
      </c>
      <c r="AA339" s="69">
        <f>求节点($C$8:$C$67,$K$8:$K$67,基本信息!O336)+AA338</f>
        <v>0</v>
      </c>
      <c r="AB339" s="69">
        <f>求节点($C$8:$C$67,$K$8:$K$67,基本信息!P336)+AB338</f>
        <v>0</v>
      </c>
      <c r="AC339" s="69">
        <f>求节点($C$8:$C$67,$K$8:$K$67,基本信息!Q336)+AC338</f>
        <v>0</v>
      </c>
      <c r="AD339" s="69">
        <f>求节点($C$8:$C$67,$K$8:$K$67,基本信息!R336)+AD338</f>
        <v>0</v>
      </c>
      <c r="AE339" s="69">
        <f>求节点($C$8:$C$67,$L$8:$L$67,基本信息!N336)+AE338</f>
        <v>506307496.30241644</v>
      </c>
      <c r="AF339" s="69">
        <f>求节点($C$8:$C$67,$L$8:$L$67,基本信息!O336)+AF338</f>
        <v>574005979.81044507</v>
      </c>
      <c r="AG339" s="69">
        <f>求节点($C$8:$C$67,$L$8:$L$67,基本信息!P336)+AG338</f>
        <v>647698353.71210933</v>
      </c>
      <c r="AH339" s="69">
        <f>求节点($C$8:$C$67,$L$8:$L$67,基本信息!Q336)+AH338</f>
        <v>726853522.1965065</v>
      </c>
      <c r="AI339" s="69">
        <f>求节点($C$8:$C$67,$L$8:$L$67,基本信息!R336)+AI338</f>
        <v>811340093.50572407</v>
      </c>
      <c r="AJ339" s="69"/>
    </row>
    <row r="340" spans="14:36" x14ac:dyDescent="0.15">
      <c r="N340" s="69"/>
      <c r="O340" s="69">
        <v>333</v>
      </c>
      <c r="P340" s="69">
        <f>求节点($C$8:$C$67,$I$8:$I$67,基本信息!N337)+P339</f>
        <v>620035.53293080663</v>
      </c>
      <c r="Q340" s="69">
        <f>求节点($C$8:$C$67,$I$8:$I$67,基本信息!O337)+Q339</f>
        <v>654077.79688078084</v>
      </c>
      <c r="R340" s="69">
        <f>求节点($C$8:$C$67,$I$8:$I$67,基本信息!P337)+R339</f>
        <v>689534.69667524379</v>
      </c>
      <c r="S340" s="69">
        <f>求节点($C$8:$C$67,$I$8:$I$67,基本信息!Q337)+S339</f>
        <v>726552.6823951269</v>
      </c>
      <c r="T340" s="69">
        <f>求节点($C$8:$C$67,$I$8:$I$67,基本信息!R337)+T339</f>
        <v>765449.85137715051</v>
      </c>
      <c r="U340" s="69">
        <f>求节点($C$8:$C$67,$J$8:$J$67,基本信息!N337)+U339</f>
        <v>17097258.574859377</v>
      </c>
      <c r="V340" s="69">
        <f>求节点($C$8:$C$67,$J$8:$J$67,基本信息!O337)+V339</f>
        <v>18282070.15777117</v>
      </c>
      <c r="W340" s="69">
        <f>求节点($C$8:$C$67,$J$8:$J$67,基本信息!P337)+W339</f>
        <v>19524890.589488775</v>
      </c>
      <c r="X340" s="69">
        <f>求节点($C$8:$C$67,$J$8:$J$67,基本信息!Q337)+X339</f>
        <v>20828858.334594853</v>
      </c>
      <c r="Y340" s="69">
        <f>求节点($C$8:$C$67,$J$8:$J$67,基本信息!R337)+Y339</f>
        <v>22203131.168546535</v>
      </c>
      <c r="Z340" s="69">
        <f>求节点($C$8:$C$67,$K$8:$K$67,基本信息!N337)+Z339</f>
        <v>0</v>
      </c>
      <c r="AA340" s="69">
        <f>求节点($C$8:$C$67,$K$8:$K$67,基本信息!O337)+AA339</f>
        <v>0</v>
      </c>
      <c r="AB340" s="69">
        <f>求节点($C$8:$C$67,$K$8:$K$67,基本信息!P337)+AB339</f>
        <v>0</v>
      </c>
      <c r="AC340" s="69">
        <f>求节点($C$8:$C$67,$K$8:$K$67,基本信息!Q337)+AC339</f>
        <v>0</v>
      </c>
      <c r="AD340" s="69">
        <f>求节点($C$8:$C$67,$K$8:$K$67,基本信息!R337)+AD339</f>
        <v>0</v>
      </c>
      <c r="AE340" s="69">
        <f>求节点($C$8:$C$67,$L$8:$L$67,基本信息!N337)+AE339</f>
        <v>506307496.30241644</v>
      </c>
      <c r="AF340" s="69">
        <f>求节点($C$8:$C$67,$L$8:$L$67,基本信息!O337)+AF339</f>
        <v>574005979.81044507</v>
      </c>
      <c r="AG340" s="69">
        <f>求节点($C$8:$C$67,$L$8:$L$67,基本信息!P337)+AG339</f>
        <v>647698353.71210933</v>
      </c>
      <c r="AH340" s="69">
        <f>求节点($C$8:$C$67,$L$8:$L$67,基本信息!Q337)+AH339</f>
        <v>726853522.1965065</v>
      </c>
      <c r="AI340" s="69">
        <f>求节点($C$8:$C$67,$L$8:$L$67,基本信息!R337)+AI339</f>
        <v>811340093.50572407</v>
      </c>
      <c r="AJ340" s="69"/>
    </row>
    <row r="341" spans="14:36" x14ac:dyDescent="0.15">
      <c r="N341" s="69"/>
      <c r="O341" s="69">
        <v>334</v>
      </c>
      <c r="P341" s="69">
        <f>求节点($C$8:$C$67,$I$8:$I$67,基本信息!N338)+P340</f>
        <v>620035.53293080663</v>
      </c>
      <c r="Q341" s="69">
        <f>求节点($C$8:$C$67,$I$8:$I$67,基本信息!O338)+Q340</f>
        <v>654077.79688078084</v>
      </c>
      <c r="R341" s="69">
        <f>求节点($C$8:$C$67,$I$8:$I$67,基本信息!P338)+R340</f>
        <v>689534.69667524379</v>
      </c>
      <c r="S341" s="69">
        <f>求节点($C$8:$C$67,$I$8:$I$67,基本信息!Q338)+S340</f>
        <v>726552.6823951269</v>
      </c>
      <c r="T341" s="69">
        <f>求节点($C$8:$C$67,$I$8:$I$67,基本信息!R338)+T340</f>
        <v>765449.85137715051</v>
      </c>
      <c r="U341" s="69">
        <f>求节点($C$8:$C$67,$J$8:$J$67,基本信息!N338)+U340</f>
        <v>17097258.574859377</v>
      </c>
      <c r="V341" s="69">
        <f>求节点($C$8:$C$67,$J$8:$J$67,基本信息!O338)+V340</f>
        <v>18282070.15777117</v>
      </c>
      <c r="W341" s="69">
        <f>求节点($C$8:$C$67,$J$8:$J$67,基本信息!P338)+W340</f>
        <v>19524890.589488775</v>
      </c>
      <c r="X341" s="69">
        <f>求节点($C$8:$C$67,$J$8:$J$67,基本信息!Q338)+X340</f>
        <v>20828858.334594853</v>
      </c>
      <c r="Y341" s="69">
        <f>求节点($C$8:$C$67,$J$8:$J$67,基本信息!R338)+Y340</f>
        <v>22203131.168546535</v>
      </c>
      <c r="Z341" s="69">
        <f>求节点($C$8:$C$67,$K$8:$K$67,基本信息!N338)+Z340</f>
        <v>0</v>
      </c>
      <c r="AA341" s="69">
        <f>求节点($C$8:$C$67,$K$8:$K$67,基本信息!O338)+AA340</f>
        <v>0</v>
      </c>
      <c r="AB341" s="69">
        <f>求节点($C$8:$C$67,$K$8:$K$67,基本信息!P338)+AB340</f>
        <v>0</v>
      </c>
      <c r="AC341" s="69">
        <f>求节点($C$8:$C$67,$K$8:$K$67,基本信息!Q338)+AC340</f>
        <v>0</v>
      </c>
      <c r="AD341" s="69">
        <f>求节点($C$8:$C$67,$K$8:$K$67,基本信息!R338)+AD340</f>
        <v>0</v>
      </c>
      <c r="AE341" s="69">
        <f>求节点($C$8:$C$67,$L$8:$L$67,基本信息!N338)+AE340</f>
        <v>506307496.30241644</v>
      </c>
      <c r="AF341" s="69">
        <f>求节点($C$8:$C$67,$L$8:$L$67,基本信息!O338)+AF340</f>
        <v>574005979.81044507</v>
      </c>
      <c r="AG341" s="69">
        <f>求节点($C$8:$C$67,$L$8:$L$67,基本信息!P338)+AG340</f>
        <v>647698353.71210933</v>
      </c>
      <c r="AH341" s="69">
        <f>求节点($C$8:$C$67,$L$8:$L$67,基本信息!Q338)+AH340</f>
        <v>726853522.1965065</v>
      </c>
      <c r="AI341" s="69">
        <f>求节点($C$8:$C$67,$L$8:$L$67,基本信息!R338)+AI340</f>
        <v>811340093.50572407</v>
      </c>
      <c r="AJ341" s="69"/>
    </row>
    <row r="342" spans="14:36" x14ac:dyDescent="0.15">
      <c r="N342" s="69"/>
      <c r="O342" s="69">
        <v>335</v>
      </c>
      <c r="P342" s="69">
        <f>求节点($C$8:$C$67,$I$8:$I$67,基本信息!N339)+P341</f>
        <v>620035.53293080663</v>
      </c>
      <c r="Q342" s="69">
        <f>求节点($C$8:$C$67,$I$8:$I$67,基本信息!O339)+Q341</f>
        <v>654077.79688078084</v>
      </c>
      <c r="R342" s="69">
        <f>求节点($C$8:$C$67,$I$8:$I$67,基本信息!P339)+R341</f>
        <v>689534.69667524379</v>
      </c>
      <c r="S342" s="69">
        <f>求节点($C$8:$C$67,$I$8:$I$67,基本信息!Q339)+S341</f>
        <v>726552.6823951269</v>
      </c>
      <c r="T342" s="69">
        <f>求节点($C$8:$C$67,$I$8:$I$67,基本信息!R339)+T341</f>
        <v>765449.85137715051</v>
      </c>
      <c r="U342" s="69">
        <f>求节点($C$8:$C$67,$J$8:$J$67,基本信息!N339)+U341</f>
        <v>17097258.574859377</v>
      </c>
      <c r="V342" s="69">
        <f>求节点($C$8:$C$67,$J$8:$J$67,基本信息!O339)+V341</f>
        <v>18282070.15777117</v>
      </c>
      <c r="W342" s="69">
        <f>求节点($C$8:$C$67,$J$8:$J$67,基本信息!P339)+W341</f>
        <v>19524890.589488775</v>
      </c>
      <c r="X342" s="69">
        <f>求节点($C$8:$C$67,$J$8:$J$67,基本信息!Q339)+X341</f>
        <v>20828858.334594853</v>
      </c>
      <c r="Y342" s="69">
        <f>求节点($C$8:$C$67,$J$8:$J$67,基本信息!R339)+Y341</f>
        <v>22203131.168546535</v>
      </c>
      <c r="Z342" s="69">
        <f>求节点($C$8:$C$67,$K$8:$K$67,基本信息!N339)+Z341</f>
        <v>0</v>
      </c>
      <c r="AA342" s="69">
        <f>求节点($C$8:$C$67,$K$8:$K$67,基本信息!O339)+AA341</f>
        <v>0</v>
      </c>
      <c r="AB342" s="69">
        <f>求节点($C$8:$C$67,$K$8:$K$67,基本信息!P339)+AB341</f>
        <v>0</v>
      </c>
      <c r="AC342" s="69">
        <f>求节点($C$8:$C$67,$K$8:$K$67,基本信息!Q339)+AC341</f>
        <v>0</v>
      </c>
      <c r="AD342" s="69">
        <f>求节点($C$8:$C$67,$K$8:$K$67,基本信息!R339)+AD341</f>
        <v>0</v>
      </c>
      <c r="AE342" s="69">
        <f>求节点($C$8:$C$67,$L$8:$L$67,基本信息!N339)+AE341</f>
        <v>506307496.30241644</v>
      </c>
      <c r="AF342" s="69">
        <f>求节点($C$8:$C$67,$L$8:$L$67,基本信息!O339)+AF341</f>
        <v>574005979.81044507</v>
      </c>
      <c r="AG342" s="69">
        <f>求节点($C$8:$C$67,$L$8:$L$67,基本信息!P339)+AG341</f>
        <v>647698353.71210933</v>
      </c>
      <c r="AH342" s="69">
        <f>求节点($C$8:$C$67,$L$8:$L$67,基本信息!Q339)+AH341</f>
        <v>726853522.1965065</v>
      </c>
      <c r="AI342" s="69">
        <f>求节点($C$8:$C$67,$L$8:$L$67,基本信息!R339)+AI341</f>
        <v>811340093.50572407</v>
      </c>
      <c r="AJ342" s="69"/>
    </row>
    <row r="343" spans="14:36" x14ac:dyDescent="0.15">
      <c r="N343" s="69"/>
      <c r="O343" s="69">
        <v>336</v>
      </c>
      <c r="P343" s="69">
        <f>求节点($C$8:$C$67,$I$8:$I$67,基本信息!N340)+P342</f>
        <v>620035.53293080663</v>
      </c>
      <c r="Q343" s="69">
        <f>求节点($C$8:$C$67,$I$8:$I$67,基本信息!O340)+Q342</f>
        <v>654077.79688078084</v>
      </c>
      <c r="R343" s="69">
        <f>求节点($C$8:$C$67,$I$8:$I$67,基本信息!P340)+R342</f>
        <v>689534.69667524379</v>
      </c>
      <c r="S343" s="69">
        <f>求节点($C$8:$C$67,$I$8:$I$67,基本信息!Q340)+S342</f>
        <v>726552.6823951269</v>
      </c>
      <c r="T343" s="69">
        <f>求节点($C$8:$C$67,$I$8:$I$67,基本信息!R340)+T342</f>
        <v>765449.85137715051</v>
      </c>
      <c r="U343" s="69">
        <f>求节点($C$8:$C$67,$J$8:$J$67,基本信息!N340)+U342</f>
        <v>17097258.574859377</v>
      </c>
      <c r="V343" s="69">
        <f>求节点($C$8:$C$67,$J$8:$J$67,基本信息!O340)+V342</f>
        <v>18282070.15777117</v>
      </c>
      <c r="W343" s="69">
        <f>求节点($C$8:$C$67,$J$8:$J$67,基本信息!P340)+W342</f>
        <v>19524890.589488775</v>
      </c>
      <c r="X343" s="69">
        <f>求节点($C$8:$C$67,$J$8:$J$67,基本信息!Q340)+X342</f>
        <v>20828858.334594853</v>
      </c>
      <c r="Y343" s="69">
        <f>求节点($C$8:$C$67,$J$8:$J$67,基本信息!R340)+Y342</f>
        <v>22203131.168546535</v>
      </c>
      <c r="Z343" s="69">
        <f>求节点($C$8:$C$67,$K$8:$K$67,基本信息!N340)+Z342</f>
        <v>0</v>
      </c>
      <c r="AA343" s="69">
        <f>求节点($C$8:$C$67,$K$8:$K$67,基本信息!O340)+AA342</f>
        <v>0</v>
      </c>
      <c r="AB343" s="69">
        <f>求节点($C$8:$C$67,$K$8:$K$67,基本信息!P340)+AB342</f>
        <v>0</v>
      </c>
      <c r="AC343" s="69">
        <f>求节点($C$8:$C$67,$K$8:$K$67,基本信息!Q340)+AC342</f>
        <v>0</v>
      </c>
      <c r="AD343" s="69">
        <f>求节点($C$8:$C$67,$K$8:$K$67,基本信息!R340)+AD342</f>
        <v>0</v>
      </c>
      <c r="AE343" s="69">
        <f>求节点($C$8:$C$67,$L$8:$L$67,基本信息!N340)+AE342</f>
        <v>506307496.30241644</v>
      </c>
      <c r="AF343" s="69">
        <f>求节点($C$8:$C$67,$L$8:$L$67,基本信息!O340)+AF342</f>
        <v>574005979.81044507</v>
      </c>
      <c r="AG343" s="69">
        <f>求节点($C$8:$C$67,$L$8:$L$67,基本信息!P340)+AG342</f>
        <v>647698353.71210933</v>
      </c>
      <c r="AH343" s="69">
        <f>求节点($C$8:$C$67,$L$8:$L$67,基本信息!Q340)+AH342</f>
        <v>726853522.1965065</v>
      </c>
      <c r="AI343" s="69">
        <f>求节点($C$8:$C$67,$L$8:$L$67,基本信息!R340)+AI342</f>
        <v>811340093.50572407</v>
      </c>
      <c r="AJ343" s="69"/>
    </row>
    <row r="344" spans="14:36" x14ac:dyDescent="0.15">
      <c r="N344" s="69"/>
      <c r="O344" s="69">
        <v>337</v>
      </c>
      <c r="P344" s="69">
        <f>求节点($C$8:$C$67,$I$8:$I$67,基本信息!N341)+P343</f>
        <v>620035.53293080663</v>
      </c>
      <c r="Q344" s="69">
        <f>求节点($C$8:$C$67,$I$8:$I$67,基本信息!O341)+Q343</f>
        <v>654077.79688078084</v>
      </c>
      <c r="R344" s="69">
        <f>求节点($C$8:$C$67,$I$8:$I$67,基本信息!P341)+R343</f>
        <v>689534.69667524379</v>
      </c>
      <c r="S344" s="69">
        <f>求节点($C$8:$C$67,$I$8:$I$67,基本信息!Q341)+S343</f>
        <v>726552.6823951269</v>
      </c>
      <c r="T344" s="69">
        <f>求节点($C$8:$C$67,$I$8:$I$67,基本信息!R341)+T343</f>
        <v>765449.85137715051</v>
      </c>
      <c r="U344" s="69">
        <f>求节点($C$8:$C$67,$J$8:$J$67,基本信息!N341)+U343</f>
        <v>17097258.574859377</v>
      </c>
      <c r="V344" s="69">
        <f>求节点($C$8:$C$67,$J$8:$J$67,基本信息!O341)+V343</f>
        <v>18282070.15777117</v>
      </c>
      <c r="W344" s="69">
        <f>求节点($C$8:$C$67,$J$8:$J$67,基本信息!P341)+W343</f>
        <v>19524890.589488775</v>
      </c>
      <c r="X344" s="69">
        <f>求节点($C$8:$C$67,$J$8:$J$67,基本信息!Q341)+X343</f>
        <v>20828858.334594853</v>
      </c>
      <c r="Y344" s="69">
        <f>求节点($C$8:$C$67,$J$8:$J$67,基本信息!R341)+Y343</f>
        <v>22203131.168546535</v>
      </c>
      <c r="Z344" s="69">
        <f>求节点($C$8:$C$67,$K$8:$K$67,基本信息!N341)+Z343</f>
        <v>0</v>
      </c>
      <c r="AA344" s="69">
        <f>求节点($C$8:$C$67,$K$8:$K$67,基本信息!O341)+AA343</f>
        <v>0</v>
      </c>
      <c r="AB344" s="69">
        <f>求节点($C$8:$C$67,$K$8:$K$67,基本信息!P341)+AB343</f>
        <v>0</v>
      </c>
      <c r="AC344" s="69">
        <f>求节点($C$8:$C$67,$K$8:$K$67,基本信息!Q341)+AC343</f>
        <v>0</v>
      </c>
      <c r="AD344" s="69">
        <f>求节点($C$8:$C$67,$K$8:$K$67,基本信息!R341)+AD343</f>
        <v>0</v>
      </c>
      <c r="AE344" s="69">
        <f>求节点($C$8:$C$67,$L$8:$L$67,基本信息!N341)+AE343</f>
        <v>506307496.30241644</v>
      </c>
      <c r="AF344" s="69">
        <f>求节点($C$8:$C$67,$L$8:$L$67,基本信息!O341)+AF343</f>
        <v>574005979.81044507</v>
      </c>
      <c r="AG344" s="69">
        <f>求节点($C$8:$C$67,$L$8:$L$67,基本信息!P341)+AG343</f>
        <v>647698353.71210933</v>
      </c>
      <c r="AH344" s="69">
        <f>求节点($C$8:$C$67,$L$8:$L$67,基本信息!Q341)+AH343</f>
        <v>726853522.1965065</v>
      </c>
      <c r="AI344" s="69">
        <f>求节点($C$8:$C$67,$L$8:$L$67,基本信息!R341)+AI343</f>
        <v>811340093.50572407</v>
      </c>
      <c r="AJ344" s="69"/>
    </row>
    <row r="345" spans="14:36" x14ac:dyDescent="0.15">
      <c r="N345" s="69"/>
      <c r="O345" s="69">
        <v>338</v>
      </c>
      <c r="P345" s="69">
        <f>求节点($C$8:$C$67,$I$8:$I$67,基本信息!N342)+P344</f>
        <v>620035.53293080663</v>
      </c>
      <c r="Q345" s="69">
        <f>求节点($C$8:$C$67,$I$8:$I$67,基本信息!O342)+Q344</f>
        <v>654077.79688078084</v>
      </c>
      <c r="R345" s="69">
        <f>求节点($C$8:$C$67,$I$8:$I$67,基本信息!P342)+R344</f>
        <v>689534.69667524379</v>
      </c>
      <c r="S345" s="69">
        <f>求节点($C$8:$C$67,$I$8:$I$67,基本信息!Q342)+S344</f>
        <v>726552.6823951269</v>
      </c>
      <c r="T345" s="69">
        <f>求节点($C$8:$C$67,$I$8:$I$67,基本信息!R342)+T344</f>
        <v>765449.85137715051</v>
      </c>
      <c r="U345" s="69">
        <f>求节点($C$8:$C$67,$J$8:$J$67,基本信息!N342)+U344</f>
        <v>17097258.574859377</v>
      </c>
      <c r="V345" s="69">
        <f>求节点($C$8:$C$67,$J$8:$J$67,基本信息!O342)+V344</f>
        <v>18282070.15777117</v>
      </c>
      <c r="W345" s="69">
        <f>求节点($C$8:$C$67,$J$8:$J$67,基本信息!P342)+W344</f>
        <v>19524890.589488775</v>
      </c>
      <c r="X345" s="69">
        <f>求节点($C$8:$C$67,$J$8:$J$67,基本信息!Q342)+X344</f>
        <v>20828858.334594853</v>
      </c>
      <c r="Y345" s="69">
        <f>求节点($C$8:$C$67,$J$8:$J$67,基本信息!R342)+Y344</f>
        <v>22203131.168546535</v>
      </c>
      <c r="Z345" s="69">
        <f>求节点($C$8:$C$67,$K$8:$K$67,基本信息!N342)+Z344</f>
        <v>0</v>
      </c>
      <c r="AA345" s="69">
        <f>求节点($C$8:$C$67,$K$8:$K$67,基本信息!O342)+AA344</f>
        <v>0</v>
      </c>
      <c r="AB345" s="69">
        <f>求节点($C$8:$C$67,$K$8:$K$67,基本信息!P342)+AB344</f>
        <v>0</v>
      </c>
      <c r="AC345" s="69">
        <f>求节点($C$8:$C$67,$K$8:$K$67,基本信息!Q342)+AC344</f>
        <v>0</v>
      </c>
      <c r="AD345" s="69">
        <f>求节点($C$8:$C$67,$K$8:$K$67,基本信息!R342)+AD344</f>
        <v>0</v>
      </c>
      <c r="AE345" s="69">
        <f>求节点($C$8:$C$67,$L$8:$L$67,基本信息!N342)+AE344</f>
        <v>506307496.30241644</v>
      </c>
      <c r="AF345" s="69">
        <f>求节点($C$8:$C$67,$L$8:$L$67,基本信息!O342)+AF344</f>
        <v>574005979.81044507</v>
      </c>
      <c r="AG345" s="69">
        <f>求节点($C$8:$C$67,$L$8:$L$67,基本信息!P342)+AG344</f>
        <v>647698353.71210933</v>
      </c>
      <c r="AH345" s="69">
        <f>求节点($C$8:$C$67,$L$8:$L$67,基本信息!Q342)+AH344</f>
        <v>726853522.1965065</v>
      </c>
      <c r="AI345" s="69">
        <f>求节点($C$8:$C$67,$L$8:$L$67,基本信息!R342)+AI344</f>
        <v>811340093.50572407</v>
      </c>
      <c r="AJ345" s="69"/>
    </row>
    <row r="346" spans="14:36" x14ac:dyDescent="0.15">
      <c r="N346" s="69"/>
      <c r="O346" s="69">
        <v>339</v>
      </c>
      <c r="P346" s="69">
        <f>求节点($C$8:$C$67,$I$8:$I$67,基本信息!N343)+P345</f>
        <v>620035.53293080663</v>
      </c>
      <c r="Q346" s="69">
        <f>求节点($C$8:$C$67,$I$8:$I$67,基本信息!O343)+Q345</f>
        <v>654077.79688078084</v>
      </c>
      <c r="R346" s="69">
        <f>求节点($C$8:$C$67,$I$8:$I$67,基本信息!P343)+R345</f>
        <v>689534.69667524379</v>
      </c>
      <c r="S346" s="69">
        <f>求节点($C$8:$C$67,$I$8:$I$67,基本信息!Q343)+S345</f>
        <v>726552.6823951269</v>
      </c>
      <c r="T346" s="69">
        <f>求节点($C$8:$C$67,$I$8:$I$67,基本信息!R343)+T345</f>
        <v>765449.85137715051</v>
      </c>
      <c r="U346" s="69">
        <f>求节点($C$8:$C$67,$J$8:$J$67,基本信息!N343)+U345</f>
        <v>17097258.574859377</v>
      </c>
      <c r="V346" s="69">
        <f>求节点($C$8:$C$67,$J$8:$J$67,基本信息!O343)+V345</f>
        <v>18282070.15777117</v>
      </c>
      <c r="W346" s="69">
        <f>求节点($C$8:$C$67,$J$8:$J$67,基本信息!P343)+W345</f>
        <v>19524890.589488775</v>
      </c>
      <c r="X346" s="69">
        <f>求节点($C$8:$C$67,$J$8:$J$67,基本信息!Q343)+X345</f>
        <v>20828858.334594853</v>
      </c>
      <c r="Y346" s="69">
        <f>求节点($C$8:$C$67,$J$8:$J$67,基本信息!R343)+Y345</f>
        <v>22203131.168546535</v>
      </c>
      <c r="Z346" s="69">
        <f>求节点($C$8:$C$67,$K$8:$K$67,基本信息!N343)+Z345</f>
        <v>0</v>
      </c>
      <c r="AA346" s="69">
        <f>求节点($C$8:$C$67,$K$8:$K$67,基本信息!O343)+AA345</f>
        <v>0</v>
      </c>
      <c r="AB346" s="69">
        <f>求节点($C$8:$C$67,$K$8:$K$67,基本信息!P343)+AB345</f>
        <v>0</v>
      </c>
      <c r="AC346" s="69">
        <f>求节点($C$8:$C$67,$K$8:$K$67,基本信息!Q343)+AC345</f>
        <v>0</v>
      </c>
      <c r="AD346" s="69">
        <f>求节点($C$8:$C$67,$K$8:$K$67,基本信息!R343)+AD345</f>
        <v>0</v>
      </c>
      <c r="AE346" s="69">
        <f>求节点($C$8:$C$67,$L$8:$L$67,基本信息!N343)+AE345</f>
        <v>506307496.30241644</v>
      </c>
      <c r="AF346" s="69">
        <f>求节点($C$8:$C$67,$L$8:$L$67,基本信息!O343)+AF345</f>
        <v>574005979.81044507</v>
      </c>
      <c r="AG346" s="69">
        <f>求节点($C$8:$C$67,$L$8:$L$67,基本信息!P343)+AG345</f>
        <v>647698353.71210933</v>
      </c>
      <c r="AH346" s="69">
        <f>求节点($C$8:$C$67,$L$8:$L$67,基本信息!Q343)+AH345</f>
        <v>726853522.1965065</v>
      </c>
      <c r="AI346" s="69">
        <f>求节点($C$8:$C$67,$L$8:$L$67,基本信息!R343)+AI345</f>
        <v>811340093.50572407</v>
      </c>
      <c r="AJ346" s="69"/>
    </row>
    <row r="347" spans="14:36" x14ac:dyDescent="0.15">
      <c r="N347" s="69"/>
      <c r="O347" s="69">
        <v>340</v>
      </c>
      <c r="P347" s="69">
        <f>求节点($C$8:$C$67,$I$8:$I$67,基本信息!N344)+P346</f>
        <v>620035.53293080663</v>
      </c>
      <c r="Q347" s="69">
        <f>求节点($C$8:$C$67,$I$8:$I$67,基本信息!O344)+Q346</f>
        <v>654077.79688078084</v>
      </c>
      <c r="R347" s="69">
        <f>求节点($C$8:$C$67,$I$8:$I$67,基本信息!P344)+R346</f>
        <v>689534.69667524379</v>
      </c>
      <c r="S347" s="69">
        <f>求节点($C$8:$C$67,$I$8:$I$67,基本信息!Q344)+S346</f>
        <v>726552.6823951269</v>
      </c>
      <c r="T347" s="69">
        <f>求节点($C$8:$C$67,$I$8:$I$67,基本信息!R344)+T346</f>
        <v>765449.85137715051</v>
      </c>
      <c r="U347" s="69">
        <f>求节点($C$8:$C$67,$J$8:$J$67,基本信息!N344)+U346</f>
        <v>17097258.574859377</v>
      </c>
      <c r="V347" s="69">
        <f>求节点($C$8:$C$67,$J$8:$J$67,基本信息!O344)+V346</f>
        <v>18282070.15777117</v>
      </c>
      <c r="W347" s="69">
        <f>求节点($C$8:$C$67,$J$8:$J$67,基本信息!P344)+W346</f>
        <v>19524890.589488775</v>
      </c>
      <c r="X347" s="69">
        <f>求节点($C$8:$C$67,$J$8:$J$67,基本信息!Q344)+X346</f>
        <v>20828858.334594853</v>
      </c>
      <c r="Y347" s="69">
        <f>求节点($C$8:$C$67,$J$8:$J$67,基本信息!R344)+Y346</f>
        <v>22203131.168546535</v>
      </c>
      <c r="Z347" s="69">
        <f>求节点($C$8:$C$67,$K$8:$K$67,基本信息!N344)+Z346</f>
        <v>0</v>
      </c>
      <c r="AA347" s="69">
        <f>求节点($C$8:$C$67,$K$8:$K$67,基本信息!O344)+AA346</f>
        <v>0</v>
      </c>
      <c r="AB347" s="69">
        <f>求节点($C$8:$C$67,$K$8:$K$67,基本信息!P344)+AB346</f>
        <v>0</v>
      </c>
      <c r="AC347" s="69">
        <f>求节点($C$8:$C$67,$K$8:$K$67,基本信息!Q344)+AC346</f>
        <v>0</v>
      </c>
      <c r="AD347" s="69">
        <f>求节点($C$8:$C$67,$K$8:$K$67,基本信息!R344)+AD346</f>
        <v>0</v>
      </c>
      <c r="AE347" s="69">
        <f>求节点($C$8:$C$67,$L$8:$L$67,基本信息!N344)+AE346</f>
        <v>506307496.30241644</v>
      </c>
      <c r="AF347" s="69">
        <f>求节点($C$8:$C$67,$L$8:$L$67,基本信息!O344)+AF346</f>
        <v>574005979.81044507</v>
      </c>
      <c r="AG347" s="69">
        <f>求节点($C$8:$C$67,$L$8:$L$67,基本信息!P344)+AG346</f>
        <v>647698353.71210933</v>
      </c>
      <c r="AH347" s="69">
        <f>求节点($C$8:$C$67,$L$8:$L$67,基本信息!Q344)+AH346</f>
        <v>726853522.1965065</v>
      </c>
      <c r="AI347" s="69">
        <f>求节点($C$8:$C$67,$L$8:$L$67,基本信息!R344)+AI346</f>
        <v>811340093.50572407</v>
      </c>
      <c r="AJ347" s="69"/>
    </row>
    <row r="348" spans="14:36" x14ac:dyDescent="0.15">
      <c r="N348" s="69"/>
      <c r="O348" s="69">
        <v>341</v>
      </c>
      <c r="P348" s="69">
        <f>求节点($C$8:$C$67,$I$8:$I$67,基本信息!N345)+P347</f>
        <v>620035.53293080663</v>
      </c>
      <c r="Q348" s="69">
        <f>求节点($C$8:$C$67,$I$8:$I$67,基本信息!O345)+Q347</f>
        <v>654077.79688078084</v>
      </c>
      <c r="R348" s="69">
        <f>求节点($C$8:$C$67,$I$8:$I$67,基本信息!P345)+R347</f>
        <v>689534.69667524379</v>
      </c>
      <c r="S348" s="69">
        <f>求节点($C$8:$C$67,$I$8:$I$67,基本信息!Q345)+S347</f>
        <v>726552.6823951269</v>
      </c>
      <c r="T348" s="69">
        <f>求节点($C$8:$C$67,$I$8:$I$67,基本信息!R345)+T347</f>
        <v>765449.85137715051</v>
      </c>
      <c r="U348" s="69">
        <f>求节点($C$8:$C$67,$J$8:$J$67,基本信息!N345)+U347</f>
        <v>17097258.574859377</v>
      </c>
      <c r="V348" s="69">
        <f>求节点($C$8:$C$67,$J$8:$J$67,基本信息!O345)+V347</f>
        <v>18282070.15777117</v>
      </c>
      <c r="W348" s="69">
        <f>求节点($C$8:$C$67,$J$8:$J$67,基本信息!P345)+W347</f>
        <v>19524890.589488775</v>
      </c>
      <c r="X348" s="69">
        <f>求节点($C$8:$C$67,$J$8:$J$67,基本信息!Q345)+X347</f>
        <v>20828858.334594853</v>
      </c>
      <c r="Y348" s="69">
        <f>求节点($C$8:$C$67,$J$8:$J$67,基本信息!R345)+Y347</f>
        <v>22203131.168546535</v>
      </c>
      <c r="Z348" s="69">
        <f>求节点($C$8:$C$67,$K$8:$K$67,基本信息!N345)+Z347</f>
        <v>0</v>
      </c>
      <c r="AA348" s="69">
        <f>求节点($C$8:$C$67,$K$8:$K$67,基本信息!O345)+AA347</f>
        <v>0</v>
      </c>
      <c r="AB348" s="69">
        <f>求节点($C$8:$C$67,$K$8:$K$67,基本信息!P345)+AB347</f>
        <v>0</v>
      </c>
      <c r="AC348" s="69">
        <f>求节点($C$8:$C$67,$K$8:$K$67,基本信息!Q345)+AC347</f>
        <v>0</v>
      </c>
      <c r="AD348" s="69">
        <f>求节点($C$8:$C$67,$K$8:$K$67,基本信息!R345)+AD347</f>
        <v>0</v>
      </c>
      <c r="AE348" s="69">
        <f>求节点($C$8:$C$67,$L$8:$L$67,基本信息!N345)+AE347</f>
        <v>506307496.30241644</v>
      </c>
      <c r="AF348" s="69">
        <f>求节点($C$8:$C$67,$L$8:$L$67,基本信息!O345)+AF347</f>
        <v>574005979.81044507</v>
      </c>
      <c r="AG348" s="69">
        <f>求节点($C$8:$C$67,$L$8:$L$67,基本信息!P345)+AG347</f>
        <v>647698353.71210933</v>
      </c>
      <c r="AH348" s="69">
        <f>求节点($C$8:$C$67,$L$8:$L$67,基本信息!Q345)+AH347</f>
        <v>726853522.1965065</v>
      </c>
      <c r="AI348" s="69">
        <f>求节点($C$8:$C$67,$L$8:$L$67,基本信息!R345)+AI347</f>
        <v>811340093.50572407</v>
      </c>
      <c r="AJ348" s="69"/>
    </row>
    <row r="349" spans="14:36" x14ac:dyDescent="0.15">
      <c r="N349" s="69"/>
      <c r="O349" s="69">
        <v>342</v>
      </c>
      <c r="P349" s="69">
        <f>求节点($C$8:$C$67,$I$8:$I$67,基本信息!N346)+P348</f>
        <v>620035.53293080663</v>
      </c>
      <c r="Q349" s="69">
        <f>求节点($C$8:$C$67,$I$8:$I$67,基本信息!O346)+Q348</f>
        <v>654077.79688078084</v>
      </c>
      <c r="R349" s="69">
        <f>求节点($C$8:$C$67,$I$8:$I$67,基本信息!P346)+R348</f>
        <v>689534.69667524379</v>
      </c>
      <c r="S349" s="69">
        <f>求节点($C$8:$C$67,$I$8:$I$67,基本信息!Q346)+S348</f>
        <v>726552.6823951269</v>
      </c>
      <c r="T349" s="69">
        <f>求节点($C$8:$C$67,$I$8:$I$67,基本信息!R346)+T348</f>
        <v>765449.85137715051</v>
      </c>
      <c r="U349" s="69">
        <f>求节点($C$8:$C$67,$J$8:$J$67,基本信息!N346)+U348</f>
        <v>17097258.574859377</v>
      </c>
      <c r="V349" s="69">
        <f>求节点($C$8:$C$67,$J$8:$J$67,基本信息!O346)+V348</f>
        <v>18282070.15777117</v>
      </c>
      <c r="W349" s="69">
        <f>求节点($C$8:$C$67,$J$8:$J$67,基本信息!P346)+W348</f>
        <v>19524890.589488775</v>
      </c>
      <c r="X349" s="69">
        <f>求节点($C$8:$C$67,$J$8:$J$67,基本信息!Q346)+X348</f>
        <v>20828858.334594853</v>
      </c>
      <c r="Y349" s="69">
        <f>求节点($C$8:$C$67,$J$8:$J$67,基本信息!R346)+Y348</f>
        <v>22203131.168546535</v>
      </c>
      <c r="Z349" s="69">
        <f>求节点($C$8:$C$67,$K$8:$K$67,基本信息!N346)+Z348</f>
        <v>0</v>
      </c>
      <c r="AA349" s="69">
        <f>求节点($C$8:$C$67,$K$8:$K$67,基本信息!O346)+AA348</f>
        <v>0</v>
      </c>
      <c r="AB349" s="69">
        <f>求节点($C$8:$C$67,$K$8:$K$67,基本信息!P346)+AB348</f>
        <v>0</v>
      </c>
      <c r="AC349" s="69">
        <f>求节点($C$8:$C$67,$K$8:$K$67,基本信息!Q346)+AC348</f>
        <v>0</v>
      </c>
      <c r="AD349" s="69">
        <f>求节点($C$8:$C$67,$K$8:$K$67,基本信息!R346)+AD348</f>
        <v>0</v>
      </c>
      <c r="AE349" s="69">
        <f>求节点($C$8:$C$67,$L$8:$L$67,基本信息!N346)+AE348</f>
        <v>506307496.30241644</v>
      </c>
      <c r="AF349" s="69">
        <f>求节点($C$8:$C$67,$L$8:$L$67,基本信息!O346)+AF348</f>
        <v>574005979.81044507</v>
      </c>
      <c r="AG349" s="69">
        <f>求节点($C$8:$C$67,$L$8:$L$67,基本信息!P346)+AG348</f>
        <v>647698353.71210933</v>
      </c>
      <c r="AH349" s="69">
        <f>求节点($C$8:$C$67,$L$8:$L$67,基本信息!Q346)+AH348</f>
        <v>726853522.1965065</v>
      </c>
      <c r="AI349" s="69">
        <f>求节点($C$8:$C$67,$L$8:$L$67,基本信息!R346)+AI348</f>
        <v>811340093.50572407</v>
      </c>
      <c r="AJ349" s="69"/>
    </row>
    <row r="350" spans="14:36" x14ac:dyDescent="0.15">
      <c r="N350" s="69"/>
      <c r="O350" s="69">
        <v>343</v>
      </c>
      <c r="P350" s="69">
        <f>求节点($C$8:$C$67,$I$8:$I$67,基本信息!N347)+P349</f>
        <v>620035.53293080663</v>
      </c>
      <c r="Q350" s="69">
        <f>求节点($C$8:$C$67,$I$8:$I$67,基本信息!O347)+Q349</f>
        <v>654077.79688078084</v>
      </c>
      <c r="R350" s="69">
        <f>求节点($C$8:$C$67,$I$8:$I$67,基本信息!P347)+R349</f>
        <v>689534.69667524379</v>
      </c>
      <c r="S350" s="69">
        <f>求节点($C$8:$C$67,$I$8:$I$67,基本信息!Q347)+S349</f>
        <v>726552.6823951269</v>
      </c>
      <c r="T350" s="69">
        <f>求节点($C$8:$C$67,$I$8:$I$67,基本信息!R347)+T349</f>
        <v>765449.85137715051</v>
      </c>
      <c r="U350" s="69">
        <f>求节点($C$8:$C$67,$J$8:$J$67,基本信息!N347)+U349</f>
        <v>17097258.574859377</v>
      </c>
      <c r="V350" s="69">
        <f>求节点($C$8:$C$67,$J$8:$J$67,基本信息!O347)+V349</f>
        <v>18282070.15777117</v>
      </c>
      <c r="W350" s="69">
        <f>求节点($C$8:$C$67,$J$8:$J$67,基本信息!P347)+W349</f>
        <v>19524890.589488775</v>
      </c>
      <c r="X350" s="69">
        <f>求节点($C$8:$C$67,$J$8:$J$67,基本信息!Q347)+X349</f>
        <v>20828858.334594853</v>
      </c>
      <c r="Y350" s="69">
        <f>求节点($C$8:$C$67,$J$8:$J$67,基本信息!R347)+Y349</f>
        <v>22203131.168546535</v>
      </c>
      <c r="Z350" s="69">
        <f>求节点($C$8:$C$67,$K$8:$K$67,基本信息!N347)+Z349</f>
        <v>0</v>
      </c>
      <c r="AA350" s="69">
        <f>求节点($C$8:$C$67,$K$8:$K$67,基本信息!O347)+AA349</f>
        <v>0</v>
      </c>
      <c r="AB350" s="69">
        <f>求节点($C$8:$C$67,$K$8:$K$67,基本信息!P347)+AB349</f>
        <v>0</v>
      </c>
      <c r="AC350" s="69">
        <f>求节点($C$8:$C$67,$K$8:$K$67,基本信息!Q347)+AC349</f>
        <v>0</v>
      </c>
      <c r="AD350" s="69">
        <f>求节点($C$8:$C$67,$K$8:$K$67,基本信息!R347)+AD349</f>
        <v>0</v>
      </c>
      <c r="AE350" s="69">
        <f>求节点($C$8:$C$67,$L$8:$L$67,基本信息!N347)+AE349</f>
        <v>506307496.30241644</v>
      </c>
      <c r="AF350" s="69">
        <f>求节点($C$8:$C$67,$L$8:$L$67,基本信息!O347)+AF349</f>
        <v>574005979.81044507</v>
      </c>
      <c r="AG350" s="69">
        <f>求节点($C$8:$C$67,$L$8:$L$67,基本信息!P347)+AG349</f>
        <v>647698353.71210933</v>
      </c>
      <c r="AH350" s="69">
        <f>求节点($C$8:$C$67,$L$8:$L$67,基本信息!Q347)+AH349</f>
        <v>726853522.1965065</v>
      </c>
      <c r="AI350" s="69">
        <f>求节点($C$8:$C$67,$L$8:$L$67,基本信息!R347)+AI349</f>
        <v>811340093.50572407</v>
      </c>
      <c r="AJ350" s="69"/>
    </row>
    <row r="351" spans="14:36" x14ac:dyDescent="0.15">
      <c r="N351" s="69"/>
      <c r="O351" s="69">
        <v>344</v>
      </c>
      <c r="P351" s="69">
        <f>求节点($C$8:$C$67,$I$8:$I$67,基本信息!N348)+P350</f>
        <v>620035.53293080663</v>
      </c>
      <c r="Q351" s="69">
        <f>求节点($C$8:$C$67,$I$8:$I$67,基本信息!O348)+Q350</f>
        <v>654077.79688078084</v>
      </c>
      <c r="R351" s="69">
        <f>求节点($C$8:$C$67,$I$8:$I$67,基本信息!P348)+R350</f>
        <v>689534.69667524379</v>
      </c>
      <c r="S351" s="69">
        <f>求节点($C$8:$C$67,$I$8:$I$67,基本信息!Q348)+S350</f>
        <v>726552.6823951269</v>
      </c>
      <c r="T351" s="69">
        <f>求节点($C$8:$C$67,$I$8:$I$67,基本信息!R348)+T350</f>
        <v>765449.85137715051</v>
      </c>
      <c r="U351" s="69">
        <f>求节点($C$8:$C$67,$J$8:$J$67,基本信息!N348)+U350</f>
        <v>17097258.574859377</v>
      </c>
      <c r="V351" s="69">
        <f>求节点($C$8:$C$67,$J$8:$J$67,基本信息!O348)+V350</f>
        <v>18282070.15777117</v>
      </c>
      <c r="W351" s="69">
        <f>求节点($C$8:$C$67,$J$8:$J$67,基本信息!P348)+W350</f>
        <v>19524890.589488775</v>
      </c>
      <c r="X351" s="69">
        <f>求节点($C$8:$C$67,$J$8:$J$67,基本信息!Q348)+X350</f>
        <v>20828858.334594853</v>
      </c>
      <c r="Y351" s="69">
        <f>求节点($C$8:$C$67,$J$8:$J$67,基本信息!R348)+Y350</f>
        <v>22203131.168546535</v>
      </c>
      <c r="Z351" s="69">
        <f>求节点($C$8:$C$67,$K$8:$K$67,基本信息!N348)+Z350</f>
        <v>0</v>
      </c>
      <c r="AA351" s="69">
        <f>求节点($C$8:$C$67,$K$8:$K$67,基本信息!O348)+AA350</f>
        <v>0</v>
      </c>
      <c r="AB351" s="69">
        <f>求节点($C$8:$C$67,$K$8:$K$67,基本信息!P348)+AB350</f>
        <v>0</v>
      </c>
      <c r="AC351" s="69">
        <f>求节点($C$8:$C$67,$K$8:$K$67,基本信息!Q348)+AC350</f>
        <v>0</v>
      </c>
      <c r="AD351" s="69">
        <f>求节点($C$8:$C$67,$K$8:$K$67,基本信息!R348)+AD350</f>
        <v>0</v>
      </c>
      <c r="AE351" s="69">
        <f>求节点($C$8:$C$67,$L$8:$L$67,基本信息!N348)+AE350</f>
        <v>506307496.30241644</v>
      </c>
      <c r="AF351" s="69">
        <f>求节点($C$8:$C$67,$L$8:$L$67,基本信息!O348)+AF350</f>
        <v>574005979.81044507</v>
      </c>
      <c r="AG351" s="69">
        <f>求节点($C$8:$C$67,$L$8:$L$67,基本信息!P348)+AG350</f>
        <v>647698353.71210933</v>
      </c>
      <c r="AH351" s="69">
        <f>求节点($C$8:$C$67,$L$8:$L$67,基本信息!Q348)+AH350</f>
        <v>726853522.1965065</v>
      </c>
      <c r="AI351" s="69">
        <f>求节点($C$8:$C$67,$L$8:$L$67,基本信息!R348)+AI350</f>
        <v>811340093.50572407</v>
      </c>
      <c r="AJ351" s="69"/>
    </row>
    <row r="352" spans="14:36" x14ac:dyDescent="0.15">
      <c r="N352" s="69"/>
      <c r="O352" s="69">
        <v>345</v>
      </c>
      <c r="P352" s="69">
        <f>求节点($C$8:$C$67,$I$8:$I$67,基本信息!N349)+P351</f>
        <v>620035.53293080663</v>
      </c>
      <c r="Q352" s="69">
        <f>求节点($C$8:$C$67,$I$8:$I$67,基本信息!O349)+Q351</f>
        <v>654077.79688078084</v>
      </c>
      <c r="R352" s="69">
        <f>求节点($C$8:$C$67,$I$8:$I$67,基本信息!P349)+R351</f>
        <v>689534.69667524379</v>
      </c>
      <c r="S352" s="69">
        <f>求节点($C$8:$C$67,$I$8:$I$67,基本信息!Q349)+S351</f>
        <v>726552.6823951269</v>
      </c>
      <c r="T352" s="69">
        <f>求节点($C$8:$C$67,$I$8:$I$67,基本信息!R349)+T351</f>
        <v>765449.85137715051</v>
      </c>
      <c r="U352" s="69">
        <f>求节点($C$8:$C$67,$J$8:$J$67,基本信息!N349)+U351</f>
        <v>17097258.574859377</v>
      </c>
      <c r="V352" s="69">
        <f>求节点($C$8:$C$67,$J$8:$J$67,基本信息!O349)+V351</f>
        <v>18282070.15777117</v>
      </c>
      <c r="W352" s="69">
        <f>求节点($C$8:$C$67,$J$8:$J$67,基本信息!P349)+W351</f>
        <v>19524890.589488775</v>
      </c>
      <c r="X352" s="69">
        <f>求节点($C$8:$C$67,$J$8:$J$67,基本信息!Q349)+X351</f>
        <v>20828858.334594853</v>
      </c>
      <c r="Y352" s="69">
        <f>求节点($C$8:$C$67,$J$8:$J$67,基本信息!R349)+Y351</f>
        <v>22203131.168546535</v>
      </c>
      <c r="Z352" s="69">
        <f>求节点($C$8:$C$67,$K$8:$K$67,基本信息!N349)+Z351</f>
        <v>0</v>
      </c>
      <c r="AA352" s="69">
        <f>求节点($C$8:$C$67,$K$8:$K$67,基本信息!O349)+AA351</f>
        <v>0</v>
      </c>
      <c r="AB352" s="69">
        <f>求节点($C$8:$C$67,$K$8:$K$67,基本信息!P349)+AB351</f>
        <v>0</v>
      </c>
      <c r="AC352" s="69">
        <f>求节点($C$8:$C$67,$K$8:$K$67,基本信息!Q349)+AC351</f>
        <v>0</v>
      </c>
      <c r="AD352" s="69">
        <f>求节点($C$8:$C$67,$K$8:$K$67,基本信息!R349)+AD351</f>
        <v>0</v>
      </c>
      <c r="AE352" s="69">
        <f>求节点($C$8:$C$67,$L$8:$L$67,基本信息!N349)+AE351</f>
        <v>506307496.30241644</v>
      </c>
      <c r="AF352" s="69">
        <f>求节点($C$8:$C$67,$L$8:$L$67,基本信息!O349)+AF351</f>
        <v>574005979.81044507</v>
      </c>
      <c r="AG352" s="69">
        <f>求节点($C$8:$C$67,$L$8:$L$67,基本信息!P349)+AG351</f>
        <v>647698353.71210933</v>
      </c>
      <c r="AH352" s="69">
        <f>求节点($C$8:$C$67,$L$8:$L$67,基本信息!Q349)+AH351</f>
        <v>726853522.1965065</v>
      </c>
      <c r="AI352" s="69">
        <f>求节点($C$8:$C$67,$L$8:$L$67,基本信息!R349)+AI351</f>
        <v>811340093.50572407</v>
      </c>
      <c r="AJ352" s="69"/>
    </row>
    <row r="353" spans="14:36" x14ac:dyDescent="0.15">
      <c r="N353" s="69"/>
      <c r="O353" s="69">
        <v>346</v>
      </c>
      <c r="P353" s="69">
        <f>求节点($C$8:$C$67,$I$8:$I$67,基本信息!N350)+P352</f>
        <v>620035.53293080663</v>
      </c>
      <c r="Q353" s="69">
        <f>求节点($C$8:$C$67,$I$8:$I$67,基本信息!O350)+Q352</f>
        <v>654077.79688078084</v>
      </c>
      <c r="R353" s="69">
        <f>求节点($C$8:$C$67,$I$8:$I$67,基本信息!P350)+R352</f>
        <v>689534.69667524379</v>
      </c>
      <c r="S353" s="69">
        <f>求节点($C$8:$C$67,$I$8:$I$67,基本信息!Q350)+S352</f>
        <v>726552.6823951269</v>
      </c>
      <c r="T353" s="69">
        <f>求节点($C$8:$C$67,$I$8:$I$67,基本信息!R350)+T352</f>
        <v>765449.85137715051</v>
      </c>
      <c r="U353" s="69">
        <f>求节点($C$8:$C$67,$J$8:$J$67,基本信息!N350)+U352</f>
        <v>17097258.574859377</v>
      </c>
      <c r="V353" s="69">
        <f>求节点($C$8:$C$67,$J$8:$J$67,基本信息!O350)+V352</f>
        <v>18282070.15777117</v>
      </c>
      <c r="W353" s="69">
        <f>求节点($C$8:$C$67,$J$8:$J$67,基本信息!P350)+W352</f>
        <v>19524890.589488775</v>
      </c>
      <c r="X353" s="69">
        <f>求节点($C$8:$C$67,$J$8:$J$67,基本信息!Q350)+X352</f>
        <v>20828858.334594853</v>
      </c>
      <c r="Y353" s="69">
        <f>求节点($C$8:$C$67,$J$8:$J$67,基本信息!R350)+Y352</f>
        <v>22203131.168546535</v>
      </c>
      <c r="Z353" s="69">
        <f>求节点($C$8:$C$67,$K$8:$K$67,基本信息!N350)+Z352</f>
        <v>0</v>
      </c>
      <c r="AA353" s="69">
        <f>求节点($C$8:$C$67,$K$8:$K$67,基本信息!O350)+AA352</f>
        <v>0</v>
      </c>
      <c r="AB353" s="69">
        <f>求节点($C$8:$C$67,$K$8:$K$67,基本信息!P350)+AB352</f>
        <v>0</v>
      </c>
      <c r="AC353" s="69">
        <f>求节点($C$8:$C$67,$K$8:$K$67,基本信息!Q350)+AC352</f>
        <v>0</v>
      </c>
      <c r="AD353" s="69">
        <f>求节点($C$8:$C$67,$K$8:$K$67,基本信息!R350)+AD352</f>
        <v>0</v>
      </c>
      <c r="AE353" s="69">
        <f>求节点($C$8:$C$67,$L$8:$L$67,基本信息!N350)+AE352</f>
        <v>506307496.30241644</v>
      </c>
      <c r="AF353" s="69">
        <f>求节点($C$8:$C$67,$L$8:$L$67,基本信息!O350)+AF352</f>
        <v>574005979.81044507</v>
      </c>
      <c r="AG353" s="69">
        <f>求节点($C$8:$C$67,$L$8:$L$67,基本信息!P350)+AG352</f>
        <v>647698353.71210933</v>
      </c>
      <c r="AH353" s="69">
        <f>求节点($C$8:$C$67,$L$8:$L$67,基本信息!Q350)+AH352</f>
        <v>726853522.1965065</v>
      </c>
      <c r="AI353" s="69">
        <f>求节点($C$8:$C$67,$L$8:$L$67,基本信息!R350)+AI352</f>
        <v>811340093.50572407</v>
      </c>
      <c r="AJ353" s="69"/>
    </row>
    <row r="354" spans="14:36" x14ac:dyDescent="0.15">
      <c r="N354" s="69"/>
      <c r="O354" s="69">
        <v>347</v>
      </c>
      <c r="P354" s="69">
        <f>求节点($C$8:$C$67,$I$8:$I$67,基本信息!N351)+P353</f>
        <v>620035.53293080663</v>
      </c>
      <c r="Q354" s="69">
        <f>求节点($C$8:$C$67,$I$8:$I$67,基本信息!O351)+Q353</f>
        <v>654077.79688078084</v>
      </c>
      <c r="R354" s="69">
        <f>求节点($C$8:$C$67,$I$8:$I$67,基本信息!P351)+R353</f>
        <v>689534.69667524379</v>
      </c>
      <c r="S354" s="69">
        <f>求节点($C$8:$C$67,$I$8:$I$67,基本信息!Q351)+S353</f>
        <v>726552.6823951269</v>
      </c>
      <c r="T354" s="69">
        <f>求节点($C$8:$C$67,$I$8:$I$67,基本信息!R351)+T353</f>
        <v>765449.85137715051</v>
      </c>
      <c r="U354" s="69">
        <f>求节点($C$8:$C$67,$J$8:$J$67,基本信息!N351)+U353</f>
        <v>17097258.574859377</v>
      </c>
      <c r="V354" s="69">
        <f>求节点($C$8:$C$67,$J$8:$J$67,基本信息!O351)+V353</f>
        <v>18282070.15777117</v>
      </c>
      <c r="W354" s="69">
        <f>求节点($C$8:$C$67,$J$8:$J$67,基本信息!P351)+W353</f>
        <v>19524890.589488775</v>
      </c>
      <c r="X354" s="69">
        <f>求节点($C$8:$C$67,$J$8:$J$67,基本信息!Q351)+X353</f>
        <v>20828858.334594853</v>
      </c>
      <c r="Y354" s="69">
        <f>求节点($C$8:$C$67,$J$8:$J$67,基本信息!R351)+Y353</f>
        <v>22203131.168546535</v>
      </c>
      <c r="Z354" s="69">
        <f>求节点($C$8:$C$67,$K$8:$K$67,基本信息!N351)+Z353</f>
        <v>0</v>
      </c>
      <c r="AA354" s="69">
        <f>求节点($C$8:$C$67,$K$8:$K$67,基本信息!O351)+AA353</f>
        <v>0</v>
      </c>
      <c r="AB354" s="69">
        <f>求节点($C$8:$C$67,$K$8:$K$67,基本信息!P351)+AB353</f>
        <v>0</v>
      </c>
      <c r="AC354" s="69">
        <f>求节点($C$8:$C$67,$K$8:$K$67,基本信息!Q351)+AC353</f>
        <v>0</v>
      </c>
      <c r="AD354" s="69">
        <f>求节点($C$8:$C$67,$K$8:$K$67,基本信息!R351)+AD353</f>
        <v>0</v>
      </c>
      <c r="AE354" s="69">
        <f>求节点($C$8:$C$67,$L$8:$L$67,基本信息!N351)+AE353</f>
        <v>506307496.30241644</v>
      </c>
      <c r="AF354" s="69">
        <f>求节点($C$8:$C$67,$L$8:$L$67,基本信息!O351)+AF353</f>
        <v>574005979.81044507</v>
      </c>
      <c r="AG354" s="69">
        <f>求节点($C$8:$C$67,$L$8:$L$67,基本信息!P351)+AG353</f>
        <v>647698353.71210933</v>
      </c>
      <c r="AH354" s="69">
        <f>求节点($C$8:$C$67,$L$8:$L$67,基本信息!Q351)+AH353</f>
        <v>726853522.1965065</v>
      </c>
      <c r="AI354" s="69">
        <f>求节点($C$8:$C$67,$L$8:$L$67,基本信息!R351)+AI353</f>
        <v>811340093.50572407</v>
      </c>
      <c r="AJ354" s="69"/>
    </row>
    <row r="355" spans="14:36" x14ac:dyDescent="0.15">
      <c r="N355" s="69"/>
      <c r="O355" s="69">
        <v>348</v>
      </c>
      <c r="P355" s="69">
        <f>求节点($C$8:$C$67,$I$8:$I$67,基本信息!N352)+P354</f>
        <v>620035.53293080663</v>
      </c>
      <c r="Q355" s="69">
        <f>求节点($C$8:$C$67,$I$8:$I$67,基本信息!O352)+Q354</f>
        <v>654077.79688078084</v>
      </c>
      <c r="R355" s="69">
        <f>求节点($C$8:$C$67,$I$8:$I$67,基本信息!P352)+R354</f>
        <v>689534.69667524379</v>
      </c>
      <c r="S355" s="69">
        <f>求节点($C$8:$C$67,$I$8:$I$67,基本信息!Q352)+S354</f>
        <v>726552.6823951269</v>
      </c>
      <c r="T355" s="69">
        <f>求节点($C$8:$C$67,$I$8:$I$67,基本信息!R352)+T354</f>
        <v>765449.85137715051</v>
      </c>
      <c r="U355" s="69">
        <f>求节点($C$8:$C$67,$J$8:$J$67,基本信息!N352)+U354</f>
        <v>17097258.574859377</v>
      </c>
      <c r="V355" s="69">
        <f>求节点($C$8:$C$67,$J$8:$J$67,基本信息!O352)+V354</f>
        <v>18282070.15777117</v>
      </c>
      <c r="W355" s="69">
        <f>求节点($C$8:$C$67,$J$8:$J$67,基本信息!P352)+W354</f>
        <v>19524890.589488775</v>
      </c>
      <c r="X355" s="69">
        <f>求节点($C$8:$C$67,$J$8:$J$67,基本信息!Q352)+X354</f>
        <v>20828858.334594853</v>
      </c>
      <c r="Y355" s="69">
        <f>求节点($C$8:$C$67,$J$8:$J$67,基本信息!R352)+Y354</f>
        <v>22203131.168546535</v>
      </c>
      <c r="Z355" s="69">
        <f>求节点($C$8:$C$67,$K$8:$K$67,基本信息!N352)+Z354</f>
        <v>0</v>
      </c>
      <c r="AA355" s="69">
        <f>求节点($C$8:$C$67,$K$8:$K$67,基本信息!O352)+AA354</f>
        <v>0</v>
      </c>
      <c r="AB355" s="69">
        <f>求节点($C$8:$C$67,$K$8:$K$67,基本信息!P352)+AB354</f>
        <v>0</v>
      </c>
      <c r="AC355" s="69">
        <f>求节点($C$8:$C$67,$K$8:$K$67,基本信息!Q352)+AC354</f>
        <v>0</v>
      </c>
      <c r="AD355" s="69">
        <f>求节点($C$8:$C$67,$K$8:$K$67,基本信息!R352)+AD354</f>
        <v>0</v>
      </c>
      <c r="AE355" s="69">
        <f>求节点($C$8:$C$67,$L$8:$L$67,基本信息!N352)+AE354</f>
        <v>506307496.30241644</v>
      </c>
      <c r="AF355" s="69">
        <f>求节点($C$8:$C$67,$L$8:$L$67,基本信息!O352)+AF354</f>
        <v>574005979.81044507</v>
      </c>
      <c r="AG355" s="69">
        <f>求节点($C$8:$C$67,$L$8:$L$67,基本信息!P352)+AG354</f>
        <v>647698353.71210933</v>
      </c>
      <c r="AH355" s="69">
        <f>求节点($C$8:$C$67,$L$8:$L$67,基本信息!Q352)+AH354</f>
        <v>726853522.1965065</v>
      </c>
      <c r="AI355" s="69">
        <f>求节点($C$8:$C$67,$L$8:$L$67,基本信息!R352)+AI354</f>
        <v>811340093.50572407</v>
      </c>
      <c r="AJ355" s="69"/>
    </row>
    <row r="356" spans="14:36" x14ac:dyDescent="0.15">
      <c r="N356" s="69"/>
      <c r="O356" s="69">
        <v>349</v>
      </c>
      <c r="P356" s="69">
        <f>求节点($C$8:$C$67,$I$8:$I$67,基本信息!N353)+P355</f>
        <v>620035.53293080663</v>
      </c>
      <c r="Q356" s="69">
        <f>求节点($C$8:$C$67,$I$8:$I$67,基本信息!O353)+Q355</f>
        <v>654077.79688078084</v>
      </c>
      <c r="R356" s="69">
        <f>求节点($C$8:$C$67,$I$8:$I$67,基本信息!P353)+R355</f>
        <v>689534.69667524379</v>
      </c>
      <c r="S356" s="69">
        <f>求节点($C$8:$C$67,$I$8:$I$67,基本信息!Q353)+S355</f>
        <v>726552.6823951269</v>
      </c>
      <c r="T356" s="69">
        <f>求节点($C$8:$C$67,$I$8:$I$67,基本信息!R353)+T355</f>
        <v>765449.85137715051</v>
      </c>
      <c r="U356" s="69">
        <f>求节点($C$8:$C$67,$J$8:$J$67,基本信息!N353)+U355</f>
        <v>17097258.574859377</v>
      </c>
      <c r="V356" s="69">
        <f>求节点($C$8:$C$67,$J$8:$J$67,基本信息!O353)+V355</f>
        <v>18282070.15777117</v>
      </c>
      <c r="W356" s="69">
        <f>求节点($C$8:$C$67,$J$8:$J$67,基本信息!P353)+W355</f>
        <v>19524890.589488775</v>
      </c>
      <c r="X356" s="69">
        <f>求节点($C$8:$C$67,$J$8:$J$67,基本信息!Q353)+X355</f>
        <v>20828858.334594853</v>
      </c>
      <c r="Y356" s="69">
        <f>求节点($C$8:$C$67,$J$8:$J$67,基本信息!R353)+Y355</f>
        <v>22203131.168546535</v>
      </c>
      <c r="Z356" s="69">
        <f>求节点($C$8:$C$67,$K$8:$K$67,基本信息!N353)+Z355</f>
        <v>0</v>
      </c>
      <c r="AA356" s="69">
        <f>求节点($C$8:$C$67,$K$8:$K$67,基本信息!O353)+AA355</f>
        <v>0</v>
      </c>
      <c r="AB356" s="69">
        <f>求节点($C$8:$C$67,$K$8:$K$67,基本信息!P353)+AB355</f>
        <v>0</v>
      </c>
      <c r="AC356" s="69">
        <f>求节点($C$8:$C$67,$K$8:$K$67,基本信息!Q353)+AC355</f>
        <v>0</v>
      </c>
      <c r="AD356" s="69">
        <f>求节点($C$8:$C$67,$K$8:$K$67,基本信息!R353)+AD355</f>
        <v>0</v>
      </c>
      <c r="AE356" s="69">
        <f>求节点($C$8:$C$67,$L$8:$L$67,基本信息!N353)+AE355</f>
        <v>506307496.30241644</v>
      </c>
      <c r="AF356" s="69">
        <f>求节点($C$8:$C$67,$L$8:$L$67,基本信息!O353)+AF355</f>
        <v>574005979.81044507</v>
      </c>
      <c r="AG356" s="69">
        <f>求节点($C$8:$C$67,$L$8:$L$67,基本信息!P353)+AG355</f>
        <v>647698353.71210933</v>
      </c>
      <c r="AH356" s="69">
        <f>求节点($C$8:$C$67,$L$8:$L$67,基本信息!Q353)+AH355</f>
        <v>726853522.1965065</v>
      </c>
      <c r="AI356" s="69">
        <f>求节点($C$8:$C$67,$L$8:$L$67,基本信息!R353)+AI355</f>
        <v>811340093.50572407</v>
      </c>
      <c r="AJ356" s="69"/>
    </row>
    <row r="357" spans="14:36" x14ac:dyDescent="0.15">
      <c r="N357" s="69"/>
      <c r="O357" s="69">
        <v>350</v>
      </c>
      <c r="P357" s="69">
        <f>求节点($C$8:$C$67,$I$8:$I$67,基本信息!N354)+P356</f>
        <v>620035.53293080663</v>
      </c>
      <c r="Q357" s="69">
        <f>求节点($C$8:$C$67,$I$8:$I$67,基本信息!O354)+Q356</f>
        <v>654077.79688078084</v>
      </c>
      <c r="R357" s="69">
        <f>求节点($C$8:$C$67,$I$8:$I$67,基本信息!P354)+R356</f>
        <v>689534.69667524379</v>
      </c>
      <c r="S357" s="69">
        <f>求节点($C$8:$C$67,$I$8:$I$67,基本信息!Q354)+S356</f>
        <v>726552.6823951269</v>
      </c>
      <c r="T357" s="69">
        <f>求节点($C$8:$C$67,$I$8:$I$67,基本信息!R354)+T356</f>
        <v>765449.85137715051</v>
      </c>
      <c r="U357" s="69">
        <f>求节点($C$8:$C$67,$J$8:$J$67,基本信息!N354)+U356</f>
        <v>17097258.574859377</v>
      </c>
      <c r="V357" s="69">
        <f>求节点($C$8:$C$67,$J$8:$J$67,基本信息!O354)+V356</f>
        <v>18282070.15777117</v>
      </c>
      <c r="W357" s="69">
        <f>求节点($C$8:$C$67,$J$8:$J$67,基本信息!P354)+W356</f>
        <v>19524890.589488775</v>
      </c>
      <c r="X357" s="69">
        <f>求节点($C$8:$C$67,$J$8:$J$67,基本信息!Q354)+X356</f>
        <v>20828858.334594853</v>
      </c>
      <c r="Y357" s="69">
        <f>求节点($C$8:$C$67,$J$8:$J$67,基本信息!R354)+Y356</f>
        <v>22203131.168546535</v>
      </c>
      <c r="Z357" s="69">
        <f>求节点($C$8:$C$67,$K$8:$K$67,基本信息!N354)+Z356</f>
        <v>0</v>
      </c>
      <c r="AA357" s="69">
        <f>求节点($C$8:$C$67,$K$8:$K$67,基本信息!O354)+AA356</f>
        <v>0</v>
      </c>
      <c r="AB357" s="69">
        <f>求节点($C$8:$C$67,$K$8:$K$67,基本信息!P354)+AB356</f>
        <v>0</v>
      </c>
      <c r="AC357" s="69">
        <f>求节点($C$8:$C$67,$K$8:$K$67,基本信息!Q354)+AC356</f>
        <v>0</v>
      </c>
      <c r="AD357" s="69">
        <f>求节点($C$8:$C$67,$K$8:$K$67,基本信息!R354)+AD356</f>
        <v>0</v>
      </c>
      <c r="AE357" s="69">
        <f>求节点($C$8:$C$67,$L$8:$L$67,基本信息!N354)+AE356</f>
        <v>506307496.30241644</v>
      </c>
      <c r="AF357" s="69">
        <f>求节点($C$8:$C$67,$L$8:$L$67,基本信息!O354)+AF356</f>
        <v>574005979.81044507</v>
      </c>
      <c r="AG357" s="69">
        <f>求节点($C$8:$C$67,$L$8:$L$67,基本信息!P354)+AG356</f>
        <v>647698353.71210933</v>
      </c>
      <c r="AH357" s="69">
        <f>求节点($C$8:$C$67,$L$8:$L$67,基本信息!Q354)+AH356</f>
        <v>726853522.1965065</v>
      </c>
      <c r="AI357" s="69">
        <f>求节点($C$8:$C$67,$L$8:$L$67,基本信息!R354)+AI356</f>
        <v>811340093.50572407</v>
      </c>
      <c r="AJ357" s="69"/>
    </row>
    <row r="358" spans="14:36" x14ac:dyDescent="0.15">
      <c r="N358" s="69"/>
      <c r="O358" s="69">
        <v>351</v>
      </c>
      <c r="P358" s="69">
        <f>求节点($C$8:$C$67,$I$8:$I$67,基本信息!N355)+P357</f>
        <v>620035.53293080663</v>
      </c>
      <c r="Q358" s="69">
        <f>求节点($C$8:$C$67,$I$8:$I$67,基本信息!O355)+Q357</f>
        <v>654077.79688078084</v>
      </c>
      <c r="R358" s="69">
        <f>求节点($C$8:$C$67,$I$8:$I$67,基本信息!P355)+R357</f>
        <v>689534.69667524379</v>
      </c>
      <c r="S358" s="69">
        <f>求节点($C$8:$C$67,$I$8:$I$67,基本信息!Q355)+S357</f>
        <v>726552.6823951269</v>
      </c>
      <c r="T358" s="69">
        <f>求节点($C$8:$C$67,$I$8:$I$67,基本信息!R355)+T357</f>
        <v>765449.85137715051</v>
      </c>
      <c r="U358" s="69">
        <f>求节点($C$8:$C$67,$J$8:$J$67,基本信息!N355)+U357</f>
        <v>17097258.574859377</v>
      </c>
      <c r="V358" s="69">
        <f>求节点($C$8:$C$67,$J$8:$J$67,基本信息!O355)+V357</f>
        <v>18282070.15777117</v>
      </c>
      <c r="W358" s="69">
        <f>求节点($C$8:$C$67,$J$8:$J$67,基本信息!P355)+W357</f>
        <v>19524890.589488775</v>
      </c>
      <c r="X358" s="69">
        <f>求节点($C$8:$C$67,$J$8:$J$67,基本信息!Q355)+X357</f>
        <v>20828858.334594853</v>
      </c>
      <c r="Y358" s="69">
        <f>求节点($C$8:$C$67,$J$8:$J$67,基本信息!R355)+Y357</f>
        <v>22203131.168546535</v>
      </c>
      <c r="Z358" s="69">
        <f>求节点($C$8:$C$67,$K$8:$K$67,基本信息!N355)+Z357</f>
        <v>0</v>
      </c>
      <c r="AA358" s="69">
        <f>求节点($C$8:$C$67,$K$8:$K$67,基本信息!O355)+AA357</f>
        <v>0</v>
      </c>
      <c r="AB358" s="69">
        <f>求节点($C$8:$C$67,$K$8:$K$67,基本信息!P355)+AB357</f>
        <v>0</v>
      </c>
      <c r="AC358" s="69">
        <f>求节点($C$8:$C$67,$K$8:$K$67,基本信息!Q355)+AC357</f>
        <v>0</v>
      </c>
      <c r="AD358" s="69">
        <f>求节点($C$8:$C$67,$K$8:$K$67,基本信息!R355)+AD357</f>
        <v>0</v>
      </c>
      <c r="AE358" s="69">
        <f>求节点($C$8:$C$67,$L$8:$L$67,基本信息!N355)+AE357</f>
        <v>506307496.30241644</v>
      </c>
      <c r="AF358" s="69">
        <f>求节点($C$8:$C$67,$L$8:$L$67,基本信息!O355)+AF357</f>
        <v>574005979.81044507</v>
      </c>
      <c r="AG358" s="69">
        <f>求节点($C$8:$C$67,$L$8:$L$67,基本信息!P355)+AG357</f>
        <v>647698353.71210933</v>
      </c>
      <c r="AH358" s="69">
        <f>求节点($C$8:$C$67,$L$8:$L$67,基本信息!Q355)+AH357</f>
        <v>726853522.1965065</v>
      </c>
      <c r="AI358" s="69">
        <f>求节点($C$8:$C$67,$L$8:$L$67,基本信息!R355)+AI357</f>
        <v>811340093.50572407</v>
      </c>
      <c r="AJ358" s="69"/>
    </row>
    <row r="359" spans="14:36" x14ac:dyDescent="0.15">
      <c r="N359" s="69"/>
      <c r="O359" s="69">
        <v>352</v>
      </c>
      <c r="P359" s="69">
        <f>求节点($C$8:$C$67,$I$8:$I$67,基本信息!N356)+P358</f>
        <v>620035.53293080663</v>
      </c>
      <c r="Q359" s="69">
        <f>求节点($C$8:$C$67,$I$8:$I$67,基本信息!O356)+Q358</f>
        <v>654077.79688078084</v>
      </c>
      <c r="R359" s="69">
        <f>求节点($C$8:$C$67,$I$8:$I$67,基本信息!P356)+R358</f>
        <v>689534.69667524379</v>
      </c>
      <c r="S359" s="69">
        <f>求节点($C$8:$C$67,$I$8:$I$67,基本信息!Q356)+S358</f>
        <v>726552.6823951269</v>
      </c>
      <c r="T359" s="69">
        <f>求节点($C$8:$C$67,$I$8:$I$67,基本信息!R356)+T358</f>
        <v>765449.85137715051</v>
      </c>
      <c r="U359" s="69">
        <f>求节点($C$8:$C$67,$J$8:$J$67,基本信息!N356)+U358</f>
        <v>17097258.574859377</v>
      </c>
      <c r="V359" s="69">
        <f>求节点($C$8:$C$67,$J$8:$J$67,基本信息!O356)+V358</f>
        <v>18282070.15777117</v>
      </c>
      <c r="W359" s="69">
        <f>求节点($C$8:$C$67,$J$8:$J$67,基本信息!P356)+W358</f>
        <v>19524890.589488775</v>
      </c>
      <c r="X359" s="69">
        <f>求节点($C$8:$C$67,$J$8:$J$67,基本信息!Q356)+X358</f>
        <v>20828858.334594853</v>
      </c>
      <c r="Y359" s="69">
        <f>求节点($C$8:$C$67,$J$8:$J$67,基本信息!R356)+Y358</f>
        <v>22203131.168546535</v>
      </c>
      <c r="Z359" s="69">
        <f>求节点($C$8:$C$67,$K$8:$K$67,基本信息!N356)+Z358</f>
        <v>0</v>
      </c>
      <c r="AA359" s="69">
        <f>求节点($C$8:$C$67,$K$8:$K$67,基本信息!O356)+AA358</f>
        <v>0</v>
      </c>
      <c r="AB359" s="69">
        <f>求节点($C$8:$C$67,$K$8:$K$67,基本信息!P356)+AB358</f>
        <v>0</v>
      </c>
      <c r="AC359" s="69">
        <f>求节点($C$8:$C$67,$K$8:$K$67,基本信息!Q356)+AC358</f>
        <v>0</v>
      </c>
      <c r="AD359" s="69">
        <f>求节点($C$8:$C$67,$K$8:$K$67,基本信息!R356)+AD358</f>
        <v>0</v>
      </c>
      <c r="AE359" s="69">
        <f>求节点($C$8:$C$67,$L$8:$L$67,基本信息!N356)+AE358</f>
        <v>506307496.30241644</v>
      </c>
      <c r="AF359" s="69">
        <f>求节点($C$8:$C$67,$L$8:$L$67,基本信息!O356)+AF358</f>
        <v>574005979.81044507</v>
      </c>
      <c r="AG359" s="69">
        <f>求节点($C$8:$C$67,$L$8:$L$67,基本信息!P356)+AG358</f>
        <v>647698353.71210933</v>
      </c>
      <c r="AH359" s="69">
        <f>求节点($C$8:$C$67,$L$8:$L$67,基本信息!Q356)+AH358</f>
        <v>726853522.1965065</v>
      </c>
      <c r="AI359" s="69">
        <f>求节点($C$8:$C$67,$L$8:$L$67,基本信息!R356)+AI358</f>
        <v>811340093.50572407</v>
      </c>
      <c r="AJ359" s="69"/>
    </row>
    <row r="360" spans="14:36" x14ac:dyDescent="0.15">
      <c r="N360" s="69"/>
      <c r="O360" s="69">
        <v>353</v>
      </c>
      <c r="P360" s="69">
        <f>求节点($C$8:$C$67,$I$8:$I$67,基本信息!N357)+P359</f>
        <v>620035.53293080663</v>
      </c>
      <c r="Q360" s="69">
        <f>求节点($C$8:$C$67,$I$8:$I$67,基本信息!O357)+Q359</f>
        <v>654077.79688078084</v>
      </c>
      <c r="R360" s="69">
        <f>求节点($C$8:$C$67,$I$8:$I$67,基本信息!P357)+R359</f>
        <v>689534.69667524379</v>
      </c>
      <c r="S360" s="69">
        <f>求节点($C$8:$C$67,$I$8:$I$67,基本信息!Q357)+S359</f>
        <v>726552.6823951269</v>
      </c>
      <c r="T360" s="69">
        <f>求节点($C$8:$C$67,$I$8:$I$67,基本信息!R357)+T359</f>
        <v>765449.85137715051</v>
      </c>
      <c r="U360" s="69">
        <f>求节点($C$8:$C$67,$J$8:$J$67,基本信息!N357)+U359</f>
        <v>17097258.574859377</v>
      </c>
      <c r="V360" s="69">
        <f>求节点($C$8:$C$67,$J$8:$J$67,基本信息!O357)+V359</f>
        <v>18282070.15777117</v>
      </c>
      <c r="W360" s="69">
        <f>求节点($C$8:$C$67,$J$8:$J$67,基本信息!P357)+W359</f>
        <v>19524890.589488775</v>
      </c>
      <c r="X360" s="69">
        <f>求节点($C$8:$C$67,$J$8:$J$67,基本信息!Q357)+X359</f>
        <v>20828858.334594853</v>
      </c>
      <c r="Y360" s="69">
        <f>求节点($C$8:$C$67,$J$8:$J$67,基本信息!R357)+Y359</f>
        <v>22203131.168546535</v>
      </c>
      <c r="Z360" s="69">
        <f>求节点($C$8:$C$67,$K$8:$K$67,基本信息!N357)+Z359</f>
        <v>0</v>
      </c>
      <c r="AA360" s="69">
        <f>求节点($C$8:$C$67,$K$8:$K$67,基本信息!O357)+AA359</f>
        <v>0</v>
      </c>
      <c r="AB360" s="69">
        <f>求节点($C$8:$C$67,$K$8:$K$67,基本信息!P357)+AB359</f>
        <v>0</v>
      </c>
      <c r="AC360" s="69">
        <f>求节点($C$8:$C$67,$K$8:$K$67,基本信息!Q357)+AC359</f>
        <v>0</v>
      </c>
      <c r="AD360" s="69">
        <f>求节点($C$8:$C$67,$K$8:$K$67,基本信息!R357)+AD359</f>
        <v>0</v>
      </c>
      <c r="AE360" s="69">
        <f>求节点($C$8:$C$67,$L$8:$L$67,基本信息!N357)+AE359</f>
        <v>506307496.30241644</v>
      </c>
      <c r="AF360" s="69">
        <f>求节点($C$8:$C$67,$L$8:$L$67,基本信息!O357)+AF359</f>
        <v>574005979.81044507</v>
      </c>
      <c r="AG360" s="69">
        <f>求节点($C$8:$C$67,$L$8:$L$67,基本信息!P357)+AG359</f>
        <v>647698353.71210933</v>
      </c>
      <c r="AH360" s="69">
        <f>求节点($C$8:$C$67,$L$8:$L$67,基本信息!Q357)+AH359</f>
        <v>726853522.1965065</v>
      </c>
      <c r="AI360" s="69">
        <f>求节点($C$8:$C$67,$L$8:$L$67,基本信息!R357)+AI359</f>
        <v>811340093.50572407</v>
      </c>
      <c r="AJ360" s="69"/>
    </row>
    <row r="361" spans="14:36" x14ac:dyDescent="0.15">
      <c r="N361" s="69"/>
      <c r="O361" s="69">
        <v>354</v>
      </c>
      <c r="P361" s="69">
        <f>求节点($C$8:$C$67,$I$8:$I$67,基本信息!N358)+P360</f>
        <v>620035.53293080663</v>
      </c>
      <c r="Q361" s="69">
        <f>求节点($C$8:$C$67,$I$8:$I$67,基本信息!O358)+Q360</f>
        <v>654077.79688078084</v>
      </c>
      <c r="R361" s="69">
        <f>求节点($C$8:$C$67,$I$8:$I$67,基本信息!P358)+R360</f>
        <v>689534.69667524379</v>
      </c>
      <c r="S361" s="69">
        <f>求节点($C$8:$C$67,$I$8:$I$67,基本信息!Q358)+S360</f>
        <v>726552.6823951269</v>
      </c>
      <c r="T361" s="69">
        <f>求节点($C$8:$C$67,$I$8:$I$67,基本信息!R358)+T360</f>
        <v>765449.85137715051</v>
      </c>
      <c r="U361" s="69">
        <f>求节点($C$8:$C$67,$J$8:$J$67,基本信息!N358)+U360</f>
        <v>17097258.574859377</v>
      </c>
      <c r="V361" s="69">
        <f>求节点($C$8:$C$67,$J$8:$J$67,基本信息!O358)+V360</f>
        <v>18282070.15777117</v>
      </c>
      <c r="W361" s="69">
        <f>求节点($C$8:$C$67,$J$8:$J$67,基本信息!P358)+W360</f>
        <v>19524890.589488775</v>
      </c>
      <c r="X361" s="69">
        <f>求节点($C$8:$C$67,$J$8:$J$67,基本信息!Q358)+X360</f>
        <v>20828858.334594853</v>
      </c>
      <c r="Y361" s="69">
        <f>求节点($C$8:$C$67,$J$8:$J$67,基本信息!R358)+Y360</f>
        <v>22203131.168546535</v>
      </c>
      <c r="Z361" s="69">
        <f>求节点($C$8:$C$67,$K$8:$K$67,基本信息!N358)+Z360</f>
        <v>0</v>
      </c>
      <c r="AA361" s="69">
        <f>求节点($C$8:$C$67,$K$8:$K$67,基本信息!O358)+AA360</f>
        <v>0</v>
      </c>
      <c r="AB361" s="69">
        <f>求节点($C$8:$C$67,$K$8:$K$67,基本信息!P358)+AB360</f>
        <v>0</v>
      </c>
      <c r="AC361" s="69">
        <f>求节点($C$8:$C$67,$K$8:$K$67,基本信息!Q358)+AC360</f>
        <v>0</v>
      </c>
      <c r="AD361" s="69">
        <f>求节点($C$8:$C$67,$K$8:$K$67,基本信息!R358)+AD360</f>
        <v>0</v>
      </c>
      <c r="AE361" s="69">
        <f>求节点($C$8:$C$67,$L$8:$L$67,基本信息!N358)+AE360</f>
        <v>506307496.30241644</v>
      </c>
      <c r="AF361" s="69">
        <f>求节点($C$8:$C$67,$L$8:$L$67,基本信息!O358)+AF360</f>
        <v>574005979.81044507</v>
      </c>
      <c r="AG361" s="69">
        <f>求节点($C$8:$C$67,$L$8:$L$67,基本信息!P358)+AG360</f>
        <v>647698353.71210933</v>
      </c>
      <c r="AH361" s="69">
        <f>求节点($C$8:$C$67,$L$8:$L$67,基本信息!Q358)+AH360</f>
        <v>726853522.1965065</v>
      </c>
      <c r="AI361" s="69">
        <f>求节点($C$8:$C$67,$L$8:$L$67,基本信息!R358)+AI360</f>
        <v>811340093.50572407</v>
      </c>
      <c r="AJ361" s="69"/>
    </row>
    <row r="362" spans="14:36" x14ac:dyDescent="0.15">
      <c r="N362" s="69"/>
      <c r="O362" s="69">
        <v>355</v>
      </c>
      <c r="P362" s="69">
        <f>求节点($C$8:$C$67,$I$8:$I$67,基本信息!N359)+P361</f>
        <v>620035.53293080663</v>
      </c>
      <c r="Q362" s="69">
        <f>求节点($C$8:$C$67,$I$8:$I$67,基本信息!O359)+Q361</f>
        <v>654077.79688078084</v>
      </c>
      <c r="R362" s="69">
        <f>求节点($C$8:$C$67,$I$8:$I$67,基本信息!P359)+R361</f>
        <v>689534.69667524379</v>
      </c>
      <c r="S362" s="69">
        <f>求节点($C$8:$C$67,$I$8:$I$67,基本信息!Q359)+S361</f>
        <v>726552.6823951269</v>
      </c>
      <c r="T362" s="69">
        <f>求节点($C$8:$C$67,$I$8:$I$67,基本信息!R359)+T361</f>
        <v>765449.85137715051</v>
      </c>
      <c r="U362" s="69">
        <f>求节点($C$8:$C$67,$J$8:$J$67,基本信息!N359)+U361</f>
        <v>17097258.574859377</v>
      </c>
      <c r="V362" s="69">
        <f>求节点($C$8:$C$67,$J$8:$J$67,基本信息!O359)+V361</f>
        <v>18282070.15777117</v>
      </c>
      <c r="W362" s="69">
        <f>求节点($C$8:$C$67,$J$8:$J$67,基本信息!P359)+W361</f>
        <v>19524890.589488775</v>
      </c>
      <c r="X362" s="69">
        <f>求节点($C$8:$C$67,$J$8:$J$67,基本信息!Q359)+X361</f>
        <v>20828858.334594853</v>
      </c>
      <c r="Y362" s="69">
        <f>求节点($C$8:$C$67,$J$8:$J$67,基本信息!R359)+Y361</f>
        <v>22203131.168546535</v>
      </c>
      <c r="Z362" s="69">
        <f>求节点($C$8:$C$67,$K$8:$K$67,基本信息!N359)+Z361</f>
        <v>0</v>
      </c>
      <c r="AA362" s="69">
        <f>求节点($C$8:$C$67,$K$8:$K$67,基本信息!O359)+AA361</f>
        <v>0</v>
      </c>
      <c r="AB362" s="69">
        <f>求节点($C$8:$C$67,$K$8:$K$67,基本信息!P359)+AB361</f>
        <v>0</v>
      </c>
      <c r="AC362" s="69">
        <f>求节点($C$8:$C$67,$K$8:$K$67,基本信息!Q359)+AC361</f>
        <v>0</v>
      </c>
      <c r="AD362" s="69">
        <f>求节点($C$8:$C$67,$K$8:$K$67,基本信息!R359)+AD361</f>
        <v>0</v>
      </c>
      <c r="AE362" s="69">
        <f>求节点($C$8:$C$67,$L$8:$L$67,基本信息!N359)+AE361</f>
        <v>506307496.30241644</v>
      </c>
      <c r="AF362" s="69">
        <f>求节点($C$8:$C$67,$L$8:$L$67,基本信息!O359)+AF361</f>
        <v>574005979.81044507</v>
      </c>
      <c r="AG362" s="69">
        <f>求节点($C$8:$C$67,$L$8:$L$67,基本信息!P359)+AG361</f>
        <v>647698353.71210933</v>
      </c>
      <c r="AH362" s="69">
        <f>求节点($C$8:$C$67,$L$8:$L$67,基本信息!Q359)+AH361</f>
        <v>726853522.1965065</v>
      </c>
      <c r="AI362" s="69">
        <f>求节点($C$8:$C$67,$L$8:$L$67,基本信息!R359)+AI361</f>
        <v>811340093.50572407</v>
      </c>
      <c r="AJ362" s="69"/>
    </row>
    <row r="363" spans="14:36" x14ac:dyDescent="0.15">
      <c r="N363" s="69"/>
      <c r="O363" s="69">
        <v>356</v>
      </c>
      <c r="P363" s="69">
        <f>求节点($C$8:$C$67,$I$8:$I$67,基本信息!N360)+P362</f>
        <v>620035.53293080663</v>
      </c>
      <c r="Q363" s="69">
        <f>求节点($C$8:$C$67,$I$8:$I$67,基本信息!O360)+Q362</f>
        <v>654077.79688078084</v>
      </c>
      <c r="R363" s="69">
        <f>求节点($C$8:$C$67,$I$8:$I$67,基本信息!P360)+R362</f>
        <v>689534.69667524379</v>
      </c>
      <c r="S363" s="69">
        <f>求节点($C$8:$C$67,$I$8:$I$67,基本信息!Q360)+S362</f>
        <v>726552.6823951269</v>
      </c>
      <c r="T363" s="69">
        <f>求节点($C$8:$C$67,$I$8:$I$67,基本信息!R360)+T362</f>
        <v>765449.85137715051</v>
      </c>
      <c r="U363" s="69">
        <f>求节点($C$8:$C$67,$J$8:$J$67,基本信息!N360)+U362</f>
        <v>17097258.574859377</v>
      </c>
      <c r="V363" s="69">
        <f>求节点($C$8:$C$67,$J$8:$J$67,基本信息!O360)+V362</f>
        <v>18282070.15777117</v>
      </c>
      <c r="W363" s="69">
        <f>求节点($C$8:$C$67,$J$8:$J$67,基本信息!P360)+W362</f>
        <v>19524890.589488775</v>
      </c>
      <c r="X363" s="69">
        <f>求节点($C$8:$C$67,$J$8:$J$67,基本信息!Q360)+X362</f>
        <v>20828858.334594853</v>
      </c>
      <c r="Y363" s="69">
        <f>求节点($C$8:$C$67,$J$8:$J$67,基本信息!R360)+Y362</f>
        <v>22203131.168546535</v>
      </c>
      <c r="Z363" s="69">
        <f>求节点($C$8:$C$67,$K$8:$K$67,基本信息!N360)+Z362</f>
        <v>0</v>
      </c>
      <c r="AA363" s="69">
        <f>求节点($C$8:$C$67,$K$8:$K$67,基本信息!O360)+AA362</f>
        <v>0</v>
      </c>
      <c r="AB363" s="69">
        <f>求节点($C$8:$C$67,$K$8:$K$67,基本信息!P360)+AB362</f>
        <v>0</v>
      </c>
      <c r="AC363" s="69">
        <f>求节点($C$8:$C$67,$K$8:$K$67,基本信息!Q360)+AC362</f>
        <v>0</v>
      </c>
      <c r="AD363" s="69">
        <f>求节点($C$8:$C$67,$K$8:$K$67,基本信息!R360)+AD362</f>
        <v>0</v>
      </c>
      <c r="AE363" s="69">
        <f>求节点($C$8:$C$67,$L$8:$L$67,基本信息!N360)+AE362</f>
        <v>506307496.30241644</v>
      </c>
      <c r="AF363" s="69">
        <f>求节点($C$8:$C$67,$L$8:$L$67,基本信息!O360)+AF362</f>
        <v>574005979.81044507</v>
      </c>
      <c r="AG363" s="69">
        <f>求节点($C$8:$C$67,$L$8:$L$67,基本信息!P360)+AG362</f>
        <v>647698353.71210933</v>
      </c>
      <c r="AH363" s="69">
        <f>求节点($C$8:$C$67,$L$8:$L$67,基本信息!Q360)+AH362</f>
        <v>726853522.1965065</v>
      </c>
      <c r="AI363" s="69">
        <f>求节点($C$8:$C$67,$L$8:$L$67,基本信息!R360)+AI362</f>
        <v>811340093.50572407</v>
      </c>
      <c r="AJ363" s="69"/>
    </row>
    <row r="364" spans="14:36" x14ac:dyDescent="0.15">
      <c r="N364" s="69"/>
      <c r="O364" s="69">
        <v>357</v>
      </c>
      <c r="P364" s="69">
        <f>求节点($C$8:$C$67,$I$8:$I$67,基本信息!N361)+P363</f>
        <v>620035.53293080663</v>
      </c>
      <c r="Q364" s="69">
        <f>求节点($C$8:$C$67,$I$8:$I$67,基本信息!O361)+Q363</f>
        <v>654077.79688078084</v>
      </c>
      <c r="R364" s="69">
        <f>求节点($C$8:$C$67,$I$8:$I$67,基本信息!P361)+R363</f>
        <v>689534.69667524379</v>
      </c>
      <c r="S364" s="69">
        <f>求节点($C$8:$C$67,$I$8:$I$67,基本信息!Q361)+S363</f>
        <v>726552.6823951269</v>
      </c>
      <c r="T364" s="69">
        <f>求节点($C$8:$C$67,$I$8:$I$67,基本信息!R361)+T363</f>
        <v>765449.85137715051</v>
      </c>
      <c r="U364" s="69">
        <f>求节点($C$8:$C$67,$J$8:$J$67,基本信息!N361)+U363</f>
        <v>17097258.574859377</v>
      </c>
      <c r="V364" s="69">
        <f>求节点($C$8:$C$67,$J$8:$J$67,基本信息!O361)+V363</f>
        <v>18282070.15777117</v>
      </c>
      <c r="W364" s="69">
        <f>求节点($C$8:$C$67,$J$8:$J$67,基本信息!P361)+W363</f>
        <v>19524890.589488775</v>
      </c>
      <c r="X364" s="69">
        <f>求节点($C$8:$C$67,$J$8:$J$67,基本信息!Q361)+X363</f>
        <v>20828858.334594853</v>
      </c>
      <c r="Y364" s="69">
        <f>求节点($C$8:$C$67,$J$8:$J$67,基本信息!R361)+Y363</f>
        <v>22203131.168546535</v>
      </c>
      <c r="Z364" s="69">
        <f>求节点($C$8:$C$67,$K$8:$K$67,基本信息!N361)+Z363</f>
        <v>0</v>
      </c>
      <c r="AA364" s="69">
        <f>求节点($C$8:$C$67,$K$8:$K$67,基本信息!O361)+AA363</f>
        <v>0</v>
      </c>
      <c r="AB364" s="69">
        <f>求节点($C$8:$C$67,$K$8:$K$67,基本信息!P361)+AB363</f>
        <v>0</v>
      </c>
      <c r="AC364" s="69">
        <f>求节点($C$8:$C$67,$K$8:$K$67,基本信息!Q361)+AC363</f>
        <v>0</v>
      </c>
      <c r="AD364" s="69">
        <f>求节点($C$8:$C$67,$K$8:$K$67,基本信息!R361)+AD363</f>
        <v>0</v>
      </c>
      <c r="AE364" s="69">
        <f>求节点($C$8:$C$67,$L$8:$L$67,基本信息!N361)+AE363</f>
        <v>506307496.30241644</v>
      </c>
      <c r="AF364" s="69">
        <f>求节点($C$8:$C$67,$L$8:$L$67,基本信息!O361)+AF363</f>
        <v>574005979.81044507</v>
      </c>
      <c r="AG364" s="69">
        <f>求节点($C$8:$C$67,$L$8:$L$67,基本信息!P361)+AG363</f>
        <v>647698353.71210933</v>
      </c>
      <c r="AH364" s="69">
        <f>求节点($C$8:$C$67,$L$8:$L$67,基本信息!Q361)+AH363</f>
        <v>726853522.1965065</v>
      </c>
      <c r="AI364" s="69">
        <f>求节点($C$8:$C$67,$L$8:$L$67,基本信息!R361)+AI363</f>
        <v>811340093.50572407</v>
      </c>
      <c r="AJ364" s="69"/>
    </row>
    <row r="365" spans="14:36" x14ac:dyDescent="0.15">
      <c r="N365" s="69"/>
      <c r="O365" s="69">
        <v>358</v>
      </c>
      <c r="P365" s="69">
        <f>求节点($C$8:$C$67,$I$8:$I$67,基本信息!N362)+P364</f>
        <v>620035.53293080663</v>
      </c>
      <c r="Q365" s="69">
        <f>求节点($C$8:$C$67,$I$8:$I$67,基本信息!O362)+Q364</f>
        <v>654077.79688078084</v>
      </c>
      <c r="R365" s="69">
        <f>求节点($C$8:$C$67,$I$8:$I$67,基本信息!P362)+R364</f>
        <v>689534.69667524379</v>
      </c>
      <c r="S365" s="69">
        <f>求节点($C$8:$C$67,$I$8:$I$67,基本信息!Q362)+S364</f>
        <v>726552.6823951269</v>
      </c>
      <c r="T365" s="69">
        <f>求节点($C$8:$C$67,$I$8:$I$67,基本信息!R362)+T364</f>
        <v>765449.85137715051</v>
      </c>
      <c r="U365" s="69">
        <f>求节点($C$8:$C$67,$J$8:$J$67,基本信息!N362)+U364</f>
        <v>17097258.574859377</v>
      </c>
      <c r="V365" s="69">
        <f>求节点($C$8:$C$67,$J$8:$J$67,基本信息!O362)+V364</f>
        <v>18282070.15777117</v>
      </c>
      <c r="W365" s="69">
        <f>求节点($C$8:$C$67,$J$8:$J$67,基本信息!P362)+W364</f>
        <v>19524890.589488775</v>
      </c>
      <c r="X365" s="69">
        <f>求节点($C$8:$C$67,$J$8:$J$67,基本信息!Q362)+X364</f>
        <v>20828858.334594853</v>
      </c>
      <c r="Y365" s="69">
        <f>求节点($C$8:$C$67,$J$8:$J$67,基本信息!R362)+Y364</f>
        <v>22203131.168546535</v>
      </c>
      <c r="Z365" s="69">
        <f>求节点($C$8:$C$67,$K$8:$K$67,基本信息!N362)+Z364</f>
        <v>0</v>
      </c>
      <c r="AA365" s="69">
        <f>求节点($C$8:$C$67,$K$8:$K$67,基本信息!O362)+AA364</f>
        <v>0</v>
      </c>
      <c r="AB365" s="69">
        <f>求节点($C$8:$C$67,$K$8:$K$67,基本信息!P362)+AB364</f>
        <v>0</v>
      </c>
      <c r="AC365" s="69">
        <f>求节点($C$8:$C$67,$K$8:$K$67,基本信息!Q362)+AC364</f>
        <v>0</v>
      </c>
      <c r="AD365" s="69">
        <f>求节点($C$8:$C$67,$K$8:$K$67,基本信息!R362)+AD364</f>
        <v>0</v>
      </c>
      <c r="AE365" s="69">
        <f>求节点($C$8:$C$67,$L$8:$L$67,基本信息!N362)+AE364</f>
        <v>506307496.30241644</v>
      </c>
      <c r="AF365" s="69">
        <f>求节点($C$8:$C$67,$L$8:$L$67,基本信息!O362)+AF364</f>
        <v>574005979.81044507</v>
      </c>
      <c r="AG365" s="69">
        <f>求节点($C$8:$C$67,$L$8:$L$67,基本信息!P362)+AG364</f>
        <v>647698353.71210933</v>
      </c>
      <c r="AH365" s="69">
        <f>求节点($C$8:$C$67,$L$8:$L$67,基本信息!Q362)+AH364</f>
        <v>726853522.1965065</v>
      </c>
      <c r="AI365" s="69">
        <f>求节点($C$8:$C$67,$L$8:$L$67,基本信息!R362)+AI364</f>
        <v>811340093.50572407</v>
      </c>
      <c r="AJ365" s="69"/>
    </row>
    <row r="366" spans="14:36" x14ac:dyDescent="0.15">
      <c r="N366" s="69"/>
      <c r="O366" s="69">
        <v>359</v>
      </c>
      <c r="P366" s="69">
        <f>求节点($C$8:$C$67,$I$8:$I$67,基本信息!N363)+P365</f>
        <v>620035.53293080663</v>
      </c>
      <c r="Q366" s="69">
        <f>求节点($C$8:$C$67,$I$8:$I$67,基本信息!O363)+Q365</f>
        <v>654077.79688078084</v>
      </c>
      <c r="R366" s="69">
        <f>求节点($C$8:$C$67,$I$8:$I$67,基本信息!P363)+R365</f>
        <v>689534.69667524379</v>
      </c>
      <c r="S366" s="69">
        <f>求节点($C$8:$C$67,$I$8:$I$67,基本信息!Q363)+S365</f>
        <v>726552.6823951269</v>
      </c>
      <c r="T366" s="69">
        <f>求节点($C$8:$C$67,$I$8:$I$67,基本信息!R363)+T365</f>
        <v>765449.85137715051</v>
      </c>
      <c r="U366" s="69">
        <f>求节点($C$8:$C$67,$J$8:$J$67,基本信息!N363)+U365</f>
        <v>17097258.574859377</v>
      </c>
      <c r="V366" s="69">
        <f>求节点($C$8:$C$67,$J$8:$J$67,基本信息!O363)+V365</f>
        <v>18282070.15777117</v>
      </c>
      <c r="W366" s="69">
        <f>求节点($C$8:$C$67,$J$8:$J$67,基本信息!P363)+W365</f>
        <v>19524890.589488775</v>
      </c>
      <c r="X366" s="69">
        <f>求节点($C$8:$C$67,$J$8:$J$67,基本信息!Q363)+X365</f>
        <v>20828858.334594853</v>
      </c>
      <c r="Y366" s="69">
        <f>求节点($C$8:$C$67,$J$8:$J$67,基本信息!R363)+Y365</f>
        <v>22203131.168546535</v>
      </c>
      <c r="Z366" s="69">
        <f>求节点($C$8:$C$67,$K$8:$K$67,基本信息!N363)+Z365</f>
        <v>0</v>
      </c>
      <c r="AA366" s="69">
        <f>求节点($C$8:$C$67,$K$8:$K$67,基本信息!O363)+AA365</f>
        <v>0</v>
      </c>
      <c r="AB366" s="69">
        <f>求节点($C$8:$C$67,$K$8:$K$67,基本信息!P363)+AB365</f>
        <v>0</v>
      </c>
      <c r="AC366" s="69">
        <f>求节点($C$8:$C$67,$K$8:$K$67,基本信息!Q363)+AC365</f>
        <v>0</v>
      </c>
      <c r="AD366" s="69">
        <f>求节点($C$8:$C$67,$K$8:$K$67,基本信息!R363)+AD365</f>
        <v>0</v>
      </c>
      <c r="AE366" s="69">
        <f>求节点($C$8:$C$67,$L$8:$L$67,基本信息!N363)+AE365</f>
        <v>506307496.30241644</v>
      </c>
      <c r="AF366" s="69">
        <f>求节点($C$8:$C$67,$L$8:$L$67,基本信息!O363)+AF365</f>
        <v>574005979.81044507</v>
      </c>
      <c r="AG366" s="69">
        <f>求节点($C$8:$C$67,$L$8:$L$67,基本信息!P363)+AG365</f>
        <v>647698353.71210933</v>
      </c>
      <c r="AH366" s="69">
        <f>求节点($C$8:$C$67,$L$8:$L$67,基本信息!Q363)+AH365</f>
        <v>726853522.1965065</v>
      </c>
      <c r="AI366" s="69">
        <f>求节点($C$8:$C$67,$L$8:$L$67,基本信息!R363)+AI365</f>
        <v>811340093.50572407</v>
      </c>
      <c r="AJ366" s="69"/>
    </row>
    <row r="367" spans="14:36" x14ac:dyDescent="0.15">
      <c r="N367" s="69"/>
      <c r="O367" s="69">
        <v>360</v>
      </c>
      <c r="P367" s="69">
        <f>求节点($C$8:$C$67,$I$8:$I$67,基本信息!N364)+P366</f>
        <v>620035.53293080663</v>
      </c>
      <c r="Q367" s="69">
        <f>求节点($C$8:$C$67,$I$8:$I$67,基本信息!O364)+Q366</f>
        <v>654077.79688078084</v>
      </c>
      <c r="R367" s="69">
        <f>求节点($C$8:$C$67,$I$8:$I$67,基本信息!P364)+R366</f>
        <v>689534.69667524379</v>
      </c>
      <c r="S367" s="69">
        <f>求节点($C$8:$C$67,$I$8:$I$67,基本信息!Q364)+S366</f>
        <v>726552.6823951269</v>
      </c>
      <c r="T367" s="69">
        <f>求节点($C$8:$C$67,$I$8:$I$67,基本信息!R364)+T366</f>
        <v>765449.85137715051</v>
      </c>
      <c r="U367" s="69">
        <f>求节点($C$8:$C$67,$J$8:$J$67,基本信息!N364)+U366</f>
        <v>17097258.574859377</v>
      </c>
      <c r="V367" s="69">
        <f>求节点($C$8:$C$67,$J$8:$J$67,基本信息!O364)+V366</f>
        <v>18282070.15777117</v>
      </c>
      <c r="W367" s="69">
        <f>求节点($C$8:$C$67,$J$8:$J$67,基本信息!P364)+W366</f>
        <v>19524890.589488775</v>
      </c>
      <c r="X367" s="69">
        <f>求节点($C$8:$C$67,$J$8:$J$67,基本信息!Q364)+X366</f>
        <v>20828858.334594853</v>
      </c>
      <c r="Y367" s="69">
        <f>求节点($C$8:$C$67,$J$8:$J$67,基本信息!R364)+Y366</f>
        <v>22203131.168546535</v>
      </c>
      <c r="Z367" s="69">
        <f>求节点($C$8:$C$67,$K$8:$K$67,基本信息!N364)+Z366</f>
        <v>0</v>
      </c>
      <c r="AA367" s="69">
        <f>求节点($C$8:$C$67,$K$8:$K$67,基本信息!O364)+AA366</f>
        <v>0</v>
      </c>
      <c r="AB367" s="69">
        <f>求节点($C$8:$C$67,$K$8:$K$67,基本信息!P364)+AB366</f>
        <v>0</v>
      </c>
      <c r="AC367" s="69">
        <f>求节点($C$8:$C$67,$K$8:$K$67,基本信息!Q364)+AC366</f>
        <v>0</v>
      </c>
      <c r="AD367" s="69">
        <f>求节点($C$8:$C$67,$K$8:$K$67,基本信息!R364)+AD366</f>
        <v>0</v>
      </c>
      <c r="AE367" s="69">
        <f>求节点($C$8:$C$67,$L$8:$L$67,基本信息!N364)+AE366</f>
        <v>506307496.30241644</v>
      </c>
      <c r="AF367" s="69">
        <f>求节点($C$8:$C$67,$L$8:$L$67,基本信息!O364)+AF366</f>
        <v>574005979.81044507</v>
      </c>
      <c r="AG367" s="69">
        <f>求节点($C$8:$C$67,$L$8:$L$67,基本信息!P364)+AG366</f>
        <v>647698353.71210933</v>
      </c>
      <c r="AH367" s="69">
        <f>求节点($C$8:$C$67,$L$8:$L$67,基本信息!Q364)+AH366</f>
        <v>726853522.1965065</v>
      </c>
      <c r="AI367" s="69">
        <f>求节点($C$8:$C$67,$L$8:$L$67,基本信息!R364)+AI366</f>
        <v>811340093.50572407</v>
      </c>
      <c r="AJ367" s="69"/>
    </row>
    <row r="368" spans="14:36" x14ac:dyDescent="0.15">
      <c r="N368" s="69"/>
      <c r="O368" s="69">
        <v>361</v>
      </c>
      <c r="P368" s="69">
        <f>求节点($C$8:$C$67,$I$8:$I$67,基本信息!N365)+P367</f>
        <v>620035.53293080663</v>
      </c>
      <c r="Q368" s="69">
        <f>求节点($C$8:$C$67,$I$8:$I$67,基本信息!O365)+Q367</f>
        <v>654077.79688078084</v>
      </c>
      <c r="R368" s="69">
        <f>求节点($C$8:$C$67,$I$8:$I$67,基本信息!P365)+R367</f>
        <v>689534.69667524379</v>
      </c>
      <c r="S368" s="69">
        <f>求节点($C$8:$C$67,$I$8:$I$67,基本信息!Q365)+S367</f>
        <v>726552.6823951269</v>
      </c>
      <c r="T368" s="69">
        <f>求节点($C$8:$C$67,$I$8:$I$67,基本信息!R365)+T367</f>
        <v>765449.85137715051</v>
      </c>
      <c r="U368" s="69">
        <f>求节点($C$8:$C$67,$J$8:$J$67,基本信息!N365)+U367</f>
        <v>17097258.574859377</v>
      </c>
      <c r="V368" s="69">
        <f>求节点($C$8:$C$67,$J$8:$J$67,基本信息!O365)+V367</f>
        <v>18282070.15777117</v>
      </c>
      <c r="W368" s="69">
        <f>求节点($C$8:$C$67,$J$8:$J$67,基本信息!P365)+W367</f>
        <v>19524890.589488775</v>
      </c>
      <c r="X368" s="69">
        <f>求节点($C$8:$C$67,$J$8:$J$67,基本信息!Q365)+X367</f>
        <v>20828858.334594853</v>
      </c>
      <c r="Y368" s="69">
        <f>求节点($C$8:$C$67,$J$8:$J$67,基本信息!R365)+Y367</f>
        <v>22203131.168546535</v>
      </c>
      <c r="Z368" s="69">
        <f>求节点($C$8:$C$67,$K$8:$K$67,基本信息!N365)+Z367</f>
        <v>0</v>
      </c>
      <c r="AA368" s="69">
        <f>求节点($C$8:$C$67,$K$8:$K$67,基本信息!O365)+AA367</f>
        <v>0</v>
      </c>
      <c r="AB368" s="69">
        <f>求节点($C$8:$C$67,$K$8:$K$67,基本信息!P365)+AB367</f>
        <v>0</v>
      </c>
      <c r="AC368" s="69">
        <f>求节点($C$8:$C$67,$K$8:$K$67,基本信息!Q365)+AC367</f>
        <v>0</v>
      </c>
      <c r="AD368" s="69">
        <f>求节点($C$8:$C$67,$K$8:$K$67,基本信息!R365)+AD367</f>
        <v>0</v>
      </c>
      <c r="AE368" s="69">
        <f>求节点($C$8:$C$67,$L$8:$L$67,基本信息!N365)+AE367</f>
        <v>506307496.30241644</v>
      </c>
      <c r="AF368" s="69">
        <f>求节点($C$8:$C$67,$L$8:$L$67,基本信息!O365)+AF367</f>
        <v>574005979.81044507</v>
      </c>
      <c r="AG368" s="69">
        <f>求节点($C$8:$C$67,$L$8:$L$67,基本信息!P365)+AG367</f>
        <v>647698353.71210933</v>
      </c>
      <c r="AH368" s="69">
        <f>求节点($C$8:$C$67,$L$8:$L$67,基本信息!Q365)+AH367</f>
        <v>726853522.1965065</v>
      </c>
      <c r="AI368" s="69">
        <f>求节点($C$8:$C$67,$L$8:$L$67,基本信息!R365)+AI367</f>
        <v>811340093.50572407</v>
      </c>
      <c r="AJ368" s="69"/>
    </row>
    <row r="369" spans="14:36" x14ac:dyDescent="0.15">
      <c r="N369" s="69"/>
      <c r="O369" s="69">
        <v>362</v>
      </c>
      <c r="P369" s="69">
        <f>求节点($C$8:$C$67,$I$8:$I$67,基本信息!N366)+P368</f>
        <v>620035.53293080663</v>
      </c>
      <c r="Q369" s="69">
        <f>求节点($C$8:$C$67,$I$8:$I$67,基本信息!O366)+Q368</f>
        <v>654077.79688078084</v>
      </c>
      <c r="R369" s="69">
        <f>求节点($C$8:$C$67,$I$8:$I$67,基本信息!P366)+R368</f>
        <v>689534.69667524379</v>
      </c>
      <c r="S369" s="69">
        <f>求节点($C$8:$C$67,$I$8:$I$67,基本信息!Q366)+S368</f>
        <v>726552.6823951269</v>
      </c>
      <c r="T369" s="69">
        <f>求节点($C$8:$C$67,$I$8:$I$67,基本信息!R366)+T368</f>
        <v>765449.85137715051</v>
      </c>
      <c r="U369" s="69">
        <f>求节点($C$8:$C$67,$J$8:$J$67,基本信息!N366)+U368</f>
        <v>17097258.574859377</v>
      </c>
      <c r="V369" s="69">
        <f>求节点($C$8:$C$67,$J$8:$J$67,基本信息!O366)+V368</f>
        <v>18282070.15777117</v>
      </c>
      <c r="W369" s="69">
        <f>求节点($C$8:$C$67,$J$8:$J$67,基本信息!P366)+W368</f>
        <v>19524890.589488775</v>
      </c>
      <c r="X369" s="69">
        <f>求节点($C$8:$C$67,$J$8:$J$67,基本信息!Q366)+X368</f>
        <v>20828858.334594853</v>
      </c>
      <c r="Y369" s="69">
        <f>求节点($C$8:$C$67,$J$8:$J$67,基本信息!R366)+Y368</f>
        <v>22203131.168546535</v>
      </c>
      <c r="Z369" s="69">
        <f>求节点($C$8:$C$67,$K$8:$K$67,基本信息!N366)+Z368</f>
        <v>0</v>
      </c>
      <c r="AA369" s="69">
        <f>求节点($C$8:$C$67,$K$8:$K$67,基本信息!O366)+AA368</f>
        <v>0</v>
      </c>
      <c r="AB369" s="69">
        <f>求节点($C$8:$C$67,$K$8:$K$67,基本信息!P366)+AB368</f>
        <v>0</v>
      </c>
      <c r="AC369" s="69">
        <f>求节点($C$8:$C$67,$K$8:$K$67,基本信息!Q366)+AC368</f>
        <v>0</v>
      </c>
      <c r="AD369" s="69">
        <f>求节点($C$8:$C$67,$K$8:$K$67,基本信息!R366)+AD368</f>
        <v>0</v>
      </c>
      <c r="AE369" s="69">
        <f>求节点($C$8:$C$67,$L$8:$L$67,基本信息!N366)+AE368</f>
        <v>506307496.30241644</v>
      </c>
      <c r="AF369" s="69">
        <f>求节点($C$8:$C$67,$L$8:$L$67,基本信息!O366)+AF368</f>
        <v>574005979.81044507</v>
      </c>
      <c r="AG369" s="69">
        <f>求节点($C$8:$C$67,$L$8:$L$67,基本信息!P366)+AG368</f>
        <v>647698353.71210933</v>
      </c>
      <c r="AH369" s="69">
        <f>求节点($C$8:$C$67,$L$8:$L$67,基本信息!Q366)+AH368</f>
        <v>726853522.1965065</v>
      </c>
      <c r="AI369" s="69">
        <f>求节点($C$8:$C$67,$L$8:$L$67,基本信息!R366)+AI368</f>
        <v>811340093.50572407</v>
      </c>
      <c r="AJ369" s="69"/>
    </row>
    <row r="370" spans="14:36" x14ac:dyDescent="0.15">
      <c r="N370" s="69"/>
      <c r="O370" s="69">
        <v>363</v>
      </c>
      <c r="P370" s="69">
        <f>求节点($C$8:$C$67,$I$8:$I$67,基本信息!N367)+P369</f>
        <v>620035.53293080663</v>
      </c>
      <c r="Q370" s="69">
        <f>求节点($C$8:$C$67,$I$8:$I$67,基本信息!O367)+Q369</f>
        <v>654077.79688078084</v>
      </c>
      <c r="R370" s="69">
        <f>求节点($C$8:$C$67,$I$8:$I$67,基本信息!P367)+R369</f>
        <v>689534.69667524379</v>
      </c>
      <c r="S370" s="69">
        <f>求节点($C$8:$C$67,$I$8:$I$67,基本信息!Q367)+S369</f>
        <v>726552.6823951269</v>
      </c>
      <c r="T370" s="69">
        <f>求节点($C$8:$C$67,$I$8:$I$67,基本信息!R367)+T369</f>
        <v>765449.85137715051</v>
      </c>
      <c r="U370" s="69">
        <f>求节点($C$8:$C$67,$J$8:$J$67,基本信息!N367)+U369</f>
        <v>17097258.574859377</v>
      </c>
      <c r="V370" s="69">
        <f>求节点($C$8:$C$67,$J$8:$J$67,基本信息!O367)+V369</f>
        <v>18282070.15777117</v>
      </c>
      <c r="W370" s="69">
        <f>求节点($C$8:$C$67,$J$8:$J$67,基本信息!P367)+W369</f>
        <v>19524890.589488775</v>
      </c>
      <c r="X370" s="69">
        <f>求节点($C$8:$C$67,$J$8:$J$67,基本信息!Q367)+X369</f>
        <v>20828858.334594853</v>
      </c>
      <c r="Y370" s="69">
        <f>求节点($C$8:$C$67,$J$8:$J$67,基本信息!R367)+Y369</f>
        <v>22203131.168546535</v>
      </c>
      <c r="Z370" s="69">
        <f>求节点($C$8:$C$67,$K$8:$K$67,基本信息!N367)+Z369</f>
        <v>0</v>
      </c>
      <c r="AA370" s="69">
        <f>求节点($C$8:$C$67,$K$8:$K$67,基本信息!O367)+AA369</f>
        <v>0</v>
      </c>
      <c r="AB370" s="69">
        <f>求节点($C$8:$C$67,$K$8:$K$67,基本信息!P367)+AB369</f>
        <v>0</v>
      </c>
      <c r="AC370" s="69">
        <f>求节点($C$8:$C$67,$K$8:$K$67,基本信息!Q367)+AC369</f>
        <v>0</v>
      </c>
      <c r="AD370" s="69">
        <f>求节点($C$8:$C$67,$K$8:$K$67,基本信息!R367)+AD369</f>
        <v>0</v>
      </c>
      <c r="AE370" s="69">
        <f>求节点($C$8:$C$67,$L$8:$L$67,基本信息!N367)+AE369</f>
        <v>506307496.30241644</v>
      </c>
      <c r="AF370" s="69">
        <f>求节点($C$8:$C$67,$L$8:$L$67,基本信息!O367)+AF369</f>
        <v>574005979.81044507</v>
      </c>
      <c r="AG370" s="69">
        <f>求节点($C$8:$C$67,$L$8:$L$67,基本信息!P367)+AG369</f>
        <v>647698353.71210933</v>
      </c>
      <c r="AH370" s="69">
        <f>求节点($C$8:$C$67,$L$8:$L$67,基本信息!Q367)+AH369</f>
        <v>726853522.1965065</v>
      </c>
      <c r="AI370" s="69">
        <f>求节点($C$8:$C$67,$L$8:$L$67,基本信息!R367)+AI369</f>
        <v>811340093.50572407</v>
      </c>
      <c r="AJ370" s="69"/>
    </row>
    <row r="371" spans="14:36" x14ac:dyDescent="0.15">
      <c r="N371" s="69"/>
      <c r="O371" s="69">
        <v>364</v>
      </c>
      <c r="P371" s="69">
        <f>求节点($C$8:$C$67,$I$8:$I$67,基本信息!N368)+P370</f>
        <v>620035.53293080663</v>
      </c>
      <c r="Q371" s="69">
        <f>求节点($C$8:$C$67,$I$8:$I$67,基本信息!O368)+Q370</f>
        <v>654077.79688078084</v>
      </c>
      <c r="R371" s="69">
        <f>求节点($C$8:$C$67,$I$8:$I$67,基本信息!P368)+R370</f>
        <v>689534.69667524379</v>
      </c>
      <c r="S371" s="69">
        <f>求节点($C$8:$C$67,$I$8:$I$67,基本信息!Q368)+S370</f>
        <v>726552.6823951269</v>
      </c>
      <c r="T371" s="69">
        <f>求节点($C$8:$C$67,$I$8:$I$67,基本信息!R368)+T370</f>
        <v>765449.85137715051</v>
      </c>
      <c r="U371" s="69">
        <f>求节点($C$8:$C$67,$J$8:$J$67,基本信息!N368)+U370</f>
        <v>17097258.574859377</v>
      </c>
      <c r="V371" s="69">
        <f>求节点($C$8:$C$67,$J$8:$J$67,基本信息!O368)+V370</f>
        <v>18282070.15777117</v>
      </c>
      <c r="W371" s="69">
        <f>求节点($C$8:$C$67,$J$8:$J$67,基本信息!P368)+W370</f>
        <v>19524890.589488775</v>
      </c>
      <c r="X371" s="69">
        <f>求节点($C$8:$C$67,$J$8:$J$67,基本信息!Q368)+X370</f>
        <v>20828858.334594853</v>
      </c>
      <c r="Y371" s="69">
        <f>求节点($C$8:$C$67,$J$8:$J$67,基本信息!R368)+Y370</f>
        <v>22203131.168546535</v>
      </c>
      <c r="Z371" s="69">
        <f>求节点($C$8:$C$67,$K$8:$K$67,基本信息!N368)+Z370</f>
        <v>0</v>
      </c>
      <c r="AA371" s="69">
        <f>求节点($C$8:$C$67,$K$8:$K$67,基本信息!O368)+AA370</f>
        <v>0</v>
      </c>
      <c r="AB371" s="69">
        <f>求节点($C$8:$C$67,$K$8:$K$67,基本信息!P368)+AB370</f>
        <v>0</v>
      </c>
      <c r="AC371" s="69">
        <f>求节点($C$8:$C$67,$K$8:$K$67,基本信息!Q368)+AC370</f>
        <v>0</v>
      </c>
      <c r="AD371" s="69">
        <f>求节点($C$8:$C$67,$K$8:$K$67,基本信息!R368)+AD370</f>
        <v>0</v>
      </c>
      <c r="AE371" s="69">
        <f>求节点($C$8:$C$67,$L$8:$L$67,基本信息!N368)+AE370</f>
        <v>506307496.30241644</v>
      </c>
      <c r="AF371" s="69">
        <f>求节点($C$8:$C$67,$L$8:$L$67,基本信息!O368)+AF370</f>
        <v>574005979.81044507</v>
      </c>
      <c r="AG371" s="69">
        <f>求节点($C$8:$C$67,$L$8:$L$67,基本信息!P368)+AG370</f>
        <v>647698353.71210933</v>
      </c>
      <c r="AH371" s="69">
        <f>求节点($C$8:$C$67,$L$8:$L$67,基本信息!Q368)+AH370</f>
        <v>726853522.1965065</v>
      </c>
      <c r="AI371" s="69">
        <f>求节点($C$8:$C$67,$L$8:$L$67,基本信息!R368)+AI370</f>
        <v>811340093.50572407</v>
      </c>
      <c r="AJ371" s="69"/>
    </row>
    <row r="372" spans="14:36" x14ac:dyDescent="0.15">
      <c r="N372" s="69"/>
      <c r="O372" s="69">
        <v>365</v>
      </c>
      <c r="P372" s="69">
        <f>求节点($C$8:$C$67,$I$8:$I$67,基本信息!N369)+P371</f>
        <v>620035.53293080663</v>
      </c>
      <c r="Q372" s="69">
        <f>求节点($C$8:$C$67,$I$8:$I$67,基本信息!O369)+Q371</f>
        <v>654077.79688078084</v>
      </c>
      <c r="R372" s="69">
        <f>求节点($C$8:$C$67,$I$8:$I$67,基本信息!P369)+R371</f>
        <v>689534.69667524379</v>
      </c>
      <c r="S372" s="69">
        <f>求节点($C$8:$C$67,$I$8:$I$67,基本信息!Q369)+S371</f>
        <v>726552.6823951269</v>
      </c>
      <c r="T372" s="69">
        <f>求节点($C$8:$C$67,$I$8:$I$67,基本信息!R369)+T371</f>
        <v>765449.85137715051</v>
      </c>
      <c r="U372" s="69">
        <f>求节点($C$8:$C$67,$J$8:$J$67,基本信息!N369)+U371</f>
        <v>17097258.574859377</v>
      </c>
      <c r="V372" s="69">
        <f>求节点($C$8:$C$67,$J$8:$J$67,基本信息!O369)+V371</f>
        <v>18282070.15777117</v>
      </c>
      <c r="W372" s="69">
        <f>求节点($C$8:$C$67,$J$8:$J$67,基本信息!P369)+W371</f>
        <v>19524890.589488775</v>
      </c>
      <c r="X372" s="69">
        <f>求节点($C$8:$C$67,$J$8:$J$67,基本信息!Q369)+X371</f>
        <v>20828858.334594853</v>
      </c>
      <c r="Y372" s="69">
        <f>求节点($C$8:$C$67,$J$8:$J$67,基本信息!R369)+Y371</f>
        <v>22203131.168546535</v>
      </c>
      <c r="Z372" s="69">
        <f>求节点($C$8:$C$67,$K$8:$K$67,基本信息!N369)+Z371</f>
        <v>0</v>
      </c>
      <c r="AA372" s="69">
        <f>求节点($C$8:$C$67,$K$8:$K$67,基本信息!O369)+AA371</f>
        <v>0</v>
      </c>
      <c r="AB372" s="69">
        <f>求节点($C$8:$C$67,$K$8:$K$67,基本信息!P369)+AB371</f>
        <v>0</v>
      </c>
      <c r="AC372" s="69">
        <f>求节点($C$8:$C$67,$K$8:$K$67,基本信息!Q369)+AC371</f>
        <v>0</v>
      </c>
      <c r="AD372" s="69">
        <f>求节点($C$8:$C$67,$K$8:$K$67,基本信息!R369)+AD371</f>
        <v>0</v>
      </c>
      <c r="AE372" s="69">
        <f>求节点($C$8:$C$67,$L$8:$L$67,基本信息!N369)+AE371</f>
        <v>506307496.30241644</v>
      </c>
      <c r="AF372" s="69">
        <f>求节点($C$8:$C$67,$L$8:$L$67,基本信息!O369)+AF371</f>
        <v>574005979.81044507</v>
      </c>
      <c r="AG372" s="69">
        <f>求节点($C$8:$C$67,$L$8:$L$67,基本信息!P369)+AG371</f>
        <v>647698353.71210933</v>
      </c>
      <c r="AH372" s="69">
        <f>求节点($C$8:$C$67,$L$8:$L$67,基本信息!Q369)+AH371</f>
        <v>726853522.1965065</v>
      </c>
      <c r="AI372" s="69">
        <f>求节点($C$8:$C$67,$L$8:$L$67,基本信息!R369)+AI371</f>
        <v>811340093.50572407</v>
      </c>
      <c r="AJ372" s="69"/>
    </row>
    <row r="373" spans="14:36" x14ac:dyDescent="0.15">
      <c r="N373" s="69"/>
      <c r="O373" s="69">
        <v>366</v>
      </c>
      <c r="P373" s="69">
        <f>求节点($C$8:$C$67,$I$8:$I$67,基本信息!N370)+P372</f>
        <v>620035.53293080663</v>
      </c>
      <c r="Q373" s="69">
        <f>求节点($C$8:$C$67,$I$8:$I$67,基本信息!O370)+Q372</f>
        <v>654077.79688078084</v>
      </c>
      <c r="R373" s="69">
        <f>求节点($C$8:$C$67,$I$8:$I$67,基本信息!P370)+R372</f>
        <v>689534.69667524379</v>
      </c>
      <c r="S373" s="69">
        <f>求节点($C$8:$C$67,$I$8:$I$67,基本信息!Q370)+S372</f>
        <v>726552.6823951269</v>
      </c>
      <c r="T373" s="69">
        <f>求节点($C$8:$C$67,$I$8:$I$67,基本信息!R370)+T372</f>
        <v>765449.85137715051</v>
      </c>
      <c r="U373" s="69">
        <f>求节点($C$8:$C$67,$J$8:$J$67,基本信息!N370)+U372</f>
        <v>17097258.574859377</v>
      </c>
      <c r="V373" s="69">
        <f>求节点($C$8:$C$67,$J$8:$J$67,基本信息!O370)+V372</f>
        <v>18282070.15777117</v>
      </c>
      <c r="W373" s="69">
        <f>求节点($C$8:$C$67,$J$8:$J$67,基本信息!P370)+W372</f>
        <v>19524890.589488775</v>
      </c>
      <c r="X373" s="69">
        <f>求节点($C$8:$C$67,$J$8:$J$67,基本信息!Q370)+X372</f>
        <v>20828858.334594853</v>
      </c>
      <c r="Y373" s="69">
        <f>求节点($C$8:$C$67,$J$8:$J$67,基本信息!R370)+Y372</f>
        <v>22203131.168546535</v>
      </c>
      <c r="Z373" s="69">
        <f>求节点($C$8:$C$67,$K$8:$K$67,基本信息!N370)+Z372</f>
        <v>0</v>
      </c>
      <c r="AA373" s="69">
        <f>求节点($C$8:$C$67,$K$8:$K$67,基本信息!O370)+AA372</f>
        <v>0</v>
      </c>
      <c r="AB373" s="69">
        <f>求节点($C$8:$C$67,$K$8:$K$67,基本信息!P370)+AB372</f>
        <v>0</v>
      </c>
      <c r="AC373" s="69">
        <f>求节点($C$8:$C$67,$K$8:$K$67,基本信息!Q370)+AC372</f>
        <v>0</v>
      </c>
      <c r="AD373" s="69">
        <f>求节点($C$8:$C$67,$K$8:$K$67,基本信息!R370)+AD372</f>
        <v>0</v>
      </c>
      <c r="AE373" s="69">
        <f>求节点($C$8:$C$67,$L$8:$L$67,基本信息!N370)+AE372</f>
        <v>506307496.30241644</v>
      </c>
      <c r="AF373" s="69">
        <f>求节点($C$8:$C$67,$L$8:$L$67,基本信息!O370)+AF372</f>
        <v>574005979.81044507</v>
      </c>
      <c r="AG373" s="69">
        <f>求节点($C$8:$C$67,$L$8:$L$67,基本信息!P370)+AG372</f>
        <v>647698353.71210933</v>
      </c>
      <c r="AH373" s="69">
        <f>求节点($C$8:$C$67,$L$8:$L$67,基本信息!Q370)+AH372</f>
        <v>726853522.1965065</v>
      </c>
      <c r="AI373" s="69">
        <f>求节点($C$8:$C$67,$L$8:$L$67,基本信息!R370)+AI372</f>
        <v>811340093.50572407</v>
      </c>
      <c r="AJ373" s="69"/>
    </row>
    <row r="374" spans="14:36" x14ac:dyDescent="0.15">
      <c r="N374" s="69"/>
      <c r="O374" s="69">
        <v>367</v>
      </c>
      <c r="P374" s="69">
        <f>求节点($C$8:$C$67,$I$8:$I$67,基本信息!N371)+P373</f>
        <v>620035.53293080663</v>
      </c>
      <c r="Q374" s="69">
        <f>求节点($C$8:$C$67,$I$8:$I$67,基本信息!O371)+Q373</f>
        <v>654077.79688078084</v>
      </c>
      <c r="R374" s="69">
        <f>求节点($C$8:$C$67,$I$8:$I$67,基本信息!P371)+R373</f>
        <v>689534.69667524379</v>
      </c>
      <c r="S374" s="69">
        <f>求节点($C$8:$C$67,$I$8:$I$67,基本信息!Q371)+S373</f>
        <v>726552.6823951269</v>
      </c>
      <c r="T374" s="69">
        <f>求节点($C$8:$C$67,$I$8:$I$67,基本信息!R371)+T373</f>
        <v>765449.85137715051</v>
      </c>
      <c r="U374" s="69">
        <f>求节点($C$8:$C$67,$J$8:$J$67,基本信息!N371)+U373</f>
        <v>17097258.574859377</v>
      </c>
      <c r="V374" s="69">
        <f>求节点($C$8:$C$67,$J$8:$J$67,基本信息!O371)+V373</f>
        <v>18282070.15777117</v>
      </c>
      <c r="W374" s="69">
        <f>求节点($C$8:$C$67,$J$8:$J$67,基本信息!P371)+W373</f>
        <v>19524890.589488775</v>
      </c>
      <c r="X374" s="69">
        <f>求节点($C$8:$C$67,$J$8:$J$67,基本信息!Q371)+X373</f>
        <v>20828858.334594853</v>
      </c>
      <c r="Y374" s="69">
        <f>求节点($C$8:$C$67,$J$8:$J$67,基本信息!R371)+Y373</f>
        <v>22203131.168546535</v>
      </c>
      <c r="Z374" s="69">
        <f>求节点($C$8:$C$67,$K$8:$K$67,基本信息!N371)+Z373</f>
        <v>0</v>
      </c>
      <c r="AA374" s="69">
        <f>求节点($C$8:$C$67,$K$8:$K$67,基本信息!O371)+AA373</f>
        <v>0</v>
      </c>
      <c r="AB374" s="69">
        <f>求节点($C$8:$C$67,$K$8:$K$67,基本信息!P371)+AB373</f>
        <v>0</v>
      </c>
      <c r="AC374" s="69">
        <f>求节点($C$8:$C$67,$K$8:$K$67,基本信息!Q371)+AC373</f>
        <v>0</v>
      </c>
      <c r="AD374" s="69">
        <f>求节点($C$8:$C$67,$K$8:$K$67,基本信息!R371)+AD373</f>
        <v>0</v>
      </c>
      <c r="AE374" s="69">
        <f>求节点($C$8:$C$67,$L$8:$L$67,基本信息!N371)+AE373</f>
        <v>506307496.30241644</v>
      </c>
      <c r="AF374" s="69">
        <f>求节点($C$8:$C$67,$L$8:$L$67,基本信息!O371)+AF373</f>
        <v>574005979.81044507</v>
      </c>
      <c r="AG374" s="69">
        <f>求节点($C$8:$C$67,$L$8:$L$67,基本信息!P371)+AG373</f>
        <v>647698353.71210933</v>
      </c>
      <c r="AH374" s="69">
        <f>求节点($C$8:$C$67,$L$8:$L$67,基本信息!Q371)+AH373</f>
        <v>726853522.1965065</v>
      </c>
      <c r="AI374" s="69">
        <f>求节点($C$8:$C$67,$L$8:$L$67,基本信息!R371)+AI373</f>
        <v>811340093.50572407</v>
      </c>
      <c r="AJ374" s="69"/>
    </row>
    <row r="375" spans="14:36" x14ac:dyDescent="0.15">
      <c r="N375" s="69"/>
      <c r="O375" s="69">
        <v>368</v>
      </c>
      <c r="P375" s="69">
        <f>求节点($C$8:$C$67,$I$8:$I$67,基本信息!N372)+P374</f>
        <v>620035.53293080663</v>
      </c>
      <c r="Q375" s="69">
        <f>求节点($C$8:$C$67,$I$8:$I$67,基本信息!O372)+Q374</f>
        <v>654077.79688078084</v>
      </c>
      <c r="R375" s="69">
        <f>求节点($C$8:$C$67,$I$8:$I$67,基本信息!P372)+R374</f>
        <v>689534.69667524379</v>
      </c>
      <c r="S375" s="69">
        <f>求节点($C$8:$C$67,$I$8:$I$67,基本信息!Q372)+S374</f>
        <v>726552.6823951269</v>
      </c>
      <c r="T375" s="69">
        <f>求节点($C$8:$C$67,$I$8:$I$67,基本信息!R372)+T374</f>
        <v>765449.85137715051</v>
      </c>
      <c r="U375" s="69">
        <f>求节点($C$8:$C$67,$J$8:$J$67,基本信息!N372)+U374</f>
        <v>17097258.574859377</v>
      </c>
      <c r="V375" s="69">
        <f>求节点($C$8:$C$67,$J$8:$J$67,基本信息!O372)+V374</f>
        <v>18282070.15777117</v>
      </c>
      <c r="W375" s="69">
        <f>求节点($C$8:$C$67,$J$8:$J$67,基本信息!P372)+W374</f>
        <v>19524890.589488775</v>
      </c>
      <c r="X375" s="69">
        <f>求节点($C$8:$C$67,$J$8:$J$67,基本信息!Q372)+X374</f>
        <v>20828858.334594853</v>
      </c>
      <c r="Y375" s="69">
        <f>求节点($C$8:$C$67,$J$8:$J$67,基本信息!R372)+Y374</f>
        <v>22203131.168546535</v>
      </c>
      <c r="Z375" s="69">
        <f>求节点($C$8:$C$67,$K$8:$K$67,基本信息!N372)+Z374</f>
        <v>0</v>
      </c>
      <c r="AA375" s="69">
        <f>求节点($C$8:$C$67,$K$8:$K$67,基本信息!O372)+AA374</f>
        <v>0</v>
      </c>
      <c r="AB375" s="69">
        <f>求节点($C$8:$C$67,$K$8:$K$67,基本信息!P372)+AB374</f>
        <v>0</v>
      </c>
      <c r="AC375" s="69">
        <f>求节点($C$8:$C$67,$K$8:$K$67,基本信息!Q372)+AC374</f>
        <v>0</v>
      </c>
      <c r="AD375" s="69">
        <f>求节点($C$8:$C$67,$K$8:$K$67,基本信息!R372)+AD374</f>
        <v>0</v>
      </c>
      <c r="AE375" s="69">
        <f>求节点($C$8:$C$67,$L$8:$L$67,基本信息!N372)+AE374</f>
        <v>506307496.30241644</v>
      </c>
      <c r="AF375" s="69">
        <f>求节点($C$8:$C$67,$L$8:$L$67,基本信息!O372)+AF374</f>
        <v>574005979.81044507</v>
      </c>
      <c r="AG375" s="69">
        <f>求节点($C$8:$C$67,$L$8:$L$67,基本信息!P372)+AG374</f>
        <v>647698353.71210933</v>
      </c>
      <c r="AH375" s="69">
        <f>求节点($C$8:$C$67,$L$8:$L$67,基本信息!Q372)+AH374</f>
        <v>726853522.1965065</v>
      </c>
      <c r="AI375" s="69">
        <f>求节点($C$8:$C$67,$L$8:$L$67,基本信息!R372)+AI374</f>
        <v>811340093.50572407</v>
      </c>
      <c r="AJ375" s="69"/>
    </row>
    <row r="376" spans="14:36" x14ac:dyDescent="0.15">
      <c r="N376" s="69"/>
      <c r="O376" s="69">
        <v>369</v>
      </c>
      <c r="P376" s="69">
        <f>求节点($C$8:$C$67,$I$8:$I$67,基本信息!N373)+P375</f>
        <v>620035.53293080663</v>
      </c>
      <c r="Q376" s="69">
        <f>求节点($C$8:$C$67,$I$8:$I$67,基本信息!O373)+Q375</f>
        <v>654077.79688078084</v>
      </c>
      <c r="R376" s="69">
        <f>求节点($C$8:$C$67,$I$8:$I$67,基本信息!P373)+R375</f>
        <v>689534.69667524379</v>
      </c>
      <c r="S376" s="69">
        <f>求节点($C$8:$C$67,$I$8:$I$67,基本信息!Q373)+S375</f>
        <v>726552.6823951269</v>
      </c>
      <c r="T376" s="69">
        <f>求节点($C$8:$C$67,$I$8:$I$67,基本信息!R373)+T375</f>
        <v>765449.85137715051</v>
      </c>
      <c r="U376" s="69">
        <f>求节点($C$8:$C$67,$J$8:$J$67,基本信息!N373)+U375</f>
        <v>17097258.574859377</v>
      </c>
      <c r="V376" s="69">
        <f>求节点($C$8:$C$67,$J$8:$J$67,基本信息!O373)+V375</f>
        <v>18282070.15777117</v>
      </c>
      <c r="W376" s="69">
        <f>求节点($C$8:$C$67,$J$8:$J$67,基本信息!P373)+W375</f>
        <v>19524890.589488775</v>
      </c>
      <c r="X376" s="69">
        <f>求节点($C$8:$C$67,$J$8:$J$67,基本信息!Q373)+X375</f>
        <v>20828858.334594853</v>
      </c>
      <c r="Y376" s="69">
        <f>求节点($C$8:$C$67,$J$8:$J$67,基本信息!R373)+Y375</f>
        <v>22203131.168546535</v>
      </c>
      <c r="Z376" s="69">
        <f>求节点($C$8:$C$67,$K$8:$K$67,基本信息!N373)+Z375</f>
        <v>0</v>
      </c>
      <c r="AA376" s="69">
        <f>求节点($C$8:$C$67,$K$8:$K$67,基本信息!O373)+AA375</f>
        <v>0</v>
      </c>
      <c r="AB376" s="69">
        <f>求节点($C$8:$C$67,$K$8:$K$67,基本信息!P373)+AB375</f>
        <v>0</v>
      </c>
      <c r="AC376" s="69">
        <f>求节点($C$8:$C$67,$K$8:$K$67,基本信息!Q373)+AC375</f>
        <v>0</v>
      </c>
      <c r="AD376" s="69">
        <f>求节点($C$8:$C$67,$K$8:$K$67,基本信息!R373)+AD375</f>
        <v>0</v>
      </c>
      <c r="AE376" s="69">
        <f>求节点($C$8:$C$67,$L$8:$L$67,基本信息!N373)+AE375</f>
        <v>506307496.30241644</v>
      </c>
      <c r="AF376" s="69">
        <f>求节点($C$8:$C$67,$L$8:$L$67,基本信息!O373)+AF375</f>
        <v>574005979.81044507</v>
      </c>
      <c r="AG376" s="69">
        <f>求节点($C$8:$C$67,$L$8:$L$67,基本信息!P373)+AG375</f>
        <v>647698353.71210933</v>
      </c>
      <c r="AH376" s="69">
        <f>求节点($C$8:$C$67,$L$8:$L$67,基本信息!Q373)+AH375</f>
        <v>726853522.1965065</v>
      </c>
      <c r="AI376" s="69">
        <f>求节点($C$8:$C$67,$L$8:$L$67,基本信息!R373)+AI375</f>
        <v>811340093.50572407</v>
      </c>
      <c r="AJ376" s="69"/>
    </row>
    <row r="377" spans="14:36" x14ac:dyDescent="0.15">
      <c r="N377" s="69"/>
      <c r="O377" s="69">
        <v>370</v>
      </c>
      <c r="P377" s="69">
        <f>求节点($C$8:$C$67,$I$8:$I$67,基本信息!N374)+P376</f>
        <v>620035.53293080663</v>
      </c>
      <c r="Q377" s="69">
        <f>求节点($C$8:$C$67,$I$8:$I$67,基本信息!O374)+Q376</f>
        <v>654077.79688078084</v>
      </c>
      <c r="R377" s="69">
        <f>求节点($C$8:$C$67,$I$8:$I$67,基本信息!P374)+R376</f>
        <v>689534.69667524379</v>
      </c>
      <c r="S377" s="69">
        <f>求节点($C$8:$C$67,$I$8:$I$67,基本信息!Q374)+S376</f>
        <v>726552.6823951269</v>
      </c>
      <c r="T377" s="69">
        <f>求节点($C$8:$C$67,$I$8:$I$67,基本信息!R374)+T376</f>
        <v>765449.85137715051</v>
      </c>
      <c r="U377" s="69">
        <f>求节点($C$8:$C$67,$J$8:$J$67,基本信息!N374)+U376</f>
        <v>17097258.574859377</v>
      </c>
      <c r="V377" s="69">
        <f>求节点($C$8:$C$67,$J$8:$J$67,基本信息!O374)+V376</f>
        <v>18282070.15777117</v>
      </c>
      <c r="W377" s="69">
        <f>求节点($C$8:$C$67,$J$8:$J$67,基本信息!P374)+W376</f>
        <v>19524890.589488775</v>
      </c>
      <c r="X377" s="69">
        <f>求节点($C$8:$C$67,$J$8:$J$67,基本信息!Q374)+X376</f>
        <v>20828858.334594853</v>
      </c>
      <c r="Y377" s="69">
        <f>求节点($C$8:$C$67,$J$8:$J$67,基本信息!R374)+Y376</f>
        <v>22203131.168546535</v>
      </c>
      <c r="Z377" s="69">
        <f>求节点($C$8:$C$67,$K$8:$K$67,基本信息!N374)+Z376</f>
        <v>0</v>
      </c>
      <c r="AA377" s="69">
        <f>求节点($C$8:$C$67,$K$8:$K$67,基本信息!O374)+AA376</f>
        <v>0</v>
      </c>
      <c r="AB377" s="69">
        <f>求节点($C$8:$C$67,$K$8:$K$67,基本信息!P374)+AB376</f>
        <v>0</v>
      </c>
      <c r="AC377" s="69">
        <f>求节点($C$8:$C$67,$K$8:$K$67,基本信息!Q374)+AC376</f>
        <v>0</v>
      </c>
      <c r="AD377" s="69">
        <f>求节点($C$8:$C$67,$K$8:$K$67,基本信息!R374)+AD376</f>
        <v>0</v>
      </c>
      <c r="AE377" s="69">
        <f>求节点($C$8:$C$67,$L$8:$L$67,基本信息!N374)+AE376</f>
        <v>506307496.30241644</v>
      </c>
      <c r="AF377" s="69">
        <f>求节点($C$8:$C$67,$L$8:$L$67,基本信息!O374)+AF376</f>
        <v>574005979.81044507</v>
      </c>
      <c r="AG377" s="69">
        <f>求节点($C$8:$C$67,$L$8:$L$67,基本信息!P374)+AG376</f>
        <v>647698353.71210933</v>
      </c>
      <c r="AH377" s="69">
        <f>求节点($C$8:$C$67,$L$8:$L$67,基本信息!Q374)+AH376</f>
        <v>726853522.1965065</v>
      </c>
      <c r="AI377" s="69">
        <f>求节点($C$8:$C$67,$L$8:$L$67,基本信息!R374)+AI376</f>
        <v>811340093.50572407</v>
      </c>
      <c r="AJ377" s="69"/>
    </row>
    <row r="378" spans="14:36" x14ac:dyDescent="0.15">
      <c r="N378" s="69"/>
      <c r="O378" s="69">
        <v>371</v>
      </c>
      <c r="P378" s="69">
        <f>求节点($C$8:$C$67,$I$8:$I$67,基本信息!N375)+P377</f>
        <v>620035.53293080663</v>
      </c>
      <c r="Q378" s="69">
        <f>求节点($C$8:$C$67,$I$8:$I$67,基本信息!O375)+Q377</f>
        <v>654077.79688078084</v>
      </c>
      <c r="R378" s="69">
        <f>求节点($C$8:$C$67,$I$8:$I$67,基本信息!P375)+R377</f>
        <v>689534.69667524379</v>
      </c>
      <c r="S378" s="69">
        <f>求节点($C$8:$C$67,$I$8:$I$67,基本信息!Q375)+S377</f>
        <v>726552.6823951269</v>
      </c>
      <c r="T378" s="69">
        <f>求节点($C$8:$C$67,$I$8:$I$67,基本信息!R375)+T377</f>
        <v>765449.85137715051</v>
      </c>
      <c r="U378" s="69">
        <f>求节点($C$8:$C$67,$J$8:$J$67,基本信息!N375)+U377</f>
        <v>17097258.574859377</v>
      </c>
      <c r="V378" s="69">
        <f>求节点($C$8:$C$67,$J$8:$J$67,基本信息!O375)+V377</f>
        <v>18282070.15777117</v>
      </c>
      <c r="W378" s="69">
        <f>求节点($C$8:$C$67,$J$8:$J$67,基本信息!P375)+W377</f>
        <v>19524890.589488775</v>
      </c>
      <c r="X378" s="69">
        <f>求节点($C$8:$C$67,$J$8:$J$67,基本信息!Q375)+X377</f>
        <v>20828858.334594853</v>
      </c>
      <c r="Y378" s="69">
        <f>求节点($C$8:$C$67,$J$8:$J$67,基本信息!R375)+Y377</f>
        <v>22203131.168546535</v>
      </c>
      <c r="Z378" s="69">
        <f>求节点($C$8:$C$67,$K$8:$K$67,基本信息!N375)+Z377</f>
        <v>0</v>
      </c>
      <c r="AA378" s="69">
        <f>求节点($C$8:$C$67,$K$8:$K$67,基本信息!O375)+AA377</f>
        <v>0</v>
      </c>
      <c r="AB378" s="69">
        <f>求节点($C$8:$C$67,$K$8:$K$67,基本信息!P375)+AB377</f>
        <v>0</v>
      </c>
      <c r="AC378" s="69">
        <f>求节点($C$8:$C$67,$K$8:$K$67,基本信息!Q375)+AC377</f>
        <v>0</v>
      </c>
      <c r="AD378" s="69">
        <f>求节点($C$8:$C$67,$K$8:$K$67,基本信息!R375)+AD377</f>
        <v>0</v>
      </c>
      <c r="AE378" s="69">
        <f>求节点($C$8:$C$67,$L$8:$L$67,基本信息!N375)+AE377</f>
        <v>506307496.30241644</v>
      </c>
      <c r="AF378" s="69">
        <f>求节点($C$8:$C$67,$L$8:$L$67,基本信息!O375)+AF377</f>
        <v>574005979.81044507</v>
      </c>
      <c r="AG378" s="69">
        <f>求节点($C$8:$C$67,$L$8:$L$67,基本信息!P375)+AG377</f>
        <v>647698353.71210933</v>
      </c>
      <c r="AH378" s="69">
        <f>求节点($C$8:$C$67,$L$8:$L$67,基本信息!Q375)+AH377</f>
        <v>726853522.1965065</v>
      </c>
      <c r="AI378" s="69">
        <f>求节点($C$8:$C$67,$L$8:$L$67,基本信息!R375)+AI377</f>
        <v>811340093.50572407</v>
      </c>
      <c r="AJ378" s="69"/>
    </row>
    <row r="379" spans="14:36" x14ac:dyDescent="0.15">
      <c r="N379" s="69"/>
      <c r="O379" s="69">
        <v>372</v>
      </c>
      <c r="P379" s="69">
        <f>求节点($C$8:$C$67,$I$8:$I$67,基本信息!N376)+P378</f>
        <v>620035.53293080663</v>
      </c>
      <c r="Q379" s="69">
        <f>求节点($C$8:$C$67,$I$8:$I$67,基本信息!O376)+Q378</f>
        <v>654077.79688078084</v>
      </c>
      <c r="R379" s="69">
        <f>求节点($C$8:$C$67,$I$8:$I$67,基本信息!P376)+R378</f>
        <v>689534.69667524379</v>
      </c>
      <c r="S379" s="69">
        <f>求节点($C$8:$C$67,$I$8:$I$67,基本信息!Q376)+S378</f>
        <v>726552.6823951269</v>
      </c>
      <c r="T379" s="69">
        <f>求节点($C$8:$C$67,$I$8:$I$67,基本信息!R376)+T378</f>
        <v>765449.85137715051</v>
      </c>
      <c r="U379" s="69">
        <f>求节点($C$8:$C$67,$J$8:$J$67,基本信息!N376)+U378</f>
        <v>17097258.574859377</v>
      </c>
      <c r="V379" s="69">
        <f>求节点($C$8:$C$67,$J$8:$J$67,基本信息!O376)+V378</f>
        <v>18282070.15777117</v>
      </c>
      <c r="W379" s="69">
        <f>求节点($C$8:$C$67,$J$8:$J$67,基本信息!P376)+W378</f>
        <v>19524890.589488775</v>
      </c>
      <c r="X379" s="69">
        <f>求节点($C$8:$C$67,$J$8:$J$67,基本信息!Q376)+X378</f>
        <v>20828858.334594853</v>
      </c>
      <c r="Y379" s="69">
        <f>求节点($C$8:$C$67,$J$8:$J$67,基本信息!R376)+Y378</f>
        <v>22203131.168546535</v>
      </c>
      <c r="Z379" s="69">
        <f>求节点($C$8:$C$67,$K$8:$K$67,基本信息!N376)+Z378</f>
        <v>0</v>
      </c>
      <c r="AA379" s="69">
        <f>求节点($C$8:$C$67,$K$8:$K$67,基本信息!O376)+AA378</f>
        <v>0</v>
      </c>
      <c r="AB379" s="69">
        <f>求节点($C$8:$C$67,$K$8:$K$67,基本信息!P376)+AB378</f>
        <v>0</v>
      </c>
      <c r="AC379" s="69">
        <f>求节点($C$8:$C$67,$K$8:$K$67,基本信息!Q376)+AC378</f>
        <v>0</v>
      </c>
      <c r="AD379" s="69">
        <f>求节点($C$8:$C$67,$K$8:$K$67,基本信息!R376)+AD378</f>
        <v>0</v>
      </c>
      <c r="AE379" s="69">
        <f>求节点($C$8:$C$67,$L$8:$L$67,基本信息!N376)+AE378</f>
        <v>506307496.30241644</v>
      </c>
      <c r="AF379" s="69">
        <f>求节点($C$8:$C$67,$L$8:$L$67,基本信息!O376)+AF378</f>
        <v>574005979.81044507</v>
      </c>
      <c r="AG379" s="69">
        <f>求节点($C$8:$C$67,$L$8:$L$67,基本信息!P376)+AG378</f>
        <v>647698353.71210933</v>
      </c>
      <c r="AH379" s="69">
        <f>求节点($C$8:$C$67,$L$8:$L$67,基本信息!Q376)+AH378</f>
        <v>726853522.1965065</v>
      </c>
      <c r="AI379" s="69">
        <f>求节点($C$8:$C$67,$L$8:$L$67,基本信息!R376)+AI378</f>
        <v>811340093.50572407</v>
      </c>
      <c r="AJ379" s="69"/>
    </row>
    <row r="380" spans="14:36" x14ac:dyDescent="0.15">
      <c r="N380" s="69"/>
      <c r="O380" s="69">
        <v>373</v>
      </c>
      <c r="P380" s="69">
        <f>求节点($C$8:$C$67,$I$8:$I$67,基本信息!N377)+P379</f>
        <v>620035.53293080663</v>
      </c>
      <c r="Q380" s="69">
        <f>求节点($C$8:$C$67,$I$8:$I$67,基本信息!O377)+Q379</f>
        <v>654077.79688078084</v>
      </c>
      <c r="R380" s="69">
        <f>求节点($C$8:$C$67,$I$8:$I$67,基本信息!P377)+R379</f>
        <v>689534.69667524379</v>
      </c>
      <c r="S380" s="69">
        <f>求节点($C$8:$C$67,$I$8:$I$67,基本信息!Q377)+S379</f>
        <v>726552.6823951269</v>
      </c>
      <c r="T380" s="69">
        <f>求节点($C$8:$C$67,$I$8:$I$67,基本信息!R377)+T379</f>
        <v>765449.85137715051</v>
      </c>
      <c r="U380" s="69">
        <f>求节点($C$8:$C$67,$J$8:$J$67,基本信息!N377)+U379</f>
        <v>17097258.574859377</v>
      </c>
      <c r="V380" s="69">
        <f>求节点($C$8:$C$67,$J$8:$J$67,基本信息!O377)+V379</f>
        <v>18282070.15777117</v>
      </c>
      <c r="W380" s="69">
        <f>求节点($C$8:$C$67,$J$8:$J$67,基本信息!P377)+W379</f>
        <v>19524890.589488775</v>
      </c>
      <c r="X380" s="69">
        <f>求节点($C$8:$C$67,$J$8:$J$67,基本信息!Q377)+X379</f>
        <v>20828858.334594853</v>
      </c>
      <c r="Y380" s="69">
        <f>求节点($C$8:$C$67,$J$8:$J$67,基本信息!R377)+Y379</f>
        <v>22203131.168546535</v>
      </c>
      <c r="Z380" s="69">
        <f>求节点($C$8:$C$67,$K$8:$K$67,基本信息!N377)+Z379</f>
        <v>0</v>
      </c>
      <c r="AA380" s="69">
        <f>求节点($C$8:$C$67,$K$8:$K$67,基本信息!O377)+AA379</f>
        <v>0</v>
      </c>
      <c r="AB380" s="69">
        <f>求节点($C$8:$C$67,$K$8:$K$67,基本信息!P377)+AB379</f>
        <v>0</v>
      </c>
      <c r="AC380" s="69">
        <f>求节点($C$8:$C$67,$K$8:$K$67,基本信息!Q377)+AC379</f>
        <v>0</v>
      </c>
      <c r="AD380" s="69">
        <f>求节点($C$8:$C$67,$K$8:$K$67,基本信息!R377)+AD379</f>
        <v>0</v>
      </c>
      <c r="AE380" s="69">
        <f>求节点($C$8:$C$67,$L$8:$L$67,基本信息!N377)+AE379</f>
        <v>506307496.30241644</v>
      </c>
      <c r="AF380" s="69">
        <f>求节点($C$8:$C$67,$L$8:$L$67,基本信息!O377)+AF379</f>
        <v>574005979.81044507</v>
      </c>
      <c r="AG380" s="69">
        <f>求节点($C$8:$C$67,$L$8:$L$67,基本信息!P377)+AG379</f>
        <v>647698353.71210933</v>
      </c>
      <c r="AH380" s="69">
        <f>求节点($C$8:$C$67,$L$8:$L$67,基本信息!Q377)+AH379</f>
        <v>726853522.1965065</v>
      </c>
      <c r="AI380" s="69">
        <f>求节点($C$8:$C$67,$L$8:$L$67,基本信息!R377)+AI379</f>
        <v>811340093.50572407</v>
      </c>
      <c r="AJ380" s="69"/>
    </row>
    <row r="381" spans="14:36" x14ac:dyDescent="0.15">
      <c r="N381" s="69"/>
      <c r="O381" s="69">
        <v>374</v>
      </c>
      <c r="P381" s="69">
        <f>求节点($C$8:$C$67,$I$8:$I$67,基本信息!N378)+P380</f>
        <v>620035.53293080663</v>
      </c>
      <c r="Q381" s="69">
        <f>求节点($C$8:$C$67,$I$8:$I$67,基本信息!O378)+Q380</f>
        <v>654077.79688078084</v>
      </c>
      <c r="R381" s="69">
        <f>求节点($C$8:$C$67,$I$8:$I$67,基本信息!P378)+R380</f>
        <v>689534.69667524379</v>
      </c>
      <c r="S381" s="69">
        <f>求节点($C$8:$C$67,$I$8:$I$67,基本信息!Q378)+S380</f>
        <v>726552.6823951269</v>
      </c>
      <c r="T381" s="69">
        <f>求节点($C$8:$C$67,$I$8:$I$67,基本信息!R378)+T380</f>
        <v>765449.85137715051</v>
      </c>
      <c r="U381" s="69">
        <f>求节点($C$8:$C$67,$J$8:$J$67,基本信息!N378)+U380</f>
        <v>17097258.574859377</v>
      </c>
      <c r="V381" s="69">
        <f>求节点($C$8:$C$67,$J$8:$J$67,基本信息!O378)+V380</f>
        <v>18282070.15777117</v>
      </c>
      <c r="W381" s="69">
        <f>求节点($C$8:$C$67,$J$8:$J$67,基本信息!P378)+W380</f>
        <v>19524890.589488775</v>
      </c>
      <c r="X381" s="69">
        <f>求节点($C$8:$C$67,$J$8:$J$67,基本信息!Q378)+X380</f>
        <v>20828858.334594853</v>
      </c>
      <c r="Y381" s="69">
        <f>求节点($C$8:$C$67,$J$8:$J$67,基本信息!R378)+Y380</f>
        <v>22203131.168546535</v>
      </c>
      <c r="Z381" s="69">
        <f>求节点($C$8:$C$67,$K$8:$K$67,基本信息!N378)+Z380</f>
        <v>0</v>
      </c>
      <c r="AA381" s="69">
        <f>求节点($C$8:$C$67,$K$8:$K$67,基本信息!O378)+AA380</f>
        <v>0</v>
      </c>
      <c r="AB381" s="69">
        <f>求节点($C$8:$C$67,$K$8:$K$67,基本信息!P378)+AB380</f>
        <v>0</v>
      </c>
      <c r="AC381" s="69">
        <f>求节点($C$8:$C$67,$K$8:$K$67,基本信息!Q378)+AC380</f>
        <v>0</v>
      </c>
      <c r="AD381" s="69">
        <f>求节点($C$8:$C$67,$K$8:$K$67,基本信息!R378)+AD380</f>
        <v>0</v>
      </c>
      <c r="AE381" s="69">
        <f>求节点($C$8:$C$67,$L$8:$L$67,基本信息!N378)+AE380</f>
        <v>506307496.30241644</v>
      </c>
      <c r="AF381" s="69">
        <f>求节点($C$8:$C$67,$L$8:$L$67,基本信息!O378)+AF380</f>
        <v>574005979.81044507</v>
      </c>
      <c r="AG381" s="69">
        <f>求节点($C$8:$C$67,$L$8:$L$67,基本信息!P378)+AG380</f>
        <v>647698353.71210933</v>
      </c>
      <c r="AH381" s="69">
        <f>求节点($C$8:$C$67,$L$8:$L$67,基本信息!Q378)+AH380</f>
        <v>726853522.1965065</v>
      </c>
      <c r="AI381" s="69">
        <f>求节点($C$8:$C$67,$L$8:$L$67,基本信息!R378)+AI380</f>
        <v>811340093.50572407</v>
      </c>
      <c r="AJ381" s="69"/>
    </row>
    <row r="382" spans="14:36" x14ac:dyDescent="0.15">
      <c r="N382" s="69"/>
      <c r="O382" s="69">
        <v>375</v>
      </c>
      <c r="P382" s="69">
        <f>求节点($C$8:$C$67,$I$8:$I$67,基本信息!N379)+P381</f>
        <v>620035.53293080663</v>
      </c>
      <c r="Q382" s="69">
        <f>求节点($C$8:$C$67,$I$8:$I$67,基本信息!O379)+Q381</f>
        <v>654077.79688078084</v>
      </c>
      <c r="R382" s="69">
        <f>求节点($C$8:$C$67,$I$8:$I$67,基本信息!P379)+R381</f>
        <v>689534.69667524379</v>
      </c>
      <c r="S382" s="69">
        <f>求节点($C$8:$C$67,$I$8:$I$67,基本信息!Q379)+S381</f>
        <v>726552.6823951269</v>
      </c>
      <c r="T382" s="69">
        <f>求节点($C$8:$C$67,$I$8:$I$67,基本信息!R379)+T381</f>
        <v>765449.85137715051</v>
      </c>
      <c r="U382" s="69">
        <f>求节点($C$8:$C$67,$J$8:$J$67,基本信息!N379)+U381</f>
        <v>17097258.574859377</v>
      </c>
      <c r="V382" s="69">
        <f>求节点($C$8:$C$67,$J$8:$J$67,基本信息!O379)+V381</f>
        <v>18282070.15777117</v>
      </c>
      <c r="W382" s="69">
        <f>求节点($C$8:$C$67,$J$8:$J$67,基本信息!P379)+W381</f>
        <v>19524890.589488775</v>
      </c>
      <c r="X382" s="69">
        <f>求节点($C$8:$C$67,$J$8:$J$67,基本信息!Q379)+X381</f>
        <v>20828858.334594853</v>
      </c>
      <c r="Y382" s="69">
        <f>求节点($C$8:$C$67,$J$8:$J$67,基本信息!R379)+Y381</f>
        <v>22203131.168546535</v>
      </c>
      <c r="Z382" s="69">
        <f>求节点($C$8:$C$67,$K$8:$K$67,基本信息!N379)+Z381</f>
        <v>0</v>
      </c>
      <c r="AA382" s="69">
        <f>求节点($C$8:$C$67,$K$8:$K$67,基本信息!O379)+AA381</f>
        <v>0</v>
      </c>
      <c r="AB382" s="69">
        <f>求节点($C$8:$C$67,$K$8:$K$67,基本信息!P379)+AB381</f>
        <v>0</v>
      </c>
      <c r="AC382" s="69">
        <f>求节点($C$8:$C$67,$K$8:$K$67,基本信息!Q379)+AC381</f>
        <v>0</v>
      </c>
      <c r="AD382" s="69">
        <f>求节点($C$8:$C$67,$K$8:$K$67,基本信息!R379)+AD381</f>
        <v>0</v>
      </c>
      <c r="AE382" s="69">
        <f>求节点($C$8:$C$67,$L$8:$L$67,基本信息!N379)+AE381</f>
        <v>506307496.30241644</v>
      </c>
      <c r="AF382" s="69">
        <f>求节点($C$8:$C$67,$L$8:$L$67,基本信息!O379)+AF381</f>
        <v>574005979.81044507</v>
      </c>
      <c r="AG382" s="69">
        <f>求节点($C$8:$C$67,$L$8:$L$67,基本信息!P379)+AG381</f>
        <v>647698353.71210933</v>
      </c>
      <c r="AH382" s="69">
        <f>求节点($C$8:$C$67,$L$8:$L$67,基本信息!Q379)+AH381</f>
        <v>726853522.1965065</v>
      </c>
      <c r="AI382" s="69">
        <f>求节点($C$8:$C$67,$L$8:$L$67,基本信息!R379)+AI381</f>
        <v>811340093.50572407</v>
      </c>
      <c r="AJ382" s="69"/>
    </row>
    <row r="383" spans="14:36" x14ac:dyDescent="0.15">
      <c r="N383" s="69"/>
      <c r="O383" s="69">
        <v>376</v>
      </c>
      <c r="P383" s="69">
        <f>求节点($C$8:$C$67,$I$8:$I$67,基本信息!N380)+P382</f>
        <v>620035.53293080663</v>
      </c>
      <c r="Q383" s="69">
        <f>求节点($C$8:$C$67,$I$8:$I$67,基本信息!O380)+Q382</f>
        <v>654077.79688078084</v>
      </c>
      <c r="R383" s="69">
        <f>求节点($C$8:$C$67,$I$8:$I$67,基本信息!P380)+R382</f>
        <v>689534.69667524379</v>
      </c>
      <c r="S383" s="69">
        <f>求节点($C$8:$C$67,$I$8:$I$67,基本信息!Q380)+S382</f>
        <v>726552.6823951269</v>
      </c>
      <c r="T383" s="69">
        <f>求节点($C$8:$C$67,$I$8:$I$67,基本信息!R380)+T382</f>
        <v>765449.85137715051</v>
      </c>
      <c r="U383" s="69">
        <f>求节点($C$8:$C$67,$J$8:$J$67,基本信息!N380)+U382</f>
        <v>17097258.574859377</v>
      </c>
      <c r="V383" s="69">
        <f>求节点($C$8:$C$67,$J$8:$J$67,基本信息!O380)+V382</f>
        <v>18282070.15777117</v>
      </c>
      <c r="W383" s="69">
        <f>求节点($C$8:$C$67,$J$8:$J$67,基本信息!P380)+W382</f>
        <v>19524890.589488775</v>
      </c>
      <c r="X383" s="69">
        <f>求节点($C$8:$C$67,$J$8:$J$67,基本信息!Q380)+X382</f>
        <v>20828858.334594853</v>
      </c>
      <c r="Y383" s="69">
        <f>求节点($C$8:$C$67,$J$8:$J$67,基本信息!R380)+Y382</f>
        <v>22203131.168546535</v>
      </c>
      <c r="Z383" s="69">
        <f>求节点($C$8:$C$67,$K$8:$K$67,基本信息!N380)+Z382</f>
        <v>0</v>
      </c>
      <c r="AA383" s="69">
        <f>求节点($C$8:$C$67,$K$8:$K$67,基本信息!O380)+AA382</f>
        <v>0</v>
      </c>
      <c r="AB383" s="69">
        <f>求节点($C$8:$C$67,$K$8:$K$67,基本信息!P380)+AB382</f>
        <v>0</v>
      </c>
      <c r="AC383" s="69">
        <f>求节点($C$8:$C$67,$K$8:$K$67,基本信息!Q380)+AC382</f>
        <v>0</v>
      </c>
      <c r="AD383" s="69">
        <f>求节点($C$8:$C$67,$K$8:$K$67,基本信息!R380)+AD382</f>
        <v>0</v>
      </c>
      <c r="AE383" s="69">
        <f>求节点($C$8:$C$67,$L$8:$L$67,基本信息!N380)+AE382</f>
        <v>506307496.30241644</v>
      </c>
      <c r="AF383" s="69">
        <f>求节点($C$8:$C$67,$L$8:$L$67,基本信息!O380)+AF382</f>
        <v>574005979.81044507</v>
      </c>
      <c r="AG383" s="69">
        <f>求节点($C$8:$C$67,$L$8:$L$67,基本信息!P380)+AG382</f>
        <v>647698353.71210933</v>
      </c>
      <c r="AH383" s="69">
        <f>求节点($C$8:$C$67,$L$8:$L$67,基本信息!Q380)+AH382</f>
        <v>726853522.1965065</v>
      </c>
      <c r="AI383" s="69">
        <f>求节点($C$8:$C$67,$L$8:$L$67,基本信息!R380)+AI382</f>
        <v>811340093.50572407</v>
      </c>
      <c r="AJ383" s="69"/>
    </row>
    <row r="384" spans="14:36" x14ac:dyDescent="0.15">
      <c r="N384" s="69"/>
      <c r="O384" s="69">
        <v>377</v>
      </c>
      <c r="P384" s="69">
        <f>求节点($C$8:$C$67,$I$8:$I$67,基本信息!N381)+P383</f>
        <v>620035.53293080663</v>
      </c>
      <c r="Q384" s="69">
        <f>求节点($C$8:$C$67,$I$8:$I$67,基本信息!O381)+Q383</f>
        <v>654077.79688078084</v>
      </c>
      <c r="R384" s="69">
        <f>求节点($C$8:$C$67,$I$8:$I$67,基本信息!P381)+R383</f>
        <v>689534.69667524379</v>
      </c>
      <c r="S384" s="69">
        <f>求节点($C$8:$C$67,$I$8:$I$67,基本信息!Q381)+S383</f>
        <v>726552.6823951269</v>
      </c>
      <c r="T384" s="69">
        <f>求节点($C$8:$C$67,$I$8:$I$67,基本信息!R381)+T383</f>
        <v>765449.85137715051</v>
      </c>
      <c r="U384" s="69">
        <f>求节点($C$8:$C$67,$J$8:$J$67,基本信息!N381)+U383</f>
        <v>17097258.574859377</v>
      </c>
      <c r="V384" s="69">
        <f>求节点($C$8:$C$67,$J$8:$J$67,基本信息!O381)+V383</f>
        <v>18282070.15777117</v>
      </c>
      <c r="W384" s="69">
        <f>求节点($C$8:$C$67,$J$8:$J$67,基本信息!P381)+W383</f>
        <v>19524890.589488775</v>
      </c>
      <c r="X384" s="69">
        <f>求节点($C$8:$C$67,$J$8:$J$67,基本信息!Q381)+X383</f>
        <v>20828858.334594853</v>
      </c>
      <c r="Y384" s="69">
        <f>求节点($C$8:$C$67,$J$8:$J$67,基本信息!R381)+Y383</f>
        <v>22203131.168546535</v>
      </c>
      <c r="Z384" s="69">
        <f>求节点($C$8:$C$67,$K$8:$K$67,基本信息!N381)+Z383</f>
        <v>0</v>
      </c>
      <c r="AA384" s="69">
        <f>求节点($C$8:$C$67,$K$8:$K$67,基本信息!O381)+AA383</f>
        <v>0</v>
      </c>
      <c r="AB384" s="69">
        <f>求节点($C$8:$C$67,$K$8:$K$67,基本信息!P381)+AB383</f>
        <v>0</v>
      </c>
      <c r="AC384" s="69">
        <f>求节点($C$8:$C$67,$K$8:$K$67,基本信息!Q381)+AC383</f>
        <v>0</v>
      </c>
      <c r="AD384" s="69">
        <f>求节点($C$8:$C$67,$K$8:$K$67,基本信息!R381)+AD383</f>
        <v>0</v>
      </c>
      <c r="AE384" s="69">
        <f>求节点($C$8:$C$67,$L$8:$L$67,基本信息!N381)+AE383</f>
        <v>506307496.30241644</v>
      </c>
      <c r="AF384" s="69">
        <f>求节点($C$8:$C$67,$L$8:$L$67,基本信息!O381)+AF383</f>
        <v>574005979.81044507</v>
      </c>
      <c r="AG384" s="69">
        <f>求节点($C$8:$C$67,$L$8:$L$67,基本信息!P381)+AG383</f>
        <v>647698353.71210933</v>
      </c>
      <c r="AH384" s="69">
        <f>求节点($C$8:$C$67,$L$8:$L$67,基本信息!Q381)+AH383</f>
        <v>726853522.1965065</v>
      </c>
      <c r="AI384" s="69">
        <f>求节点($C$8:$C$67,$L$8:$L$67,基本信息!R381)+AI383</f>
        <v>811340093.50572407</v>
      </c>
      <c r="AJ384" s="69"/>
    </row>
    <row r="385" spans="14:36" x14ac:dyDescent="0.15">
      <c r="N385" s="69"/>
      <c r="O385" s="69">
        <v>378</v>
      </c>
      <c r="P385" s="69">
        <f>求节点($C$8:$C$67,$I$8:$I$67,基本信息!N382)+P384</f>
        <v>620035.53293080663</v>
      </c>
      <c r="Q385" s="69">
        <f>求节点($C$8:$C$67,$I$8:$I$67,基本信息!O382)+Q384</f>
        <v>654077.79688078084</v>
      </c>
      <c r="R385" s="69">
        <f>求节点($C$8:$C$67,$I$8:$I$67,基本信息!P382)+R384</f>
        <v>689534.69667524379</v>
      </c>
      <c r="S385" s="69">
        <f>求节点($C$8:$C$67,$I$8:$I$67,基本信息!Q382)+S384</f>
        <v>726552.6823951269</v>
      </c>
      <c r="T385" s="69">
        <f>求节点($C$8:$C$67,$I$8:$I$67,基本信息!R382)+T384</f>
        <v>765449.85137715051</v>
      </c>
      <c r="U385" s="69">
        <f>求节点($C$8:$C$67,$J$8:$J$67,基本信息!N382)+U384</f>
        <v>17097258.574859377</v>
      </c>
      <c r="V385" s="69">
        <f>求节点($C$8:$C$67,$J$8:$J$67,基本信息!O382)+V384</f>
        <v>18282070.15777117</v>
      </c>
      <c r="W385" s="69">
        <f>求节点($C$8:$C$67,$J$8:$J$67,基本信息!P382)+W384</f>
        <v>19524890.589488775</v>
      </c>
      <c r="X385" s="69">
        <f>求节点($C$8:$C$67,$J$8:$J$67,基本信息!Q382)+X384</f>
        <v>20828858.334594853</v>
      </c>
      <c r="Y385" s="69">
        <f>求节点($C$8:$C$67,$J$8:$J$67,基本信息!R382)+Y384</f>
        <v>22203131.168546535</v>
      </c>
      <c r="Z385" s="69">
        <f>求节点($C$8:$C$67,$K$8:$K$67,基本信息!N382)+Z384</f>
        <v>0</v>
      </c>
      <c r="AA385" s="69">
        <f>求节点($C$8:$C$67,$K$8:$K$67,基本信息!O382)+AA384</f>
        <v>0</v>
      </c>
      <c r="AB385" s="69">
        <f>求节点($C$8:$C$67,$K$8:$K$67,基本信息!P382)+AB384</f>
        <v>0</v>
      </c>
      <c r="AC385" s="69">
        <f>求节点($C$8:$C$67,$K$8:$K$67,基本信息!Q382)+AC384</f>
        <v>0</v>
      </c>
      <c r="AD385" s="69">
        <f>求节点($C$8:$C$67,$K$8:$K$67,基本信息!R382)+AD384</f>
        <v>0</v>
      </c>
      <c r="AE385" s="69">
        <f>求节点($C$8:$C$67,$L$8:$L$67,基本信息!N382)+AE384</f>
        <v>506307496.30241644</v>
      </c>
      <c r="AF385" s="69">
        <f>求节点($C$8:$C$67,$L$8:$L$67,基本信息!O382)+AF384</f>
        <v>574005979.81044507</v>
      </c>
      <c r="AG385" s="69">
        <f>求节点($C$8:$C$67,$L$8:$L$67,基本信息!P382)+AG384</f>
        <v>647698353.71210933</v>
      </c>
      <c r="AH385" s="69">
        <f>求节点($C$8:$C$67,$L$8:$L$67,基本信息!Q382)+AH384</f>
        <v>726853522.1965065</v>
      </c>
      <c r="AI385" s="69">
        <f>求节点($C$8:$C$67,$L$8:$L$67,基本信息!R382)+AI384</f>
        <v>811340093.50572407</v>
      </c>
      <c r="AJ385" s="69"/>
    </row>
    <row r="386" spans="14:36" x14ac:dyDescent="0.15">
      <c r="N386" s="69"/>
      <c r="O386" s="69">
        <v>379</v>
      </c>
      <c r="P386" s="69">
        <f>求节点($C$8:$C$67,$I$8:$I$67,基本信息!N383)+P385</f>
        <v>620035.53293080663</v>
      </c>
      <c r="Q386" s="69">
        <f>求节点($C$8:$C$67,$I$8:$I$67,基本信息!O383)+Q385</f>
        <v>654077.79688078084</v>
      </c>
      <c r="R386" s="69">
        <f>求节点($C$8:$C$67,$I$8:$I$67,基本信息!P383)+R385</f>
        <v>689534.69667524379</v>
      </c>
      <c r="S386" s="69">
        <f>求节点($C$8:$C$67,$I$8:$I$67,基本信息!Q383)+S385</f>
        <v>726552.6823951269</v>
      </c>
      <c r="T386" s="69">
        <f>求节点($C$8:$C$67,$I$8:$I$67,基本信息!R383)+T385</f>
        <v>765449.85137715051</v>
      </c>
      <c r="U386" s="69">
        <f>求节点($C$8:$C$67,$J$8:$J$67,基本信息!N383)+U385</f>
        <v>17097258.574859377</v>
      </c>
      <c r="V386" s="69">
        <f>求节点($C$8:$C$67,$J$8:$J$67,基本信息!O383)+V385</f>
        <v>18282070.15777117</v>
      </c>
      <c r="W386" s="69">
        <f>求节点($C$8:$C$67,$J$8:$J$67,基本信息!P383)+W385</f>
        <v>19524890.589488775</v>
      </c>
      <c r="X386" s="69">
        <f>求节点($C$8:$C$67,$J$8:$J$67,基本信息!Q383)+X385</f>
        <v>20828858.334594853</v>
      </c>
      <c r="Y386" s="69">
        <f>求节点($C$8:$C$67,$J$8:$J$67,基本信息!R383)+Y385</f>
        <v>22203131.168546535</v>
      </c>
      <c r="Z386" s="69">
        <f>求节点($C$8:$C$67,$K$8:$K$67,基本信息!N383)+Z385</f>
        <v>0</v>
      </c>
      <c r="AA386" s="69">
        <f>求节点($C$8:$C$67,$K$8:$K$67,基本信息!O383)+AA385</f>
        <v>0</v>
      </c>
      <c r="AB386" s="69">
        <f>求节点($C$8:$C$67,$K$8:$K$67,基本信息!P383)+AB385</f>
        <v>0</v>
      </c>
      <c r="AC386" s="69">
        <f>求节点($C$8:$C$67,$K$8:$K$67,基本信息!Q383)+AC385</f>
        <v>0</v>
      </c>
      <c r="AD386" s="69">
        <f>求节点($C$8:$C$67,$K$8:$K$67,基本信息!R383)+AD385</f>
        <v>0</v>
      </c>
      <c r="AE386" s="69">
        <f>求节点($C$8:$C$67,$L$8:$L$67,基本信息!N383)+AE385</f>
        <v>506307496.30241644</v>
      </c>
      <c r="AF386" s="69">
        <f>求节点($C$8:$C$67,$L$8:$L$67,基本信息!O383)+AF385</f>
        <v>574005979.81044507</v>
      </c>
      <c r="AG386" s="69">
        <f>求节点($C$8:$C$67,$L$8:$L$67,基本信息!P383)+AG385</f>
        <v>647698353.71210933</v>
      </c>
      <c r="AH386" s="69">
        <f>求节点($C$8:$C$67,$L$8:$L$67,基本信息!Q383)+AH385</f>
        <v>726853522.1965065</v>
      </c>
      <c r="AI386" s="69">
        <f>求节点($C$8:$C$67,$L$8:$L$67,基本信息!R383)+AI385</f>
        <v>811340093.50572407</v>
      </c>
      <c r="AJ386" s="69"/>
    </row>
    <row r="387" spans="14:36" x14ac:dyDescent="0.15">
      <c r="N387" s="69"/>
      <c r="O387" s="69">
        <v>380</v>
      </c>
      <c r="P387" s="69">
        <f>求节点($C$8:$C$67,$I$8:$I$67,基本信息!N384)+P386</f>
        <v>620035.53293080663</v>
      </c>
      <c r="Q387" s="69">
        <f>求节点($C$8:$C$67,$I$8:$I$67,基本信息!O384)+Q386</f>
        <v>654077.79688078084</v>
      </c>
      <c r="R387" s="69">
        <f>求节点($C$8:$C$67,$I$8:$I$67,基本信息!P384)+R386</f>
        <v>689534.69667524379</v>
      </c>
      <c r="S387" s="69">
        <f>求节点($C$8:$C$67,$I$8:$I$67,基本信息!Q384)+S386</f>
        <v>726552.6823951269</v>
      </c>
      <c r="T387" s="69">
        <f>求节点($C$8:$C$67,$I$8:$I$67,基本信息!R384)+T386</f>
        <v>765449.85137715051</v>
      </c>
      <c r="U387" s="69">
        <f>求节点($C$8:$C$67,$J$8:$J$67,基本信息!N384)+U386</f>
        <v>17097258.574859377</v>
      </c>
      <c r="V387" s="69">
        <f>求节点($C$8:$C$67,$J$8:$J$67,基本信息!O384)+V386</f>
        <v>18282070.15777117</v>
      </c>
      <c r="W387" s="69">
        <f>求节点($C$8:$C$67,$J$8:$J$67,基本信息!P384)+W386</f>
        <v>19524890.589488775</v>
      </c>
      <c r="X387" s="69">
        <f>求节点($C$8:$C$67,$J$8:$J$67,基本信息!Q384)+X386</f>
        <v>20828858.334594853</v>
      </c>
      <c r="Y387" s="69">
        <f>求节点($C$8:$C$67,$J$8:$J$67,基本信息!R384)+Y386</f>
        <v>22203131.168546535</v>
      </c>
      <c r="Z387" s="69">
        <f>求节点($C$8:$C$67,$K$8:$K$67,基本信息!N384)+Z386</f>
        <v>0</v>
      </c>
      <c r="AA387" s="69">
        <f>求节点($C$8:$C$67,$K$8:$K$67,基本信息!O384)+AA386</f>
        <v>0</v>
      </c>
      <c r="AB387" s="69">
        <f>求节点($C$8:$C$67,$K$8:$K$67,基本信息!P384)+AB386</f>
        <v>0</v>
      </c>
      <c r="AC387" s="69">
        <f>求节点($C$8:$C$67,$K$8:$K$67,基本信息!Q384)+AC386</f>
        <v>0</v>
      </c>
      <c r="AD387" s="69">
        <f>求节点($C$8:$C$67,$K$8:$K$67,基本信息!R384)+AD386</f>
        <v>0</v>
      </c>
      <c r="AE387" s="69">
        <f>求节点($C$8:$C$67,$L$8:$L$67,基本信息!N384)+AE386</f>
        <v>506307496.30241644</v>
      </c>
      <c r="AF387" s="69">
        <f>求节点($C$8:$C$67,$L$8:$L$67,基本信息!O384)+AF386</f>
        <v>574005979.81044507</v>
      </c>
      <c r="AG387" s="69">
        <f>求节点($C$8:$C$67,$L$8:$L$67,基本信息!P384)+AG386</f>
        <v>647698353.71210933</v>
      </c>
      <c r="AH387" s="69">
        <f>求节点($C$8:$C$67,$L$8:$L$67,基本信息!Q384)+AH386</f>
        <v>726853522.1965065</v>
      </c>
      <c r="AI387" s="69">
        <f>求节点($C$8:$C$67,$L$8:$L$67,基本信息!R384)+AI386</f>
        <v>811340093.50572407</v>
      </c>
      <c r="AJ387" s="69"/>
    </row>
    <row r="388" spans="14:36" x14ac:dyDescent="0.15">
      <c r="N388" s="69"/>
      <c r="O388" s="69">
        <v>381</v>
      </c>
      <c r="P388" s="69">
        <f>求节点($C$8:$C$67,$I$8:$I$67,基本信息!N385)+P387</f>
        <v>620035.53293080663</v>
      </c>
      <c r="Q388" s="69">
        <f>求节点($C$8:$C$67,$I$8:$I$67,基本信息!O385)+Q387</f>
        <v>654077.79688078084</v>
      </c>
      <c r="R388" s="69">
        <f>求节点($C$8:$C$67,$I$8:$I$67,基本信息!P385)+R387</f>
        <v>689534.69667524379</v>
      </c>
      <c r="S388" s="69">
        <f>求节点($C$8:$C$67,$I$8:$I$67,基本信息!Q385)+S387</f>
        <v>726552.6823951269</v>
      </c>
      <c r="T388" s="69">
        <f>求节点($C$8:$C$67,$I$8:$I$67,基本信息!R385)+T387</f>
        <v>765449.85137715051</v>
      </c>
      <c r="U388" s="69">
        <f>求节点($C$8:$C$67,$J$8:$J$67,基本信息!N385)+U387</f>
        <v>17097258.574859377</v>
      </c>
      <c r="V388" s="69">
        <f>求节点($C$8:$C$67,$J$8:$J$67,基本信息!O385)+V387</f>
        <v>18282070.15777117</v>
      </c>
      <c r="W388" s="69">
        <f>求节点($C$8:$C$67,$J$8:$J$67,基本信息!P385)+W387</f>
        <v>19524890.589488775</v>
      </c>
      <c r="X388" s="69">
        <f>求节点($C$8:$C$67,$J$8:$J$67,基本信息!Q385)+X387</f>
        <v>20828858.334594853</v>
      </c>
      <c r="Y388" s="69">
        <f>求节点($C$8:$C$67,$J$8:$J$67,基本信息!R385)+Y387</f>
        <v>22203131.168546535</v>
      </c>
      <c r="Z388" s="69">
        <f>求节点($C$8:$C$67,$K$8:$K$67,基本信息!N385)+Z387</f>
        <v>0</v>
      </c>
      <c r="AA388" s="69">
        <f>求节点($C$8:$C$67,$K$8:$K$67,基本信息!O385)+AA387</f>
        <v>0</v>
      </c>
      <c r="AB388" s="69">
        <f>求节点($C$8:$C$67,$K$8:$K$67,基本信息!P385)+AB387</f>
        <v>0</v>
      </c>
      <c r="AC388" s="69">
        <f>求节点($C$8:$C$67,$K$8:$K$67,基本信息!Q385)+AC387</f>
        <v>0</v>
      </c>
      <c r="AD388" s="69">
        <f>求节点($C$8:$C$67,$K$8:$K$67,基本信息!R385)+AD387</f>
        <v>0</v>
      </c>
      <c r="AE388" s="69">
        <f>求节点($C$8:$C$67,$L$8:$L$67,基本信息!N385)+AE387</f>
        <v>506307496.30241644</v>
      </c>
      <c r="AF388" s="69">
        <f>求节点($C$8:$C$67,$L$8:$L$67,基本信息!O385)+AF387</f>
        <v>574005979.81044507</v>
      </c>
      <c r="AG388" s="69">
        <f>求节点($C$8:$C$67,$L$8:$L$67,基本信息!P385)+AG387</f>
        <v>647698353.71210933</v>
      </c>
      <c r="AH388" s="69">
        <f>求节点($C$8:$C$67,$L$8:$L$67,基本信息!Q385)+AH387</f>
        <v>726853522.1965065</v>
      </c>
      <c r="AI388" s="69">
        <f>求节点($C$8:$C$67,$L$8:$L$67,基本信息!R385)+AI387</f>
        <v>811340093.50572407</v>
      </c>
      <c r="AJ388" s="69"/>
    </row>
    <row r="389" spans="14:36" x14ac:dyDescent="0.15">
      <c r="N389" s="69"/>
      <c r="O389" s="69">
        <v>382</v>
      </c>
      <c r="P389" s="69">
        <f>求节点($C$8:$C$67,$I$8:$I$67,基本信息!N386)+P388</f>
        <v>620035.53293080663</v>
      </c>
      <c r="Q389" s="69">
        <f>求节点($C$8:$C$67,$I$8:$I$67,基本信息!O386)+Q388</f>
        <v>654077.79688078084</v>
      </c>
      <c r="R389" s="69">
        <f>求节点($C$8:$C$67,$I$8:$I$67,基本信息!P386)+R388</f>
        <v>689534.69667524379</v>
      </c>
      <c r="S389" s="69">
        <f>求节点($C$8:$C$67,$I$8:$I$67,基本信息!Q386)+S388</f>
        <v>726552.6823951269</v>
      </c>
      <c r="T389" s="69">
        <f>求节点($C$8:$C$67,$I$8:$I$67,基本信息!R386)+T388</f>
        <v>765449.85137715051</v>
      </c>
      <c r="U389" s="69">
        <f>求节点($C$8:$C$67,$J$8:$J$67,基本信息!N386)+U388</f>
        <v>17097258.574859377</v>
      </c>
      <c r="V389" s="69">
        <f>求节点($C$8:$C$67,$J$8:$J$67,基本信息!O386)+V388</f>
        <v>18282070.15777117</v>
      </c>
      <c r="W389" s="69">
        <f>求节点($C$8:$C$67,$J$8:$J$67,基本信息!P386)+W388</f>
        <v>19524890.589488775</v>
      </c>
      <c r="X389" s="69">
        <f>求节点($C$8:$C$67,$J$8:$J$67,基本信息!Q386)+X388</f>
        <v>20828858.334594853</v>
      </c>
      <c r="Y389" s="69">
        <f>求节点($C$8:$C$67,$J$8:$J$67,基本信息!R386)+Y388</f>
        <v>22203131.168546535</v>
      </c>
      <c r="Z389" s="69">
        <f>求节点($C$8:$C$67,$K$8:$K$67,基本信息!N386)+Z388</f>
        <v>0</v>
      </c>
      <c r="AA389" s="69">
        <f>求节点($C$8:$C$67,$K$8:$K$67,基本信息!O386)+AA388</f>
        <v>0</v>
      </c>
      <c r="AB389" s="69">
        <f>求节点($C$8:$C$67,$K$8:$K$67,基本信息!P386)+AB388</f>
        <v>0</v>
      </c>
      <c r="AC389" s="69">
        <f>求节点($C$8:$C$67,$K$8:$K$67,基本信息!Q386)+AC388</f>
        <v>0</v>
      </c>
      <c r="AD389" s="69">
        <f>求节点($C$8:$C$67,$K$8:$K$67,基本信息!R386)+AD388</f>
        <v>0</v>
      </c>
      <c r="AE389" s="69">
        <f>求节点($C$8:$C$67,$L$8:$L$67,基本信息!N386)+AE388</f>
        <v>506307496.30241644</v>
      </c>
      <c r="AF389" s="69">
        <f>求节点($C$8:$C$67,$L$8:$L$67,基本信息!O386)+AF388</f>
        <v>574005979.81044507</v>
      </c>
      <c r="AG389" s="69">
        <f>求节点($C$8:$C$67,$L$8:$L$67,基本信息!P386)+AG388</f>
        <v>647698353.71210933</v>
      </c>
      <c r="AH389" s="69">
        <f>求节点($C$8:$C$67,$L$8:$L$67,基本信息!Q386)+AH388</f>
        <v>726853522.1965065</v>
      </c>
      <c r="AI389" s="69">
        <f>求节点($C$8:$C$67,$L$8:$L$67,基本信息!R386)+AI388</f>
        <v>811340093.50572407</v>
      </c>
      <c r="AJ389" s="69"/>
    </row>
    <row r="390" spans="14:36" x14ac:dyDescent="0.15">
      <c r="N390" s="69"/>
      <c r="O390" s="69">
        <v>383</v>
      </c>
      <c r="P390" s="69">
        <f>求节点($C$8:$C$67,$I$8:$I$67,基本信息!N387)+P389</f>
        <v>620035.53293080663</v>
      </c>
      <c r="Q390" s="69">
        <f>求节点($C$8:$C$67,$I$8:$I$67,基本信息!O387)+Q389</f>
        <v>654077.79688078084</v>
      </c>
      <c r="R390" s="69">
        <f>求节点($C$8:$C$67,$I$8:$I$67,基本信息!P387)+R389</f>
        <v>689534.69667524379</v>
      </c>
      <c r="S390" s="69">
        <f>求节点($C$8:$C$67,$I$8:$I$67,基本信息!Q387)+S389</f>
        <v>726552.6823951269</v>
      </c>
      <c r="T390" s="69">
        <f>求节点($C$8:$C$67,$I$8:$I$67,基本信息!R387)+T389</f>
        <v>765449.85137715051</v>
      </c>
      <c r="U390" s="69">
        <f>求节点($C$8:$C$67,$J$8:$J$67,基本信息!N387)+U389</f>
        <v>17097258.574859377</v>
      </c>
      <c r="V390" s="69">
        <f>求节点($C$8:$C$67,$J$8:$J$67,基本信息!O387)+V389</f>
        <v>18282070.15777117</v>
      </c>
      <c r="W390" s="69">
        <f>求节点($C$8:$C$67,$J$8:$J$67,基本信息!P387)+W389</f>
        <v>19524890.589488775</v>
      </c>
      <c r="X390" s="69">
        <f>求节点($C$8:$C$67,$J$8:$J$67,基本信息!Q387)+X389</f>
        <v>20828858.334594853</v>
      </c>
      <c r="Y390" s="69">
        <f>求节点($C$8:$C$67,$J$8:$J$67,基本信息!R387)+Y389</f>
        <v>22203131.168546535</v>
      </c>
      <c r="Z390" s="69">
        <f>求节点($C$8:$C$67,$K$8:$K$67,基本信息!N387)+Z389</f>
        <v>0</v>
      </c>
      <c r="AA390" s="69">
        <f>求节点($C$8:$C$67,$K$8:$K$67,基本信息!O387)+AA389</f>
        <v>0</v>
      </c>
      <c r="AB390" s="69">
        <f>求节点($C$8:$C$67,$K$8:$K$67,基本信息!P387)+AB389</f>
        <v>0</v>
      </c>
      <c r="AC390" s="69">
        <f>求节点($C$8:$C$67,$K$8:$K$67,基本信息!Q387)+AC389</f>
        <v>0</v>
      </c>
      <c r="AD390" s="69">
        <f>求节点($C$8:$C$67,$K$8:$K$67,基本信息!R387)+AD389</f>
        <v>0</v>
      </c>
      <c r="AE390" s="69">
        <f>求节点($C$8:$C$67,$L$8:$L$67,基本信息!N387)+AE389</f>
        <v>506307496.30241644</v>
      </c>
      <c r="AF390" s="69">
        <f>求节点($C$8:$C$67,$L$8:$L$67,基本信息!O387)+AF389</f>
        <v>574005979.81044507</v>
      </c>
      <c r="AG390" s="69">
        <f>求节点($C$8:$C$67,$L$8:$L$67,基本信息!P387)+AG389</f>
        <v>647698353.71210933</v>
      </c>
      <c r="AH390" s="69">
        <f>求节点($C$8:$C$67,$L$8:$L$67,基本信息!Q387)+AH389</f>
        <v>726853522.1965065</v>
      </c>
      <c r="AI390" s="69">
        <f>求节点($C$8:$C$67,$L$8:$L$67,基本信息!R387)+AI389</f>
        <v>811340093.50572407</v>
      </c>
      <c r="AJ390" s="69"/>
    </row>
    <row r="391" spans="14:36" x14ac:dyDescent="0.15">
      <c r="N391" s="69"/>
      <c r="O391" s="69">
        <v>384</v>
      </c>
      <c r="P391" s="69">
        <f>求节点($C$8:$C$67,$I$8:$I$67,基本信息!N388)+P390</f>
        <v>620035.53293080663</v>
      </c>
      <c r="Q391" s="69">
        <f>求节点($C$8:$C$67,$I$8:$I$67,基本信息!O388)+Q390</f>
        <v>654077.79688078084</v>
      </c>
      <c r="R391" s="69">
        <f>求节点($C$8:$C$67,$I$8:$I$67,基本信息!P388)+R390</f>
        <v>689534.69667524379</v>
      </c>
      <c r="S391" s="69">
        <f>求节点($C$8:$C$67,$I$8:$I$67,基本信息!Q388)+S390</f>
        <v>726552.6823951269</v>
      </c>
      <c r="T391" s="69">
        <f>求节点($C$8:$C$67,$I$8:$I$67,基本信息!R388)+T390</f>
        <v>765449.85137715051</v>
      </c>
      <c r="U391" s="69">
        <f>求节点($C$8:$C$67,$J$8:$J$67,基本信息!N388)+U390</f>
        <v>17097258.574859377</v>
      </c>
      <c r="V391" s="69">
        <f>求节点($C$8:$C$67,$J$8:$J$67,基本信息!O388)+V390</f>
        <v>18282070.15777117</v>
      </c>
      <c r="W391" s="69">
        <f>求节点($C$8:$C$67,$J$8:$J$67,基本信息!P388)+W390</f>
        <v>19524890.589488775</v>
      </c>
      <c r="X391" s="69">
        <f>求节点($C$8:$C$67,$J$8:$J$67,基本信息!Q388)+X390</f>
        <v>20828858.334594853</v>
      </c>
      <c r="Y391" s="69">
        <f>求节点($C$8:$C$67,$J$8:$J$67,基本信息!R388)+Y390</f>
        <v>22203131.168546535</v>
      </c>
      <c r="Z391" s="69">
        <f>求节点($C$8:$C$67,$K$8:$K$67,基本信息!N388)+Z390</f>
        <v>0</v>
      </c>
      <c r="AA391" s="69">
        <f>求节点($C$8:$C$67,$K$8:$K$67,基本信息!O388)+AA390</f>
        <v>0</v>
      </c>
      <c r="AB391" s="69">
        <f>求节点($C$8:$C$67,$K$8:$K$67,基本信息!P388)+AB390</f>
        <v>0</v>
      </c>
      <c r="AC391" s="69">
        <f>求节点($C$8:$C$67,$K$8:$K$67,基本信息!Q388)+AC390</f>
        <v>0</v>
      </c>
      <c r="AD391" s="69">
        <f>求节点($C$8:$C$67,$K$8:$K$67,基本信息!R388)+AD390</f>
        <v>0</v>
      </c>
      <c r="AE391" s="69">
        <f>求节点($C$8:$C$67,$L$8:$L$67,基本信息!N388)+AE390</f>
        <v>506307496.30241644</v>
      </c>
      <c r="AF391" s="69">
        <f>求节点($C$8:$C$67,$L$8:$L$67,基本信息!O388)+AF390</f>
        <v>574005979.81044507</v>
      </c>
      <c r="AG391" s="69">
        <f>求节点($C$8:$C$67,$L$8:$L$67,基本信息!P388)+AG390</f>
        <v>647698353.71210933</v>
      </c>
      <c r="AH391" s="69">
        <f>求节点($C$8:$C$67,$L$8:$L$67,基本信息!Q388)+AH390</f>
        <v>726853522.1965065</v>
      </c>
      <c r="AI391" s="69">
        <f>求节点($C$8:$C$67,$L$8:$L$67,基本信息!R388)+AI390</f>
        <v>811340093.50572407</v>
      </c>
      <c r="AJ391" s="69"/>
    </row>
    <row r="392" spans="14:36" x14ac:dyDescent="0.15">
      <c r="N392" s="69"/>
      <c r="O392" s="69">
        <v>385</v>
      </c>
      <c r="P392" s="69">
        <f>求节点($C$8:$C$67,$I$8:$I$67,基本信息!N389)+P391</f>
        <v>620035.53293080663</v>
      </c>
      <c r="Q392" s="69">
        <f>求节点($C$8:$C$67,$I$8:$I$67,基本信息!O389)+Q391</f>
        <v>654077.79688078084</v>
      </c>
      <c r="R392" s="69">
        <f>求节点($C$8:$C$67,$I$8:$I$67,基本信息!P389)+R391</f>
        <v>689534.69667524379</v>
      </c>
      <c r="S392" s="69">
        <f>求节点($C$8:$C$67,$I$8:$I$67,基本信息!Q389)+S391</f>
        <v>726552.6823951269</v>
      </c>
      <c r="T392" s="69">
        <f>求节点($C$8:$C$67,$I$8:$I$67,基本信息!R389)+T391</f>
        <v>765449.85137715051</v>
      </c>
      <c r="U392" s="69">
        <f>求节点($C$8:$C$67,$J$8:$J$67,基本信息!N389)+U391</f>
        <v>17097258.574859377</v>
      </c>
      <c r="V392" s="69">
        <f>求节点($C$8:$C$67,$J$8:$J$67,基本信息!O389)+V391</f>
        <v>18282070.15777117</v>
      </c>
      <c r="W392" s="69">
        <f>求节点($C$8:$C$67,$J$8:$J$67,基本信息!P389)+W391</f>
        <v>19524890.589488775</v>
      </c>
      <c r="X392" s="69">
        <f>求节点($C$8:$C$67,$J$8:$J$67,基本信息!Q389)+X391</f>
        <v>20828858.334594853</v>
      </c>
      <c r="Y392" s="69">
        <f>求节点($C$8:$C$67,$J$8:$J$67,基本信息!R389)+Y391</f>
        <v>22203131.168546535</v>
      </c>
      <c r="Z392" s="69">
        <f>求节点($C$8:$C$67,$K$8:$K$67,基本信息!N389)+Z391</f>
        <v>0</v>
      </c>
      <c r="AA392" s="69">
        <f>求节点($C$8:$C$67,$K$8:$K$67,基本信息!O389)+AA391</f>
        <v>0</v>
      </c>
      <c r="AB392" s="69">
        <f>求节点($C$8:$C$67,$K$8:$K$67,基本信息!P389)+AB391</f>
        <v>0</v>
      </c>
      <c r="AC392" s="69">
        <f>求节点($C$8:$C$67,$K$8:$K$67,基本信息!Q389)+AC391</f>
        <v>0</v>
      </c>
      <c r="AD392" s="69">
        <f>求节点($C$8:$C$67,$K$8:$K$67,基本信息!R389)+AD391</f>
        <v>0</v>
      </c>
      <c r="AE392" s="69">
        <f>求节点($C$8:$C$67,$L$8:$L$67,基本信息!N389)+AE391</f>
        <v>506307496.30241644</v>
      </c>
      <c r="AF392" s="69">
        <f>求节点($C$8:$C$67,$L$8:$L$67,基本信息!O389)+AF391</f>
        <v>574005979.81044507</v>
      </c>
      <c r="AG392" s="69">
        <f>求节点($C$8:$C$67,$L$8:$L$67,基本信息!P389)+AG391</f>
        <v>647698353.71210933</v>
      </c>
      <c r="AH392" s="69">
        <f>求节点($C$8:$C$67,$L$8:$L$67,基本信息!Q389)+AH391</f>
        <v>726853522.1965065</v>
      </c>
      <c r="AI392" s="69">
        <f>求节点($C$8:$C$67,$L$8:$L$67,基本信息!R389)+AI391</f>
        <v>811340093.50572407</v>
      </c>
      <c r="AJ392" s="69"/>
    </row>
    <row r="393" spans="14:36" x14ac:dyDescent="0.15">
      <c r="N393" s="69"/>
      <c r="O393" s="69">
        <v>386</v>
      </c>
      <c r="P393" s="69">
        <f>求节点($C$8:$C$67,$I$8:$I$67,基本信息!N390)+P392</f>
        <v>620035.53293080663</v>
      </c>
      <c r="Q393" s="69">
        <f>求节点($C$8:$C$67,$I$8:$I$67,基本信息!O390)+Q392</f>
        <v>654077.79688078084</v>
      </c>
      <c r="R393" s="69">
        <f>求节点($C$8:$C$67,$I$8:$I$67,基本信息!P390)+R392</f>
        <v>689534.69667524379</v>
      </c>
      <c r="S393" s="69">
        <f>求节点($C$8:$C$67,$I$8:$I$67,基本信息!Q390)+S392</f>
        <v>726552.6823951269</v>
      </c>
      <c r="T393" s="69">
        <f>求节点($C$8:$C$67,$I$8:$I$67,基本信息!R390)+T392</f>
        <v>765449.85137715051</v>
      </c>
      <c r="U393" s="69">
        <f>求节点($C$8:$C$67,$J$8:$J$67,基本信息!N390)+U392</f>
        <v>17097258.574859377</v>
      </c>
      <c r="V393" s="69">
        <f>求节点($C$8:$C$67,$J$8:$J$67,基本信息!O390)+V392</f>
        <v>18282070.15777117</v>
      </c>
      <c r="W393" s="69">
        <f>求节点($C$8:$C$67,$J$8:$J$67,基本信息!P390)+W392</f>
        <v>19524890.589488775</v>
      </c>
      <c r="X393" s="69">
        <f>求节点($C$8:$C$67,$J$8:$J$67,基本信息!Q390)+X392</f>
        <v>20828858.334594853</v>
      </c>
      <c r="Y393" s="69">
        <f>求节点($C$8:$C$67,$J$8:$J$67,基本信息!R390)+Y392</f>
        <v>22203131.168546535</v>
      </c>
      <c r="Z393" s="69">
        <f>求节点($C$8:$C$67,$K$8:$K$67,基本信息!N390)+Z392</f>
        <v>0</v>
      </c>
      <c r="AA393" s="69">
        <f>求节点($C$8:$C$67,$K$8:$K$67,基本信息!O390)+AA392</f>
        <v>0</v>
      </c>
      <c r="AB393" s="69">
        <f>求节点($C$8:$C$67,$K$8:$K$67,基本信息!P390)+AB392</f>
        <v>0</v>
      </c>
      <c r="AC393" s="69">
        <f>求节点($C$8:$C$67,$K$8:$K$67,基本信息!Q390)+AC392</f>
        <v>0</v>
      </c>
      <c r="AD393" s="69">
        <f>求节点($C$8:$C$67,$K$8:$K$67,基本信息!R390)+AD392</f>
        <v>0</v>
      </c>
      <c r="AE393" s="69">
        <f>求节点($C$8:$C$67,$L$8:$L$67,基本信息!N390)+AE392</f>
        <v>506307496.30241644</v>
      </c>
      <c r="AF393" s="69">
        <f>求节点($C$8:$C$67,$L$8:$L$67,基本信息!O390)+AF392</f>
        <v>574005979.81044507</v>
      </c>
      <c r="AG393" s="69">
        <f>求节点($C$8:$C$67,$L$8:$L$67,基本信息!P390)+AG392</f>
        <v>647698353.71210933</v>
      </c>
      <c r="AH393" s="69">
        <f>求节点($C$8:$C$67,$L$8:$L$67,基本信息!Q390)+AH392</f>
        <v>726853522.1965065</v>
      </c>
      <c r="AI393" s="69">
        <f>求节点($C$8:$C$67,$L$8:$L$67,基本信息!R390)+AI392</f>
        <v>811340093.50572407</v>
      </c>
      <c r="AJ393" s="69"/>
    </row>
    <row r="394" spans="14:36" x14ac:dyDescent="0.15">
      <c r="N394" s="69"/>
      <c r="O394" s="69">
        <v>387</v>
      </c>
      <c r="P394" s="69">
        <f>求节点($C$8:$C$67,$I$8:$I$67,基本信息!N391)+P393</f>
        <v>620035.53293080663</v>
      </c>
      <c r="Q394" s="69">
        <f>求节点($C$8:$C$67,$I$8:$I$67,基本信息!O391)+Q393</f>
        <v>654077.79688078084</v>
      </c>
      <c r="R394" s="69">
        <f>求节点($C$8:$C$67,$I$8:$I$67,基本信息!P391)+R393</f>
        <v>689534.69667524379</v>
      </c>
      <c r="S394" s="69">
        <f>求节点($C$8:$C$67,$I$8:$I$67,基本信息!Q391)+S393</f>
        <v>726552.6823951269</v>
      </c>
      <c r="T394" s="69">
        <f>求节点($C$8:$C$67,$I$8:$I$67,基本信息!R391)+T393</f>
        <v>765449.85137715051</v>
      </c>
      <c r="U394" s="69">
        <f>求节点($C$8:$C$67,$J$8:$J$67,基本信息!N391)+U393</f>
        <v>17097258.574859377</v>
      </c>
      <c r="V394" s="69">
        <f>求节点($C$8:$C$67,$J$8:$J$67,基本信息!O391)+V393</f>
        <v>18282070.15777117</v>
      </c>
      <c r="W394" s="69">
        <f>求节点($C$8:$C$67,$J$8:$J$67,基本信息!P391)+W393</f>
        <v>19524890.589488775</v>
      </c>
      <c r="X394" s="69">
        <f>求节点($C$8:$C$67,$J$8:$J$67,基本信息!Q391)+X393</f>
        <v>20828858.334594853</v>
      </c>
      <c r="Y394" s="69">
        <f>求节点($C$8:$C$67,$J$8:$J$67,基本信息!R391)+Y393</f>
        <v>22203131.168546535</v>
      </c>
      <c r="Z394" s="69">
        <f>求节点($C$8:$C$67,$K$8:$K$67,基本信息!N391)+Z393</f>
        <v>0</v>
      </c>
      <c r="AA394" s="69">
        <f>求节点($C$8:$C$67,$K$8:$K$67,基本信息!O391)+AA393</f>
        <v>0</v>
      </c>
      <c r="AB394" s="69">
        <f>求节点($C$8:$C$67,$K$8:$K$67,基本信息!P391)+AB393</f>
        <v>0</v>
      </c>
      <c r="AC394" s="69">
        <f>求节点($C$8:$C$67,$K$8:$K$67,基本信息!Q391)+AC393</f>
        <v>0</v>
      </c>
      <c r="AD394" s="69">
        <f>求节点($C$8:$C$67,$K$8:$K$67,基本信息!R391)+AD393</f>
        <v>0</v>
      </c>
      <c r="AE394" s="69">
        <f>求节点($C$8:$C$67,$L$8:$L$67,基本信息!N391)+AE393</f>
        <v>506307496.30241644</v>
      </c>
      <c r="AF394" s="69">
        <f>求节点($C$8:$C$67,$L$8:$L$67,基本信息!O391)+AF393</f>
        <v>574005979.81044507</v>
      </c>
      <c r="AG394" s="69">
        <f>求节点($C$8:$C$67,$L$8:$L$67,基本信息!P391)+AG393</f>
        <v>647698353.71210933</v>
      </c>
      <c r="AH394" s="69">
        <f>求节点($C$8:$C$67,$L$8:$L$67,基本信息!Q391)+AH393</f>
        <v>726853522.1965065</v>
      </c>
      <c r="AI394" s="69">
        <f>求节点($C$8:$C$67,$L$8:$L$67,基本信息!R391)+AI393</f>
        <v>811340093.50572407</v>
      </c>
      <c r="AJ394" s="69"/>
    </row>
    <row r="395" spans="14:36" x14ac:dyDescent="0.15">
      <c r="N395" s="69"/>
      <c r="O395" s="69">
        <v>388</v>
      </c>
      <c r="P395" s="69">
        <f>求节点($C$8:$C$67,$I$8:$I$67,基本信息!N392)+P394</f>
        <v>620035.53293080663</v>
      </c>
      <c r="Q395" s="69">
        <f>求节点($C$8:$C$67,$I$8:$I$67,基本信息!O392)+Q394</f>
        <v>654077.79688078084</v>
      </c>
      <c r="R395" s="69">
        <f>求节点($C$8:$C$67,$I$8:$I$67,基本信息!P392)+R394</f>
        <v>689534.69667524379</v>
      </c>
      <c r="S395" s="69">
        <f>求节点($C$8:$C$67,$I$8:$I$67,基本信息!Q392)+S394</f>
        <v>726552.6823951269</v>
      </c>
      <c r="T395" s="69">
        <f>求节点($C$8:$C$67,$I$8:$I$67,基本信息!R392)+T394</f>
        <v>765449.85137715051</v>
      </c>
      <c r="U395" s="69">
        <f>求节点($C$8:$C$67,$J$8:$J$67,基本信息!N392)+U394</f>
        <v>17097258.574859377</v>
      </c>
      <c r="V395" s="69">
        <f>求节点($C$8:$C$67,$J$8:$J$67,基本信息!O392)+V394</f>
        <v>18282070.15777117</v>
      </c>
      <c r="W395" s="69">
        <f>求节点($C$8:$C$67,$J$8:$J$67,基本信息!P392)+W394</f>
        <v>19524890.589488775</v>
      </c>
      <c r="X395" s="69">
        <f>求节点($C$8:$C$67,$J$8:$J$67,基本信息!Q392)+X394</f>
        <v>20828858.334594853</v>
      </c>
      <c r="Y395" s="69">
        <f>求节点($C$8:$C$67,$J$8:$J$67,基本信息!R392)+Y394</f>
        <v>22203131.168546535</v>
      </c>
      <c r="Z395" s="69">
        <f>求节点($C$8:$C$67,$K$8:$K$67,基本信息!N392)+Z394</f>
        <v>0</v>
      </c>
      <c r="AA395" s="69">
        <f>求节点($C$8:$C$67,$K$8:$K$67,基本信息!O392)+AA394</f>
        <v>0</v>
      </c>
      <c r="AB395" s="69">
        <f>求节点($C$8:$C$67,$K$8:$K$67,基本信息!P392)+AB394</f>
        <v>0</v>
      </c>
      <c r="AC395" s="69">
        <f>求节点($C$8:$C$67,$K$8:$K$67,基本信息!Q392)+AC394</f>
        <v>0</v>
      </c>
      <c r="AD395" s="69">
        <f>求节点($C$8:$C$67,$K$8:$K$67,基本信息!R392)+AD394</f>
        <v>0</v>
      </c>
      <c r="AE395" s="69">
        <f>求节点($C$8:$C$67,$L$8:$L$67,基本信息!N392)+AE394</f>
        <v>506307496.30241644</v>
      </c>
      <c r="AF395" s="69">
        <f>求节点($C$8:$C$67,$L$8:$L$67,基本信息!O392)+AF394</f>
        <v>574005979.81044507</v>
      </c>
      <c r="AG395" s="69">
        <f>求节点($C$8:$C$67,$L$8:$L$67,基本信息!P392)+AG394</f>
        <v>647698353.71210933</v>
      </c>
      <c r="AH395" s="69">
        <f>求节点($C$8:$C$67,$L$8:$L$67,基本信息!Q392)+AH394</f>
        <v>726853522.1965065</v>
      </c>
      <c r="AI395" s="69">
        <f>求节点($C$8:$C$67,$L$8:$L$67,基本信息!R392)+AI394</f>
        <v>811340093.50572407</v>
      </c>
      <c r="AJ395" s="69"/>
    </row>
    <row r="396" spans="14:36" x14ac:dyDescent="0.15">
      <c r="N396" s="69"/>
      <c r="O396" s="69">
        <v>389</v>
      </c>
      <c r="P396" s="69">
        <f>求节点($C$8:$C$67,$I$8:$I$67,基本信息!N393)+P395</f>
        <v>620035.53293080663</v>
      </c>
      <c r="Q396" s="69">
        <f>求节点($C$8:$C$67,$I$8:$I$67,基本信息!O393)+Q395</f>
        <v>654077.79688078084</v>
      </c>
      <c r="R396" s="69">
        <f>求节点($C$8:$C$67,$I$8:$I$67,基本信息!P393)+R395</f>
        <v>689534.69667524379</v>
      </c>
      <c r="S396" s="69">
        <f>求节点($C$8:$C$67,$I$8:$I$67,基本信息!Q393)+S395</f>
        <v>726552.6823951269</v>
      </c>
      <c r="T396" s="69">
        <f>求节点($C$8:$C$67,$I$8:$I$67,基本信息!R393)+T395</f>
        <v>765449.85137715051</v>
      </c>
      <c r="U396" s="69">
        <f>求节点($C$8:$C$67,$J$8:$J$67,基本信息!N393)+U395</f>
        <v>17097258.574859377</v>
      </c>
      <c r="V396" s="69">
        <f>求节点($C$8:$C$67,$J$8:$J$67,基本信息!O393)+V395</f>
        <v>18282070.15777117</v>
      </c>
      <c r="W396" s="69">
        <f>求节点($C$8:$C$67,$J$8:$J$67,基本信息!P393)+W395</f>
        <v>19524890.589488775</v>
      </c>
      <c r="X396" s="69">
        <f>求节点($C$8:$C$67,$J$8:$J$67,基本信息!Q393)+X395</f>
        <v>20828858.334594853</v>
      </c>
      <c r="Y396" s="69">
        <f>求节点($C$8:$C$67,$J$8:$J$67,基本信息!R393)+Y395</f>
        <v>22203131.168546535</v>
      </c>
      <c r="Z396" s="69">
        <f>求节点($C$8:$C$67,$K$8:$K$67,基本信息!N393)+Z395</f>
        <v>0</v>
      </c>
      <c r="AA396" s="69">
        <f>求节点($C$8:$C$67,$K$8:$K$67,基本信息!O393)+AA395</f>
        <v>0</v>
      </c>
      <c r="AB396" s="69">
        <f>求节点($C$8:$C$67,$K$8:$K$67,基本信息!P393)+AB395</f>
        <v>0</v>
      </c>
      <c r="AC396" s="69">
        <f>求节点($C$8:$C$67,$K$8:$K$67,基本信息!Q393)+AC395</f>
        <v>0</v>
      </c>
      <c r="AD396" s="69">
        <f>求节点($C$8:$C$67,$K$8:$K$67,基本信息!R393)+AD395</f>
        <v>0</v>
      </c>
      <c r="AE396" s="69">
        <f>求节点($C$8:$C$67,$L$8:$L$67,基本信息!N393)+AE395</f>
        <v>506307496.30241644</v>
      </c>
      <c r="AF396" s="69">
        <f>求节点($C$8:$C$67,$L$8:$L$67,基本信息!O393)+AF395</f>
        <v>574005979.81044507</v>
      </c>
      <c r="AG396" s="69">
        <f>求节点($C$8:$C$67,$L$8:$L$67,基本信息!P393)+AG395</f>
        <v>647698353.71210933</v>
      </c>
      <c r="AH396" s="69">
        <f>求节点($C$8:$C$67,$L$8:$L$67,基本信息!Q393)+AH395</f>
        <v>726853522.1965065</v>
      </c>
      <c r="AI396" s="69">
        <f>求节点($C$8:$C$67,$L$8:$L$67,基本信息!R393)+AI395</f>
        <v>811340093.50572407</v>
      </c>
      <c r="AJ396" s="69"/>
    </row>
    <row r="397" spans="14:36" x14ac:dyDescent="0.15">
      <c r="N397" s="69"/>
      <c r="O397" s="69">
        <v>390</v>
      </c>
      <c r="P397" s="69">
        <f>求节点($C$8:$C$67,$I$8:$I$67,基本信息!N394)+P396</f>
        <v>620035.53293080663</v>
      </c>
      <c r="Q397" s="69">
        <f>求节点($C$8:$C$67,$I$8:$I$67,基本信息!O394)+Q396</f>
        <v>654077.79688078084</v>
      </c>
      <c r="R397" s="69">
        <f>求节点($C$8:$C$67,$I$8:$I$67,基本信息!P394)+R396</f>
        <v>689534.69667524379</v>
      </c>
      <c r="S397" s="69">
        <f>求节点($C$8:$C$67,$I$8:$I$67,基本信息!Q394)+S396</f>
        <v>726552.6823951269</v>
      </c>
      <c r="T397" s="69">
        <f>求节点($C$8:$C$67,$I$8:$I$67,基本信息!R394)+T396</f>
        <v>765449.85137715051</v>
      </c>
      <c r="U397" s="69">
        <f>求节点($C$8:$C$67,$J$8:$J$67,基本信息!N394)+U396</f>
        <v>17097258.574859377</v>
      </c>
      <c r="V397" s="69">
        <f>求节点($C$8:$C$67,$J$8:$J$67,基本信息!O394)+V396</f>
        <v>18282070.15777117</v>
      </c>
      <c r="W397" s="69">
        <f>求节点($C$8:$C$67,$J$8:$J$67,基本信息!P394)+W396</f>
        <v>19524890.589488775</v>
      </c>
      <c r="X397" s="69">
        <f>求节点($C$8:$C$67,$J$8:$J$67,基本信息!Q394)+X396</f>
        <v>20828858.334594853</v>
      </c>
      <c r="Y397" s="69">
        <f>求节点($C$8:$C$67,$J$8:$J$67,基本信息!R394)+Y396</f>
        <v>22203131.168546535</v>
      </c>
      <c r="Z397" s="69">
        <f>求节点($C$8:$C$67,$K$8:$K$67,基本信息!N394)+Z396</f>
        <v>0</v>
      </c>
      <c r="AA397" s="69">
        <f>求节点($C$8:$C$67,$K$8:$K$67,基本信息!O394)+AA396</f>
        <v>0</v>
      </c>
      <c r="AB397" s="69">
        <f>求节点($C$8:$C$67,$K$8:$K$67,基本信息!P394)+AB396</f>
        <v>0</v>
      </c>
      <c r="AC397" s="69">
        <f>求节点($C$8:$C$67,$K$8:$K$67,基本信息!Q394)+AC396</f>
        <v>0</v>
      </c>
      <c r="AD397" s="69">
        <f>求节点($C$8:$C$67,$K$8:$K$67,基本信息!R394)+AD396</f>
        <v>0</v>
      </c>
      <c r="AE397" s="69">
        <f>求节点($C$8:$C$67,$L$8:$L$67,基本信息!N394)+AE396</f>
        <v>506307496.30241644</v>
      </c>
      <c r="AF397" s="69">
        <f>求节点($C$8:$C$67,$L$8:$L$67,基本信息!O394)+AF396</f>
        <v>574005979.81044507</v>
      </c>
      <c r="AG397" s="69">
        <f>求节点($C$8:$C$67,$L$8:$L$67,基本信息!P394)+AG396</f>
        <v>647698353.71210933</v>
      </c>
      <c r="AH397" s="69">
        <f>求节点($C$8:$C$67,$L$8:$L$67,基本信息!Q394)+AH396</f>
        <v>726853522.1965065</v>
      </c>
      <c r="AI397" s="69">
        <f>求节点($C$8:$C$67,$L$8:$L$67,基本信息!R394)+AI396</f>
        <v>811340093.50572407</v>
      </c>
      <c r="AJ397" s="69"/>
    </row>
    <row r="398" spans="14:36" x14ac:dyDescent="0.15">
      <c r="N398" s="69"/>
      <c r="O398" s="69">
        <v>391</v>
      </c>
      <c r="P398" s="69">
        <f>求节点($C$8:$C$67,$I$8:$I$67,基本信息!N395)+P397</f>
        <v>620035.53293080663</v>
      </c>
      <c r="Q398" s="69">
        <f>求节点($C$8:$C$67,$I$8:$I$67,基本信息!O395)+Q397</f>
        <v>654077.79688078084</v>
      </c>
      <c r="R398" s="69">
        <f>求节点($C$8:$C$67,$I$8:$I$67,基本信息!P395)+R397</f>
        <v>689534.69667524379</v>
      </c>
      <c r="S398" s="69">
        <f>求节点($C$8:$C$67,$I$8:$I$67,基本信息!Q395)+S397</f>
        <v>726552.6823951269</v>
      </c>
      <c r="T398" s="69">
        <f>求节点($C$8:$C$67,$I$8:$I$67,基本信息!R395)+T397</f>
        <v>765449.85137715051</v>
      </c>
      <c r="U398" s="69">
        <f>求节点($C$8:$C$67,$J$8:$J$67,基本信息!N395)+U397</f>
        <v>17097258.574859377</v>
      </c>
      <c r="V398" s="69">
        <f>求节点($C$8:$C$67,$J$8:$J$67,基本信息!O395)+V397</f>
        <v>18282070.15777117</v>
      </c>
      <c r="W398" s="69">
        <f>求节点($C$8:$C$67,$J$8:$J$67,基本信息!P395)+W397</f>
        <v>19524890.589488775</v>
      </c>
      <c r="X398" s="69">
        <f>求节点($C$8:$C$67,$J$8:$J$67,基本信息!Q395)+X397</f>
        <v>20828858.334594853</v>
      </c>
      <c r="Y398" s="69">
        <f>求节点($C$8:$C$67,$J$8:$J$67,基本信息!R395)+Y397</f>
        <v>22203131.168546535</v>
      </c>
      <c r="Z398" s="69">
        <f>求节点($C$8:$C$67,$K$8:$K$67,基本信息!N395)+Z397</f>
        <v>0</v>
      </c>
      <c r="AA398" s="69">
        <f>求节点($C$8:$C$67,$K$8:$K$67,基本信息!O395)+AA397</f>
        <v>0</v>
      </c>
      <c r="AB398" s="69">
        <f>求节点($C$8:$C$67,$K$8:$K$67,基本信息!P395)+AB397</f>
        <v>0</v>
      </c>
      <c r="AC398" s="69">
        <f>求节点($C$8:$C$67,$K$8:$K$67,基本信息!Q395)+AC397</f>
        <v>0</v>
      </c>
      <c r="AD398" s="69">
        <f>求节点($C$8:$C$67,$K$8:$K$67,基本信息!R395)+AD397</f>
        <v>0</v>
      </c>
      <c r="AE398" s="69">
        <f>求节点($C$8:$C$67,$L$8:$L$67,基本信息!N395)+AE397</f>
        <v>506307496.30241644</v>
      </c>
      <c r="AF398" s="69">
        <f>求节点($C$8:$C$67,$L$8:$L$67,基本信息!O395)+AF397</f>
        <v>574005979.81044507</v>
      </c>
      <c r="AG398" s="69">
        <f>求节点($C$8:$C$67,$L$8:$L$67,基本信息!P395)+AG397</f>
        <v>647698353.71210933</v>
      </c>
      <c r="AH398" s="69">
        <f>求节点($C$8:$C$67,$L$8:$L$67,基本信息!Q395)+AH397</f>
        <v>726853522.1965065</v>
      </c>
      <c r="AI398" s="69">
        <f>求节点($C$8:$C$67,$L$8:$L$67,基本信息!R395)+AI397</f>
        <v>811340093.50572407</v>
      </c>
      <c r="AJ398" s="69"/>
    </row>
    <row r="399" spans="14:36" x14ac:dyDescent="0.15">
      <c r="N399" s="69"/>
      <c r="O399" s="69">
        <v>392</v>
      </c>
      <c r="P399" s="69">
        <f>求节点($C$8:$C$67,$I$8:$I$67,基本信息!N396)+P398</f>
        <v>620035.53293080663</v>
      </c>
      <c r="Q399" s="69">
        <f>求节点($C$8:$C$67,$I$8:$I$67,基本信息!O396)+Q398</f>
        <v>654077.79688078084</v>
      </c>
      <c r="R399" s="69">
        <f>求节点($C$8:$C$67,$I$8:$I$67,基本信息!P396)+R398</f>
        <v>689534.69667524379</v>
      </c>
      <c r="S399" s="69">
        <f>求节点($C$8:$C$67,$I$8:$I$67,基本信息!Q396)+S398</f>
        <v>726552.6823951269</v>
      </c>
      <c r="T399" s="69">
        <f>求节点($C$8:$C$67,$I$8:$I$67,基本信息!R396)+T398</f>
        <v>765449.85137715051</v>
      </c>
      <c r="U399" s="69">
        <f>求节点($C$8:$C$67,$J$8:$J$67,基本信息!N396)+U398</f>
        <v>17097258.574859377</v>
      </c>
      <c r="V399" s="69">
        <f>求节点($C$8:$C$67,$J$8:$J$67,基本信息!O396)+V398</f>
        <v>18282070.15777117</v>
      </c>
      <c r="W399" s="69">
        <f>求节点($C$8:$C$67,$J$8:$J$67,基本信息!P396)+W398</f>
        <v>19524890.589488775</v>
      </c>
      <c r="X399" s="69">
        <f>求节点($C$8:$C$67,$J$8:$J$67,基本信息!Q396)+X398</f>
        <v>20828858.334594853</v>
      </c>
      <c r="Y399" s="69">
        <f>求节点($C$8:$C$67,$J$8:$J$67,基本信息!R396)+Y398</f>
        <v>22203131.168546535</v>
      </c>
      <c r="Z399" s="69">
        <f>求节点($C$8:$C$67,$K$8:$K$67,基本信息!N396)+Z398</f>
        <v>0</v>
      </c>
      <c r="AA399" s="69">
        <f>求节点($C$8:$C$67,$K$8:$K$67,基本信息!O396)+AA398</f>
        <v>0</v>
      </c>
      <c r="AB399" s="69">
        <f>求节点($C$8:$C$67,$K$8:$K$67,基本信息!P396)+AB398</f>
        <v>0</v>
      </c>
      <c r="AC399" s="69">
        <f>求节点($C$8:$C$67,$K$8:$K$67,基本信息!Q396)+AC398</f>
        <v>0</v>
      </c>
      <c r="AD399" s="69">
        <f>求节点($C$8:$C$67,$K$8:$K$67,基本信息!R396)+AD398</f>
        <v>0</v>
      </c>
      <c r="AE399" s="69">
        <f>求节点($C$8:$C$67,$L$8:$L$67,基本信息!N396)+AE398</f>
        <v>506307496.30241644</v>
      </c>
      <c r="AF399" s="69">
        <f>求节点($C$8:$C$67,$L$8:$L$67,基本信息!O396)+AF398</f>
        <v>574005979.81044507</v>
      </c>
      <c r="AG399" s="69">
        <f>求节点($C$8:$C$67,$L$8:$L$67,基本信息!P396)+AG398</f>
        <v>647698353.71210933</v>
      </c>
      <c r="AH399" s="69">
        <f>求节点($C$8:$C$67,$L$8:$L$67,基本信息!Q396)+AH398</f>
        <v>726853522.1965065</v>
      </c>
      <c r="AI399" s="69">
        <f>求节点($C$8:$C$67,$L$8:$L$67,基本信息!R396)+AI398</f>
        <v>811340093.50572407</v>
      </c>
      <c r="AJ399" s="69"/>
    </row>
    <row r="400" spans="14:36" x14ac:dyDescent="0.15">
      <c r="N400" s="69"/>
      <c r="O400" s="69">
        <v>393</v>
      </c>
      <c r="P400" s="69">
        <f>求节点($C$8:$C$67,$I$8:$I$67,基本信息!N397)+P399</f>
        <v>620035.53293080663</v>
      </c>
      <c r="Q400" s="69">
        <f>求节点($C$8:$C$67,$I$8:$I$67,基本信息!O397)+Q399</f>
        <v>654077.79688078084</v>
      </c>
      <c r="R400" s="69">
        <f>求节点($C$8:$C$67,$I$8:$I$67,基本信息!P397)+R399</f>
        <v>689534.69667524379</v>
      </c>
      <c r="S400" s="69">
        <f>求节点($C$8:$C$67,$I$8:$I$67,基本信息!Q397)+S399</f>
        <v>726552.6823951269</v>
      </c>
      <c r="T400" s="69">
        <f>求节点($C$8:$C$67,$I$8:$I$67,基本信息!R397)+T399</f>
        <v>765449.85137715051</v>
      </c>
      <c r="U400" s="69">
        <f>求节点($C$8:$C$67,$J$8:$J$67,基本信息!N397)+U399</f>
        <v>17097258.574859377</v>
      </c>
      <c r="V400" s="69">
        <f>求节点($C$8:$C$67,$J$8:$J$67,基本信息!O397)+V399</f>
        <v>18282070.15777117</v>
      </c>
      <c r="W400" s="69">
        <f>求节点($C$8:$C$67,$J$8:$J$67,基本信息!P397)+W399</f>
        <v>19524890.589488775</v>
      </c>
      <c r="X400" s="69">
        <f>求节点($C$8:$C$67,$J$8:$J$67,基本信息!Q397)+X399</f>
        <v>20828858.334594853</v>
      </c>
      <c r="Y400" s="69">
        <f>求节点($C$8:$C$67,$J$8:$J$67,基本信息!R397)+Y399</f>
        <v>22203131.168546535</v>
      </c>
      <c r="Z400" s="69">
        <f>求节点($C$8:$C$67,$K$8:$K$67,基本信息!N397)+Z399</f>
        <v>0</v>
      </c>
      <c r="AA400" s="69">
        <f>求节点($C$8:$C$67,$K$8:$K$67,基本信息!O397)+AA399</f>
        <v>0</v>
      </c>
      <c r="AB400" s="69">
        <f>求节点($C$8:$C$67,$K$8:$K$67,基本信息!P397)+AB399</f>
        <v>0</v>
      </c>
      <c r="AC400" s="69">
        <f>求节点($C$8:$C$67,$K$8:$K$67,基本信息!Q397)+AC399</f>
        <v>0</v>
      </c>
      <c r="AD400" s="69">
        <f>求节点($C$8:$C$67,$K$8:$K$67,基本信息!R397)+AD399</f>
        <v>0</v>
      </c>
      <c r="AE400" s="69">
        <f>求节点($C$8:$C$67,$L$8:$L$67,基本信息!N397)+AE399</f>
        <v>506307496.30241644</v>
      </c>
      <c r="AF400" s="69">
        <f>求节点($C$8:$C$67,$L$8:$L$67,基本信息!O397)+AF399</f>
        <v>574005979.81044507</v>
      </c>
      <c r="AG400" s="69">
        <f>求节点($C$8:$C$67,$L$8:$L$67,基本信息!P397)+AG399</f>
        <v>647698353.71210933</v>
      </c>
      <c r="AH400" s="69">
        <f>求节点($C$8:$C$67,$L$8:$L$67,基本信息!Q397)+AH399</f>
        <v>726853522.1965065</v>
      </c>
      <c r="AI400" s="69">
        <f>求节点($C$8:$C$67,$L$8:$L$67,基本信息!R397)+AI399</f>
        <v>811340093.50572407</v>
      </c>
      <c r="AJ400" s="69"/>
    </row>
    <row r="401" spans="14:36" x14ac:dyDescent="0.15">
      <c r="N401" s="69"/>
      <c r="O401" s="69">
        <v>394</v>
      </c>
      <c r="P401" s="69">
        <f>求节点($C$8:$C$67,$I$8:$I$67,基本信息!N398)+P400</f>
        <v>620035.53293080663</v>
      </c>
      <c r="Q401" s="69">
        <f>求节点($C$8:$C$67,$I$8:$I$67,基本信息!O398)+Q400</f>
        <v>654077.79688078084</v>
      </c>
      <c r="R401" s="69">
        <f>求节点($C$8:$C$67,$I$8:$I$67,基本信息!P398)+R400</f>
        <v>689534.69667524379</v>
      </c>
      <c r="S401" s="69">
        <f>求节点($C$8:$C$67,$I$8:$I$67,基本信息!Q398)+S400</f>
        <v>726552.6823951269</v>
      </c>
      <c r="T401" s="69">
        <f>求节点($C$8:$C$67,$I$8:$I$67,基本信息!R398)+T400</f>
        <v>765449.85137715051</v>
      </c>
      <c r="U401" s="69">
        <f>求节点($C$8:$C$67,$J$8:$J$67,基本信息!N398)+U400</f>
        <v>17097258.574859377</v>
      </c>
      <c r="V401" s="69">
        <f>求节点($C$8:$C$67,$J$8:$J$67,基本信息!O398)+V400</f>
        <v>18282070.15777117</v>
      </c>
      <c r="W401" s="69">
        <f>求节点($C$8:$C$67,$J$8:$J$67,基本信息!P398)+W400</f>
        <v>19524890.589488775</v>
      </c>
      <c r="X401" s="69">
        <f>求节点($C$8:$C$67,$J$8:$J$67,基本信息!Q398)+X400</f>
        <v>20828858.334594853</v>
      </c>
      <c r="Y401" s="69">
        <f>求节点($C$8:$C$67,$J$8:$J$67,基本信息!R398)+Y400</f>
        <v>22203131.168546535</v>
      </c>
      <c r="Z401" s="69">
        <f>求节点($C$8:$C$67,$K$8:$K$67,基本信息!N398)+Z400</f>
        <v>0</v>
      </c>
      <c r="AA401" s="69">
        <f>求节点($C$8:$C$67,$K$8:$K$67,基本信息!O398)+AA400</f>
        <v>0</v>
      </c>
      <c r="AB401" s="69">
        <f>求节点($C$8:$C$67,$K$8:$K$67,基本信息!P398)+AB400</f>
        <v>0</v>
      </c>
      <c r="AC401" s="69">
        <f>求节点($C$8:$C$67,$K$8:$K$67,基本信息!Q398)+AC400</f>
        <v>0</v>
      </c>
      <c r="AD401" s="69">
        <f>求节点($C$8:$C$67,$K$8:$K$67,基本信息!R398)+AD400</f>
        <v>0</v>
      </c>
      <c r="AE401" s="69">
        <f>求节点($C$8:$C$67,$L$8:$L$67,基本信息!N398)+AE400</f>
        <v>506307496.30241644</v>
      </c>
      <c r="AF401" s="69">
        <f>求节点($C$8:$C$67,$L$8:$L$67,基本信息!O398)+AF400</f>
        <v>574005979.81044507</v>
      </c>
      <c r="AG401" s="69">
        <f>求节点($C$8:$C$67,$L$8:$L$67,基本信息!P398)+AG400</f>
        <v>647698353.71210933</v>
      </c>
      <c r="AH401" s="69">
        <f>求节点($C$8:$C$67,$L$8:$L$67,基本信息!Q398)+AH400</f>
        <v>726853522.1965065</v>
      </c>
      <c r="AI401" s="69">
        <f>求节点($C$8:$C$67,$L$8:$L$67,基本信息!R398)+AI400</f>
        <v>811340093.50572407</v>
      </c>
      <c r="AJ401" s="69"/>
    </row>
    <row r="402" spans="14:36" x14ac:dyDescent="0.15">
      <c r="N402" s="69"/>
      <c r="O402" s="69">
        <v>395</v>
      </c>
      <c r="P402" s="69">
        <f>求节点($C$8:$C$67,$I$8:$I$67,基本信息!N399)+P401</f>
        <v>620035.53293080663</v>
      </c>
      <c r="Q402" s="69">
        <f>求节点($C$8:$C$67,$I$8:$I$67,基本信息!O399)+Q401</f>
        <v>654077.79688078084</v>
      </c>
      <c r="R402" s="69">
        <f>求节点($C$8:$C$67,$I$8:$I$67,基本信息!P399)+R401</f>
        <v>689534.69667524379</v>
      </c>
      <c r="S402" s="69">
        <f>求节点($C$8:$C$67,$I$8:$I$67,基本信息!Q399)+S401</f>
        <v>726552.6823951269</v>
      </c>
      <c r="T402" s="69">
        <f>求节点($C$8:$C$67,$I$8:$I$67,基本信息!R399)+T401</f>
        <v>765449.85137715051</v>
      </c>
      <c r="U402" s="69">
        <f>求节点($C$8:$C$67,$J$8:$J$67,基本信息!N399)+U401</f>
        <v>17097258.574859377</v>
      </c>
      <c r="V402" s="69">
        <f>求节点($C$8:$C$67,$J$8:$J$67,基本信息!O399)+V401</f>
        <v>18282070.15777117</v>
      </c>
      <c r="W402" s="69">
        <f>求节点($C$8:$C$67,$J$8:$J$67,基本信息!P399)+W401</f>
        <v>19524890.589488775</v>
      </c>
      <c r="X402" s="69">
        <f>求节点($C$8:$C$67,$J$8:$J$67,基本信息!Q399)+X401</f>
        <v>20828858.334594853</v>
      </c>
      <c r="Y402" s="69">
        <f>求节点($C$8:$C$67,$J$8:$J$67,基本信息!R399)+Y401</f>
        <v>22203131.168546535</v>
      </c>
      <c r="Z402" s="69">
        <f>求节点($C$8:$C$67,$K$8:$K$67,基本信息!N399)+Z401</f>
        <v>0</v>
      </c>
      <c r="AA402" s="69">
        <f>求节点($C$8:$C$67,$K$8:$K$67,基本信息!O399)+AA401</f>
        <v>0</v>
      </c>
      <c r="AB402" s="69">
        <f>求节点($C$8:$C$67,$K$8:$K$67,基本信息!P399)+AB401</f>
        <v>0</v>
      </c>
      <c r="AC402" s="69">
        <f>求节点($C$8:$C$67,$K$8:$K$67,基本信息!Q399)+AC401</f>
        <v>0</v>
      </c>
      <c r="AD402" s="69">
        <f>求节点($C$8:$C$67,$K$8:$K$67,基本信息!R399)+AD401</f>
        <v>0</v>
      </c>
      <c r="AE402" s="69">
        <f>求节点($C$8:$C$67,$L$8:$L$67,基本信息!N399)+AE401</f>
        <v>506307496.30241644</v>
      </c>
      <c r="AF402" s="69">
        <f>求节点($C$8:$C$67,$L$8:$L$67,基本信息!O399)+AF401</f>
        <v>574005979.81044507</v>
      </c>
      <c r="AG402" s="69">
        <f>求节点($C$8:$C$67,$L$8:$L$67,基本信息!P399)+AG401</f>
        <v>647698353.71210933</v>
      </c>
      <c r="AH402" s="69">
        <f>求节点($C$8:$C$67,$L$8:$L$67,基本信息!Q399)+AH401</f>
        <v>726853522.1965065</v>
      </c>
      <c r="AI402" s="69">
        <f>求节点($C$8:$C$67,$L$8:$L$67,基本信息!R399)+AI401</f>
        <v>811340093.50572407</v>
      </c>
      <c r="AJ402" s="69"/>
    </row>
    <row r="403" spans="14:36" x14ac:dyDescent="0.15">
      <c r="N403" s="69"/>
      <c r="O403" s="69">
        <v>396</v>
      </c>
      <c r="P403" s="69">
        <f>求节点($C$8:$C$67,$I$8:$I$67,基本信息!N400)+P402</f>
        <v>620035.53293080663</v>
      </c>
      <c r="Q403" s="69">
        <f>求节点($C$8:$C$67,$I$8:$I$67,基本信息!O400)+Q402</f>
        <v>654077.79688078084</v>
      </c>
      <c r="R403" s="69">
        <f>求节点($C$8:$C$67,$I$8:$I$67,基本信息!P400)+R402</f>
        <v>689534.69667524379</v>
      </c>
      <c r="S403" s="69">
        <f>求节点($C$8:$C$67,$I$8:$I$67,基本信息!Q400)+S402</f>
        <v>726552.6823951269</v>
      </c>
      <c r="T403" s="69">
        <f>求节点($C$8:$C$67,$I$8:$I$67,基本信息!R400)+T402</f>
        <v>765449.85137715051</v>
      </c>
      <c r="U403" s="69">
        <f>求节点($C$8:$C$67,$J$8:$J$67,基本信息!N400)+U402</f>
        <v>17097258.574859377</v>
      </c>
      <c r="V403" s="69">
        <f>求节点($C$8:$C$67,$J$8:$J$67,基本信息!O400)+V402</f>
        <v>18282070.15777117</v>
      </c>
      <c r="W403" s="69">
        <f>求节点($C$8:$C$67,$J$8:$J$67,基本信息!P400)+W402</f>
        <v>19524890.589488775</v>
      </c>
      <c r="X403" s="69">
        <f>求节点($C$8:$C$67,$J$8:$J$67,基本信息!Q400)+X402</f>
        <v>20828858.334594853</v>
      </c>
      <c r="Y403" s="69">
        <f>求节点($C$8:$C$67,$J$8:$J$67,基本信息!R400)+Y402</f>
        <v>22203131.168546535</v>
      </c>
      <c r="Z403" s="69">
        <f>求节点($C$8:$C$67,$K$8:$K$67,基本信息!N400)+Z402</f>
        <v>0</v>
      </c>
      <c r="AA403" s="69">
        <f>求节点($C$8:$C$67,$K$8:$K$67,基本信息!O400)+AA402</f>
        <v>0</v>
      </c>
      <c r="AB403" s="69">
        <f>求节点($C$8:$C$67,$K$8:$K$67,基本信息!P400)+AB402</f>
        <v>0</v>
      </c>
      <c r="AC403" s="69">
        <f>求节点($C$8:$C$67,$K$8:$K$67,基本信息!Q400)+AC402</f>
        <v>0</v>
      </c>
      <c r="AD403" s="69">
        <f>求节点($C$8:$C$67,$K$8:$K$67,基本信息!R400)+AD402</f>
        <v>0</v>
      </c>
      <c r="AE403" s="69">
        <f>求节点($C$8:$C$67,$L$8:$L$67,基本信息!N400)+AE402</f>
        <v>506307496.30241644</v>
      </c>
      <c r="AF403" s="69">
        <f>求节点($C$8:$C$67,$L$8:$L$67,基本信息!O400)+AF402</f>
        <v>574005979.81044507</v>
      </c>
      <c r="AG403" s="69">
        <f>求节点($C$8:$C$67,$L$8:$L$67,基本信息!P400)+AG402</f>
        <v>647698353.71210933</v>
      </c>
      <c r="AH403" s="69">
        <f>求节点($C$8:$C$67,$L$8:$L$67,基本信息!Q400)+AH402</f>
        <v>726853522.1965065</v>
      </c>
      <c r="AI403" s="69">
        <f>求节点($C$8:$C$67,$L$8:$L$67,基本信息!R400)+AI402</f>
        <v>811340093.50572407</v>
      </c>
      <c r="AJ403" s="69"/>
    </row>
    <row r="404" spans="14:36" x14ac:dyDescent="0.15">
      <c r="N404" s="69"/>
      <c r="O404" s="69">
        <v>397</v>
      </c>
      <c r="P404" s="69">
        <f>求节点($C$8:$C$67,$I$8:$I$67,基本信息!N401)+P403</f>
        <v>620035.53293080663</v>
      </c>
      <c r="Q404" s="69">
        <f>求节点($C$8:$C$67,$I$8:$I$67,基本信息!O401)+Q403</f>
        <v>654077.79688078084</v>
      </c>
      <c r="R404" s="69">
        <f>求节点($C$8:$C$67,$I$8:$I$67,基本信息!P401)+R403</f>
        <v>689534.69667524379</v>
      </c>
      <c r="S404" s="69">
        <f>求节点($C$8:$C$67,$I$8:$I$67,基本信息!Q401)+S403</f>
        <v>726552.6823951269</v>
      </c>
      <c r="T404" s="69">
        <f>求节点($C$8:$C$67,$I$8:$I$67,基本信息!R401)+T403</f>
        <v>765449.85137715051</v>
      </c>
      <c r="U404" s="69">
        <f>求节点($C$8:$C$67,$J$8:$J$67,基本信息!N401)+U403</f>
        <v>17097258.574859377</v>
      </c>
      <c r="V404" s="69">
        <f>求节点($C$8:$C$67,$J$8:$J$67,基本信息!O401)+V403</f>
        <v>18282070.15777117</v>
      </c>
      <c r="W404" s="69">
        <f>求节点($C$8:$C$67,$J$8:$J$67,基本信息!P401)+W403</f>
        <v>19524890.589488775</v>
      </c>
      <c r="X404" s="69">
        <f>求节点($C$8:$C$67,$J$8:$J$67,基本信息!Q401)+X403</f>
        <v>20828858.334594853</v>
      </c>
      <c r="Y404" s="69">
        <f>求节点($C$8:$C$67,$J$8:$J$67,基本信息!R401)+Y403</f>
        <v>22203131.168546535</v>
      </c>
      <c r="Z404" s="69">
        <f>求节点($C$8:$C$67,$K$8:$K$67,基本信息!N401)+Z403</f>
        <v>0</v>
      </c>
      <c r="AA404" s="69">
        <f>求节点($C$8:$C$67,$K$8:$K$67,基本信息!O401)+AA403</f>
        <v>0</v>
      </c>
      <c r="AB404" s="69">
        <f>求节点($C$8:$C$67,$K$8:$K$67,基本信息!P401)+AB403</f>
        <v>0</v>
      </c>
      <c r="AC404" s="69">
        <f>求节点($C$8:$C$67,$K$8:$K$67,基本信息!Q401)+AC403</f>
        <v>0</v>
      </c>
      <c r="AD404" s="69">
        <f>求节点($C$8:$C$67,$K$8:$K$67,基本信息!R401)+AD403</f>
        <v>0</v>
      </c>
      <c r="AE404" s="69">
        <f>求节点($C$8:$C$67,$L$8:$L$67,基本信息!N401)+AE403</f>
        <v>506307496.30241644</v>
      </c>
      <c r="AF404" s="69">
        <f>求节点($C$8:$C$67,$L$8:$L$67,基本信息!O401)+AF403</f>
        <v>574005979.81044507</v>
      </c>
      <c r="AG404" s="69">
        <f>求节点($C$8:$C$67,$L$8:$L$67,基本信息!P401)+AG403</f>
        <v>647698353.71210933</v>
      </c>
      <c r="AH404" s="69">
        <f>求节点($C$8:$C$67,$L$8:$L$67,基本信息!Q401)+AH403</f>
        <v>726853522.1965065</v>
      </c>
      <c r="AI404" s="69">
        <f>求节点($C$8:$C$67,$L$8:$L$67,基本信息!R401)+AI403</f>
        <v>811340093.50572407</v>
      </c>
      <c r="AJ404" s="69"/>
    </row>
    <row r="405" spans="14:36" x14ac:dyDescent="0.15">
      <c r="N405" s="69"/>
      <c r="O405" s="69">
        <v>398</v>
      </c>
      <c r="P405" s="69">
        <f>求节点($C$8:$C$67,$I$8:$I$67,基本信息!N402)+P404</f>
        <v>620035.53293080663</v>
      </c>
      <c r="Q405" s="69">
        <f>求节点($C$8:$C$67,$I$8:$I$67,基本信息!O402)+Q404</f>
        <v>654077.79688078084</v>
      </c>
      <c r="R405" s="69">
        <f>求节点($C$8:$C$67,$I$8:$I$67,基本信息!P402)+R404</f>
        <v>689534.69667524379</v>
      </c>
      <c r="S405" s="69">
        <f>求节点($C$8:$C$67,$I$8:$I$67,基本信息!Q402)+S404</f>
        <v>726552.6823951269</v>
      </c>
      <c r="T405" s="69">
        <f>求节点($C$8:$C$67,$I$8:$I$67,基本信息!R402)+T404</f>
        <v>765449.85137715051</v>
      </c>
      <c r="U405" s="69">
        <f>求节点($C$8:$C$67,$J$8:$J$67,基本信息!N402)+U404</f>
        <v>17097258.574859377</v>
      </c>
      <c r="V405" s="69">
        <f>求节点($C$8:$C$67,$J$8:$J$67,基本信息!O402)+V404</f>
        <v>18282070.15777117</v>
      </c>
      <c r="W405" s="69">
        <f>求节点($C$8:$C$67,$J$8:$J$67,基本信息!P402)+W404</f>
        <v>19524890.589488775</v>
      </c>
      <c r="X405" s="69">
        <f>求节点($C$8:$C$67,$J$8:$J$67,基本信息!Q402)+X404</f>
        <v>20828858.334594853</v>
      </c>
      <c r="Y405" s="69">
        <f>求节点($C$8:$C$67,$J$8:$J$67,基本信息!R402)+Y404</f>
        <v>22203131.168546535</v>
      </c>
      <c r="Z405" s="69">
        <f>求节点($C$8:$C$67,$K$8:$K$67,基本信息!N402)+Z404</f>
        <v>0</v>
      </c>
      <c r="AA405" s="69">
        <f>求节点($C$8:$C$67,$K$8:$K$67,基本信息!O402)+AA404</f>
        <v>0</v>
      </c>
      <c r="AB405" s="69">
        <f>求节点($C$8:$C$67,$K$8:$K$67,基本信息!P402)+AB404</f>
        <v>0</v>
      </c>
      <c r="AC405" s="69">
        <f>求节点($C$8:$C$67,$K$8:$K$67,基本信息!Q402)+AC404</f>
        <v>0</v>
      </c>
      <c r="AD405" s="69">
        <f>求节点($C$8:$C$67,$K$8:$K$67,基本信息!R402)+AD404</f>
        <v>0</v>
      </c>
      <c r="AE405" s="69">
        <f>求节点($C$8:$C$67,$L$8:$L$67,基本信息!N402)+AE404</f>
        <v>506307496.30241644</v>
      </c>
      <c r="AF405" s="69">
        <f>求节点($C$8:$C$67,$L$8:$L$67,基本信息!O402)+AF404</f>
        <v>574005979.81044507</v>
      </c>
      <c r="AG405" s="69">
        <f>求节点($C$8:$C$67,$L$8:$L$67,基本信息!P402)+AG404</f>
        <v>647698353.71210933</v>
      </c>
      <c r="AH405" s="69">
        <f>求节点($C$8:$C$67,$L$8:$L$67,基本信息!Q402)+AH404</f>
        <v>726853522.1965065</v>
      </c>
      <c r="AI405" s="69">
        <f>求节点($C$8:$C$67,$L$8:$L$67,基本信息!R402)+AI404</f>
        <v>811340093.50572407</v>
      </c>
      <c r="AJ405" s="69"/>
    </row>
    <row r="406" spans="14:36" x14ac:dyDescent="0.15">
      <c r="N406" s="69"/>
      <c r="O406" s="69">
        <v>399</v>
      </c>
      <c r="P406" s="69">
        <f>求节点($C$8:$C$67,$I$8:$I$67,基本信息!N403)+P405</f>
        <v>620035.53293080663</v>
      </c>
      <c r="Q406" s="69">
        <f>求节点($C$8:$C$67,$I$8:$I$67,基本信息!O403)+Q405</f>
        <v>654077.79688078084</v>
      </c>
      <c r="R406" s="69">
        <f>求节点($C$8:$C$67,$I$8:$I$67,基本信息!P403)+R405</f>
        <v>689534.69667524379</v>
      </c>
      <c r="S406" s="69">
        <f>求节点($C$8:$C$67,$I$8:$I$67,基本信息!Q403)+S405</f>
        <v>726552.6823951269</v>
      </c>
      <c r="T406" s="69">
        <f>求节点($C$8:$C$67,$I$8:$I$67,基本信息!R403)+T405</f>
        <v>765449.85137715051</v>
      </c>
      <c r="U406" s="69">
        <f>求节点($C$8:$C$67,$J$8:$J$67,基本信息!N403)+U405</f>
        <v>17097258.574859377</v>
      </c>
      <c r="V406" s="69">
        <f>求节点($C$8:$C$67,$J$8:$J$67,基本信息!O403)+V405</f>
        <v>18282070.15777117</v>
      </c>
      <c r="W406" s="69">
        <f>求节点($C$8:$C$67,$J$8:$J$67,基本信息!P403)+W405</f>
        <v>19524890.589488775</v>
      </c>
      <c r="X406" s="69">
        <f>求节点($C$8:$C$67,$J$8:$J$67,基本信息!Q403)+X405</f>
        <v>20828858.334594853</v>
      </c>
      <c r="Y406" s="69">
        <f>求节点($C$8:$C$67,$J$8:$J$67,基本信息!R403)+Y405</f>
        <v>22203131.168546535</v>
      </c>
      <c r="Z406" s="69">
        <f>求节点($C$8:$C$67,$K$8:$K$67,基本信息!N403)+Z405</f>
        <v>0</v>
      </c>
      <c r="AA406" s="69">
        <f>求节点($C$8:$C$67,$K$8:$K$67,基本信息!O403)+AA405</f>
        <v>0</v>
      </c>
      <c r="AB406" s="69">
        <f>求节点($C$8:$C$67,$K$8:$K$67,基本信息!P403)+AB405</f>
        <v>0</v>
      </c>
      <c r="AC406" s="69">
        <f>求节点($C$8:$C$67,$K$8:$K$67,基本信息!Q403)+AC405</f>
        <v>0</v>
      </c>
      <c r="AD406" s="69">
        <f>求节点($C$8:$C$67,$K$8:$K$67,基本信息!R403)+AD405</f>
        <v>0</v>
      </c>
      <c r="AE406" s="69">
        <f>求节点($C$8:$C$67,$L$8:$L$67,基本信息!N403)+AE405</f>
        <v>506307496.30241644</v>
      </c>
      <c r="AF406" s="69">
        <f>求节点($C$8:$C$67,$L$8:$L$67,基本信息!O403)+AF405</f>
        <v>574005979.81044507</v>
      </c>
      <c r="AG406" s="69">
        <f>求节点($C$8:$C$67,$L$8:$L$67,基本信息!P403)+AG405</f>
        <v>647698353.71210933</v>
      </c>
      <c r="AH406" s="69">
        <f>求节点($C$8:$C$67,$L$8:$L$67,基本信息!Q403)+AH405</f>
        <v>726853522.1965065</v>
      </c>
      <c r="AI406" s="69">
        <f>求节点($C$8:$C$67,$L$8:$L$67,基本信息!R403)+AI405</f>
        <v>811340093.50572407</v>
      </c>
      <c r="AJ406" s="69"/>
    </row>
    <row r="407" spans="14:36" x14ac:dyDescent="0.15">
      <c r="N407" s="69"/>
      <c r="O407" s="69">
        <v>400</v>
      </c>
      <c r="P407" s="69">
        <f>求节点($C$8:$C$67,$I$8:$I$67,基本信息!N404)+P406</f>
        <v>620035.53293080663</v>
      </c>
      <c r="Q407" s="69">
        <f>求节点($C$8:$C$67,$I$8:$I$67,基本信息!O404)+Q406</f>
        <v>654077.79688078084</v>
      </c>
      <c r="R407" s="69">
        <f>求节点($C$8:$C$67,$I$8:$I$67,基本信息!P404)+R406</f>
        <v>689534.69667524379</v>
      </c>
      <c r="S407" s="69">
        <f>求节点($C$8:$C$67,$I$8:$I$67,基本信息!Q404)+S406</f>
        <v>726552.6823951269</v>
      </c>
      <c r="T407" s="69">
        <f>求节点($C$8:$C$67,$I$8:$I$67,基本信息!R404)+T406</f>
        <v>765449.85137715051</v>
      </c>
      <c r="U407" s="69">
        <f>求节点($C$8:$C$67,$J$8:$J$67,基本信息!N404)+U406</f>
        <v>17097258.574859377</v>
      </c>
      <c r="V407" s="69">
        <f>求节点($C$8:$C$67,$J$8:$J$67,基本信息!O404)+V406</f>
        <v>18282070.15777117</v>
      </c>
      <c r="W407" s="69">
        <f>求节点($C$8:$C$67,$J$8:$J$67,基本信息!P404)+W406</f>
        <v>19524890.589488775</v>
      </c>
      <c r="X407" s="69">
        <f>求节点($C$8:$C$67,$J$8:$J$67,基本信息!Q404)+X406</f>
        <v>20828858.334594853</v>
      </c>
      <c r="Y407" s="69">
        <f>求节点($C$8:$C$67,$J$8:$J$67,基本信息!R404)+Y406</f>
        <v>22203131.168546535</v>
      </c>
      <c r="Z407" s="69">
        <f>求节点($C$8:$C$67,$K$8:$K$67,基本信息!N404)+Z406</f>
        <v>0</v>
      </c>
      <c r="AA407" s="69">
        <f>求节点($C$8:$C$67,$K$8:$K$67,基本信息!O404)+AA406</f>
        <v>0</v>
      </c>
      <c r="AB407" s="69">
        <f>求节点($C$8:$C$67,$K$8:$K$67,基本信息!P404)+AB406</f>
        <v>0</v>
      </c>
      <c r="AC407" s="69">
        <f>求节点($C$8:$C$67,$K$8:$K$67,基本信息!Q404)+AC406</f>
        <v>0</v>
      </c>
      <c r="AD407" s="69">
        <f>求节点($C$8:$C$67,$K$8:$K$67,基本信息!R404)+AD406</f>
        <v>0</v>
      </c>
      <c r="AE407" s="69">
        <f>求节点($C$8:$C$67,$L$8:$L$67,基本信息!N404)+AE406</f>
        <v>506307496.30241644</v>
      </c>
      <c r="AF407" s="69">
        <f>求节点($C$8:$C$67,$L$8:$L$67,基本信息!O404)+AF406</f>
        <v>574005979.81044507</v>
      </c>
      <c r="AG407" s="69">
        <f>求节点($C$8:$C$67,$L$8:$L$67,基本信息!P404)+AG406</f>
        <v>647698353.71210933</v>
      </c>
      <c r="AH407" s="69">
        <f>求节点($C$8:$C$67,$L$8:$L$67,基本信息!Q404)+AH406</f>
        <v>726853522.1965065</v>
      </c>
      <c r="AI407" s="69">
        <f>求节点($C$8:$C$67,$L$8:$L$67,基本信息!R404)+AI406</f>
        <v>811340093.50572407</v>
      </c>
      <c r="AJ407" s="69"/>
    </row>
    <row r="408" spans="14:36" x14ac:dyDescent="0.15">
      <c r="N408" s="69"/>
      <c r="O408" s="69">
        <v>401</v>
      </c>
      <c r="P408" s="69">
        <f>求节点($C$8:$C$67,$I$8:$I$67,基本信息!N405)+P407</f>
        <v>620035.53293080663</v>
      </c>
      <c r="Q408" s="69">
        <f>求节点($C$8:$C$67,$I$8:$I$67,基本信息!O405)+Q407</f>
        <v>654077.79688078084</v>
      </c>
      <c r="R408" s="69">
        <f>求节点($C$8:$C$67,$I$8:$I$67,基本信息!P405)+R407</f>
        <v>689534.69667524379</v>
      </c>
      <c r="S408" s="69">
        <f>求节点($C$8:$C$67,$I$8:$I$67,基本信息!Q405)+S407</f>
        <v>726552.6823951269</v>
      </c>
      <c r="T408" s="69">
        <f>求节点($C$8:$C$67,$I$8:$I$67,基本信息!R405)+T407</f>
        <v>765449.85137715051</v>
      </c>
      <c r="U408" s="69">
        <f>求节点($C$8:$C$67,$J$8:$J$67,基本信息!N405)+U407</f>
        <v>17097258.574859377</v>
      </c>
      <c r="V408" s="69">
        <f>求节点($C$8:$C$67,$J$8:$J$67,基本信息!O405)+V407</f>
        <v>18282070.15777117</v>
      </c>
      <c r="W408" s="69">
        <f>求节点($C$8:$C$67,$J$8:$J$67,基本信息!P405)+W407</f>
        <v>19524890.589488775</v>
      </c>
      <c r="X408" s="69">
        <f>求节点($C$8:$C$67,$J$8:$J$67,基本信息!Q405)+X407</f>
        <v>20828858.334594853</v>
      </c>
      <c r="Y408" s="69">
        <f>求节点($C$8:$C$67,$J$8:$J$67,基本信息!R405)+Y407</f>
        <v>22203131.168546535</v>
      </c>
      <c r="Z408" s="69">
        <f>求节点($C$8:$C$67,$K$8:$K$67,基本信息!N405)+Z407</f>
        <v>0</v>
      </c>
      <c r="AA408" s="69">
        <f>求节点($C$8:$C$67,$K$8:$K$67,基本信息!O405)+AA407</f>
        <v>0</v>
      </c>
      <c r="AB408" s="69">
        <f>求节点($C$8:$C$67,$K$8:$K$67,基本信息!P405)+AB407</f>
        <v>0</v>
      </c>
      <c r="AC408" s="69">
        <f>求节点($C$8:$C$67,$K$8:$K$67,基本信息!Q405)+AC407</f>
        <v>0</v>
      </c>
      <c r="AD408" s="69">
        <f>求节点($C$8:$C$67,$K$8:$K$67,基本信息!R405)+AD407</f>
        <v>0</v>
      </c>
      <c r="AE408" s="69">
        <f>求节点($C$8:$C$67,$L$8:$L$67,基本信息!N405)+AE407</f>
        <v>506307496.30241644</v>
      </c>
      <c r="AF408" s="69">
        <f>求节点($C$8:$C$67,$L$8:$L$67,基本信息!O405)+AF407</f>
        <v>574005979.81044507</v>
      </c>
      <c r="AG408" s="69">
        <f>求节点($C$8:$C$67,$L$8:$L$67,基本信息!P405)+AG407</f>
        <v>647698353.71210933</v>
      </c>
      <c r="AH408" s="69">
        <f>求节点($C$8:$C$67,$L$8:$L$67,基本信息!Q405)+AH407</f>
        <v>726853522.1965065</v>
      </c>
      <c r="AI408" s="69">
        <f>求节点($C$8:$C$67,$L$8:$L$67,基本信息!R405)+AI407</f>
        <v>811340093.50572407</v>
      </c>
      <c r="AJ408" s="69"/>
    </row>
    <row r="409" spans="14:36" x14ac:dyDescent="0.15">
      <c r="N409" s="69"/>
      <c r="O409" s="69">
        <v>402</v>
      </c>
      <c r="P409" s="69">
        <f>求节点($C$8:$C$67,$I$8:$I$67,基本信息!N406)+P408</f>
        <v>620035.53293080663</v>
      </c>
      <c r="Q409" s="69">
        <f>求节点($C$8:$C$67,$I$8:$I$67,基本信息!O406)+Q408</f>
        <v>654077.79688078084</v>
      </c>
      <c r="R409" s="69">
        <f>求节点($C$8:$C$67,$I$8:$I$67,基本信息!P406)+R408</f>
        <v>689534.69667524379</v>
      </c>
      <c r="S409" s="69">
        <f>求节点($C$8:$C$67,$I$8:$I$67,基本信息!Q406)+S408</f>
        <v>726552.6823951269</v>
      </c>
      <c r="T409" s="69">
        <f>求节点($C$8:$C$67,$I$8:$I$67,基本信息!R406)+T408</f>
        <v>765449.85137715051</v>
      </c>
      <c r="U409" s="69">
        <f>求节点($C$8:$C$67,$J$8:$J$67,基本信息!N406)+U408</f>
        <v>17097258.574859377</v>
      </c>
      <c r="V409" s="69">
        <f>求节点($C$8:$C$67,$J$8:$J$67,基本信息!O406)+V408</f>
        <v>18282070.15777117</v>
      </c>
      <c r="W409" s="69">
        <f>求节点($C$8:$C$67,$J$8:$J$67,基本信息!P406)+W408</f>
        <v>19524890.589488775</v>
      </c>
      <c r="X409" s="69">
        <f>求节点($C$8:$C$67,$J$8:$J$67,基本信息!Q406)+X408</f>
        <v>20828858.334594853</v>
      </c>
      <c r="Y409" s="69">
        <f>求节点($C$8:$C$67,$J$8:$J$67,基本信息!R406)+Y408</f>
        <v>22203131.168546535</v>
      </c>
      <c r="Z409" s="69">
        <f>求节点($C$8:$C$67,$K$8:$K$67,基本信息!N406)+Z408</f>
        <v>0</v>
      </c>
      <c r="AA409" s="69">
        <f>求节点($C$8:$C$67,$K$8:$K$67,基本信息!O406)+AA408</f>
        <v>0</v>
      </c>
      <c r="AB409" s="69">
        <f>求节点($C$8:$C$67,$K$8:$K$67,基本信息!P406)+AB408</f>
        <v>0</v>
      </c>
      <c r="AC409" s="69">
        <f>求节点($C$8:$C$67,$K$8:$K$67,基本信息!Q406)+AC408</f>
        <v>0</v>
      </c>
      <c r="AD409" s="69">
        <f>求节点($C$8:$C$67,$K$8:$K$67,基本信息!R406)+AD408</f>
        <v>0</v>
      </c>
      <c r="AE409" s="69">
        <f>求节点($C$8:$C$67,$L$8:$L$67,基本信息!N406)+AE408</f>
        <v>506307496.30241644</v>
      </c>
      <c r="AF409" s="69">
        <f>求节点($C$8:$C$67,$L$8:$L$67,基本信息!O406)+AF408</f>
        <v>574005979.81044507</v>
      </c>
      <c r="AG409" s="69">
        <f>求节点($C$8:$C$67,$L$8:$L$67,基本信息!P406)+AG408</f>
        <v>647698353.71210933</v>
      </c>
      <c r="AH409" s="69">
        <f>求节点($C$8:$C$67,$L$8:$L$67,基本信息!Q406)+AH408</f>
        <v>726853522.1965065</v>
      </c>
      <c r="AI409" s="69">
        <f>求节点($C$8:$C$67,$L$8:$L$67,基本信息!R406)+AI408</f>
        <v>811340093.50572407</v>
      </c>
      <c r="AJ409" s="69"/>
    </row>
    <row r="410" spans="14:36" x14ac:dyDescent="0.15">
      <c r="N410" s="69"/>
      <c r="O410" s="69">
        <v>403</v>
      </c>
      <c r="P410" s="69">
        <f>求节点($C$8:$C$67,$I$8:$I$67,基本信息!N407)+P409</f>
        <v>620035.53293080663</v>
      </c>
      <c r="Q410" s="69">
        <f>求节点($C$8:$C$67,$I$8:$I$67,基本信息!O407)+Q409</f>
        <v>654077.79688078084</v>
      </c>
      <c r="R410" s="69">
        <f>求节点($C$8:$C$67,$I$8:$I$67,基本信息!P407)+R409</f>
        <v>689534.69667524379</v>
      </c>
      <c r="S410" s="69">
        <f>求节点($C$8:$C$67,$I$8:$I$67,基本信息!Q407)+S409</f>
        <v>726552.6823951269</v>
      </c>
      <c r="T410" s="69">
        <f>求节点($C$8:$C$67,$I$8:$I$67,基本信息!R407)+T409</f>
        <v>765449.85137715051</v>
      </c>
      <c r="U410" s="69">
        <f>求节点($C$8:$C$67,$J$8:$J$67,基本信息!N407)+U409</f>
        <v>17097258.574859377</v>
      </c>
      <c r="V410" s="69">
        <f>求节点($C$8:$C$67,$J$8:$J$67,基本信息!O407)+V409</f>
        <v>18282070.15777117</v>
      </c>
      <c r="W410" s="69">
        <f>求节点($C$8:$C$67,$J$8:$J$67,基本信息!P407)+W409</f>
        <v>19524890.589488775</v>
      </c>
      <c r="X410" s="69">
        <f>求节点($C$8:$C$67,$J$8:$J$67,基本信息!Q407)+X409</f>
        <v>20828858.334594853</v>
      </c>
      <c r="Y410" s="69">
        <f>求节点($C$8:$C$67,$J$8:$J$67,基本信息!R407)+Y409</f>
        <v>22203131.168546535</v>
      </c>
      <c r="Z410" s="69">
        <f>求节点($C$8:$C$67,$K$8:$K$67,基本信息!N407)+Z409</f>
        <v>0</v>
      </c>
      <c r="AA410" s="69">
        <f>求节点($C$8:$C$67,$K$8:$K$67,基本信息!O407)+AA409</f>
        <v>0</v>
      </c>
      <c r="AB410" s="69">
        <f>求节点($C$8:$C$67,$K$8:$K$67,基本信息!P407)+AB409</f>
        <v>0</v>
      </c>
      <c r="AC410" s="69">
        <f>求节点($C$8:$C$67,$K$8:$K$67,基本信息!Q407)+AC409</f>
        <v>0</v>
      </c>
      <c r="AD410" s="69">
        <f>求节点($C$8:$C$67,$K$8:$K$67,基本信息!R407)+AD409</f>
        <v>0</v>
      </c>
      <c r="AE410" s="69">
        <f>求节点($C$8:$C$67,$L$8:$L$67,基本信息!N407)+AE409</f>
        <v>506307496.30241644</v>
      </c>
      <c r="AF410" s="69">
        <f>求节点($C$8:$C$67,$L$8:$L$67,基本信息!O407)+AF409</f>
        <v>574005979.81044507</v>
      </c>
      <c r="AG410" s="69">
        <f>求节点($C$8:$C$67,$L$8:$L$67,基本信息!P407)+AG409</f>
        <v>647698353.71210933</v>
      </c>
      <c r="AH410" s="69">
        <f>求节点($C$8:$C$67,$L$8:$L$67,基本信息!Q407)+AH409</f>
        <v>726853522.1965065</v>
      </c>
      <c r="AI410" s="69">
        <f>求节点($C$8:$C$67,$L$8:$L$67,基本信息!R407)+AI409</f>
        <v>811340093.50572407</v>
      </c>
      <c r="AJ410" s="69"/>
    </row>
    <row r="411" spans="14:36" x14ac:dyDescent="0.15">
      <c r="N411" s="69"/>
      <c r="O411" s="69">
        <v>404</v>
      </c>
      <c r="P411" s="69">
        <f>求节点($C$8:$C$67,$I$8:$I$67,基本信息!N408)+P410</f>
        <v>620035.53293080663</v>
      </c>
      <c r="Q411" s="69">
        <f>求节点($C$8:$C$67,$I$8:$I$67,基本信息!O408)+Q410</f>
        <v>654077.79688078084</v>
      </c>
      <c r="R411" s="69">
        <f>求节点($C$8:$C$67,$I$8:$I$67,基本信息!P408)+R410</f>
        <v>689534.69667524379</v>
      </c>
      <c r="S411" s="69">
        <f>求节点($C$8:$C$67,$I$8:$I$67,基本信息!Q408)+S410</f>
        <v>726552.6823951269</v>
      </c>
      <c r="T411" s="69">
        <f>求节点($C$8:$C$67,$I$8:$I$67,基本信息!R408)+T410</f>
        <v>765449.85137715051</v>
      </c>
      <c r="U411" s="69">
        <f>求节点($C$8:$C$67,$J$8:$J$67,基本信息!N408)+U410</f>
        <v>17097258.574859377</v>
      </c>
      <c r="V411" s="69">
        <f>求节点($C$8:$C$67,$J$8:$J$67,基本信息!O408)+V410</f>
        <v>18282070.15777117</v>
      </c>
      <c r="W411" s="69">
        <f>求节点($C$8:$C$67,$J$8:$J$67,基本信息!P408)+W410</f>
        <v>19524890.589488775</v>
      </c>
      <c r="X411" s="69">
        <f>求节点($C$8:$C$67,$J$8:$J$67,基本信息!Q408)+X410</f>
        <v>20828858.334594853</v>
      </c>
      <c r="Y411" s="69">
        <f>求节点($C$8:$C$67,$J$8:$J$67,基本信息!R408)+Y410</f>
        <v>22203131.168546535</v>
      </c>
      <c r="Z411" s="69">
        <f>求节点($C$8:$C$67,$K$8:$K$67,基本信息!N408)+Z410</f>
        <v>0</v>
      </c>
      <c r="AA411" s="69">
        <f>求节点($C$8:$C$67,$K$8:$K$67,基本信息!O408)+AA410</f>
        <v>0</v>
      </c>
      <c r="AB411" s="69">
        <f>求节点($C$8:$C$67,$K$8:$K$67,基本信息!P408)+AB410</f>
        <v>0</v>
      </c>
      <c r="AC411" s="69">
        <f>求节点($C$8:$C$67,$K$8:$K$67,基本信息!Q408)+AC410</f>
        <v>0</v>
      </c>
      <c r="AD411" s="69">
        <f>求节点($C$8:$C$67,$K$8:$K$67,基本信息!R408)+AD410</f>
        <v>0</v>
      </c>
      <c r="AE411" s="69">
        <f>求节点($C$8:$C$67,$L$8:$L$67,基本信息!N408)+AE410</f>
        <v>506307496.30241644</v>
      </c>
      <c r="AF411" s="69">
        <f>求节点($C$8:$C$67,$L$8:$L$67,基本信息!O408)+AF410</f>
        <v>574005979.81044507</v>
      </c>
      <c r="AG411" s="69">
        <f>求节点($C$8:$C$67,$L$8:$L$67,基本信息!P408)+AG410</f>
        <v>647698353.71210933</v>
      </c>
      <c r="AH411" s="69">
        <f>求节点($C$8:$C$67,$L$8:$L$67,基本信息!Q408)+AH410</f>
        <v>726853522.1965065</v>
      </c>
      <c r="AI411" s="69">
        <f>求节点($C$8:$C$67,$L$8:$L$67,基本信息!R408)+AI410</f>
        <v>811340093.50572407</v>
      </c>
      <c r="AJ411" s="69"/>
    </row>
    <row r="412" spans="14:36" x14ac:dyDescent="0.15">
      <c r="N412" s="69"/>
      <c r="O412" s="69">
        <v>405</v>
      </c>
      <c r="P412" s="69">
        <f>求节点($C$8:$C$67,$I$8:$I$67,基本信息!N409)+P411</f>
        <v>620035.53293080663</v>
      </c>
      <c r="Q412" s="69">
        <f>求节点($C$8:$C$67,$I$8:$I$67,基本信息!O409)+Q411</f>
        <v>654077.79688078084</v>
      </c>
      <c r="R412" s="69">
        <f>求节点($C$8:$C$67,$I$8:$I$67,基本信息!P409)+R411</f>
        <v>689534.69667524379</v>
      </c>
      <c r="S412" s="69">
        <f>求节点($C$8:$C$67,$I$8:$I$67,基本信息!Q409)+S411</f>
        <v>726552.6823951269</v>
      </c>
      <c r="T412" s="69">
        <f>求节点($C$8:$C$67,$I$8:$I$67,基本信息!R409)+T411</f>
        <v>765449.85137715051</v>
      </c>
      <c r="U412" s="69">
        <f>求节点($C$8:$C$67,$J$8:$J$67,基本信息!N409)+U411</f>
        <v>17097258.574859377</v>
      </c>
      <c r="V412" s="69">
        <f>求节点($C$8:$C$67,$J$8:$J$67,基本信息!O409)+V411</f>
        <v>18282070.15777117</v>
      </c>
      <c r="W412" s="69">
        <f>求节点($C$8:$C$67,$J$8:$J$67,基本信息!P409)+W411</f>
        <v>19524890.589488775</v>
      </c>
      <c r="X412" s="69">
        <f>求节点($C$8:$C$67,$J$8:$J$67,基本信息!Q409)+X411</f>
        <v>20828858.334594853</v>
      </c>
      <c r="Y412" s="69">
        <f>求节点($C$8:$C$67,$J$8:$J$67,基本信息!R409)+Y411</f>
        <v>22203131.168546535</v>
      </c>
      <c r="Z412" s="69">
        <f>求节点($C$8:$C$67,$K$8:$K$67,基本信息!N409)+Z411</f>
        <v>0</v>
      </c>
      <c r="AA412" s="69">
        <f>求节点($C$8:$C$67,$K$8:$K$67,基本信息!O409)+AA411</f>
        <v>0</v>
      </c>
      <c r="AB412" s="69">
        <f>求节点($C$8:$C$67,$K$8:$K$67,基本信息!P409)+AB411</f>
        <v>0</v>
      </c>
      <c r="AC412" s="69">
        <f>求节点($C$8:$C$67,$K$8:$K$67,基本信息!Q409)+AC411</f>
        <v>0</v>
      </c>
      <c r="AD412" s="69">
        <f>求节点($C$8:$C$67,$K$8:$K$67,基本信息!R409)+AD411</f>
        <v>0</v>
      </c>
      <c r="AE412" s="69">
        <f>求节点($C$8:$C$67,$L$8:$L$67,基本信息!N409)+AE411</f>
        <v>506307496.30241644</v>
      </c>
      <c r="AF412" s="69">
        <f>求节点($C$8:$C$67,$L$8:$L$67,基本信息!O409)+AF411</f>
        <v>574005979.81044507</v>
      </c>
      <c r="AG412" s="69">
        <f>求节点($C$8:$C$67,$L$8:$L$67,基本信息!P409)+AG411</f>
        <v>647698353.71210933</v>
      </c>
      <c r="AH412" s="69">
        <f>求节点($C$8:$C$67,$L$8:$L$67,基本信息!Q409)+AH411</f>
        <v>726853522.1965065</v>
      </c>
      <c r="AI412" s="69">
        <f>求节点($C$8:$C$67,$L$8:$L$67,基本信息!R409)+AI411</f>
        <v>811340093.50572407</v>
      </c>
      <c r="AJ412" s="69"/>
    </row>
    <row r="413" spans="14:36" x14ac:dyDescent="0.15">
      <c r="N413" s="69"/>
      <c r="O413" s="69">
        <v>406</v>
      </c>
      <c r="P413" s="69">
        <f>求节点($C$8:$C$67,$I$8:$I$67,基本信息!N410)+P412</f>
        <v>620035.53293080663</v>
      </c>
      <c r="Q413" s="69">
        <f>求节点($C$8:$C$67,$I$8:$I$67,基本信息!O410)+Q412</f>
        <v>654077.79688078084</v>
      </c>
      <c r="R413" s="69">
        <f>求节点($C$8:$C$67,$I$8:$I$67,基本信息!P410)+R412</f>
        <v>689534.69667524379</v>
      </c>
      <c r="S413" s="69">
        <f>求节点($C$8:$C$67,$I$8:$I$67,基本信息!Q410)+S412</f>
        <v>726552.6823951269</v>
      </c>
      <c r="T413" s="69">
        <f>求节点($C$8:$C$67,$I$8:$I$67,基本信息!R410)+T412</f>
        <v>765449.85137715051</v>
      </c>
      <c r="U413" s="69">
        <f>求节点($C$8:$C$67,$J$8:$J$67,基本信息!N410)+U412</f>
        <v>17097258.574859377</v>
      </c>
      <c r="V413" s="69">
        <f>求节点($C$8:$C$67,$J$8:$J$67,基本信息!O410)+V412</f>
        <v>18282070.15777117</v>
      </c>
      <c r="W413" s="69">
        <f>求节点($C$8:$C$67,$J$8:$J$67,基本信息!P410)+W412</f>
        <v>19524890.589488775</v>
      </c>
      <c r="X413" s="69">
        <f>求节点($C$8:$C$67,$J$8:$J$67,基本信息!Q410)+X412</f>
        <v>20828858.334594853</v>
      </c>
      <c r="Y413" s="69">
        <f>求节点($C$8:$C$67,$J$8:$J$67,基本信息!R410)+Y412</f>
        <v>22203131.168546535</v>
      </c>
      <c r="Z413" s="69">
        <f>求节点($C$8:$C$67,$K$8:$K$67,基本信息!N410)+Z412</f>
        <v>0</v>
      </c>
      <c r="AA413" s="69">
        <f>求节点($C$8:$C$67,$K$8:$K$67,基本信息!O410)+AA412</f>
        <v>0</v>
      </c>
      <c r="AB413" s="69">
        <f>求节点($C$8:$C$67,$K$8:$K$67,基本信息!P410)+AB412</f>
        <v>0</v>
      </c>
      <c r="AC413" s="69">
        <f>求节点($C$8:$C$67,$K$8:$K$67,基本信息!Q410)+AC412</f>
        <v>0</v>
      </c>
      <c r="AD413" s="69">
        <f>求节点($C$8:$C$67,$K$8:$K$67,基本信息!R410)+AD412</f>
        <v>0</v>
      </c>
      <c r="AE413" s="69">
        <f>求节点($C$8:$C$67,$L$8:$L$67,基本信息!N410)+AE412</f>
        <v>506307496.30241644</v>
      </c>
      <c r="AF413" s="69">
        <f>求节点($C$8:$C$67,$L$8:$L$67,基本信息!O410)+AF412</f>
        <v>574005979.81044507</v>
      </c>
      <c r="AG413" s="69">
        <f>求节点($C$8:$C$67,$L$8:$L$67,基本信息!P410)+AG412</f>
        <v>647698353.71210933</v>
      </c>
      <c r="AH413" s="69">
        <f>求节点($C$8:$C$67,$L$8:$L$67,基本信息!Q410)+AH412</f>
        <v>726853522.1965065</v>
      </c>
      <c r="AI413" s="69">
        <f>求节点($C$8:$C$67,$L$8:$L$67,基本信息!R410)+AI412</f>
        <v>811340093.50572407</v>
      </c>
      <c r="AJ413" s="69"/>
    </row>
    <row r="414" spans="14:36" x14ac:dyDescent="0.15">
      <c r="N414" s="69"/>
      <c r="O414" s="69">
        <v>407</v>
      </c>
      <c r="P414" s="69">
        <f>求节点($C$8:$C$67,$I$8:$I$67,基本信息!N411)+P413</f>
        <v>620035.53293080663</v>
      </c>
      <c r="Q414" s="69">
        <f>求节点($C$8:$C$67,$I$8:$I$67,基本信息!O411)+Q413</f>
        <v>654077.79688078084</v>
      </c>
      <c r="R414" s="69">
        <f>求节点($C$8:$C$67,$I$8:$I$67,基本信息!P411)+R413</f>
        <v>689534.69667524379</v>
      </c>
      <c r="S414" s="69">
        <f>求节点($C$8:$C$67,$I$8:$I$67,基本信息!Q411)+S413</f>
        <v>726552.6823951269</v>
      </c>
      <c r="T414" s="69">
        <f>求节点($C$8:$C$67,$I$8:$I$67,基本信息!R411)+T413</f>
        <v>765449.85137715051</v>
      </c>
      <c r="U414" s="69">
        <f>求节点($C$8:$C$67,$J$8:$J$67,基本信息!N411)+U413</f>
        <v>17097258.574859377</v>
      </c>
      <c r="V414" s="69">
        <f>求节点($C$8:$C$67,$J$8:$J$67,基本信息!O411)+V413</f>
        <v>18282070.15777117</v>
      </c>
      <c r="W414" s="69">
        <f>求节点($C$8:$C$67,$J$8:$J$67,基本信息!P411)+W413</f>
        <v>19524890.589488775</v>
      </c>
      <c r="X414" s="69">
        <f>求节点($C$8:$C$67,$J$8:$J$67,基本信息!Q411)+X413</f>
        <v>20828858.334594853</v>
      </c>
      <c r="Y414" s="69">
        <f>求节点($C$8:$C$67,$J$8:$J$67,基本信息!R411)+Y413</f>
        <v>22203131.168546535</v>
      </c>
      <c r="Z414" s="69">
        <f>求节点($C$8:$C$67,$K$8:$K$67,基本信息!N411)+Z413</f>
        <v>0</v>
      </c>
      <c r="AA414" s="69">
        <f>求节点($C$8:$C$67,$K$8:$K$67,基本信息!O411)+AA413</f>
        <v>0</v>
      </c>
      <c r="AB414" s="69">
        <f>求节点($C$8:$C$67,$K$8:$K$67,基本信息!P411)+AB413</f>
        <v>0</v>
      </c>
      <c r="AC414" s="69">
        <f>求节点($C$8:$C$67,$K$8:$K$67,基本信息!Q411)+AC413</f>
        <v>0</v>
      </c>
      <c r="AD414" s="69">
        <f>求节点($C$8:$C$67,$K$8:$K$67,基本信息!R411)+AD413</f>
        <v>0</v>
      </c>
      <c r="AE414" s="69">
        <f>求节点($C$8:$C$67,$L$8:$L$67,基本信息!N411)+AE413</f>
        <v>506307496.30241644</v>
      </c>
      <c r="AF414" s="69">
        <f>求节点($C$8:$C$67,$L$8:$L$67,基本信息!O411)+AF413</f>
        <v>574005979.81044507</v>
      </c>
      <c r="AG414" s="69">
        <f>求节点($C$8:$C$67,$L$8:$L$67,基本信息!P411)+AG413</f>
        <v>647698353.71210933</v>
      </c>
      <c r="AH414" s="69">
        <f>求节点($C$8:$C$67,$L$8:$L$67,基本信息!Q411)+AH413</f>
        <v>726853522.1965065</v>
      </c>
      <c r="AI414" s="69">
        <f>求节点($C$8:$C$67,$L$8:$L$67,基本信息!R411)+AI413</f>
        <v>811340093.50572407</v>
      </c>
      <c r="AJ414" s="69"/>
    </row>
    <row r="415" spans="14:36" x14ac:dyDescent="0.15">
      <c r="N415" s="69"/>
      <c r="O415" s="69">
        <v>408</v>
      </c>
      <c r="P415" s="69">
        <f>求节点($C$8:$C$67,$I$8:$I$67,基本信息!N412)+P414</f>
        <v>620035.53293080663</v>
      </c>
      <c r="Q415" s="69">
        <f>求节点($C$8:$C$67,$I$8:$I$67,基本信息!O412)+Q414</f>
        <v>654077.79688078084</v>
      </c>
      <c r="R415" s="69">
        <f>求节点($C$8:$C$67,$I$8:$I$67,基本信息!P412)+R414</f>
        <v>689534.69667524379</v>
      </c>
      <c r="S415" s="69">
        <f>求节点($C$8:$C$67,$I$8:$I$67,基本信息!Q412)+S414</f>
        <v>726552.6823951269</v>
      </c>
      <c r="T415" s="69">
        <f>求节点($C$8:$C$67,$I$8:$I$67,基本信息!R412)+T414</f>
        <v>765449.85137715051</v>
      </c>
      <c r="U415" s="69">
        <f>求节点($C$8:$C$67,$J$8:$J$67,基本信息!N412)+U414</f>
        <v>17097258.574859377</v>
      </c>
      <c r="V415" s="69">
        <f>求节点($C$8:$C$67,$J$8:$J$67,基本信息!O412)+V414</f>
        <v>18282070.15777117</v>
      </c>
      <c r="W415" s="69">
        <f>求节点($C$8:$C$67,$J$8:$J$67,基本信息!P412)+W414</f>
        <v>19524890.589488775</v>
      </c>
      <c r="X415" s="69">
        <f>求节点($C$8:$C$67,$J$8:$J$67,基本信息!Q412)+X414</f>
        <v>20828858.334594853</v>
      </c>
      <c r="Y415" s="69">
        <f>求节点($C$8:$C$67,$J$8:$J$67,基本信息!R412)+Y414</f>
        <v>22203131.168546535</v>
      </c>
      <c r="Z415" s="69">
        <f>求节点($C$8:$C$67,$K$8:$K$67,基本信息!N412)+Z414</f>
        <v>0</v>
      </c>
      <c r="AA415" s="69">
        <f>求节点($C$8:$C$67,$K$8:$K$67,基本信息!O412)+AA414</f>
        <v>0</v>
      </c>
      <c r="AB415" s="69">
        <f>求节点($C$8:$C$67,$K$8:$K$67,基本信息!P412)+AB414</f>
        <v>0</v>
      </c>
      <c r="AC415" s="69">
        <f>求节点($C$8:$C$67,$K$8:$K$67,基本信息!Q412)+AC414</f>
        <v>0</v>
      </c>
      <c r="AD415" s="69">
        <f>求节点($C$8:$C$67,$K$8:$K$67,基本信息!R412)+AD414</f>
        <v>0</v>
      </c>
      <c r="AE415" s="69">
        <f>求节点($C$8:$C$67,$L$8:$L$67,基本信息!N412)+AE414</f>
        <v>506307496.30241644</v>
      </c>
      <c r="AF415" s="69">
        <f>求节点($C$8:$C$67,$L$8:$L$67,基本信息!O412)+AF414</f>
        <v>574005979.81044507</v>
      </c>
      <c r="AG415" s="69">
        <f>求节点($C$8:$C$67,$L$8:$L$67,基本信息!P412)+AG414</f>
        <v>647698353.71210933</v>
      </c>
      <c r="AH415" s="69">
        <f>求节点($C$8:$C$67,$L$8:$L$67,基本信息!Q412)+AH414</f>
        <v>726853522.1965065</v>
      </c>
      <c r="AI415" s="69">
        <f>求节点($C$8:$C$67,$L$8:$L$67,基本信息!R412)+AI414</f>
        <v>811340093.50572407</v>
      </c>
      <c r="AJ415" s="69"/>
    </row>
    <row r="416" spans="14:36" x14ac:dyDescent="0.15">
      <c r="N416" s="69"/>
      <c r="O416" s="69">
        <v>409</v>
      </c>
      <c r="P416" s="69">
        <f>求节点($C$8:$C$67,$I$8:$I$67,基本信息!N413)+P415</f>
        <v>620035.53293080663</v>
      </c>
      <c r="Q416" s="69">
        <f>求节点($C$8:$C$67,$I$8:$I$67,基本信息!O413)+Q415</f>
        <v>654077.79688078084</v>
      </c>
      <c r="R416" s="69">
        <f>求节点($C$8:$C$67,$I$8:$I$67,基本信息!P413)+R415</f>
        <v>689534.69667524379</v>
      </c>
      <c r="S416" s="69">
        <f>求节点($C$8:$C$67,$I$8:$I$67,基本信息!Q413)+S415</f>
        <v>726552.6823951269</v>
      </c>
      <c r="T416" s="69">
        <f>求节点($C$8:$C$67,$I$8:$I$67,基本信息!R413)+T415</f>
        <v>765449.85137715051</v>
      </c>
      <c r="U416" s="69">
        <f>求节点($C$8:$C$67,$J$8:$J$67,基本信息!N413)+U415</f>
        <v>17097258.574859377</v>
      </c>
      <c r="V416" s="69">
        <f>求节点($C$8:$C$67,$J$8:$J$67,基本信息!O413)+V415</f>
        <v>18282070.15777117</v>
      </c>
      <c r="W416" s="69">
        <f>求节点($C$8:$C$67,$J$8:$J$67,基本信息!P413)+W415</f>
        <v>19524890.589488775</v>
      </c>
      <c r="X416" s="69">
        <f>求节点($C$8:$C$67,$J$8:$J$67,基本信息!Q413)+X415</f>
        <v>20828858.334594853</v>
      </c>
      <c r="Y416" s="69">
        <f>求节点($C$8:$C$67,$J$8:$J$67,基本信息!R413)+Y415</f>
        <v>22203131.168546535</v>
      </c>
      <c r="Z416" s="69">
        <f>求节点($C$8:$C$67,$K$8:$K$67,基本信息!N413)+Z415</f>
        <v>0</v>
      </c>
      <c r="AA416" s="69">
        <f>求节点($C$8:$C$67,$K$8:$K$67,基本信息!O413)+AA415</f>
        <v>0</v>
      </c>
      <c r="AB416" s="69">
        <f>求节点($C$8:$C$67,$K$8:$K$67,基本信息!P413)+AB415</f>
        <v>0</v>
      </c>
      <c r="AC416" s="69">
        <f>求节点($C$8:$C$67,$K$8:$K$67,基本信息!Q413)+AC415</f>
        <v>0</v>
      </c>
      <c r="AD416" s="69">
        <f>求节点($C$8:$C$67,$K$8:$K$67,基本信息!R413)+AD415</f>
        <v>0</v>
      </c>
      <c r="AE416" s="69">
        <f>求节点($C$8:$C$67,$L$8:$L$67,基本信息!N413)+AE415</f>
        <v>506307496.30241644</v>
      </c>
      <c r="AF416" s="69">
        <f>求节点($C$8:$C$67,$L$8:$L$67,基本信息!O413)+AF415</f>
        <v>574005979.81044507</v>
      </c>
      <c r="AG416" s="69">
        <f>求节点($C$8:$C$67,$L$8:$L$67,基本信息!P413)+AG415</f>
        <v>647698353.71210933</v>
      </c>
      <c r="AH416" s="69">
        <f>求节点($C$8:$C$67,$L$8:$L$67,基本信息!Q413)+AH415</f>
        <v>726853522.1965065</v>
      </c>
      <c r="AI416" s="69">
        <f>求节点($C$8:$C$67,$L$8:$L$67,基本信息!R413)+AI415</f>
        <v>811340093.50572407</v>
      </c>
      <c r="AJ416" s="69"/>
    </row>
    <row r="417" spans="14:36" x14ac:dyDescent="0.15">
      <c r="N417" s="69"/>
      <c r="O417" s="69">
        <v>410</v>
      </c>
      <c r="P417" s="69">
        <f>求节点($C$8:$C$67,$I$8:$I$67,基本信息!N414)+P416</f>
        <v>620035.53293080663</v>
      </c>
      <c r="Q417" s="69">
        <f>求节点($C$8:$C$67,$I$8:$I$67,基本信息!O414)+Q416</f>
        <v>654077.79688078084</v>
      </c>
      <c r="R417" s="69">
        <f>求节点($C$8:$C$67,$I$8:$I$67,基本信息!P414)+R416</f>
        <v>689534.69667524379</v>
      </c>
      <c r="S417" s="69">
        <f>求节点($C$8:$C$67,$I$8:$I$67,基本信息!Q414)+S416</f>
        <v>726552.6823951269</v>
      </c>
      <c r="T417" s="69">
        <f>求节点($C$8:$C$67,$I$8:$I$67,基本信息!R414)+T416</f>
        <v>765449.85137715051</v>
      </c>
      <c r="U417" s="69">
        <f>求节点($C$8:$C$67,$J$8:$J$67,基本信息!N414)+U416</f>
        <v>17097258.574859377</v>
      </c>
      <c r="V417" s="69">
        <f>求节点($C$8:$C$67,$J$8:$J$67,基本信息!O414)+V416</f>
        <v>18282070.15777117</v>
      </c>
      <c r="W417" s="69">
        <f>求节点($C$8:$C$67,$J$8:$J$67,基本信息!P414)+W416</f>
        <v>19524890.589488775</v>
      </c>
      <c r="X417" s="69">
        <f>求节点($C$8:$C$67,$J$8:$J$67,基本信息!Q414)+X416</f>
        <v>20828858.334594853</v>
      </c>
      <c r="Y417" s="69">
        <f>求节点($C$8:$C$67,$J$8:$J$67,基本信息!R414)+Y416</f>
        <v>22203131.168546535</v>
      </c>
      <c r="Z417" s="69">
        <f>求节点($C$8:$C$67,$K$8:$K$67,基本信息!N414)+Z416</f>
        <v>0</v>
      </c>
      <c r="AA417" s="69">
        <f>求节点($C$8:$C$67,$K$8:$K$67,基本信息!O414)+AA416</f>
        <v>0</v>
      </c>
      <c r="AB417" s="69">
        <f>求节点($C$8:$C$67,$K$8:$K$67,基本信息!P414)+AB416</f>
        <v>0</v>
      </c>
      <c r="AC417" s="69">
        <f>求节点($C$8:$C$67,$K$8:$K$67,基本信息!Q414)+AC416</f>
        <v>0</v>
      </c>
      <c r="AD417" s="69">
        <f>求节点($C$8:$C$67,$K$8:$K$67,基本信息!R414)+AD416</f>
        <v>0</v>
      </c>
      <c r="AE417" s="69">
        <f>求节点($C$8:$C$67,$L$8:$L$67,基本信息!N414)+AE416</f>
        <v>506307496.30241644</v>
      </c>
      <c r="AF417" s="69">
        <f>求节点($C$8:$C$67,$L$8:$L$67,基本信息!O414)+AF416</f>
        <v>574005979.81044507</v>
      </c>
      <c r="AG417" s="69">
        <f>求节点($C$8:$C$67,$L$8:$L$67,基本信息!P414)+AG416</f>
        <v>647698353.71210933</v>
      </c>
      <c r="AH417" s="69">
        <f>求节点($C$8:$C$67,$L$8:$L$67,基本信息!Q414)+AH416</f>
        <v>726853522.1965065</v>
      </c>
      <c r="AI417" s="69">
        <f>求节点($C$8:$C$67,$L$8:$L$67,基本信息!R414)+AI416</f>
        <v>811340093.50572407</v>
      </c>
      <c r="AJ417" s="69"/>
    </row>
    <row r="418" spans="14:36" x14ac:dyDescent="0.15">
      <c r="N418" s="69"/>
      <c r="O418" s="69">
        <v>411</v>
      </c>
      <c r="P418" s="69">
        <f>求节点($C$8:$C$67,$I$8:$I$67,基本信息!N415)+P417</f>
        <v>620035.53293080663</v>
      </c>
      <c r="Q418" s="69">
        <f>求节点($C$8:$C$67,$I$8:$I$67,基本信息!O415)+Q417</f>
        <v>654077.79688078084</v>
      </c>
      <c r="R418" s="69">
        <f>求节点($C$8:$C$67,$I$8:$I$67,基本信息!P415)+R417</f>
        <v>689534.69667524379</v>
      </c>
      <c r="S418" s="69">
        <f>求节点($C$8:$C$67,$I$8:$I$67,基本信息!Q415)+S417</f>
        <v>726552.6823951269</v>
      </c>
      <c r="T418" s="69">
        <f>求节点($C$8:$C$67,$I$8:$I$67,基本信息!R415)+T417</f>
        <v>765449.85137715051</v>
      </c>
      <c r="U418" s="69">
        <f>求节点($C$8:$C$67,$J$8:$J$67,基本信息!N415)+U417</f>
        <v>17097258.574859377</v>
      </c>
      <c r="V418" s="69">
        <f>求节点($C$8:$C$67,$J$8:$J$67,基本信息!O415)+V417</f>
        <v>18282070.15777117</v>
      </c>
      <c r="W418" s="69">
        <f>求节点($C$8:$C$67,$J$8:$J$67,基本信息!P415)+W417</f>
        <v>19524890.589488775</v>
      </c>
      <c r="X418" s="69">
        <f>求节点($C$8:$C$67,$J$8:$J$67,基本信息!Q415)+X417</f>
        <v>20828858.334594853</v>
      </c>
      <c r="Y418" s="69">
        <f>求节点($C$8:$C$67,$J$8:$J$67,基本信息!R415)+Y417</f>
        <v>22203131.168546535</v>
      </c>
      <c r="Z418" s="69">
        <f>求节点($C$8:$C$67,$K$8:$K$67,基本信息!N415)+Z417</f>
        <v>0</v>
      </c>
      <c r="AA418" s="69">
        <f>求节点($C$8:$C$67,$K$8:$K$67,基本信息!O415)+AA417</f>
        <v>0</v>
      </c>
      <c r="AB418" s="69">
        <f>求节点($C$8:$C$67,$K$8:$K$67,基本信息!P415)+AB417</f>
        <v>0</v>
      </c>
      <c r="AC418" s="69">
        <f>求节点($C$8:$C$67,$K$8:$K$67,基本信息!Q415)+AC417</f>
        <v>0</v>
      </c>
      <c r="AD418" s="69">
        <f>求节点($C$8:$C$67,$K$8:$K$67,基本信息!R415)+AD417</f>
        <v>0</v>
      </c>
      <c r="AE418" s="69">
        <f>求节点($C$8:$C$67,$L$8:$L$67,基本信息!N415)+AE417</f>
        <v>506307496.30241644</v>
      </c>
      <c r="AF418" s="69">
        <f>求节点($C$8:$C$67,$L$8:$L$67,基本信息!O415)+AF417</f>
        <v>574005979.81044507</v>
      </c>
      <c r="AG418" s="69">
        <f>求节点($C$8:$C$67,$L$8:$L$67,基本信息!P415)+AG417</f>
        <v>647698353.71210933</v>
      </c>
      <c r="AH418" s="69">
        <f>求节点($C$8:$C$67,$L$8:$L$67,基本信息!Q415)+AH417</f>
        <v>726853522.1965065</v>
      </c>
      <c r="AI418" s="69">
        <f>求节点($C$8:$C$67,$L$8:$L$67,基本信息!R415)+AI417</f>
        <v>811340093.50572407</v>
      </c>
      <c r="AJ418" s="69"/>
    </row>
    <row r="419" spans="14:36" x14ac:dyDescent="0.15">
      <c r="N419" s="69"/>
      <c r="O419" s="69">
        <v>412</v>
      </c>
      <c r="P419" s="69">
        <f>求节点($C$8:$C$67,$I$8:$I$67,基本信息!N416)+P418</f>
        <v>620035.53293080663</v>
      </c>
      <c r="Q419" s="69">
        <f>求节点($C$8:$C$67,$I$8:$I$67,基本信息!O416)+Q418</f>
        <v>654077.79688078084</v>
      </c>
      <c r="R419" s="69">
        <f>求节点($C$8:$C$67,$I$8:$I$67,基本信息!P416)+R418</f>
        <v>689534.69667524379</v>
      </c>
      <c r="S419" s="69">
        <f>求节点($C$8:$C$67,$I$8:$I$67,基本信息!Q416)+S418</f>
        <v>726552.6823951269</v>
      </c>
      <c r="T419" s="69">
        <f>求节点($C$8:$C$67,$I$8:$I$67,基本信息!R416)+T418</f>
        <v>765449.85137715051</v>
      </c>
      <c r="U419" s="69">
        <f>求节点($C$8:$C$67,$J$8:$J$67,基本信息!N416)+U418</f>
        <v>17097258.574859377</v>
      </c>
      <c r="V419" s="69">
        <f>求节点($C$8:$C$67,$J$8:$J$67,基本信息!O416)+V418</f>
        <v>18282070.15777117</v>
      </c>
      <c r="W419" s="69">
        <f>求节点($C$8:$C$67,$J$8:$J$67,基本信息!P416)+W418</f>
        <v>19524890.589488775</v>
      </c>
      <c r="X419" s="69">
        <f>求节点($C$8:$C$67,$J$8:$J$67,基本信息!Q416)+X418</f>
        <v>20828858.334594853</v>
      </c>
      <c r="Y419" s="69">
        <f>求节点($C$8:$C$67,$J$8:$J$67,基本信息!R416)+Y418</f>
        <v>22203131.168546535</v>
      </c>
      <c r="Z419" s="69">
        <f>求节点($C$8:$C$67,$K$8:$K$67,基本信息!N416)+Z418</f>
        <v>0</v>
      </c>
      <c r="AA419" s="69">
        <f>求节点($C$8:$C$67,$K$8:$K$67,基本信息!O416)+AA418</f>
        <v>0</v>
      </c>
      <c r="AB419" s="69">
        <f>求节点($C$8:$C$67,$K$8:$K$67,基本信息!P416)+AB418</f>
        <v>0</v>
      </c>
      <c r="AC419" s="69">
        <f>求节点($C$8:$C$67,$K$8:$K$67,基本信息!Q416)+AC418</f>
        <v>0</v>
      </c>
      <c r="AD419" s="69">
        <f>求节点($C$8:$C$67,$K$8:$K$67,基本信息!R416)+AD418</f>
        <v>0</v>
      </c>
      <c r="AE419" s="69">
        <f>求节点($C$8:$C$67,$L$8:$L$67,基本信息!N416)+AE418</f>
        <v>506307496.30241644</v>
      </c>
      <c r="AF419" s="69">
        <f>求节点($C$8:$C$67,$L$8:$L$67,基本信息!O416)+AF418</f>
        <v>574005979.81044507</v>
      </c>
      <c r="AG419" s="69">
        <f>求节点($C$8:$C$67,$L$8:$L$67,基本信息!P416)+AG418</f>
        <v>647698353.71210933</v>
      </c>
      <c r="AH419" s="69">
        <f>求节点($C$8:$C$67,$L$8:$L$67,基本信息!Q416)+AH418</f>
        <v>726853522.1965065</v>
      </c>
      <c r="AI419" s="69">
        <f>求节点($C$8:$C$67,$L$8:$L$67,基本信息!R416)+AI418</f>
        <v>811340093.50572407</v>
      </c>
      <c r="AJ419" s="69"/>
    </row>
    <row r="420" spans="14:36" x14ac:dyDescent="0.15">
      <c r="N420" s="69"/>
      <c r="O420" s="69">
        <v>413</v>
      </c>
      <c r="P420" s="69">
        <f>求节点($C$8:$C$67,$I$8:$I$67,基本信息!N417)+P419</f>
        <v>620035.53293080663</v>
      </c>
      <c r="Q420" s="69">
        <f>求节点($C$8:$C$67,$I$8:$I$67,基本信息!O417)+Q419</f>
        <v>654077.79688078084</v>
      </c>
      <c r="R420" s="69">
        <f>求节点($C$8:$C$67,$I$8:$I$67,基本信息!P417)+R419</f>
        <v>689534.69667524379</v>
      </c>
      <c r="S420" s="69">
        <f>求节点($C$8:$C$67,$I$8:$I$67,基本信息!Q417)+S419</f>
        <v>726552.6823951269</v>
      </c>
      <c r="T420" s="69">
        <f>求节点($C$8:$C$67,$I$8:$I$67,基本信息!R417)+T419</f>
        <v>765449.85137715051</v>
      </c>
      <c r="U420" s="69">
        <f>求节点($C$8:$C$67,$J$8:$J$67,基本信息!N417)+U419</f>
        <v>17097258.574859377</v>
      </c>
      <c r="V420" s="69">
        <f>求节点($C$8:$C$67,$J$8:$J$67,基本信息!O417)+V419</f>
        <v>18282070.15777117</v>
      </c>
      <c r="W420" s="69">
        <f>求节点($C$8:$C$67,$J$8:$J$67,基本信息!P417)+W419</f>
        <v>19524890.589488775</v>
      </c>
      <c r="X420" s="69">
        <f>求节点($C$8:$C$67,$J$8:$J$67,基本信息!Q417)+X419</f>
        <v>20828858.334594853</v>
      </c>
      <c r="Y420" s="69">
        <f>求节点($C$8:$C$67,$J$8:$J$67,基本信息!R417)+Y419</f>
        <v>22203131.168546535</v>
      </c>
      <c r="Z420" s="69">
        <f>求节点($C$8:$C$67,$K$8:$K$67,基本信息!N417)+Z419</f>
        <v>0</v>
      </c>
      <c r="AA420" s="69">
        <f>求节点($C$8:$C$67,$K$8:$K$67,基本信息!O417)+AA419</f>
        <v>0</v>
      </c>
      <c r="AB420" s="69">
        <f>求节点($C$8:$C$67,$K$8:$K$67,基本信息!P417)+AB419</f>
        <v>0</v>
      </c>
      <c r="AC420" s="69">
        <f>求节点($C$8:$C$67,$K$8:$K$67,基本信息!Q417)+AC419</f>
        <v>0</v>
      </c>
      <c r="AD420" s="69">
        <f>求节点($C$8:$C$67,$K$8:$K$67,基本信息!R417)+AD419</f>
        <v>0</v>
      </c>
      <c r="AE420" s="69">
        <f>求节点($C$8:$C$67,$L$8:$L$67,基本信息!N417)+AE419</f>
        <v>506307496.30241644</v>
      </c>
      <c r="AF420" s="69">
        <f>求节点($C$8:$C$67,$L$8:$L$67,基本信息!O417)+AF419</f>
        <v>574005979.81044507</v>
      </c>
      <c r="AG420" s="69">
        <f>求节点($C$8:$C$67,$L$8:$L$67,基本信息!P417)+AG419</f>
        <v>647698353.71210933</v>
      </c>
      <c r="AH420" s="69">
        <f>求节点($C$8:$C$67,$L$8:$L$67,基本信息!Q417)+AH419</f>
        <v>726853522.1965065</v>
      </c>
      <c r="AI420" s="69">
        <f>求节点($C$8:$C$67,$L$8:$L$67,基本信息!R417)+AI419</f>
        <v>811340093.50572407</v>
      </c>
      <c r="AJ420" s="69"/>
    </row>
    <row r="421" spans="14:36" x14ac:dyDescent="0.15">
      <c r="N421" s="69"/>
      <c r="O421" s="69">
        <v>414</v>
      </c>
      <c r="P421" s="69">
        <f>求节点($C$8:$C$67,$I$8:$I$67,基本信息!N418)+P420</f>
        <v>620035.53293080663</v>
      </c>
      <c r="Q421" s="69">
        <f>求节点($C$8:$C$67,$I$8:$I$67,基本信息!O418)+Q420</f>
        <v>654077.79688078084</v>
      </c>
      <c r="R421" s="69">
        <f>求节点($C$8:$C$67,$I$8:$I$67,基本信息!P418)+R420</f>
        <v>689534.69667524379</v>
      </c>
      <c r="S421" s="69">
        <f>求节点($C$8:$C$67,$I$8:$I$67,基本信息!Q418)+S420</f>
        <v>726552.6823951269</v>
      </c>
      <c r="T421" s="69">
        <f>求节点($C$8:$C$67,$I$8:$I$67,基本信息!R418)+T420</f>
        <v>765449.85137715051</v>
      </c>
      <c r="U421" s="69">
        <f>求节点($C$8:$C$67,$J$8:$J$67,基本信息!N418)+U420</f>
        <v>17097258.574859377</v>
      </c>
      <c r="V421" s="69">
        <f>求节点($C$8:$C$67,$J$8:$J$67,基本信息!O418)+V420</f>
        <v>18282070.15777117</v>
      </c>
      <c r="W421" s="69">
        <f>求节点($C$8:$C$67,$J$8:$J$67,基本信息!P418)+W420</f>
        <v>19524890.589488775</v>
      </c>
      <c r="X421" s="69">
        <f>求节点($C$8:$C$67,$J$8:$J$67,基本信息!Q418)+X420</f>
        <v>20828858.334594853</v>
      </c>
      <c r="Y421" s="69">
        <f>求节点($C$8:$C$67,$J$8:$J$67,基本信息!R418)+Y420</f>
        <v>22203131.168546535</v>
      </c>
      <c r="Z421" s="69">
        <f>求节点($C$8:$C$67,$K$8:$K$67,基本信息!N418)+Z420</f>
        <v>0</v>
      </c>
      <c r="AA421" s="69">
        <f>求节点($C$8:$C$67,$K$8:$K$67,基本信息!O418)+AA420</f>
        <v>0</v>
      </c>
      <c r="AB421" s="69">
        <f>求节点($C$8:$C$67,$K$8:$K$67,基本信息!P418)+AB420</f>
        <v>0</v>
      </c>
      <c r="AC421" s="69">
        <f>求节点($C$8:$C$67,$K$8:$K$67,基本信息!Q418)+AC420</f>
        <v>0</v>
      </c>
      <c r="AD421" s="69">
        <f>求节点($C$8:$C$67,$K$8:$K$67,基本信息!R418)+AD420</f>
        <v>0</v>
      </c>
      <c r="AE421" s="69">
        <f>求节点($C$8:$C$67,$L$8:$L$67,基本信息!N418)+AE420</f>
        <v>506307496.30241644</v>
      </c>
      <c r="AF421" s="69">
        <f>求节点($C$8:$C$67,$L$8:$L$67,基本信息!O418)+AF420</f>
        <v>574005979.81044507</v>
      </c>
      <c r="AG421" s="69">
        <f>求节点($C$8:$C$67,$L$8:$L$67,基本信息!P418)+AG420</f>
        <v>647698353.71210933</v>
      </c>
      <c r="AH421" s="69">
        <f>求节点($C$8:$C$67,$L$8:$L$67,基本信息!Q418)+AH420</f>
        <v>726853522.1965065</v>
      </c>
      <c r="AI421" s="69">
        <f>求节点($C$8:$C$67,$L$8:$L$67,基本信息!R418)+AI420</f>
        <v>811340093.50572407</v>
      </c>
      <c r="AJ421" s="69"/>
    </row>
    <row r="422" spans="14:36" x14ac:dyDescent="0.15">
      <c r="N422" s="69"/>
      <c r="O422" s="69">
        <v>415</v>
      </c>
      <c r="P422" s="69">
        <f>求节点($C$8:$C$67,$I$8:$I$67,基本信息!N419)+P421</f>
        <v>620035.53293080663</v>
      </c>
      <c r="Q422" s="69">
        <f>求节点($C$8:$C$67,$I$8:$I$67,基本信息!O419)+Q421</f>
        <v>654077.79688078084</v>
      </c>
      <c r="R422" s="69">
        <f>求节点($C$8:$C$67,$I$8:$I$67,基本信息!P419)+R421</f>
        <v>689534.69667524379</v>
      </c>
      <c r="S422" s="69">
        <f>求节点($C$8:$C$67,$I$8:$I$67,基本信息!Q419)+S421</f>
        <v>726552.6823951269</v>
      </c>
      <c r="T422" s="69">
        <f>求节点($C$8:$C$67,$I$8:$I$67,基本信息!R419)+T421</f>
        <v>765449.85137715051</v>
      </c>
      <c r="U422" s="69">
        <f>求节点($C$8:$C$67,$J$8:$J$67,基本信息!N419)+U421</f>
        <v>17097258.574859377</v>
      </c>
      <c r="V422" s="69">
        <f>求节点($C$8:$C$67,$J$8:$J$67,基本信息!O419)+V421</f>
        <v>18282070.15777117</v>
      </c>
      <c r="W422" s="69">
        <f>求节点($C$8:$C$67,$J$8:$J$67,基本信息!P419)+W421</f>
        <v>19524890.589488775</v>
      </c>
      <c r="X422" s="69">
        <f>求节点($C$8:$C$67,$J$8:$J$67,基本信息!Q419)+X421</f>
        <v>20828858.334594853</v>
      </c>
      <c r="Y422" s="69">
        <f>求节点($C$8:$C$67,$J$8:$J$67,基本信息!R419)+Y421</f>
        <v>22203131.168546535</v>
      </c>
      <c r="Z422" s="69">
        <f>求节点($C$8:$C$67,$K$8:$K$67,基本信息!N419)+Z421</f>
        <v>0</v>
      </c>
      <c r="AA422" s="69">
        <f>求节点($C$8:$C$67,$K$8:$K$67,基本信息!O419)+AA421</f>
        <v>0</v>
      </c>
      <c r="AB422" s="69">
        <f>求节点($C$8:$C$67,$K$8:$K$67,基本信息!P419)+AB421</f>
        <v>0</v>
      </c>
      <c r="AC422" s="69">
        <f>求节点($C$8:$C$67,$K$8:$K$67,基本信息!Q419)+AC421</f>
        <v>0</v>
      </c>
      <c r="AD422" s="69">
        <f>求节点($C$8:$C$67,$K$8:$K$67,基本信息!R419)+AD421</f>
        <v>0</v>
      </c>
      <c r="AE422" s="69">
        <f>求节点($C$8:$C$67,$L$8:$L$67,基本信息!N419)+AE421</f>
        <v>506307496.30241644</v>
      </c>
      <c r="AF422" s="69">
        <f>求节点($C$8:$C$67,$L$8:$L$67,基本信息!O419)+AF421</f>
        <v>574005979.81044507</v>
      </c>
      <c r="AG422" s="69">
        <f>求节点($C$8:$C$67,$L$8:$L$67,基本信息!P419)+AG421</f>
        <v>647698353.71210933</v>
      </c>
      <c r="AH422" s="69">
        <f>求节点($C$8:$C$67,$L$8:$L$67,基本信息!Q419)+AH421</f>
        <v>726853522.1965065</v>
      </c>
      <c r="AI422" s="69">
        <f>求节点($C$8:$C$67,$L$8:$L$67,基本信息!R419)+AI421</f>
        <v>811340093.50572407</v>
      </c>
      <c r="AJ422" s="69"/>
    </row>
    <row r="423" spans="14:36" x14ac:dyDescent="0.15">
      <c r="N423" s="69"/>
      <c r="O423" s="69">
        <v>416</v>
      </c>
      <c r="P423" s="69">
        <f>求节点($C$8:$C$67,$I$8:$I$67,基本信息!N420)+P422</f>
        <v>620035.53293080663</v>
      </c>
      <c r="Q423" s="69">
        <f>求节点($C$8:$C$67,$I$8:$I$67,基本信息!O420)+Q422</f>
        <v>654077.79688078084</v>
      </c>
      <c r="R423" s="69">
        <f>求节点($C$8:$C$67,$I$8:$I$67,基本信息!P420)+R422</f>
        <v>689534.69667524379</v>
      </c>
      <c r="S423" s="69">
        <f>求节点($C$8:$C$67,$I$8:$I$67,基本信息!Q420)+S422</f>
        <v>726552.6823951269</v>
      </c>
      <c r="T423" s="69">
        <f>求节点($C$8:$C$67,$I$8:$I$67,基本信息!R420)+T422</f>
        <v>765449.85137715051</v>
      </c>
      <c r="U423" s="69">
        <f>求节点($C$8:$C$67,$J$8:$J$67,基本信息!N420)+U422</f>
        <v>17097258.574859377</v>
      </c>
      <c r="V423" s="69">
        <f>求节点($C$8:$C$67,$J$8:$J$67,基本信息!O420)+V422</f>
        <v>18282070.15777117</v>
      </c>
      <c r="W423" s="69">
        <f>求节点($C$8:$C$67,$J$8:$J$67,基本信息!P420)+W422</f>
        <v>19524890.589488775</v>
      </c>
      <c r="X423" s="69">
        <f>求节点($C$8:$C$67,$J$8:$J$67,基本信息!Q420)+X422</f>
        <v>20828858.334594853</v>
      </c>
      <c r="Y423" s="69">
        <f>求节点($C$8:$C$67,$J$8:$J$67,基本信息!R420)+Y422</f>
        <v>22203131.168546535</v>
      </c>
      <c r="Z423" s="69">
        <f>求节点($C$8:$C$67,$K$8:$K$67,基本信息!N420)+Z422</f>
        <v>0</v>
      </c>
      <c r="AA423" s="69">
        <f>求节点($C$8:$C$67,$K$8:$K$67,基本信息!O420)+AA422</f>
        <v>0</v>
      </c>
      <c r="AB423" s="69">
        <f>求节点($C$8:$C$67,$K$8:$K$67,基本信息!P420)+AB422</f>
        <v>0</v>
      </c>
      <c r="AC423" s="69">
        <f>求节点($C$8:$C$67,$K$8:$K$67,基本信息!Q420)+AC422</f>
        <v>0</v>
      </c>
      <c r="AD423" s="69">
        <f>求节点($C$8:$C$67,$K$8:$K$67,基本信息!R420)+AD422</f>
        <v>0</v>
      </c>
      <c r="AE423" s="69">
        <f>求节点($C$8:$C$67,$L$8:$L$67,基本信息!N420)+AE422</f>
        <v>506307496.30241644</v>
      </c>
      <c r="AF423" s="69">
        <f>求节点($C$8:$C$67,$L$8:$L$67,基本信息!O420)+AF422</f>
        <v>574005979.81044507</v>
      </c>
      <c r="AG423" s="69">
        <f>求节点($C$8:$C$67,$L$8:$L$67,基本信息!P420)+AG422</f>
        <v>647698353.71210933</v>
      </c>
      <c r="AH423" s="69">
        <f>求节点($C$8:$C$67,$L$8:$L$67,基本信息!Q420)+AH422</f>
        <v>726853522.1965065</v>
      </c>
      <c r="AI423" s="69">
        <f>求节点($C$8:$C$67,$L$8:$L$67,基本信息!R420)+AI422</f>
        <v>811340093.50572407</v>
      </c>
      <c r="AJ423" s="69"/>
    </row>
    <row r="424" spans="14:36" x14ac:dyDescent="0.15">
      <c r="N424" s="69"/>
      <c r="O424" s="69">
        <v>417</v>
      </c>
      <c r="P424" s="69">
        <f>求节点($C$8:$C$67,$I$8:$I$67,基本信息!N421)+P423</f>
        <v>620035.53293080663</v>
      </c>
      <c r="Q424" s="69">
        <f>求节点($C$8:$C$67,$I$8:$I$67,基本信息!O421)+Q423</f>
        <v>654077.79688078084</v>
      </c>
      <c r="R424" s="69">
        <f>求节点($C$8:$C$67,$I$8:$I$67,基本信息!P421)+R423</f>
        <v>689534.69667524379</v>
      </c>
      <c r="S424" s="69">
        <f>求节点($C$8:$C$67,$I$8:$I$67,基本信息!Q421)+S423</f>
        <v>726552.6823951269</v>
      </c>
      <c r="T424" s="69">
        <f>求节点($C$8:$C$67,$I$8:$I$67,基本信息!R421)+T423</f>
        <v>765449.85137715051</v>
      </c>
      <c r="U424" s="69">
        <f>求节点($C$8:$C$67,$J$8:$J$67,基本信息!N421)+U423</f>
        <v>17097258.574859377</v>
      </c>
      <c r="V424" s="69">
        <f>求节点($C$8:$C$67,$J$8:$J$67,基本信息!O421)+V423</f>
        <v>18282070.15777117</v>
      </c>
      <c r="W424" s="69">
        <f>求节点($C$8:$C$67,$J$8:$J$67,基本信息!P421)+W423</f>
        <v>19524890.589488775</v>
      </c>
      <c r="X424" s="69">
        <f>求节点($C$8:$C$67,$J$8:$J$67,基本信息!Q421)+X423</f>
        <v>20828858.334594853</v>
      </c>
      <c r="Y424" s="69">
        <f>求节点($C$8:$C$67,$J$8:$J$67,基本信息!R421)+Y423</f>
        <v>22203131.168546535</v>
      </c>
      <c r="Z424" s="69">
        <f>求节点($C$8:$C$67,$K$8:$K$67,基本信息!N421)+Z423</f>
        <v>0</v>
      </c>
      <c r="AA424" s="69">
        <f>求节点($C$8:$C$67,$K$8:$K$67,基本信息!O421)+AA423</f>
        <v>0</v>
      </c>
      <c r="AB424" s="69">
        <f>求节点($C$8:$C$67,$K$8:$K$67,基本信息!P421)+AB423</f>
        <v>0</v>
      </c>
      <c r="AC424" s="69">
        <f>求节点($C$8:$C$67,$K$8:$K$67,基本信息!Q421)+AC423</f>
        <v>0</v>
      </c>
      <c r="AD424" s="69">
        <f>求节点($C$8:$C$67,$K$8:$K$67,基本信息!R421)+AD423</f>
        <v>0</v>
      </c>
      <c r="AE424" s="69">
        <f>求节点($C$8:$C$67,$L$8:$L$67,基本信息!N421)+AE423</f>
        <v>506307496.30241644</v>
      </c>
      <c r="AF424" s="69">
        <f>求节点($C$8:$C$67,$L$8:$L$67,基本信息!O421)+AF423</f>
        <v>574005979.81044507</v>
      </c>
      <c r="AG424" s="69">
        <f>求节点($C$8:$C$67,$L$8:$L$67,基本信息!P421)+AG423</f>
        <v>647698353.71210933</v>
      </c>
      <c r="AH424" s="69">
        <f>求节点($C$8:$C$67,$L$8:$L$67,基本信息!Q421)+AH423</f>
        <v>726853522.1965065</v>
      </c>
      <c r="AI424" s="69">
        <f>求节点($C$8:$C$67,$L$8:$L$67,基本信息!R421)+AI423</f>
        <v>811340093.50572407</v>
      </c>
      <c r="AJ424" s="69"/>
    </row>
    <row r="425" spans="14:36" x14ac:dyDescent="0.15">
      <c r="N425" s="69"/>
      <c r="O425" s="69">
        <v>418</v>
      </c>
      <c r="P425" s="69">
        <f>求节点($C$8:$C$67,$I$8:$I$67,基本信息!N422)+P424</f>
        <v>620035.53293080663</v>
      </c>
      <c r="Q425" s="69">
        <f>求节点($C$8:$C$67,$I$8:$I$67,基本信息!O422)+Q424</f>
        <v>654077.79688078084</v>
      </c>
      <c r="R425" s="69">
        <f>求节点($C$8:$C$67,$I$8:$I$67,基本信息!P422)+R424</f>
        <v>689534.69667524379</v>
      </c>
      <c r="S425" s="69">
        <f>求节点($C$8:$C$67,$I$8:$I$67,基本信息!Q422)+S424</f>
        <v>726552.6823951269</v>
      </c>
      <c r="T425" s="69">
        <f>求节点($C$8:$C$67,$I$8:$I$67,基本信息!R422)+T424</f>
        <v>765449.85137715051</v>
      </c>
      <c r="U425" s="69">
        <f>求节点($C$8:$C$67,$J$8:$J$67,基本信息!N422)+U424</f>
        <v>17097258.574859377</v>
      </c>
      <c r="V425" s="69">
        <f>求节点($C$8:$C$67,$J$8:$J$67,基本信息!O422)+V424</f>
        <v>18282070.15777117</v>
      </c>
      <c r="W425" s="69">
        <f>求节点($C$8:$C$67,$J$8:$J$67,基本信息!P422)+W424</f>
        <v>19524890.589488775</v>
      </c>
      <c r="X425" s="69">
        <f>求节点($C$8:$C$67,$J$8:$J$67,基本信息!Q422)+X424</f>
        <v>20828858.334594853</v>
      </c>
      <c r="Y425" s="69">
        <f>求节点($C$8:$C$67,$J$8:$J$67,基本信息!R422)+Y424</f>
        <v>22203131.168546535</v>
      </c>
      <c r="Z425" s="69">
        <f>求节点($C$8:$C$67,$K$8:$K$67,基本信息!N422)+Z424</f>
        <v>0</v>
      </c>
      <c r="AA425" s="69">
        <f>求节点($C$8:$C$67,$K$8:$K$67,基本信息!O422)+AA424</f>
        <v>0</v>
      </c>
      <c r="AB425" s="69">
        <f>求节点($C$8:$C$67,$K$8:$K$67,基本信息!P422)+AB424</f>
        <v>0</v>
      </c>
      <c r="AC425" s="69">
        <f>求节点($C$8:$C$67,$K$8:$K$67,基本信息!Q422)+AC424</f>
        <v>0</v>
      </c>
      <c r="AD425" s="69">
        <f>求节点($C$8:$C$67,$K$8:$K$67,基本信息!R422)+AD424</f>
        <v>0</v>
      </c>
      <c r="AE425" s="69">
        <f>求节点($C$8:$C$67,$L$8:$L$67,基本信息!N422)+AE424</f>
        <v>506307496.30241644</v>
      </c>
      <c r="AF425" s="69">
        <f>求节点($C$8:$C$67,$L$8:$L$67,基本信息!O422)+AF424</f>
        <v>574005979.81044507</v>
      </c>
      <c r="AG425" s="69">
        <f>求节点($C$8:$C$67,$L$8:$L$67,基本信息!P422)+AG424</f>
        <v>647698353.71210933</v>
      </c>
      <c r="AH425" s="69">
        <f>求节点($C$8:$C$67,$L$8:$L$67,基本信息!Q422)+AH424</f>
        <v>726853522.1965065</v>
      </c>
      <c r="AI425" s="69">
        <f>求节点($C$8:$C$67,$L$8:$L$67,基本信息!R422)+AI424</f>
        <v>811340093.50572407</v>
      </c>
      <c r="AJ425" s="69"/>
    </row>
    <row r="426" spans="14:36" x14ac:dyDescent="0.15">
      <c r="N426" s="69"/>
      <c r="O426" s="69">
        <v>419</v>
      </c>
      <c r="P426" s="69">
        <f>求节点($C$8:$C$67,$I$8:$I$67,基本信息!N423)+P425</f>
        <v>620035.53293080663</v>
      </c>
      <c r="Q426" s="69">
        <f>求节点($C$8:$C$67,$I$8:$I$67,基本信息!O423)+Q425</f>
        <v>654077.79688078084</v>
      </c>
      <c r="R426" s="69">
        <f>求节点($C$8:$C$67,$I$8:$I$67,基本信息!P423)+R425</f>
        <v>689534.69667524379</v>
      </c>
      <c r="S426" s="69">
        <f>求节点($C$8:$C$67,$I$8:$I$67,基本信息!Q423)+S425</f>
        <v>726552.6823951269</v>
      </c>
      <c r="T426" s="69">
        <f>求节点($C$8:$C$67,$I$8:$I$67,基本信息!R423)+T425</f>
        <v>765449.85137715051</v>
      </c>
      <c r="U426" s="69">
        <f>求节点($C$8:$C$67,$J$8:$J$67,基本信息!N423)+U425</f>
        <v>17097258.574859377</v>
      </c>
      <c r="V426" s="69">
        <f>求节点($C$8:$C$67,$J$8:$J$67,基本信息!O423)+V425</f>
        <v>18282070.15777117</v>
      </c>
      <c r="W426" s="69">
        <f>求节点($C$8:$C$67,$J$8:$J$67,基本信息!P423)+W425</f>
        <v>19524890.589488775</v>
      </c>
      <c r="X426" s="69">
        <f>求节点($C$8:$C$67,$J$8:$J$67,基本信息!Q423)+X425</f>
        <v>20828858.334594853</v>
      </c>
      <c r="Y426" s="69">
        <f>求节点($C$8:$C$67,$J$8:$J$67,基本信息!R423)+Y425</f>
        <v>22203131.168546535</v>
      </c>
      <c r="Z426" s="69">
        <f>求节点($C$8:$C$67,$K$8:$K$67,基本信息!N423)+Z425</f>
        <v>0</v>
      </c>
      <c r="AA426" s="69">
        <f>求节点($C$8:$C$67,$K$8:$K$67,基本信息!O423)+AA425</f>
        <v>0</v>
      </c>
      <c r="AB426" s="69">
        <f>求节点($C$8:$C$67,$K$8:$K$67,基本信息!P423)+AB425</f>
        <v>0</v>
      </c>
      <c r="AC426" s="69">
        <f>求节点($C$8:$C$67,$K$8:$K$67,基本信息!Q423)+AC425</f>
        <v>0</v>
      </c>
      <c r="AD426" s="69">
        <f>求节点($C$8:$C$67,$K$8:$K$67,基本信息!R423)+AD425</f>
        <v>0</v>
      </c>
      <c r="AE426" s="69">
        <f>求节点($C$8:$C$67,$L$8:$L$67,基本信息!N423)+AE425</f>
        <v>506307496.30241644</v>
      </c>
      <c r="AF426" s="69">
        <f>求节点($C$8:$C$67,$L$8:$L$67,基本信息!O423)+AF425</f>
        <v>574005979.81044507</v>
      </c>
      <c r="AG426" s="69">
        <f>求节点($C$8:$C$67,$L$8:$L$67,基本信息!P423)+AG425</f>
        <v>647698353.71210933</v>
      </c>
      <c r="AH426" s="69">
        <f>求节点($C$8:$C$67,$L$8:$L$67,基本信息!Q423)+AH425</f>
        <v>726853522.1965065</v>
      </c>
      <c r="AI426" s="69">
        <f>求节点($C$8:$C$67,$L$8:$L$67,基本信息!R423)+AI425</f>
        <v>811340093.50572407</v>
      </c>
      <c r="AJ426" s="69"/>
    </row>
    <row r="427" spans="14:36" x14ac:dyDescent="0.15">
      <c r="N427" s="69"/>
      <c r="O427" s="69">
        <v>420</v>
      </c>
      <c r="P427" s="69">
        <f>求节点($C$8:$C$67,$I$8:$I$67,基本信息!N424)+P426</f>
        <v>620035.53293080663</v>
      </c>
      <c r="Q427" s="69">
        <f>求节点($C$8:$C$67,$I$8:$I$67,基本信息!O424)+Q426</f>
        <v>654077.79688078084</v>
      </c>
      <c r="R427" s="69">
        <f>求节点($C$8:$C$67,$I$8:$I$67,基本信息!P424)+R426</f>
        <v>689534.69667524379</v>
      </c>
      <c r="S427" s="69">
        <f>求节点($C$8:$C$67,$I$8:$I$67,基本信息!Q424)+S426</f>
        <v>726552.6823951269</v>
      </c>
      <c r="T427" s="69">
        <f>求节点($C$8:$C$67,$I$8:$I$67,基本信息!R424)+T426</f>
        <v>765449.85137715051</v>
      </c>
      <c r="U427" s="69">
        <f>求节点($C$8:$C$67,$J$8:$J$67,基本信息!N424)+U426</f>
        <v>17097258.574859377</v>
      </c>
      <c r="V427" s="69">
        <f>求节点($C$8:$C$67,$J$8:$J$67,基本信息!O424)+V426</f>
        <v>18282070.15777117</v>
      </c>
      <c r="W427" s="69">
        <f>求节点($C$8:$C$67,$J$8:$J$67,基本信息!P424)+W426</f>
        <v>19524890.589488775</v>
      </c>
      <c r="X427" s="69">
        <f>求节点($C$8:$C$67,$J$8:$J$67,基本信息!Q424)+X426</f>
        <v>20828858.334594853</v>
      </c>
      <c r="Y427" s="69">
        <f>求节点($C$8:$C$67,$J$8:$J$67,基本信息!R424)+Y426</f>
        <v>22203131.168546535</v>
      </c>
      <c r="Z427" s="69">
        <f>求节点($C$8:$C$67,$K$8:$K$67,基本信息!N424)+Z426</f>
        <v>0</v>
      </c>
      <c r="AA427" s="69">
        <f>求节点($C$8:$C$67,$K$8:$K$67,基本信息!O424)+AA426</f>
        <v>0</v>
      </c>
      <c r="AB427" s="69">
        <f>求节点($C$8:$C$67,$K$8:$K$67,基本信息!P424)+AB426</f>
        <v>0</v>
      </c>
      <c r="AC427" s="69">
        <f>求节点($C$8:$C$67,$K$8:$K$67,基本信息!Q424)+AC426</f>
        <v>0</v>
      </c>
      <c r="AD427" s="69">
        <f>求节点($C$8:$C$67,$K$8:$K$67,基本信息!R424)+AD426</f>
        <v>0</v>
      </c>
      <c r="AE427" s="69">
        <f>求节点($C$8:$C$67,$L$8:$L$67,基本信息!N424)+AE426</f>
        <v>506307496.30241644</v>
      </c>
      <c r="AF427" s="69">
        <f>求节点($C$8:$C$67,$L$8:$L$67,基本信息!O424)+AF426</f>
        <v>574005979.81044507</v>
      </c>
      <c r="AG427" s="69">
        <f>求节点($C$8:$C$67,$L$8:$L$67,基本信息!P424)+AG426</f>
        <v>647698353.71210933</v>
      </c>
      <c r="AH427" s="69">
        <f>求节点($C$8:$C$67,$L$8:$L$67,基本信息!Q424)+AH426</f>
        <v>726853522.1965065</v>
      </c>
      <c r="AI427" s="69">
        <f>求节点($C$8:$C$67,$L$8:$L$67,基本信息!R424)+AI426</f>
        <v>811340093.50572407</v>
      </c>
      <c r="AJ427" s="69"/>
    </row>
    <row r="428" spans="14:36" x14ac:dyDescent="0.15">
      <c r="N428" s="69"/>
      <c r="O428" s="69">
        <v>421</v>
      </c>
      <c r="P428" s="69">
        <f>求节点($C$8:$C$67,$I$8:$I$67,基本信息!N425)+P427</f>
        <v>620035.53293080663</v>
      </c>
      <c r="Q428" s="69">
        <f>求节点($C$8:$C$67,$I$8:$I$67,基本信息!O425)+Q427</f>
        <v>654077.79688078084</v>
      </c>
      <c r="R428" s="69">
        <f>求节点($C$8:$C$67,$I$8:$I$67,基本信息!P425)+R427</f>
        <v>689534.69667524379</v>
      </c>
      <c r="S428" s="69">
        <f>求节点($C$8:$C$67,$I$8:$I$67,基本信息!Q425)+S427</f>
        <v>726552.6823951269</v>
      </c>
      <c r="T428" s="69">
        <f>求节点($C$8:$C$67,$I$8:$I$67,基本信息!R425)+T427</f>
        <v>765449.85137715051</v>
      </c>
      <c r="U428" s="69">
        <f>求节点($C$8:$C$67,$J$8:$J$67,基本信息!N425)+U427</f>
        <v>17097258.574859377</v>
      </c>
      <c r="V428" s="69">
        <f>求节点($C$8:$C$67,$J$8:$J$67,基本信息!O425)+V427</f>
        <v>18282070.15777117</v>
      </c>
      <c r="W428" s="69">
        <f>求节点($C$8:$C$67,$J$8:$J$67,基本信息!P425)+W427</f>
        <v>19524890.589488775</v>
      </c>
      <c r="X428" s="69">
        <f>求节点($C$8:$C$67,$J$8:$J$67,基本信息!Q425)+X427</f>
        <v>20828858.334594853</v>
      </c>
      <c r="Y428" s="69">
        <f>求节点($C$8:$C$67,$J$8:$J$67,基本信息!R425)+Y427</f>
        <v>22203131.168546535</v>
      </c>
      <c r="Z428" s="69">
        <f>求节点($C$8:$C$67,$K$8:$K$67,基本信息!N425)+Z427</f>
        <v>0</v>
      </c>
      <c r="AA428" s="69">
        <f>求节点($C$8:$C$67,$K$8:$K$67,基本信息!O425)+AA427</f>
        <v>0</v>
      </c>
      <c r="AB428" s="69">
        <f>求节点($C$8:$C$67,$K$8:$K$67,基本信息!P425)+AB427</f>
        <v>0</v>
      </c>
      <c r="AC428" s="69">
        <f>求节点($C$8:$C$67,$K$8:$K$67,基本信息!Q425)+AC427</f>
        <v>0</v>
      </c>
      <c r="AD428" s="69">
        <f>求节点($C$8:$C$67,$K$8:$K$67,基本信息!R425)+AD427</f>
        <v>0</v>
      </c>
      <c r="AE428" s="69">
        <f>求节点($C$8:$C$67,$L$8:$L$67,基本信息!N425)+AE427</f>
        <v>506307496.30241644</v>
      </c>
      <c r="AF428" s="69">
        <f>求节点($C$8:$C$67,$L$8:$L$67,基本信息!O425)+AF427</f>
        <v>574005979.81044507</v>
      </c>
      <c r="AG428" s="69">
        <f>求节点($C$8:$C$67,$L$8:$L$67,基本信息!P425)+AG427</f>
        <v>647698353.71210933</v>
      </c>
      <c r="AH428" s="69">
        <f>求节点($C$8:$C$67,$L$8:$L$67,基本信息!Q425)+AH427</f>
        <v>726853522.1965065</v>
      </c>
      <c r="AI428" s="69">
        <f>求节点($C$8:$C$67,$L$8:$L$67,基本信息!R425)+AI427</f>
        <v>811340093.50572407</v>
      </c>
      <c r="AJ428" s="69"/>
    </row>
    <row r="429" spans="14:36" x14ac:dyDescent="0.15">
      <c r="N429" s="69"/>
      <c r="O429" s="69">
        <v>422</v>
      </c>
      <c r="P429" s="69">
        <f>求节点($C$8:$C$67,$I$8:$I$67,基本信息!N426)+P428</f>
        <v>620035.53293080663</v>
      </c>
      <c r="Q429" s="69">
        <f>求节点($C$8:$C$67,$I$8:$I$67,基本信息!O426)+Q428</f>
        <v>654077.79688078084</v>
      </c>
      <c r="R429" s="69">
        <f>求节点($C$8:$C$67,$I$8:$I$67,基本信息!P426)+R428</f>
        <v>689534.69667524379</v>
      </c>
      <c r="S429" s="69">
        <f>求节点($C$8:$C$67,$I$8:$I$67,基本信息!Q426)+S428</f>
        <v>726552.6823951269</v>
      </c>
      <c r="T429" s="69">
        <f>求节点($C$8:$C$67,$I$8:$I$67,基本信息!R426)+T428</f>
        <v>765449.85137715051</v>
      </c>
      <c r="U429" s="69">
        <f>求节点($C$8:$C$67,$J$8:$J$67,基本信息!N426)+U428</f>
        <v>17097258.574859377</v>
      </c>
      <c r="V429" s="69">
        <f>求节点($C$8:$C$67,$J$8:$J$67,基本信息!O426)+V428</f>
        <v>18282070.15777117</v>
      </c>
      <c r="W429" s="69">
        <f>求节点($C$8:$C$67,$J$8:$J$67,基本信息!P426)+W428</f>
        <v>19524890.589488775</v>
      </c>
      <c r="X429" s="69">
        <f>求节点($C$8:$C$67,$J$8:$J$67,基本信息!Q426)+X428</f>
        <v>20828858.334594853</v>
      </c>
      <c r="Y429" s="69">
        <f>求节点($C$8:$C$67,$J$8:$J$67,基本信息!R426)+Y428</f>
        <v>22203131.168546535</v>
      </c>
      <c r="Z429" s="69">
        <f>求节点($C$8:$C$67,$K$8:$K$67,基本信息!N426)+Z428</f>
        <v>0</v>
      </c>
      <c r="AA429" s="69">
        <f>求节点($C$8:$C$67,$K$8:$K$67,基本信息!O426)+AA428</f>
        <v>0</v>
      </c>
      <c r="AB429" s="69">
        <f>求节点($C$8:$C$67,$K$8:$K$67,基本信息!P426)+AB428</f>
        <v>0</v>
      </c>
      <c r="AC429" s="69">
        <f>求节点($C$8:$C$67,$K$8:$K$67,基本信息!Q426)+AC428</f>
        <v>0</v>
      </c>
      <c r="AD429" s="69">
        <f>求节点($C$8:$C$67,$K$8:$K$67,基本信息!R426)+AD428</f>
        <v>0</v>
      </c>
      <c r="AE429" s="69">
        <f>求节点($C$8:$C$67,$L$8:$L$67,基本信息!N426)+AE428</f>
        <v>506307496.30241644</v>
      </c>
      <c r="AF429" s="69">
        <f>求节点($C$8:$C$67,$L$8:$L$67,基本信息!O426)+AF428</f>
        <v>574005979.81044507</v>
      </c>
      <c r="AG429" s="69">
        <f>求节点($C$8:$C$67,$L$8:$L$67,基本信息!P426)+AG428</f>
        <v>647698353.71210933</v>
      </c>
      <c r="AH429" s="69">
        <f>求节点($C$8:$C$67,$L$8:$L$67,基本信息!Q426)+AH428</f>
        <v>726853522.1965065</v>
      </c>
      <c r="AI429" s="69">
        <f>求节点($C$8:$C$67,$L$8:$L$67,基本信息!R426)+AI428</f>
        <v>811340093.50572407</v>
      </c>
      <c r="AJ429" s="69"/>
    </row>
    <row r="430" spans="14:36" x14ac:dyDescent="0.15">
      <c r="N430" s="69"/>
      <c r="O430" s="69">
        <v>423</v>
      </c>
      <c r="P430" s="69">
        <f>求节点($C$8:$C$67,$I$8:$I$67,基本信息!N427)+P429</f>
        <v>620035.53293080663</v>
      </c>
      <c r="Q430" s="69">
        <f>求节点($C$8:$C$67,$I$8:$I$67,基本信息!O427)+Q429</f>
        <v>654077.79688078084</v>
      </c>
      <c r="R430" s="69">
        <f>求节点($C$8:$C$67,$I$8:$I$67,基本信息!P427)+R429</f>
        <v>689534.69667524379</v>
      </c>
      <c r="S430" s="69">
        <f>求节点($C$8:$C$67,$I$8:$I$67,基本信息!Q427)+S429</f>
        <v>726552.6823951269</v>
      </c>
      <c r="T430" s="69">
        <f>求节点($C$8:$C$67,$I$8:$I$67,基本信息!R427)+T429</f>
        <v>765449.85137715051</v>
      </c>
      <c r="U430" s="69">
        <f>求节点($C$8:$C$67,$J$8:$J$67,基本信息!N427)+U429</f>
        <v>17097258.574859377</v>
      </c>
      <c r="V430" s="69">
        <f>求节点($C$8:$C$67,$J$8:$J$67,基本信息!O427)+V429</f>
        <v>18282070.15777117</v>
      </c>
      <c r="W430" s="69">
        <f>求节点($C$8:$C$67,$J$8:$J$67,基本信息!P427)+W429</f>
        <v>19524890.589488775</v>
      </c>
      <c r="X430" s="69">
        <f>求节点($C$8:$C$67,$J$8:$J$67,基本信息!Q427)+X429</f>
        <v>20828858.334594853</v>
      </c>
      <c r="Y430" s="69">
        <f>求节点($C$8:$C$67,$J$8:$J$67,基本信息!R427)+Y429</f>
        <v>22203131.168546535</v>
      </c>
      <c r="Z430" s="69">
        <f>求节点($C$8:$C$67,$K$8:$K$67,基本信息!N427)+Z429</f>
        <v>0</v>
      </c>
      <c r="AA430" s="69">
        <f>求节点($C$8:$C$67,$K$8:$K$67,基本信息!O427)+AA429</f>
        <v>0</v>
      </c>
      <c r="AB430" s="69">
        <f>求节点($C$8:$C$67,$K$8:$K$67,基本信息!P427)+AB429</f>
        <v>0</v>
      </c>
      <c r="AC430" s="69">
        <f>求节点($C$8:$C$67,$K$8:$K$67,基本信息!Q427)+AC429</f>
        <v>0</v>
      </c>
      <c r="AD430" s="69">
        <f>求节点($C$8:$C$67,$K$8:$K$67,基本信息!R427)+AD429</f>
        <v>0</v>
      </c>
      <c r="AE430" s="69">
        <f>求节点($C$8:$C$67,$L$8:$L$67,基本信息!N427)+AE429</f>
        <v>506307496.30241644</v>
      </c>
      <c r="AF430" s="69">
        <f>求节点($C$8:$C$67,$L$8:$L$67,基本信息!O427)+AF429</f>
        <v>574005979.81044507</v>
      </c>
      <c r="AG430" s="69">
        <f>求节点($C$8:$C$67,$L$8:$L$67,基本信息!P427)+AG429</f>
        <v>647698353.71210933</v>
      </c>
      <c r="AH430" s="69">
        <f>求节点($C$8:$C$67,$L$8:$L$67,基本信息!Q427)+AH429</f>
        <v>726853522.1965065</v>
      </c>
      <c r="AI430" s="69">
        <f>求节点($C$8:$C$67,$L$8:$L$67,基本信息!R427)+AI429</f>
        <v>811340093.50572407</v>
      </c>
      <c r="AJ430" s="69"/>
    </row>
    <row r="431" spans="14:36" x14ac:dyDescent="0.15">
      <c r="N431" s="69"/>
      <c r="O431" s="69">
        <v>424</v>
      </c>
      <c r="P431" s="69">
        <f>求节点($C$8:$C$67,$I$8:$I$67,基本信息!N428)+P430</f>
        <v>620035.53293080663</v>
      </c>
      <c r="Q431" s="69">
        <f>求节点($C$8:$C$67,$I$8:$I$67,基本信息!O428)+Q430</f>
        <v>654077.79688078084</v>
      </c>
      <c r="R431" s="69">
        <f>求节点($C$8:$C$67,$I$8:$I$67,基本信息!P428)+R430</f>
        <v>689534.69667524379</v>
      </c>
      <c r="S431" s="69">
        <f>求节点($C$8:$C$67,$I$8:$I$67,基本信息!Q428)+S430</f>
        <v>726552.6823951269</v>
      </c>
      <c r="T431" s="69">
        <f>求节点($C$8:$C$67,$I$8:$I$67,基本信息!R428)+T430</f>
        <v>765449.85137715051</v>
      </c>
      <c r="U431" s="69">
        <f>求节点($C$8:$C$67,$J$8:$J$67,基本信息!N428)+U430</f>
        <v>17097258.574859377</v>
      </c>
      <c r="V431" s="69">
        <f>求节点($C$8:$C$67,$J$8:$J$67,基本信息!O428)+V430</f>
        <v>18282070.15777117</v>
      </c>
      <c r="W431" s="69">
        <f>求节点($C$8:$C$67,$J$8:$J$67,基本信息!P428)+W430</f>
        <v>19524890.589488775</v>
      </c>
      <c r="X431" s="69">
        <f>求节点($C$8:$C$67,$J$8:$J$67,基本信息!Q428)+X430</f>
        <v>20828858.334594853</v>
      </c>
      <c r="Y431" s="69">
        <f>求节点($C$8:$C$67,$J$8:$J$67,基本信息!R428)+Y430</f>
        <v>22203131.168546535</v>
      </c>
      <c r="Z431" s="69">
        <f>求节点($C$8:$C$67,$K$8:$K$67,基本信息!N428)+Z430</f>
        <v>0</v>
      </c>
      <c r="AA431" s="69">
        <f>求节点($C$8:$C$67,$K$8:$K$67,基本信息!O428)+AA430</f>
        <v>0</v>
      </c>
      <c r="AB431" s="69">
        <f>求节点($C$8:$C$67,$K$8:$K$67,基本信息!P428)+AB430</f>
        <v>0</v>
      </c>
      <c r="AC431" s="69">
        <f>求节点($C$8:$C$67,$K$8:$K$67,基本信息!Q428)+AC430</f>
        <v>0</v>
      </c>
      <c r="AD431" s="69">
        <f>求节点($C$8:$C$67,$K$8:$K$67,基本信息!R428)+AD430</f>
        <v>0</v>
      </c>
      <c r="AE431" s="69">
        <f>求节点($C$8:$C$67,$L$8:$L$67,基本信息!N428)+AE430</f>
        <v>506307496.30241644</v>
      </c>
      <c r="AF431" s="69">
        <f>求节点($C$8:$C$67,$L$8:$L$67,基本信息!O428)+AF430</f>
        <v>574005979.81044507</v>
      </c>
      <c r="AG431" s="69">
        <f>求节点($C$8:$C$67,$L$8:$L$67,基本信息!P428)+AG430</f>
        <v>647698353.71210933</v>
      </c>
      <c r="AH431" s="69">
        <f>求节点($C$8:$C$67,$L$8:$L$67,基本信息!Q428)+AH430</f>
        <v>726853522.1965065</v>
      </c>
      <c r="AI431" s="69">
        <f>求节点($C$8:$C$67,$L$8:$L$67,基本信息!R428)+AI430</f>
        <v>811340093.50572407</v>
      </c>
      <c r="AJ431" s="69"/>
    </row>
    <row r="432" spans="14:36" x14ac:dyDescent="0.15">
      <c r="N432" s="69"/>
      <c r="O432" s="69">
        <v>425</v>
      </c>
      <c r="P432" s="69">
        <f>求节点($C$8:$C$67,$I$8:$I$67,基本信息!N429)+P431</f>
        <v>620035.53293080663</v>
      </c>
      <c r="Q432" s="69">
        <f>求节点($C$8:$C$67,$I$8:$I$67,基本信息!O429)+Q431</f>
        <v>654077.79688078084</v>
      </c>
      <c r="R432" s="69">
        <f>求节点($C$8:$C$67,$I$8:$I$67,基本信息!P429)+R431</f>
        <v>689534.69667524379</v>
      </c>
      <c r="S432" s="69">
        <f>求节点($C$8:$C$67,$I$8:$I$67,基本信息!Q429)+S431</f>
        <v>726552.6823951269</v>
      </c>
      <c r="T432" s="69">
        <f>求节点($C$8:$C$67,$I$8:$I$67,基本信息!R429)+T431</f>
        <v>765449.85137715051</v>
      </c>
      <c r="U432" s="69">
        <f>求节点($C$8:$C$67,$J$8:$J$67,基本信息!N429)+U431</f>
        <v>17097258.574859377</v>
      </c>
      <c r="V432" s="69">
        <f>求节点($C$8:$C$67,$J$8:$J$67,基本信息!O429)+V431</f>
        <v>18282070.15777117</v>
      </c>
      <c r="W432" s="69">
        <f>求节点($C$8:$C$67,$J$8:$J$67,基本信息!P429)+W431</f>
        <v>19524890.589488775</v>
      </c>
      <c r="X432" s="69">
        <f>求节点($C$8:$C$67,$J$8:$J$67,基本信息!Q429)+X431</f>
        <v>20828858.334594853</v>
      </c>
      <c r="Y432" s="69">
        <f>求节点($C$8:$C$67,$J$8:$J$67,基本信息!R429)+Y431</f>
        <v>22203131.168546535</v>
      </c>
      <c r="Z432" s="69">
        <f>求节点($C$8:$C$67,$K$8:$K$67,基本信息!N429)+Z431</f>
        <v>0</v>
      </c>
      <c r="AA432" s="69">
        <f>求节点($C$8:$C$67,$K$8:$K$67,基本信息!O429)+AA431</f>
        <v>0</v>
      </c>
      <c r="AB432" s="69">
        <f>求节点($C$8:$C$67,$K$8:$K$67,基本信息!P429)+AB431</f>
        <v>0</v>
      </c>
      <c r="AC432" s="69">
        <f>求节点($C$8:$C$67,$K$8:$K$67,基本信息!Q429)+AC431</f>
        <v>0</v>
      </c>
      <c r="AD432" s="69">
        <f>求节点($C$8:$C$67,$K$8:$K$67,基本信息!R429)+AD431</f>
        <v>0</v>
      </c>
      <c r="AE432" s="69">
        <f>求节点($C$8:$C$67,$L$8:$L$67,基本信息!N429)+AE431</f>
        <v>506307496.30241644</v>
      </c>
      <c r="AF432" s="69">
        <f>求节点($C$8:$C$67,$L$8:$L$67,基本信息!O429)+AF431</f>
        <v>574005979.81044507</v>
      </c>
      <c r="AG432" s="69">
        <f>求节点($C$8:$C$67,$L$8:$L$67,基本信息!P429)+AG431</f>
        <v>647698353.71210933</v>
      </c>
      <c r="AH432" s="69">
        <f>求节点($C$8:$C$67,$L$8:$L$67,基本信息!Q429)+AH431</f>
        <v>726853522.1965065</v>
      </c>
      <c r="AI432" s="69">
        <f>求节点($C$8:$C$67,$L$8:$L$67,基本信息!R429)+AI431</f>
        <v>811340093.50572407</v>
      </c>
      <c r="AJ432" s="69"/>
    </row>
    <row r="433" spans="14:36" x14ac:dyDescent="0.15">
      <c r="N433" s="69"/>
      <c r="O433" s="69">
        <v>426</v>
      </c>
      <c r="P433" s="69">
        <f>求节点($C$8:$C$67,$I$8:$I$67,基本信息!N430)+P432</f>
        <v>620035.53293080663</v>
      </c>
      <c r="Q433" s="69">
        <f>求节点($C$8:$C$67,$I$8:$I$67,基本信息!O430)+Q432</f>
        <v>654077.79688078084</v>
      </c>
      <c r="R433" s="69">
        <f>求节点($C$8:$C$67,$I$8:$I$67,基本信息!P430)+R432</f>
        <v>689534.69667524379</v>
      </c>
      <c r="S433" s="69">
        <f>求节点($C$8:$C$67,$I$8:$I$67,基本信息!Q430)+S432</f>
        <v>726552.6823951269</v>
      </c>
      <c r="T433" s="69">
        <f>求节点($C$8:$C$67,$I$8:$I$67,基本信息!R430)+T432</f>
        <v>765449.85137715051</v>
      </c>
      <c r="U433" s="69">
        <f>求节点($C$8:$C$67,$J$8:$J$67,基本信息!N430)+U432</f>
        <v>17097258.574859377</v>
      </c>
      <c r="V433" s="69">
        <f>求节点($C$8:$C$67,$J$8:$J$67,基本信息!O430)+V432</f>
        <v>18282070.15777117</v>
      </c>
      <c r="W433" s="69">
        <f>求节点($C$8:$C$67,$J$8:$J$67,基本信息!P430)+W432</f>
        <v>19524890.589488775</v>
      </c>
      <c r="X433" s="69">
        <f>求节点($C$8:$C$67,$J$8:$J$67,基本信息!Q430)+X432</f>
        <v>20828858.334594853</v>
      </c>
      <c r="Y433" s="69">
        <f>求节点($C$8:$C$67,$J$8:$J$67,基本信息!R430)+Y432</f>
        <v>22203131.168546535</v>
      </c>
      <c r="Z433" s="69">
        <f>求节点($C$8:$C$67,$K$8:$K$67,基本信息!N430)+Z432</f>
        <v>0</v>
      </c>
      <c r="AA433" s="69">
        <f>求节点($C$8:$C$67,$K$8:$K$67,基本信息!O430)+AA432</f>
        <v>0</v>
      </c>
      <c r="AB433" s="69">
        <f>求节点($C$8:$C$67,$K$8:$K$67,基本信息!P430)+AB432</f>
        <v>0</v>
      </c>
      <c r="AC433" s="69">
        <f>求节点($C$8:$C$67,$K$8:$K$67,基本信息!Q430)+AC432</f>
        <v>0</v>
      </c>
      <c r="AD433" s="69">
        <f>求节点($C$8:$C$67,$K$8:$K$67,基本信息!R430)+AD432</f>
        <v>0</v>
      </c>
      <c r="AE433" s="69">
        <f>求节点($C$8:$C$67,$L$8:$L$67,基本信息!N430)+AE432</f>
        <v>506307496.30241644</v>
      </c>
      <c r="AF433" s="69">
        <f>求节点($C$8:$C$67,$L$8:$L$67,基本信息!O430)+AF432</f>
        <v>574005979.81044507</v>
      </c>
      <c r="AG433" s="69">
        <f>求节点($C$8:$C$67,$L$8:$L$67,基本信息!P430)+AG432</f>
        <v>647698353.71210933</v>
      </c>
      <c r="AH433" s="69">
        <f>求节点($C$8:$C$67,$L$8:$L$67,基本信息!Q430)+AH432</f>
        <v>726853522.1965065</v>
      </c>
      <c r="AI433" s="69">
        <f>求节点($C$8:$C$67,$L$8:$L$67,基本信息!R430)+AI432</f>
        <v>811340093.50572407</v>
      </c>
      <c r="AJ433" s="69"/>
    </row>
    <row r="434" spans="14:36" x14ac:dyDescent="0.15">
      <c r="N434" s="69"/>
      <c r="O434" s="69">
        <v>427</v>
      </c>
      <c r="P434" s="69">
        <f>求节点($C$8:$C$67,$I$8:$I$67,基本信息!N431)+P433</f>
        <v>620035.53293080663</v>
      </c>
      <c r="Q434" s="69">
        <f>求节点($C$8:$C$67,$I$8:$I$67,基本信息!O431)+Q433</f>
        <v>654077.79688078084</v>
      </c>
      <c r="R434" s="69">
        <f>求节点($C$8:$C$67,$I$8:$I$67,基本信息!P431)+R433</f>
        <v>689534.69667524379</v>
      </c>
      <c r="S434" s="69">
        <f>求节点($C$8:$C$67,$I$8:$I$67,基本信息!Q431)+S433</f>
        <v>726552.6823951269</v>
      </c>
      <c r="T434" s="69">
        <f>求节点($C$8:$C$67,$I$8:$I$67,基本信息!R431)+T433</f>
        <v>765449.85137715051</v>
      </c>
      <c r="U434" s="69">
        <f>求节点($C$8:$C$67,$J$8:$J$67,基本信息!N431)+U433</f>
        <v>17097258.574859377</v>
      </c>
      <c r="V434" s="69">
        <f>求节点($C$8:$C$67,$J$8:$J$67,基本信息!O431)+V433</f>
        <v>18282070.15777117</v>
      </c>
      <c r="W434" s="69">
        <f>求节点($C$8:$C$67,$J$8:$J$67,基本信息!P431)+W433</f>
        <v>19524890.589488775</v>
      </c>
      <c r="X434" s="69">
        <f>求节点($C$8:$C$67,$J$8:$J$67,基本信息!Q431)+X433</f>
        <v>20828858.334594853</v>
      </c>
      <c r="Y434" s="69">
        <f>求节点($C$8:$C$67,$J$8:$J$67,基本信息!R431)+Y433</f>
        <v>22203131.168546535</v>
      </c>
      <c r="Z434" s="69">
        <f>求节点($C$8:$C$67,$K$8:$K$67,基本信息!N431)+Z433</f>
        <v>0</v>
      </c>
      <c r="AA434" s="69">
        <f>求节点($C$8:$C$67,$K$8:$K$67,基本信息!O431)+AA433</f>
        <v>0</v>
      </c>
      <c r="AB434" s="69">
        <f>求节点($C$8:$C$67,$K$8:$K$67,基本信息!P431)+AB433</f>
        <v>0</v>
      </c>
      <c r="AC434" s="69">
        <f>求节点($C$8:$C$67,$K$8:$K$67,基本信息!Q431)+AC433</f>
        <v>0</v>
      </c>
      <c r="AD434" s="69">
        <f>求节点($C$8:$C$67,$K$8:$K$67,基本信息!R431)+AD433</f>
        <v>0</v>
      </c>
      <c r="AE434" s="69">
        <f>求节点($C$8:$C$67,$L$8:$L$67,基本信息!N431)+AE433</f>
        <v>506307496.30241644</v>
      </c>
      <c r="AF434" s="69">
        <f>求节点($C$8:$C$67,$L$8:$L$67,基本信息!O431)+AF433</f>
        <v>574005979.81044507</v>
      </c>
      <c r="AG434" s="69">
        <f>求节点($C$8:$C$67,$L$8:$L$67,基本信息!P431)+AG433</f>
        <v>647698353.71210933</v>
      </c>
      <c r="AH434" s="69">
        <f>求节点($C$8:$C$67,$L$8:$L$67,基本信息!Q431)+AH433</f>
        <v>726853522.1965065</v>
      </c>
      <c r="AI434" s="69">
        <f>求节点($C$8:$C$67,$L$8:$L$67,基本信息!R431)+AI433</f>
        <v>811340093.50572407</v>
      </c>
      <c r="AJ434" s="69"/>
    </row>
    <row r="435" spans="14:36" x14ac:dyDescent="0.15">
      <c r="N435" s="69"/>
      <c r="O435" s="69">
        <v>428</v>
      </c>
      <c r="P435" s="69">
        <f>求节点($C$8:$C$67,$I$8:$I$67,基本信息!N432)+P434</f>
        <v>620035.53293080663</v>
      </c>
      <c r="Q435" s="69">
        <f>求节点($C$8:$C$67,$I$8:$I$67,基本信息!O432)+Q434</f>
        <v>654077.79688078084</v>
      </c>
      <c r="R435" s="69">
        <f>求节点($C$8:$C$67,$I$8:$I$67,基本信息!P432)+R434</f>
        <v>689534.69667524379</v>
      </c>
      <c r="S435" s="69">
        <f>求节点($C$8:$C$67,$I$8:$I$67,基本信息!Q432)+S434</f>
        <v>726552.6823951269</v>
      </c>
      <c r="T435" s="69">
        <f>求节点($C$8:$C$67,$I$8:$I$67,基本信息!R432)+T434</f>
        <v>765449.85137715051</v>
      </c>
      <c r="U435" s="69">
        <f>求节点($C$8:$C$67,$J$8:$J$67,基本信息!N432)+U434</f>
        <v>17097258.574859377</v>
      </c>
      <c r="V435" s="69">
        <f>求节点($C$8:$C$67,$J$8:$J$67,基本信息!O432)+V434</f>
        <v>18282070.15777117</v>
      </c>
      <c r="W435" s="69">
        <f>求节点($C$8:$C$67,$J$8:$J$67,基本信息!P432)+W434</f>
        <v>19524890.589488775</v>
      </c>
      <c r="X435" s="69">
        <f>求节点($C$8:$C$67,$J$8:$J$67,基本信息!Q432)+X434</f>
        <v>20828858.334594853</v>
      </c>
      <c r="Y435" s="69">
        <f>求节点($C$8:$C$67,$J$8:$J$67,基本信息!R432)+Y434</f>
        <v>22203131.168546535</v>
      </c>
      <c r="Z435" s="69">
        <f>求节点($C$8:$C$67,$K$8:$K$67,基本信息!N432)+Z434</f>
        <v>0</v>
      </c>
      <c r="AA435" s="69">
        <f>求节点($C$8:$C$67,$K$8:$K$67,基本信息!O432)+AA434</f>
        <v>0</v>
      </c>
      <c r="AB435" s="69">
        <f>求节点($C$8:$C$67,$K$8:$K$67,基本信息!P432)+AB434</f>
        <v>0</v>
      </c>
      <c r="AC435" s="69">
        <f>求节点($C$8:$C$67,$K$8:$K$67,基本信息!Q432)+AC434</f>
        <v>0</v>
      </c>
      <c r="AD435" s="69">
        <f>求节点($C$8:$C$67,$K$8:$K$67,基本信息!R432)+AD434</f>
        <v>0</v>
      </c>
      <c r="AE435" s="69">
        <f>求节点($C$8:$C$67,$L$8:$L$67,基本信息!N432)+AE434</f>
        <v>506307496.30241644</v>
      </c>
      <c r="AF435" s="69">
        <f>求节点($C$8:$C$67,$L$8:$L$67,基本信息!O432)+AF434</f>
        <v>574005979.81044507</v>
      </c>
      <c r="AG435" s="69">
        <f>求节点($C$8:$C$67,$L$8:$L$67,基本信息!P432)+AG434</f>
        <v>647698353.71210933</v>
      </c>
      <c r="AH435" s="69">
        <f>求节点($C$8:$C$67,$L$8:$L$67,基本信息!Q432)+AH434</f>
        <v>726853522.1965065</v>
      </c>
      <c r="AI435" s="69">
        <f>求节点($C$8:$C$67,$L$8:$L$67,基本信息!R432)+AI434</f>
        <v>811340093.50572407</v>
      </c>
      <c r="AJ435" s="69"/>
    </row>
    <row r="436" spans="14:36" x14ac:dyDescent="0.15">
      <c r="N436" s="69"/>
      <c r="O436" s="69">
        <v>429</v>
      </c>
      <c r="P436" s="69">
        <f>求节点($C$8:$C$67,$I$8:$I$67,基本信息!N433)+P435</f>
        <v>620035.53293080663</v>
      </c>
      <c r="Q436" s="69">
        <f>求节点($C$8:$C$67,$I$8:$I$67,基本信息!O433)+Q435</f>
        <v>654077.79688078084</v>
      </c>
      <c r="R436" s="69">
        <f>求节点($C$8:$C$67,$I$8:$I$67,基本信息!P433)+R435</f>
        <v>689534.69667524379</v>
      </c>
      <c r="S436" s="69">
        <f>求节点($C$8:$C$67,$I$8:$I$67,基本信息!Q433)+S435</f>
        <v>726552.6823951269</v>
      </c>
      <c r="T436" s="69">
        <f>求节点($C$8:$C$67,$I$8:$I$67,基本信息!R433)+T435</f>
        <v>765449.85137715051</v>
      </c>
      <c r="U436" s="69">
        <f>求节点($C$8:$C$67,$J$8:$J$67,基本信息!N433)+U435</f>
        <v>17097258.574859377</v>
      </c>
      <c r="V436" s="69">
        <f>求节点($C$8:$C$67,$J$8:$J$67,基本信息!O433)+V435</f>
        <v>18282070.15777117</v>
      </c>
      <c r="W436" s="69">
        <f>求节点($C$8:$C$67,$J$8:$J$67,基本信息!P433)+W435</f>
        <v>19524890.589488775</v>
      </c>
      <c r="X436" s="69">
        <f>求节点($C$8:$C$67,$J$8:$J$67,基本信息!Q433)+X435</f>
        <v>20828858.334594853</v>
      </c>
      <c r="Y436" s="69">
        <f>求节点($C$8:$C$67,$J$8:$J$67,基本信息!R433)+Y435</f>
        <v>22203131.168546535</v>
      </c>
      <c r="Z436" s="69">
        <f>求节点($C$8:$C$67,$K$8:$K$67,基本信息!N433)+Z435</f>
        <v>0</v>
      </c>
      <c r="AA436" s="69">
        <f>求节点($C$8:$C$67,$K$8:$K$67,基本信息!O433)+AA435</f>
        <v>0</v>
      </c>
      <c r="AB436" s="69">
        <f>求节点($C$8:$C$67,$K$8:$K$67,基本信息!P433)+AB435</f>
        <v>0</v>
      </c>
      <c r="AC436" s="69">
        <f>求节点($C$8:$C$67,$K$8:$K$67,基本信息!Q433)+AC435</f>
        <v>0</v>
      </c>
      <c r="AD436" s="69">
        <f>求节点($C$8:$C$67,$K$8:$K$67,基本信息!R433)+AD435</f>
        <v>0</v>
      </c>
      <c r="AE436" s="69">
        <f>求节点($C$8:$C$67,$L$8:$L$67,基本信息!N433)+AE435</f>
        <v>506307496.30241644</v>
      </c>
      <c r="AF436" s="69">
        <f>求节点($C$8:$C$67,$L$8:$L$67,基本信息!O433)+AF435</f>
        <v>574005979.81044507</v>
      </c>
      <c r="AG436" s="69">
        <f>求节点($C$8:$C$67,$L$8:$L$67,基本信息!P433)+AG435</f>
        <v>647698353.71210933</v>
      </c>
      <c r="AH436" s="69">
        <f>求节点($C$8:$C$67,$L$8:$L$67,基本信息!Q433)+AH435</f>
        <v>726853522.1965065</v>
      </c>
      <c r="AI436" s="69">
        <f>求节点($C$8:$C$67,$L$8:$L$67,基本信息!R433)+AI435</f>
        <v>811340093.50572407</v>
      </c>
      <c r="AJ436" s="69"/>
    </row>
    <row r="437" spans="14:36" x14ac:dyDescent="0.15">
      <c r="N437" s="69"/>
      <c r="O437" s="69">
        <v>430</v>
      </c>
      <c r="P437" s="69">
        <f>求节点($C$8:$C$67,$I$8:$I$67,基本信息!N434)+P436</f>
        <v>620035.53293080663</v>
      </c>
      <c r="Q437" s="69">
        <f>求节点($C$8:$C$67,$I$8:$I$67,基本信息!O434)+Q436</f>
        <v>654077.79688078084</v>
      </c>
      <c r="R437" s="69">
        <f>求节点($C$8:$C$67,$I$8:$I$67,基本信息!P434)+R436</f>
        <v>689534.69667524379</v>
      </c>
      <c r="S437" s="69">
        <f>求节点($C$8:$C$67,$I$8:$I$67,基本信息!Q434)+S436</f>
        <v>726552.6823951269</v>
      </c>
      <c r="T437" s="69">
        <f>求节点($C$8:$C$67,$I$8:$I$67,基本信息!R434)+T436</f>
        <v>765449.85137715051</v>
      </c>
      <c r="U437" s="69">
        <f>求节点($C$8:$C$67,$J$8:$J$67,基本信息!N434)+U436</f>
        <v>17097258.574859377</v>
      </c>
      <c r="V437" s="69">
        <f>求节点($C$8:$C$67,$J$8:$J$67,基本信息!O434)+V436</f>
        <v>18282070.15777117</v>
      </c>
      <c r="W437" s="69">
        <f>求节点($C$8:$C$67,$J$8:$J$67,基本信息!P434)+W436</f>
        <v>19524890.589488775</v>
      </c>
      <c r="X437" s="69">
        <f>求节点($C$8:$C$67,$J$8:$J$67,基本信息!Q434)+X436</f>
        <v>20828858.334594853</v>
      </c>
      <c r="Y437" s="69">
        <f>求节点($C$8:$C$67,$J$8:$J$67,基本信息!R434)+Y436</f>
        <v>22203131.168546535</v>
      </c>
      <c r="Z437" s="69">
        <f>求节点($C$8:$C$67,$K$8:$K$67,基本信息!N434)+Z436</f>
        <v>0</v>
      </c>
      <c r="AA437" s="69">
        <f>求节点($C$8:$C$67,$K$8:$K$67,基本信息!O434)+AA436</f>
        <v>0</v>
      </c>
      <c r="AB437" s="69">
        <f>求节点($C$8:$C$67,$K$8:$K$67,基本信息!P434)+AB436</f>
        <v>0</v>
      </c>
      <c r="AC437" s="69">
        <f>求节点($C$8:$C$67,$K$8:$K$67,基本信息!Q434)+AC436</f>
        <v>0</v>
      </c>
      <c r="AD437" s="69">
        <f>求节点($C$8:$C$67,$K$8:$K$67,基本信息!R434)+AD436</f>
        <v>0</v>
      </c>
      <c r="AE437" s="69">
        <f>求节点($C$8:$C$67,$L$8:$L$67,基本信息!N434)+AE436</f>
        <v>506307496.30241644</v>
      </c>
      <c r="AF437" s="69">
        <f>求节点($C$8:$C$67,$L$8:$L$67,基本信息!O434)+AF436</f>
        <v>574005979.81044507</v>
      </c>
      <c r="AG437" s="69">
        <f>求节点($C$8:$C$67,$L$8:$L$67,基本信息!P434)+AG436</f>
        <v>647698353.71210933</v>
      </c>
      <c r="AH437" s="69">
        <f>求节点($C$8:$C$67,$L$8:$L$67,基本信息!Q434)+AH436</f>
        <v>726853522.1965065</v>
      </c>
      <c r="AI437" s="69">
        <f>求节点($C$8:$C$67,$L$8:$L$67,基本信息!R434)+AI436</f>
        <v>811340093.50572407</v>
      </c>
      <c r="AJ437" s="69"/>
    </row>
    <row r="438" spans="14:36" x14ac:dyDescent="0.15">
      <c r="N438" s="69"/>
      <c r="O438" s="69">
        <v>431</v>
      </c>
      <c r="P438" s="69">
        <f>求节点($C$8:$C$67,$I$8:$I$67,基本信息!N435)+P437</f>
        <v>620035.53293080663</v>
      </c>
      <c r="Q438" s="69">
        <f>求节点($C$8:$C$67,$I$8:$I$67,基本信息!O435)+Q437</f>
        <v>654077.79688078084</v>
      </c>
      <c r="R438" s="69">
        <f>求节点($C$8:$C$67,$I$8:$I$67,基本信息!P435)+R437</f>
        <v>689534.69667524379</v>
      </c>
      <c r="S438" s="69">
        <f>求节点($C$8:$C$67,$I$8:$I$67,基本信息!Q435)+S437</f>
        <v>726552.6823951269</v>
      </c>
      <c r="T438" s="69">
        <f>求节点($C$8:$C$67,$I$8:$I$67,基本信息!R435)+T437</f>
        <v>765449.85137715051</v>
      </c>
      <c r="U438" s="69">
        <f>求节点($C$8:$C$67,$J$8:$J$67,基本信息!N435)+U437</f>
        <v>17097258.574859377</v>
      </c>
      <c r="V438" s="69">
        <f>求节点($C$8:$C$67,$J$8:$J$67,基本信息!O435)+V437</f>
        <v>18282070.15777117</v>
      </c>
      <c r="W438" s="69">
        <f>求节点($C$8:$C$67,$J$8:$J$67,基本信息!P435)+W437</f>
        <v>19524890.589488775</v>
      </c>
      <c r="X438" s="69">
        <f>求节点($C$8:$C$67,$J$8:$J$67,基本信息!Q435)+X437</f>
        <v>20828858.334594853</v>
      </c>
      <c r="Y438" s="69">
        <f>求节点($C$8:$C$67,$J$8:$J$67,基本信息!R435)+Y437</f>
        <v>22203131.168546535</v>
      </c>
      <c r="Z438" s="69">
        <f>求节点($C$8:$C$67,$K$8:$K$67,基本信息!N435)+Z437</f>
        <v>0</v>
      </c>
      <c r="AA438" s="69">
        <f>求节点($C$8:$C$67,$K$8:$K$67,基本信息!O435)+AA437</f>
        <v>0</v>
      </c>
      <c r="AB438" s="69">
        <f>求节点($C$8:$C$67,$K$8:$K$67,基本信息!P435)+AB437</f>
        <v>0</v>
      </c>
      <c r="AC438" s="69">
        <f>求节点($C$8:$C$67,$K$8:$K$67,基本信息!Q435)+AC437</f>
        <v>0</v>
      </c>
      <c r="AD438" s="69">
        <f>求节点($C$8:$C$67,$K$8:$K$67,基本信息!R435)+AD437</f>
        <v>0</v>
      </c>
      <c r="AE438" s="69">
        <f>求节点($C$8:$C$67,$L$8:$L$67,基本信息!N435)+AE437</f>
        <v>506307496.30241644</v>
      </c>
      <c r="AF438" s="69">
        <f>求节点($C$8:$C$67,$L$8:$L$67,基本信息!O435)+AF437</f>
        <v>574005979.81044507</v>
      </c>
      <c r="AG438" s="69">
        <f>求节点($C$8:$C$67,$L$8:$L$67,基本信息!P435)+AG437</f>
        <v>647698353.71210933</v>
      </c>
      <c r="AH438" s="69">
        <f>求节点($C$8:$C$67,$L$8:$L$67,基本信息!Q435)+AH437</f>
        <v>726853522.1965065</v>
      </c>
      <c r="AI438" s="69">
        <f>求节点($C$8:$C$67,$L$8:$L$67,基本信息!R435)+AI437</f>
        <v>811340093.50572407</v>
      </c>
      <c r="AJ438" s="69"/>
    </row>
    <row r="439" spans="14:36" x14ac:dyDescent="0.15">
      <c r="N439" s="69"/>
      <c r="O439" s="69">
        <v>432</v>
      </c>
      <c r="P439" s="69">
        <f>求节点($C$8:$C$67,$I$8:$I$67,基本信息!N436)+P438</f>
        <v>620035.53293080663</v>
      </c>
      <c r="Q439" s="69">
        <f>求节点($C$8:$C$67,$I$8:$I$67,基本信息!O436)+Q438</f>
        <v>654077.79688078084</v>
      </c>
      <c r="R439" s="69">
        <f>求节点($C$8:$C$67,$I$8:$I$67,基本信息!P436)+R438</f>
        <v>689534.69667524379</v>
      </c>
      <c r="S439" s="69">
        <f>求节点($C$8:$C$67,$I$8:$I$67,基本信息!Q436)+S438</f>
        <v>726552.6823951269</v>
      </c>
      <c r="T439" s="69">
        <f>求节点($C$8:$C$67,$I$8:$I$67,基本信息!R436)+T438</f>
        <v>765449.85137715051</v>
      </c>
      <c r="U439" s="69">
        <f>求节点($C$8:$C$67,$J$8:$J$67,基本信息!N436)+U438</f>
        <v>17097258.574859377</v>
      </c>
      <c r="V439" s="69">
        <f>求节点($C$8:$C$67,$J$8:$J$67,基本信息!O436)+V438</f>
        <v>18282070.15777117</v>
      </c>
      <c r="W439" s="69">
        <f>求节点($C$8:$C$67,$J$8:$J$67,基本信息!P436)+W438</f>
        <v>19524890.589488775</v>
      </c>
      <c r="X439" s="69">
        <f>求节点($C$8:$C$67,$J$8:$J$67,基本信息!Q436)+X438</f>
        <v>20828858.334594853</v>
      </c>
      <c r="Y439" s="69">
        <f>求节点($C$8:$C$67,$J$8:$J$67,基本信息!R436)+Y438</f>
        <v>22203131.168546535</v>
      </c>
      <c r="Z439" s="69">
        <f>求节点($C$8:$C$67,$K$8:$K$67,基本信息!N436)+Z438</f>
        <v>0</v>
      </c>
      <c r="AA439" s="69">
        <f>求节点($C$8:$C$67,$K$8:$K$67,基本信息!O436)+AA438</f>
        <v>0</v>
      </c>
      <c r="AB439" s="69">
        <f>求节点($C$8:$C$67,$K$8:$K$67,基本信息!P436)+AB438</f>
        <v>0</v>
      </c>
      <c r="AC439" s="69">
        <f>求节点($C$8:$C$67,$K$8:$K$67,基本信息!Q436)+AC438</f>
        <v>0</v>
      </c>
      <c r="AD439" s="69">
        <f>求节点($C$8:$C$67,$K$8:$K$67,基本信息!R436)+AD438</f>
        <v>0</v>
      </c>
      <c r="AE439" s="69">
        <f>求节点($C$8:$C$67,$L$8:$L$67,基本信息!N436)+AE438</f>
        <v>506307496.30241644</v>
      </c>
      <c r="AF439" s="69">
        <f>求节点($C$8:$C$67,$L$8:$L$67,基本信息!O436)+AF438</f>
        <v>574005979.81044507</v>
      </c>
      <c r="AG439" s="69">
        <f>求节点($C$8:$C$67,$L$8:$L$67,基本信息!P436)+AG438</f>
        <v>647698353.71210933</v>
      </c>
      <c r="AH439" s="69">
        <f>求节点($C$8:$C$67,$L$8:$L$67,基本信息!Q436)+AH438</f>
        <v>726853522.1965065</v>
      </c>
      <c r="AI439" s="69">
        <f>求节点($C$8:$C$67,$L$8:$L$67,基本信息!R436)+AI438</f>
        <v>811340093.50572407</v>
      </c>
      <c r="AJ439" s="69"/>
    </row>
    <row r="440" spans="14:36" x14ac:dyDescent="0.15">
      <c r="N440" s="69"/>
      <c r="O440" s="69">
        <v>433</v>
      </c>
      <c r="P440" s="69">
        <f>求节点($C$8:$C$67,$I$8:$I$67,基本信息!N437)+P439</f>
        <v>620035.53293080663</v>
      </c>
      <c r="Q440" s="69">
        <f>求节点($C$8:$C$67,$I$8:$I$67,基本信息!O437)+Q439</f>
        <v>654077.79688078084</v>
      </c>
      <c r="R440" s="69">
        <f>求节点($C$8:$C$67,$I$8:$I$67,基本信息!P437)+R439</f>
        <v>689534.69667524379</v>
      </c>
      <c r="S440" s="69">
        <f>求节点($C$8:$C$67,$I$8:$I$67,基本信息!Q437)+S439</f>
        <v>726552.6823951269</v>
      </c>
      <c r="T440" s="69">
        <f>求节点($C$8:$C$67,$I$8:$I$67,基本信息!R437)+T439</f>
        <v>765449.85137715051</v>
      </c>
      <c r="U440" s="69">
        <f>求节点($C$8:$C$67,$J$8:$J$67,基本信息!N437)+U439</f>
        <v>17097258.574859377</v>
      </c>
      <c r="V440" s="69">
        <f>求节点($C$8:$C$67,$J$8:$J$67,基本信息!O437)+V439</f>
        <v>18282070.15777117</v>
      </c>
      <c r="W440" s="69">
        <f>求节点($C$8:$C$67,$J$8:$J$67,基本信息!P437)+W439</f>
        <v>19524890.589488775</v>
      </c>
      <c r="X440" s="69">
        <f>求节点($C$8:$C$67,$J$8:$J$67,基本信息!Q437)+X439</f>
        <v>20828858.334594853</v>
      </c>
      <c r="Y440" s="69">
        <f>求节点($C$8:$C$67,$J$8:$J$67,基本信息!R437)+Y439</f>
        <v>22203131.168546535</v>
      </c>
      <c r="Z440" s="69">
        <f>求节点($C$8:$C$67,$K$8:$K$67,基本信息!N437)+Z439</f>
        <v>0</v>
      </c>
      <c r="AA440" s="69">
        <f>求节点($C$8:$C$67,$K$8:$K$67,基本信息!O437)+AA439</f>
        <v>0</v>
      </c>
      <c r="AB440" s="69">
        <f>求节点($C$8:$C$67,$K$8:$K$67,基本信息!P437)+AB439</f>
        <v>0</v>
      </c>
      <c r="AC440" s="69">
        <f>求节点($C$8:$C$67,$K$8:$K$67,基本信息!Q437)+AC439</f>
        <v>0</v>
      </c>
      <c r="AD440" s="69">
        <f>求节点($C$8:$C$67,$K$8:$K$67,基本信息!R437)+AD439</f>
        <v>0</v>
      </c>
      <c r="AE440" s="69">
        <f>求节点($C$8:$C$67,$L$8:$L$67,基本信息!N437)+AE439</f>
        <v>506307496.30241644</v>
      </c>
      <c r="AF440" s="69">
        <f>求节点($C$8:$C$67,$L$8:$L$67,基本信息!O437)+AF439</f>
        <v>574005979.81044507</v>
      </c>
      <c r="AG440" s="69">
        <f>求节点($C$8:$C$67,$L$8:$L$67,基本信息!P437)+AG439</f>
        <v>647698353.71210933</v>
      </c>
      <c r="AH440" s="69">
        <f>求节点($C$8:$C$67,$L$8:$L$67,基本信息!Q437)+AH439</f>
        <v>726853522.1965065</v>
      </c>
      <c r="AI440" s="69">
        <f>求节点($C$8:$C$67,$L$8:$L$67,基本信息!R437)+AI439</f>
        <v>811340093.50572407</v>
      </c>
      <c r="AJ440" s="69"/>
    </row>
    <row r="441" spans="14:36" x14ac:dyDescent="0.15">
      <c r="N441" s="69"/>
      <c r="O441" s="69">
        <v>434</v>
      </c>
      <c r="P441" s="69">
        <f>求节点($C$8:$C$67,$I$8:$I$67,基本信息!N438)+P440</f>
        <v>620035.53293080663</v>
      </c>
      <c r="Q441" s="69">
        <f>求节点($C$8:$C$67,$I$8:$I$67,基本信息!O438)+Q440</f>
        <v>654077.79688078084</v>
      </c>
      <c r="R441" s="69">
        <f>求节点($C$8:$C$67,$I$8:$I$67,基本信息!P438)+R440</f>
        <v>689534.69667524379</v>
      </c>
      <c r="S441" s="69">
        <f>求节点($C$8:$C$67,$I$8:$I$67,基本信息!Q438)+S440</f>
        <v>726552.6823951269</v>
      </c>
      <c r="T441" s="69">
        <f>求节点($C$8:$C$67,$I$8:$I$67,基本信息!R438)+T440</f>
        <v>765449.85137715051</v>
      </c>
      <c r="U441" s="69">
        <f>求节点($C$8:$C$67,$J$8:$J$67,基本信息!N438)+U440</f>
        <v>17097258.574859377</v>
      </c>
      <c r="V441" s="69">
        <f>求节点($C$8:$C$67,$J$8:$J$67,基本信息!O438)+V440</f>
        <v>18282070.15777117</v>
      </c>
      <c r="W441" s="69">
        <f>求节点($C$8:$C$67,$J$8:$J$67,基本信息!P438)+W440</f>
        <v>19524890.589488775</v>
      </c>
      <c r="X441" s="69">
        <f>求节点($C$8:$C$67,$J$8:$J$67,基本信息!Q438)+X440</f>
        <v>20828858.334594853</v>
      </c>
      <c r="Y441" s="69">
        <f>求节点($C$8:$C$67,$J$8:$J$67,基本信息!R438)+Y440</f>
        <v>22203131.168546535</v>
      </c>
      <c r="Z441" s="69">
        <f>求节点($C$8:$C$67,$K$8:$K$67,基本信息!N438)+Z440</f>
        <v>0</v>
      </c>
      <c r="AA441" s="69">
        <f>求节点($C$8:$C$67,$K$8:$K$67,基本信息!O438)+AA440</f>
        <v>0</v>
      </c>
      <c r="AB441" s="69">
        <f>求节点($C$8:$C$67,$K$8:$K$67,基本信息!P438)+AB440</f>
        <v>0</v>
      </c>
      <c r="AC441" s="69">
        <f>求节点($C$8:$C$67,$K$8:$K$67,基本信息!Q438)+AC440</f>
        <v>0</v>
      </c>
      <c r="AD441" s="69">
        <f>求节点($C$8:$C$67,$K$8:$K$67,基本信息!R438)+AD440</f>
        <v>0</v>
      </c>
      <c r="AE441" s="69">
        <f>求节点($C$8:$C$67,$L$8:$L$67,基本信息!N438)+AE440</f>
        <v>506307496.30241644</v>
      </c>
      <c r="AF441" s="69">
        <f>求节点($C$8:$C$67,$L$8:$L$67,基本信息!O438)+AF440</f>
        <v>574005979.81044507</v>
      </c>
      <c r="AG441" s="69">
        <f>求节点($C$8:$C$67,$L$8:$L$67,基本信息!P438)+AG440</f>
        <v>647698353.71210933</v>
      </c>
      <c r="AH441" s="69">
        <f>求节点($C$8:$C$67,$L$8:$L$67,基本信息!Q438)+AH440</f>
        <v>726853522.1965065</v>
      </c>
      <c r="AI441" s="69">
        <f>求节点($C$8:$C$67,$L$8:$L$67,基本信息!R438)+AI440</f>
        <v>811340093.50572407</v>
      </c>
      <c r="AJ441" s="69"/>
    </row>
    <row r="442" spans="14:36" x14ac:dyDescent="0.15">
      <c r="N442" s="69"/>
      <c r="O442" s="69">
        <v>435</v>
      </c>
      <c r="P442" s="69">
        <f>求节点($C$8:$C$67,$I$8:$I$67,基本信息!N439)+P441</f>
        <v>620035.53293080663</v>
      </c>
      <c r="Q442" s="69">
        <f>求节点($C$8:$C$67,$I$8:$I$67,基本信息!O439)+Q441</f>
        <v>654077.79688078084</v>
      </c>
      <c r="R442" s="69">
        <f>求节点($C$8:$C$67,$I$8:$I$67,基本信息!P439)+R441</f>
        <v>689534.69667524379</v>
      </c>
      <c r="S442" s="69">
        <f>求节点($C$8:$C$67,$I$8:$I$67,基本信息!Q439)+S441</f>
        <v>726552.6823951269</v>
      </c>
      <c r="T442" s="69">
        <f>求节点($C$8:$C$67,$I$8:$I$67,基本信息!R439)+T441</f>
        <v>765449.85137715051</v>
      </c>
      <c r="U442" s="69">
        <f>求节点($C$8:$C$67,$J$8:$J$67,基本信息!N439)+U441</f>
        <v>17097258.574859377</v>
      </c>
      <c r="V442" s="69">
        <f>求节点($C$8:$C$67,$J$8:$J$67,基本信息!O439)+V441</f>
        <v>18282070.15777117</v>
      </c>
      <c r="W442" s="69">
        <f>求节点($C$8:$C$67,$J$8:$J$67,基本信息!P439)+W441</f>
        <v>19524890.589488775</v>
      </c>
      <c r="X442" s="69">
        <f>求节点($C$8:$C$67,$J$8:$J$67,基本信息!Q439)+X441</f>
        <v>20828858.334594853</v>
      </c>
      <c r="Y442" s="69">
        <f>求节点($C$8:$C$67,$J$8:$J$67,基本信息!R439)+Y441</f>
        <v>22203131.168546535</v>
      </c>
      <c r="Z442" s="69">
        <f>求节点($C$8:$C$67,$K$8:$K$67,基本信息!N439)+Z441</f>
        <v>0</v>
      </c>
      <c r="AA442" s="69">
        <f>求节点($C$8:$C$67,$K$8:$K$67,基本信息!O439)+AA441</f>
        <v>0</v>
      </c>
      <c r="AB442" s="69">
        <f>求节点($C$8:$C$67,$K$8:$K$67,基本信息!P439)+AB441</f>
        <v>0</v>
      </c>
      <c r="AC442" s="69">
        <f>求节点($C$8:$C$67,$K$8:$K$67,基本信息!Q439)+AC441</f>
        <v>0</v>
      </c>
      <c r="AD442" s="69">
        <f>求节点($C$8:$C$67,$K$8:$K$67,基本信息!R439)+AD441</f>
        <v>0</v>
      </c>
      <c r="AE442" s="69">
        <f>求节点($C$8:$C$67,$L$8:$L$67,基本信息!N439)+AE441</f>
        <v>506307496.30241644</v>
      </c>
      <c r="AF442" s="69">
        <f>求节点($C$8:$C$67,$L$8:$L$67,基本信息!O439)+AF441</f>
        <v>574005979.81044507</v>
      </c>
      <c r="AG442" s="69">
        <f>求节点($C$8:$C$67,$L$8:$L$67,基本信息!P439)+AG441</f>
        <v>647698353.71210933</v>
      </c>
      <c r="AH442" s="69">
        <f>求节点($C$8:$C$67,$L$8:$L$67,基本信息!Q439)+AH441</f>
        <v>726853522.1965065</v>
      </c>
      <c r="AI442" s="69">
        <f>求节点($C$8:$C$67,$L$8:$L$67,基本信息!R439)+AI441</f>
        <v>811340093.50572407</v>
      </c>
      <c r="AJ442" s="69"/>
    </row>
    <row r="443" spans="14:36" x14ac:dyDescent="0.15">
      <c r="N443" s="69"/>
      <c r="O443" s="69">
        <v>436</v>
      </c>
      <c r="P443" s="69">
        <f>求节点($C$8:$C$67,$I$8:$I$67,基本信息!N440)+P442</f>
        <v>620035.53293080663</v>
      </c>
      <c r="Q443" s="69">
        <f>求节点($C$8:$C$67,$I$8:$I$67,基本信息!O440)+Q442</f>
        <v>654077.79688078084</v>
      </c>
      <c r="R443" s="69">
        <f>求节点($C$8:$C$67,$I$8:$I$67,基本信息!P440)+R442</f>
        <v>689534.69667524379</v>
      </c>
      <c r="S443" s="69">
        <f>求节点($C$8:$C$67,$I$8:$I$67,基本信息!Q440)+S442</f>
        <v>726552.6823951269</v>
      </c>
      <c r="T443" s="69">
        <f>求节点($C$8:$C$67,$I$8:$I$67,基本信息!R440)+T442</f>
        <v>765449.85137715051</v>
      </c>
      <c r="U443" s="69">
        <f>求节点($C$8:$C$67,$J$8:$J$67,基本信息!N440)+U442</f>
        <v>17097258.574859377</v>
      </c>
      <c r="V443" s="69">
        <f>求节点($C$8:$C$67,$J$8:$J$67,基本信息!O440)+V442</f>
        <v>18282070.15777117</v>
      </c>
      <c r="W443" s="69">
        <f>求节点($C$8:$C$67,$J$8:$J$67,基本信息!P440)+W442</f>
        <v>19524890.589488775</v>
      </c>
      <c r="X443" s="69">
        <f>求节点($C$8:$C$67,$J$8:$J$67,基本信息!Q440)+X442</f>
        <v>20828858.334594853</v>
      </c>
      <c r="Y443" s="69">
        <f>求节点($C$8:$C$67,$J$8:$J$67,基本信息!R440)+Y442</f>
        <v>22203131.168546535</v>
      </c>
      <c r="Z443" s="69">
        <f>求节点($C$8:$C$67,$K$8:$K$67,基本信息!N440)+Z442</f>
        <v>0</v>
      </c>
      <c r="AA443" s="69">
        <f>求节点($C$8:$C$67,$K$8:$K$67,基本信息!O440)+AA442</f>
        <v>0</v>
      </c>
      <c r="AB443" s="69">
        <f>求节点($C$8:$C$67,$K$8:$K$67,基本信息!P440)+AB442</f>
        <v>0</v>
      </c>
      <c r="AC443" s="69">
        <f>求节点($C$8:$C$67,$K$8:$K$67,基本信息!Q440)+AC442</f>
        <v>0</v>
      </c>
      <c r="AD443" s="69">
        <f>求节点($C$8:$C$67,$K$8:$K$67,基本信息!R440)+AD442</f>
        <v>0</v>
      </c>
      <c r="AE443" s="69">
        <f>求节点($C$8:$C$67,$L$8:$L$67,基本信息!N440)+AE442</f>
        <v>506307496.30241644</v>
      </c>
      <c r="AF443" s="69">
        <f>求节点($C$8:$C$67,$L$8:$L$67,基本信息!O440)+AF442</f>
        <v>574005979.81044507</v>
      </c>
      <c r="AG443" s="69">
        <f>求节点($C$8:$C$67,$L$8:$L$67,基本信息!P440)+AG442</f>
        <v>647698353.71210933</v>
      </c>
      <c r="AH443" s="69">
        <f>求节点($C$8:$C$67,$L$8:$L$67,基本信息!Q440)+AH442</f>
        <v>726853522.1965065</v>
      </c>
      <c r="AI443" s="69">
        <f>求节点($C$8:$C$67,$L$8:$L$67,基本信息!R440)+AI442</f>
        <v>811340093.50572407</v>
      </c>
      <c r="AJ443" s="69"/>
    </row>
    <row r="444" spans="14:36" x14ac:dyDescent="0.15">
      <c r="N444" s="69"/>
      <c r="O444" s="69">
        <v>437</v>
      </c>
      <c r="P444" s="69">
        <f>求节点($C$8:$C$67,$I$8:$I$67,基本信息!N441)+P443</f>
        <v>620035.53293080663</v>
      </c>
      <c r="Q444" s="69">
        <f>求节点($C$8:$C$67,$I$8:$I$67,基本信息!O441)+Q443</f>
        <v>654077.79688078084</v>
      </c>
      <c r="R444" s="69">
        <f>求节点($C$8:$C$67,$I$8:$I$67,基本信息!P441)+R443</f>
        <v>689534.69667524379</v>
      </c>
      <c r="S444" s="69">
        <f>求节点($C$8:$C$67,$I$8:$I$67,基本信息!Q441)+S443</f>
        <v>726552.6823951269</v>
      </c>
      <c r="T444" s="69">
        <f>求节点($C$8:$C$67,$I$8:$I$67,基本信息!R441)+T443</f>
        <v>765449.85137715051</v>
      </c>
      <c r="U444" s="69">
        <f>求节点($C$8:$C$67,$J$8:$J$67,基本信息!N441)+U443</f>
        <v>17097258.574859377</v>
      </c>
      <c r="V444" s="69">
        <f>求节点($C$8:$C$67,$J$8:$J$67,基本信息!O441)+V443</f>
        <v>18282070.15777117</v>
      </c>
      <c r="W444" s="69">
        <f>求节点($C$8:$C$67,$J$8:$J$67,基本信息!P441)+W443</f>
        <v>19524890.589488775</v>
      </c>
      <c r="X444" s="69">
        <f>求节点($C$8:$C$67,$J$8:$J$67,基本信息!Q441)+X443</f>
        <v>20828858.334594853</v>
      </c>
      <c r="Y444" s="69">
        <f>求节点($C$8:$C$67,$J$8:$J$67,基本信息!R441)+Y443</f>
        <v>22203131.168546535</v>
      </c>
      <c r="Z444" s="69">
        <f>求节点($C$8:$C$67,$K$8:$K$67,基本信息!N441)+Z443</f>
        <v>0</v>
      </c>
      <c r="AA444" s="69">
        <f>求节点($C$8:$C$67,$K$8:$K$67,基本信息!O441)+AA443</f>
        <v>0</v>
      </c>
      <c r="AB444" s="69">
        <f>求节点($C$8:$C$67,$K$8:$K$67,基本信息!P441)+AB443</f>
        <v>0</v>
      </c>
      <c r="AC444" s="69">
        <f>求节点($C$8:$C$67,$K$8:$K$67,基本信息!Q441)+AC443</f>
        <v>0</v>
      </c>
      <c r="AD444" s="69">
        <f>求节点($C$8:$C$67,$K$8:$K$67,基本信息!R441)+AD443</f>
        <v>0</v>
      </c>
      <c r="AE444" s="69">
        <f>求节点($C$8:$C$67,$L$8:$L$67,基本信息!N441)+AE443</f>
        <v>506307496.30241644</v>
      </c>
      <c r="AF444" s="69">
        <f>求节点($C$8:$C$67,$L$8:$L$67,基本信息!O441)+AF443</f>
        <v>574005979.81044507</v>
      </c>
      <c r="AG444" s="69">
        <f>求节点($C$8:$C$67,$L$8:$L$67,基本信息!P441)+AG443</f>
        <v>647698353.71210933</v>
      </c>
      <c r="AH444" s="69">
        <f>求节点($C$8:$C$67,$L$8:$L$67,基本信息!Q441)+AH443</f>
        <v>726853522.1965065</v>
      </c>
      <c r="AI444" s="69">
        <f>求节点($C$8:$C$67,$L$8:$L$67,基本信息!R441)+AI443</f>
        <v>811340093.50572407</v>
      </c>
      <c r="AJ444" s="69"/>
    </row>
    <row r="445" spans="14:36" x14ac:dyDescent="0.15">
      <c r="N445" s="69"/>
      <c r="O445" s="69">
        <v>438</v>
      </c>
      <c r="P445" s="69">
        <f>求节点($C$8:$C$67,$I$8:$I$67,基本信息!N442)+P444</f>
        <v>620035.53293080663</v>
      </c>
      <c r="Q445" s="69">
        <f>求节点($C$8:$C$67,$I$8:$I$67,基本信息!O442)+Q444</f>
        <v>654077.79688078084</v>
      </c>
      <c r="R445" s="69">
        <f>求节点($C$8:$C$67,$I$8:$I$67,基本信息!P442)+R444</f>
        <v>689534.69667524379</v>
      </c>
      <c r="S445" s="69">
        <f>求节点($C$8:$C$67,$I$8:$I$67,基本信息!Q442)+S444</f>
        <v>726552.6823951269</v>
      </c>
      <c r="T445" s="69">
        <f>求节点($C$8:$C$67,$I$8:$I$67,基本信息!R442)+T444</f>
        <v>765449.85137715051</v>
      </c>
      <c r="U445" s="69">
        <f>求节点($C$8:$C$67,$J$8:$J$67,基本信息!N442)+U444</f>
        <v>17097258.574859377</v>
      </c>
      <c r="V445" s="69">
        <f>求节点($C$8:$C$67,$J$8:$J$67,基本信息!O442)+V444</f>
        <v>18282070.15777117</v>
      </c>
      <c r="W445" s="69">
        <f>求节点($C$8:$C$67,$J$8:$J$67,基本信息!P442)+W444</f>
        <v>19524890.589488775</v>
      </c>
      <c r="X445" s="69">
        <f>求节点($C$8:$C$67,$J$8:$J$67,基本信息!Q442)+X444</f>
        <v>20828858.334594853</v>
      </c>
      <c r="Y445" s="69">
        <f>求节点($C$8:$C$67,$J$8:$J$67,基本信息!R442)+Y444</f>
        <v>22203131.168546535</v>
      </c>
      <c r="Z445" s="69">
        <f>求节点($C$8:$C$67,$K$8:$K$67,基本信息!N442)+Z444</f>
        <v>0</v>
      </c>
      <c r="AA445" s="69">
        <f>求节点($C$8:$C$67,$K$8:$K$67,基本信息!O442)+AA444</f>
        <v>0</v>
      </c>
      <c r="AB445" s="69">
        <f>求节点($C$8:$C$67,$K$8:$K$67,基本信息!P442)+AB444</f>
        <v>0</v>
      </c>
      <c r="AC445" s="69">
        <f>求节点($C$8:$C$67,$K$8:$K$67,基本信息!Q442)+AC444</f>
        <v>0</v>
      </c>
      <c r="AD445" s="69">
        <f>求节点($C$8:$C$67,$K$8:$K$67,基本信息!R442)+AD444</f>
        <v>0</v>
      </c>
      <c r="AE445" s="69">
        <f>求节点($C$8:$C$67,$L$8:$L$67,基本信息!N442)+AE444</f>
        <v>506307496.30241644</v>
      </c>
      <c r="AF445" s="69">
        <f>求节点($C$8:$C$67,$L$8:$L$67,基本信息!O442)+AF444</f>
        <v>574005979.81044507</v>
      </c>
      <c r="AG445" s="69">
        <f>求节点($C$8:$C$67,$L$8:$L$67,基本信息!P442)+AG444</f>
        <v>647698353.71210933</v>
      </c>
      <c r="AH445" s="69">
        <f>求节点($C$8:$C$67,$L$8:$L$67,基本信息!Q442)+AH444</f>
        <v>726853522.1965065</v>
      </c>
      <c r="AI445" s="69">
        <f>求节点($C$8:$C$67,$L$8:$L$67,基本信息!R442)+AI444</f>
        <v>811340093.50572407</v>
      </c>
      <c r="AJ445" s="69"/>
    </row>
    <row r="446" spans="14:36" x14ac:dyDescent="0.15">
      <c r="N446" s="69"/>
      <c r="O446" s="69">
        <v>439</v>
      </c>
      <c r="P446" s="69">
        <f>求节点($C$8:$C$67,$I$8:$I$67,基本信息!N443)+P445</f>
        <v>620035.53293080663</v>
      </c>
      <c r="Q446" s="69">
        <f>求节点($C$8:$C$67,$I$8:$I$67,基本信息!O443)+Q445</f>
        <v>654077.79688078084</v>
      </c>
      <c r="R446" s="69">
        <f>求节点($C$8:$C$67,$I$8:$I$67,基本信息!P443)+R445</f>
        <v>689534.69667524379</v>
      </c>
      <c r="S446" s="69">
        <f>求节点($C$8:$C$67,$I$8:$I$67,基本信息!Q443)+S445</f>
        <v>726552.6823951269</v>
      </c>
      <c r="T446" s="69">
        <f>求节点($C$8:$C$67,$I$8:$I$67,基本信息!R443)+T445</f>
        <v>765449.85137715051</v>
      </c>
      <c r="U446" s="69">
        <f>求节点($C$8:$C$67,$J$8:$J$67,基本信息!N443)+U445</f>
        <v>17097258.574859377</v>
      </c>
      <c r="V446" s="69">
        <f>求节点($C$8:$C$67,$J$8:$J$67,基本信息!O443)+V445</f>
        <v>18282070.15777117</v>
      </c>
      <c r="W446" s="69">
        <f>求节点($C$8:$C$67,$J$8:$J$67,基本信息!P443)+W445</f>
        <v>19524890.589488775</v>
      </c>
      <c r="X446" s="69">
        <f>求节点($C$8:$C$67,$J$8:$J$67,基本信息!Q443)+X445</f>
        <v>20828858.334594853</v>
      </c>
      <c r="Y446" s="69">
        <f>求节点($C$8:$C$67,$J$8:$J$67,基本信息!R443)+Y445</f>
        <v>22203131.168546535</v>
      </c>
      <c r="Z446" s="69">
        <f>求节点($C$8:$C$67,$K$8:$K$67,基本信息!N443)+Z445</f>
        <v>0</v>
      </c>
      <c r="AA446" s="69">
        <f>求节点($C$8:$C$67,$K$8:$K$67,基本信息!O443)+AA445</f>
        <v>0</v>
      </c>
      <c r="AB446" s="69">
        <f>求节点($C$8:$C$67,$K$8:$K$67,基本信息!P443)+AB445</f>
        <v>0</v>
      </c>
      <c r="AC446" s="69">
        <f>求节点($C$8:$C$67,$K$8:$K$67,基本信息!Q443)+AC445</f>
        <v>0</v>
      </c>
      <c r="AD446" s="69">
        <f>求节点($C$8:$C$67,$K$8:$K$67,基本信息!R443)+AD445</f>
        <v>0</v>
      </c>
      <c r="AE446" s="69">
        <f>求节点($C$8:$C$67,$L$8:$L$67,基本信息!N443)+AE445</f>
        <v>506307496.30241644</v>
      </c>
      <c r="AF446" s="69">
        <f>求节点($C$8:$C$67,$L$8:$L$67,基本信息!O443)+AF445</f>
        <v>574005979.81044507</v>
      </c>
      <c r="AG446" s="69">
        <f>求节点($C$8:$C$67,$L$8:$L$67,基本信息!P443)+AG445</f>
        <v>647698353.71210933</v>
      </c>
      <c r="AH446" s="69">
        <f>求节点($C$8:$C$67,$L$8:$L$67,基本信息!Q443)+AH445</f>
        <v>726853522.1965065</v>
      </c>
      <c r="AI446" s="69">
        <f>求节点($C$8:$C$67,$L$8:$L$67,基本信息!R443)+AI445</f>
        <v>811340093.50572407</v>
      </c>
      <c r="AJ446" s="69"/>
    </row>
    <row r="447" spans="14:36" x14ac:dyDescent="0.15">
      <c r="N447" s="69"/>
      <c r="O447" s="69">
        <v>440</v>
      </c>
      <c r="P447" s="69">
        <f>求节点($C$8:$C$67,$I$8:$I$67,基本信息!N444)+P446</f>
        <v>620035.53293080663</v>
      </c>
      <c r="Q447" s="69">
        <f>求节点($C$8:$C$67,$I$8:$I$67,基本信息!O444)+Q446</f>
        <v>654077.79688078084</v>
      </c>
      <c r="R447" s="69">
        <f>求节点($C$8:$C$67,$I$8:$I$67,基本信息!P444)+R446</f>
        <v>689534.69667524379</v>
      </c>
      <c r="S447" s="69">
        <f>求节点($C$8:$C$67,$I$8:$I$67,基本信息!Q444)+S446</f>
        <v>726552.6823951269</v>
      </c>
      <c r="T447" s="69">
        <f>求节点($C$8:$C$67,$I$8:$I$67,基本信息!R444)+T446</f>
        <v>765449.85137715051</v>
      </c>
      <c r="U447" s="69">
        <f>求节点($C$8:$C$67,$J$8:$J$67,基本信息!N444)+U446</f>
        <v>17097258.574859377</v>
      </c>
      <c r="V447" s="69">
        <f>求节点($C$8:$C$67,$J$8:$J$67,基本信息!O444)+V446</f>
        <v>18282070.15777117</v>
      </c>
      <c r="W447" s="69">
        <f>求节点($C$8:$C$67,$J$8:$J$67,基本信息!P444)+W446</f>
        <v>19524890.589488775</v>
      </c>
      <c r="X447" s="69">
        <f>求节点($C$8:$C$67,$J$8:$J$67,基本信息!Q444)+X446</f>
        <v>20828858.334594853</v>
      </c>
      <c r="Y447" s="69">
        <f>求节点($C$8:$C$67,$J$8:$J$67,基本信息!R444)+Y446</f>
        <v>22203131.168546535</v>
      </c>
      <c r="Z447" s="69">
        <f>求节点($C$8:$C$67,$K$8:$K$67,基本信息!N444)+Z446</f>
        <v>0</v>
      </c>
      <c r="AA447" s="69">
        <f>求节点($C$8:$C$67,$K$8:$K$67,基本信息!O444)+AA446</f>
        <v>0</v>
      </c>
      <c r="AB447" s="69">
        <f>求节点($C$8:$C$67,$K$8:$K$67,基本信息!P444)+AB446</f>
        <v>0</v>
      </c>
      <c r="AC447" s="69">
        <f>求节点($C$8:$C$67,$K$8:$K$67,基本信息!Q444)+AC446</f>
        <v>0</v>
      </c>
      <c r="AD447" s="69">
        <f>求节点($C$8:$C$67,$K$8:$K$67,基本信息!R444)+AD446</f>
        <v>0</v>
      </c>
      <c r="AE447" s="69">
        <f>求节点($C$8:$C$67,$L$8:$L$67,基本信息!N444)+AE446</f>
        <v>506307496.30241644</v>
      </c>
      <c r="AF447" s="69">
        <f>求节点($C$8:$C$67,$L$8:$L$67,基本信息!O444)+AF446</f>
        <v>574005979.81044507</v>
      </c>
      <c r="AG447" s="69">
        <f>求节点($C$8:$C$67,$L$8:$L$67,基本信息!P444)+AG446</f>
        <v>647698353.71210933</v>
      </c>
      <c r="AH447" s="69">
        <f>求节点($C$8:$C$67,$L$8:$L$67,基本信息!Q444)+AH446</f>
        <v>726853522.1965065</v>
      </c>
      <c r="AI447" s="69">
        <f>求节点($C$8:$C$67,$L$8:$L$67,基本信息!R444)+AI446</f>
        <v>811340093.50572407</v>
      </c>
      <c r="AJ447" s="69"/>
    </row>
    <row r="448" spans="14:36" x14ac:dyDescent="0.15">
      <c r="N448" s="69"/>
      <c r="O448" s="69">
        <v>441</v>
      </c>
      <c r="P448" s="69">
        <f>求节点($C$8:$C$67,$I$8:$I$67,基本信息!N445)+P447</f>
        <v>620035.53293080663</v>
      </c>
      <c r="Q448" s="69">
        <f>求节点($C$8:$C$67,$I$8:$I$67,基本信息!O445)+Q447</f>
        <v>654077.79688078084</v>
      </c>
      <c r="R448" s="69">
        <f>求节点($C$8:$C$67,$I$8:$I$67,基本信息!P445)+R447</f>
        <v>689534.69667524379</v>
      </c>
      <c r="S448" s="69">
        <f>求节点($C$8:$C$67,$I$8:$I$67,基本信息!Q445)+S447</f>
        <v>726552.6823951269</v>
      </c>
      <c r="T448" s="69">
        <f>求节点($C$8:$C$67,$I$8:$I$67,基本信息!R445)+T447</f>
        <v>765449.85137715051</v>
      </c>
      <c r="U448" s="69">
        <f>求节点($C$8:$C$67,$J$8:$J$67,基本信息!N445)+U447</f>
        <v>17097258.574859377</v>
      </c>
      <c r="V448" s="69">
        <f>求节点($C$8:$C$67,$J$8:$J$67,基本信息!O445)+V447</f>
        <v>18282070.15777117</v>
      </c>
      <c r="W448" s="69">
        <f>求节点($C$8:$C$67,$J$8:$J$67,基本信息!P445)+W447</f>
        <v>19524890.589488775</v>
      </c>
      <c r="X448" s="69">
        <f>求节点($C$8:$C$67,$J$8:$J$67,基本信息!Q445)+X447</f>
        <v>20828858.334594853</v>
      </c>
      <c r="Y448" s="69">
        <f>求节点($C$8:$C$67,$J$8:$J$67,基本信息!R445)+Y447</f>
        <v>22203131.168546535</v>
      </c>
      <c r="Z448" s="69">
        <f>求节点($C$8:$C$67,$K$8:$K$67,基本信息!N445)+Z447</f>
        <v>0</v>
      </c>
      <c r="AA448" s="69">
        <f>求节点($C$8:$C$67,$K$8:$K$67,基本信息!O445)+AA447</f>
        <v>0</v>
      </c>
      <c r="AB448" s="69">
        <f>求节点($C$8:$C$67,$K$8:$K$67,基本信息!P445)+AB447</f>
        <v>0</v>
      </c>
      <c r="AC448" s="69">
        <f>求节点($C$8:$C$67,$K$8:$K$67,基本信息!Q445)+AC447</f>
        <v>0</v>
      </c>
      <c r="AD448" s="69">
        <f>求节点($C$8:$C$67,$K$8:$K$67,基本信息!R445)+AD447</f>
        <v>0</v>
      </c>
      <c r="AE448" s="69">
        <f>求节点($C$8:$C$67,$L$8:$L$67,基本信息!N445)+AE447</f>
        <v>506307496.30241644</v>
      </c>
      <c r="AF448" s="69">
        <f>求节点($C$8:$C$67,$L$8:$L$67,基本信息!O445)+AF447</f>
        <v>574005979.81044507</v>
      </c>
      <c r="AG448" s="69">
        <f>求节点($C$8:$C$67,$L$8:$L$67,基本信息!P445)+AG447</f>
        <v>647698353.71210933</v>
      </c>
      <c r="AH448" s="69">
        <f>求节点($C$8:$C$67,$L$8:$L$67,基本信息!Q445)+AH447</f>
        <v>726853522.1965065</v>
      </c>
      <c r="AI448" s="69">
        <f>求节点($C$8:$C$67,$L$8:$L$67,基本信息!R445)+AI447</f>
        <v>811340093.50572407</v>
      </c>
      <c r="AJ448" s="69"/>
    </row>
    <row r="449" spans="14:36" x14ac:dyDescent="0.15">
      <c r="N449" s="69"/>
      <c r="O449" s="69">
        <v>442</v>
      </c>
      <c r="P449" s="69">
        <f>求节点($C$8:$C$67,$I$8:$I$67,基本信息!N446)+P448</f>
        <v>620035.53293080663</v>
      </c>
      <c r="Q449" s="69">
        <f>求节点($C$8:$C$67,$I$8:$I$67,基本信息!O446)+Q448</f>
        <v>654077.79688078084</v>
      </c>
      <c r="R449" s="69">
        <f>求节点($C$8:$C$67,$I$8:$I$67,基本信息!P446)+R448</f>
        <v>689534.69667524379</v>
      </c>
      <c r="S449" s="69">
        <f>求节点($C$8:$C$67,$I$8:$I$67,基本信息!Q446)+S448</f>
        <v>726552.6823951269</v>
      </c>
      <c r="T449" s="69">
        <f>求节点($C$8:$C$67,$I$8:$I$67,基本信息!R446)+T448</f>
        <v>765449.85137715051</v>
      </c>
      <c r="U449" s="69">
        <f>求节点($C$8:$C$67,$J$8:$J$67,基本信息!N446)+U448</f>
        <v>17097258.574859377</v>
      </c>
      <c r="V449" s="69">
        <f>求节点($C$8:$C$67,$J$8:$J$67,基本信息!O446)+V448</f>
        <v>18282070.15777117</v>
      </c>
      <c r="W449" s="69">
        <f>求节点($C$8:$C$67,$J$8:$J$67,基本信息!P446)+W448</f>
        <v>19524890.589488775</v>
      </c>
      <c r="X449" s="69">
        <f>求节点($C$8:$C$67,$J$8:$J$67,基本信息!Q446)+X448</f>
        <v>20828858.334594853</v>
      </c>
      <c r="Y449" s="69">
        <f>求节点($C$8:$C$67,$J$8:$J$67,基本信息!R446)+Y448</f>
        <v>22203131.168546535</v>
      </c>
      <c r="Z449" s="69">
        <f>求节点($C$8:$C$67,$K$8:$K$67,基本信息!N446)+Z448</f>
        <v>0</v>
      </c>
      <c r="AA449" s="69">
        <f>求节点($C$8:$C$67,$K$8:$K$67,基本信息!O446)+AA448</f>
        <v>0</v>
      </c>
      <c r="AB449" s="69">
        <f>求节点($C$8:$C$67,$K$8:$K$67,基本信息!P446)+AB448</f>
        <v>0</v>
      </c>
      <c r="AC449" s="69">
        <f>求节点($C$8:$C$67,$K$8:$K$67,基本信息!Q446)+AC448</f>
        <v>0</v>
      </c>
      <c r="AD449" s="69">
        <f>求节点($C$8:$C$67,$K$8:$K$67,基本信息!R446)+AD448</f>
        <v>0</v>
      </c>
      <c r="AE449" s="69">
        <f>求节点($C$8:$C$67,$L$8:$L$67,基本信息!N446)+AE448</f>
        <v>506307496.30241644</v>
      </c>
      <c r="AF449" s="69">
        <f>求节点($C$8:$C$67,$L$8:$L$67,基本信息!O446)+AF448</f>
        <v>574005979.81044507</v>
      </c>
      <c r="AG449" s="69">
        <f>求节点($C$8:$C$67,$L$8:$L$67,基本信息!P446)+AG448</f>
        <v>647698353.71210933</v>
      </c>
      <c r="AH449" s="69">
        <f>求节点($C$8:$C$67,$L$8:$L$67,基本信息!Q446)+AH448</f>
        <v>726853522.1965065</v>
      </c>
      <c r="AI449" s="69">
        <f>求节点($C$8:$C$67,$L$8:$L$67,基本信息!R446)+AI448</f>
        <v>811340093.50572407</v>
      </c>
      <c r="AJ449" s="69"/>
    </row>
    <row r="450" spans="14:36" x14ac:dyDescent="0.15">
      <c r="N450" s="69"/>
      <c r="O450" s="69">
        <v>443</v>
      </c>
      <c r="P450" s="69">
        <f>求节点($C$8:$C$67,$I$8:$I$67,基本信息!N447)+P449</f>
        <v>620035.53293080663</v>
      </c>
      <c r="Q450" s="69">
        <f>求节点($C$8:$C$67,$I$8:$I$67,基本信息!O447)+Q449</f>
        <v>654077.79688078084</v>
      </c>
      <c r="R450" s="69">
        <f>求节点($C$8:$C$67,$I$8:$I$67,基本信息!P447)+R449</f>
        <v>689534.69667524379</v>
      </c>
      <c r="S450" s="69">
        <f>求节点($C$8:$C$67,$I$8:$I$67,基本信息!Q447)+S449</f>
        <v>726552.6823951269</v>
      </c>
      <c r="T450" s="69">
        <f>求节点($C$8:$C$67,$I$8:$I$67,基本信息!R447)+T449</f>
        <v>765449.85137715051</v>
      </c>
      <c r="U450" s="69">
        <f>求节点($C$8:$C$67,$J$8:$J$67,基本信息!N447)+U449</f>
        <v>17097258.574859377</v>
      </c>
      <c r="V450" s="69">
        <f>求节点($C$8:$C$67,$J$8:$J$67,基本信息!O447)+V449</f>
        <v>18282070.15777117</v>
      </c>
      <c r="W450" s="69">
        <f>求节点($C$8:$C$67,$J$8:$J$67,基本信息!P447)+W449</f>
        <v>19524890.589488775</v>
      </c>
      <c r="X450" s="69">
        <f>求节点($C$8:$C$67,$J$8:$J$67,基本信息!Q447)+X449</f>
        <v>20828858.334594853</v>
      </c>
      <c r="Y450" s="69">
        <f>求节点($C$8:$C$67,$J$8:$J$67,基本信息!R447)+Y449</f>
        <v>22203131.168546535</v>
      </c>
      <c r="Z450" s="69">
        <f>求节点($C$8:$C$67,$K$8:$K$67,基本信息!N447)+Z449</f>
        <v>0</v>
      </c>
      <c r="AA450" s="69">
        <f>求节点($C$8:$C$67,$K$8:$K$67,基本信息!O447)+AA449</f>
        <v>0</v>
      </c>
      <c r="AB450" s="69">
        <f>求节点($C$8:$C$67,$K$8:$K$67,基本信息!P447)+AB449</f>
        <v>0</v>
      </c>
      <c r="AC450" s="69">
        <f>求节点($C$8:$C$67,$K$8:$K$67,基本信息!Q447)+AC449</f>
        <v>0</v>
      </c>
      <c r="AD450" s="69">
        <f>求节点($C$8:$C$67,$K$8:$K$67,基本信息!R447)+AD449</f>
        <v>0</v>
      </c>
      <c r="AE450" s="69">
        <f>求节点($C$8:$C$67,$L$8:$L$67,基本信息!N447)+AE449</f>
        <v>506307496.30241644</v>
      </c>
      <c r="AF450" s="69">
        <f>求节点($C$8:$C$67,$L$8:$L$67,基本信息!O447)+AF449</f>
        <v>574005979.81044507</v>
      </c>
      <c r="AG450" s="69">
        <f>求节点($C$8:$C$67,$L$8:$L$67,基本信息!P447)+AG449</f>
        <v>647698353.71210933</v>
      </c>
      <c r="AH450" s="69">
        <f>求节点($C$8:$C$67,$L$8:$L$67,基本信息!Q447)+AH449</f>
        <v>726853522.1965065</v>
      </c>
      <c r="AI450" s="69">
        <f>求节点($C$8:$C$67,$L$8:$L$67,基本信息!R447)+AI449</f>
        <v>811340093.50572407</v>
      </c>
      <c r="AJ450" s="69"/>
    </row>
    <row r="451" spans="14:36" x14ac:dyDescent="0.15">
      <c r="N451" s="69"/>
      <c r="O451" s="69">
        <v>444</v>
      </c>
      <c r="P451" s="69">
        <f>求节点($C$8:$C$67,$I$8:$I$67,基本信息!N448)+P450</f>
        <v>620035.53293080663</v>
      </c>
      <c r="Q451" s="69">
        <f>求节点($C$8:$C$67,$I$8:$I$67,基本信息!O448)+Q450</f>
        <v>654077.79688078084</v>
      </c>
      <c r="R451" s="69">
        <f>求节点($C$8:$C$67,$I$8:$I$67,基本信息!P448)+R450</f>
        <v>689534.69667524379</v>
      </c>
      <c r="S451" s="69">
        <f>求节点($C$8:$C$67,$I$8:$I$67,基本信息!Q448)+S450</f>
        <v>726552.6823951269</v>
      </c>
      <c r="T451" s="69">
        <f>求节点($C$8:$C$67,$I$8:$I$67,基本信息!R448)+T450</f>
        <v>765449.85137715051</v>
      </c>
      <c r="U451" s="69">
        <f>求节点($C$8:$C$67,$J$8:$J$67,基本信息!N448)+U450</f>
        <v>17097258.574859377</v>
      </c>
      <c r="V451" s="69">
        <f>求节点($C$8:$C$67,$J$8:$J$67,基本信息!O448)+V450</f>
        <v>18282070.15777117</v>
      </c>
      <c r="W451" s="69">
        <f>求节点($C$8:$C$67,$J$8:$J$67,基本信息!P448)+W450</f>
        <v>19524890.589488775</v>
      </c>
      <c r="X451" s="69">
        <f>求节点($C$8:$C$67,$J$8:$J$67,基本信息!Q448)+X450</f>
        <v>20828858.334594853</v>
      </c>
      <c r="Y451" s="69">
        <f>求节点($C$8:$C$67,$J$8:$J$67,基本信息!R448)+Y450</f>
        <v>22203131.168546535</v>
      </c>
      <c r="Z451" s="69">
        <f>求节点($C$8:$C$67,$K$8:$K$67,基本信息!N448)+Z450</f>
        <v>0</v>
      </c>
      <c r="AA451" s="69">
        <f>求节点($C$8:$C$67,$K$8:$K$67,基本信息!O448)+AA450</f>
        <v>0</v>
      </c>
      <c r="AB451" s="69">
        <f>求节点($C$8:$C$67,$K$8:$K$67,基本信息!P448)+AB450</f>
        <v>0</v>
      </c>
      <c r="AC451" s="69">
        <f>求节点($C$8:$C$67,$K$8:$K$67,基本信息!Q448)+AC450</f>
        <v>0</v>
      </c>
      <c r="AD451" s="69">
        <f>求节点($C$8:$C$67,$K$8:$K$67,基本信息!R448)+AD450</f>
        <v>0</v>
      </c>
      <c r="AE451" s="69">
        <f>求节点($C$8:$C$67,$L$8:$L$67,基本信息!N448)+AE450</f>
        <v>506307496.30241644</v>
      </c>
      <c r="AF451" s="69">
        <f>求节点($C$8:$C$67,$L$8:$L$67,基本信息!O448)+AF450</f>
        <v>574005979.81044507</v>
      </c>
      <c r="AG451" s="69">
        <f>求节点($C$8:$C$67,$L$8:$L$67,基本信息!P448)+AG450</f>
        <v>647698353.71210933</v>
      </c>
      <c r="AH451" s="69">
        <f>求节点($C$8:$C$67,$L$8:$L$67,基本信息!Q448)+AH450</f>
        <v>726853522.1965065</v>
      </c>
      <c r="AI451" s="69">
        <f>求节点($C$8:$C$67,$L$8:$L$67,基本信息!R448)+AI450</f>
        <v>811340093.50572407</v>
      </c>
      <c r="AJ451" s="69"/>
    </row>
    <row r="452" spans="14:36" x14ac:dyDescent="0.15">
      <c r="N452" s="69"/>
      <c r="O452" s="69">
        <v>445</v>
      </c>
      <c r="P452" s="69">
        <f>求节点($C$8:$C$67,$I$8:$I$67,基本信息!N449)+P451</f>
        <v>620035.53293080663</v>
      </c>
      <c r="Q452" s="69">
        <f>求节点($C$8:$C$67,$I$8:$I$67,基本信息!O449)+Q451</f>
        <v>654077.79688078084</v>
      </c>
      <c r="R452" s="69">
        <f>求节点($C$8:$C$67,$I$8:$I$67,基本信息!P449)+R451</f>
        <v>689534.69667524379</v>
      </c>
      <c r="S452" s="69">
        <f>求节点($C$8:$C$67,$I$8:$I$67,基本信息!Q449)+S451</f>
        <v>726552.6823951269</v>
      </c>
      <c r="T452" s="69">
        <f>求节点($C$8:$C$67,$I$8:$I$67,基本信息!R449)+T451</f>
        <v>765449.85137715051</v>
      </c>
      <c r="U452" s="69">
        <f>求节点($C$8:$C$67,$J$8:$J$67,基本信息!N449)+U451</f>
        <v>17097258.574859377</v>
      </c>
      <c r="V452" s="69">
        <f>求节点($C$8:$C$67,$J$8:$J$67,基本信息!O449)+V451</f>
        <v>18282070.15777117</v>
      </c>
      <c r="W452" s="69">
        <f>求节点($C$8:$C$67,$J$8:$J$67,基本信息!P449)+W451</f>
        <v>19524890.589488775</v>
      </c>
      <c r="X452" s="69">
        <f>求节点($C$8:$C$67,$J$8:$J$67,基本信息!Q449)+X451</f>
        <v>20828858.334594853</v>
      </c>
      <c r="Y452" s="69">
        <f>求节点($C$8:$C$67,$J$8:$J$67,基本信息!R449)+Y451</f>
        <v>22203131.168546535</v>
      </c>
      <c r="Z452" s="69">
        <f>求节点($C$8:$C$67,$K$8:$K$67,基本信息!N449)+Z451</f>
        <v>0</v>
      </c>
      <c r="AA452" s="69">
        <f>求节点($C$8:$C$67,$K$8:$K$67,基本信息!O449)+AA451</f>
        <v>0</v>
      </c>
      <c r="AB452" s="69">
        <f>求节点($C$8:$C$67,$K$8:$K$67,基本信息!P449)+AB451</f>
        <v>0</v>
      </c>
      <c r="AC452" s="69">
        <f>求节点($C$8:$C$67,$K$8:$K$67,基本信息!Q449)+AC451</f>
        <v>0</v>
      </c>
      <c r="AD452" s="69">
        <f>求节点($C$8:$C$67,$K$8:$K$67,基本信息!R449)+AD451</f>
        <v>0</v>
      </c>
      <c r="AE452" s="69">
        <f>求节点($C$8:$C$67,$L$8:$L$67,基本信息!N449)+AE451</f>
        <v>506307496.30241644</v>
      </c>
      <c r="AF452" s="69">
        <f>求节点($C$8:$C$67,$L$8:$L$67,基本信息!O449)+AF451</f>
        <v>574005979.81044507</v>
      </c>
      <c r="AG452" s="69">
        <f>求节点($C$8:$C$67,$L$8:$L$67,基本信息!P449)+AG451</f>
        <v>647698353.71210933</v>
      </c>
      <c r="AH452" s="69">
        <f>求节点($C$8:$C$67,$L$8:$L$67,基本信息!Q449)+AH451</f>
        <v>726853522.1965065</v>
      </c>
      <c r="AI452" s="69">
        <f>求节点($C$8:$C$67,$L$8:$L$67,基本信息!R449)+AI451</f>
        <v>811340093.50572407</v>
      </c>
      <c r="AJ452" s="69"/>
    </row>
    <row r="453" spans="14:36" x14ac:dyDescent="0.15">
      <c r="N453" s="69"/>
      <c r="O453" s="69">
        <v>446</v>
      </c>
      <c r="P453" s="69">
        <f>求节点($C$8:$C$67,$I$8:$I$67,基本信息!N450)+P452</f>
        <v>620035.53293080663</v>
      </c>
      <c r="Q453" s="69">
        <f>求节点($C$8:$C$67,$I$8:$I$67,基本信息!O450)+Q452</f>
        <v>654077.79688078084</v>
      </c>
      <c r="R453" s="69">
        <f>求节点($C$8:$C$67,$I$8:$I$67,基本信息!P450)+R452</f>
        <v>689534.69667524379</v>
      </c>
      <c r="S453" s="69">
        <f>求节点($C$8:$C$67,$I$8:$I$67,基本信息!Q450)+S452</f>
        <v>726552.6823951269</v>
      </c>
      <c r="T453" s="69">
        <f>求节点($C$8:$C$67,$I$8:$I$67,基本信息!R450)+T452</f>
        <v>765449.85137715051</v>
      </c>
      <c r="U453" s="69">
        <f>求节点($C$8:$C$67,$J$8:$J$67,基本信息!N450)+U452</f>
        <v>17097258.574859377</v>
      </c>
      <c r="V453" s="69">
        <f>求节点($C$8:$C$67,$J$8:$J$67,基本信息!O450)+V452</f>
        <v>18282070.15777117</v>
      </c>
      <c r="W453" s="69">
        <f>求节点($C$8:$C$67,$J$8:$J$67,基本信息!P450)+W452</f>
        <v>19524890.589488775</v>
      </c>
      <c r="X453" s="69">
        <f>求节点($C$8:$C$67,$J$8:$J$67,基本信息!Q450)+X452</f>
        <v>20828858.334594853</v>
      </c>
      <c r="Y453" s="69">
        <f>求节点($C$8:$C$67,$J$8:$J$67,基本信息!R450)+Y452</f>
        <v>22203131.168546535</v>
      </c>
      <c r="Z453" s="69">
        <f>求节点($C$8:$C$67,$K$8:$K$67,基本信息!N450)+Z452</f>
        <v>0</v>
      </c>
      <c r="AA453" s="69">
        <f>求节点($C$8:$C$67,$K$8:$K$67,基本信息!O450)+AA452</f>
        <v>0</v>
      </c>
      <c r="AB453" s="69">
        <f>求节点($C$8:$C$67,$K$8:$K$67,基本信息!P450)+AB452</f>
        <v>0</v>
      </c>
      <c r="AC453" s="69">
        <f>求节点($C$8:$C$67,$K$8:$K$67,基本信息!Q450)+AC452</f>
        <v>0</v>
      </c>
      <c r="AD453" s="69">
        <f>求节点($C$8:$C$67,$K$8:$K$67,基本信息!R450)+AD452</f>
        <v>0</v>
      </c>
      <c r="AE453" s="69">
        <f>求节点($C$8:$C$67,$L$8:$L$67,基本信息!N450)+AE452</f>
        <v>506307496.30241644</v>
      </c>
      <c r="AF453" s="69">
        <f>求节点($C$8:$C$67,$L$8:$L$67,基本信息!O450)+AF452</f>
        <v>574005979.81044507</v>
      </c>
      <c r="AG453" s="69">
        <f>求节点($C$8:$C$67,$L$8:$L$67,基本信息!P450)+AG452</f>
        <v>647698353.71210933</v>
      </c>
      <c r="AH453" s="69">
        <f>求节点($C$8:$C$67,$L$8:$L$67,基本信息!Q450)+AH452</f>
        <v>726853522.1965065</v>
      </c>
      <c r="AI453" s="69">
        <f>求节点($C$8:$C$67,$L$8:$L$67,基本信息!R450)+AI452</f>
        <v>811340093.50572407</v>
      </c>
      <c r="AJ453" s="69"/>
    </row>
    <row r="454" spans="14:36" x14ac:dyDescent="0.15">
      <c r="N454" s="69"/>
      <c r="O454" s="69">
        <v>447</v>
      </c>
      <c r="P454" s="69">
        <f>求节点($C$8:$C$67,$I$8:$I$67,基本信息!N451)+P453</f>
        <v>620035.53293080663</v>
      </c>
      <c r="Q454" s="69">
        <f>求节点($C$8:$C$67,$I$8:$I$67,基本信息!O451)+Q453</f>
        <v>654077.79688078084</v>
      </c>
      <c r="R454" s="69">
        <f>求节点($C$8:$C$67,$I$8:$I$67,基本信息!P451)+R453</f>
        <v>689534.69667524379</v>
      </c>
      <c r="S454" s="69">
        <f>求节点($C$8:$C$67,$I$8:$I$67,基本信息!Q451)+S453</f>
        <v>726552.6823951269</v>
      </c>
      <c r="T454" s="69">
        <f>求节点($C$8:$C$67,$I$8:$I$67,基本信息!R451)+T453</f>
        <v>765449.85137715051</v>
      </c>
      <c r="U454" s="69">
        <f>求节点($C$8:$C$67,$J$8:$J$67,基本信息!N451)+U453</f>
        <v>17097258.574859377</v>
      </c>
      <c r="V454" s="69">
        <f>求节点($C$8:$C$67,$J$8:$J$67,基本信息!O451)+V453</f>
        <v>18282070.15777117</v>
      </c>
      <c r="W454" s="69">
        <f>求节点($C$8:$C$67,$J$8:$J$67,基本信息!P451)+W453</f>
        <v>19524890.589488775</v>
      </c>
      <c r="X454" s="69">
        <f>求节点($C$8:$C$67,$J$8:$J$67,基本信息!Q451)+X453</f>
        <v>20828858.334594853</v>
      </c>
      <c r="Y454" s="69">
        <f>求节点($C$8:$C$67,$J$8:$J$67,基本信息!R451)+Y453</f>
        <v>22203131.168546535</v>
      </c>
      <c r="Z454" s="69">
        <f>求节点($C$8:$C$67,$K$8:$K$67,基本信息!N451)+Z453</f>
        <v>0</v>
      </c>
      <c r="AA454" s="69">
        <f>求节点($C$8:$C$67,$K$8:$K$67,基本信息!O451)+AA453</f>
        <v>0</v>
      </c>
      <c r="AB454" s="69">
        <f>求节点($C$8:$C$67,$K$8:$K$67,基本信息!P451)+AB453</f>
        <v>0</v>
      </c>
      <c r="AC454" s="69">
        <f>求节点($C$8:$C$67,$K$8:$K$67,基本信息!Q451)+AC453</f>
        <v>0</v>
      </c>
      <c r="AD454" s="69">
        <f>求节点($C$8:$C$67,$K$8:$K$67,基本信息!R451)+AD453</f>
        <v>0</v>
      </c>
      <c r="AE454" s="69">
        <f>求节点($C$8:$C$67,$L$8:$L$67,基本信息!N451)+AE453</f>
        <v>506307496.30241644</v>
      </c>
      <c r="AF454" s="69">
        <f>求节点($C$8:$C$67,$L$8:$L$67,基本信息!O451)+AF453</f>
        <v>574005979.81044507</v>
      </c>
      <c r="AG454" s="69">
        <f>求节点($C$8:$C$67,$L$8:$L$67,基本信息!P451)+AG453</f>
        <v>647698353.71210933</v>
      </c>
      <c r="AH454" s="69">
        <f>求节点($C$8:$C$67,$L$8:$L$67,基本信息!Q451)+AH453</f>
        <v>726853522.1965065</v>
      </c>
      <c r="AI454" s="69">
        <f>求节点($C$8:$C$67,$L$8:$L$67,基本信息!R451)+AI453</f>
        <v>811340093.50572407</v>
      </c>
      <c r="AJ454" s="69"/>
    </row>
    <row r="455" spans="14:36" x14ac:dyDescent="0.15">
      <c r="N455" s="69"/>
      <c r="O455" s="69">
        <v>448</v>
      </c>
      <c r="P455" s="69">
        <f>求节点($C$8:$C$67,$I$8:$I$67,基本信息!N452)+P454</f>
        <v>620035.53293080663</v>
      </c>
      <c r="Q455" s="69">
        <f>求节点($C$8:$C$67,$I$8:$I$67,基本信息!O452)+Q454</f>
        <v>654077.79688078084</v>
      </c>
      <c r="R455" s="69">
        <f>求节点($C$8:$C$67,$I$8:$I$67,基本信息!P452)+R454</f>
        <v>689534.69667524379</v>
      </c>
      <c r="S455" s="69">
        <f>求节点($C$8:$C$67,$I$8:$I$67,基本信息!Q452)+S454</f>
        <v>726552.6823951269</v>
      </c>
      <c r="T455" s="69">
        <f>求节点($C$8:$C$67,$I$8:$I$67,基本信息!R452)+T454</f>
        <v>765449.85137715051</v>
      </c>
      <c r="U455" s="69">
        <f>求节点($C$8:$C$67,$J$8:$J$67,基本信息!N452)+U454</f>
        <v>17097258.574859377</v>
      </c>
      <c r="V455" s="69">
        <f>求节点($C$8:$C$67,$J$8:$J$67,基本信息!O452)+V454</f>
        <v>18282070.15777117</v>
      </c>
      <c r="W455" s="69">
        <f>求节点($C$8:$C$67,$J$8:$J$67,基本信息!P452)+W454</f>
        <v>19524890.589488775</v>
      </c>
      <c r="X455" s="69">
        <f>求节点($C$8:$C$67,$J$8:$J$67,基本信息!Q452)+X454</f>
        <v>20828858.334594853</v>
      </c>
      <c r="Y455" s="69">
        <f>求节点($C$8:$C$67,$J$8:$J$67,基本信息!R452)+Y454</f>
        <v>22203131.168546535</v>
      </c>
      <c r="Z455" s="69">
        <f>求节点($C$8:$C$67,$K$8:$K$67,基本信息!N452)+Z454</f>
        <v>0</v>
      </c>
      <c r="AA455" s="69">
        <f>求节点($C$8:$C$67,$K$8:$K$67,基本信息!O452)+AA454</f>
        <v>0</v>
      </c>
      <c r="AB455" s="69">
        <f>求节点($C$8:$C$67,$K$8:$K$67,基本信息!P452)+AB454</f>
        <v>0</v>
      </c>
      <c r="AC455" s="69">
        <f>求节点($C$8:$C$67,$K$8:$K$67,基本信息!Q452)+AC454</f>
        <v>0</v>
      </c>
      <c r="AD455" s="69">
        <f>求节点($C$8:$C$67,$K$8:$K$67,基本信息!R452)+AD454</f>
        <v>0</v>
      </c>
      <c r="AE455" s="69">
        <f>求节点($C$8:$C$67,$L$8:$L$67,基本信息!N452)+AE454</f>
        <v>506307496.30241644</v>
      </c>
      <c r="AF455" s="69">
        <f>求节点($C$8:$C$67,$L$8:$L$67,基本信息!O452)+AF454</f>
        <v>574005979.81044507</v>
      </c>
      <c r="AG455" s="69">
        <f>求节点($C$8:$C$67,$L$8:$L$67,基本信息!P452)+AG454</f>
        <v>647698353.71210933</v>
      </c>
      <c r="AH455" s="69">
        <f>求节点($C$8:$C$67,$L$8:$L$67,基本信息!Q452)+AH454</f>
        <v>726853522.1965065</v>
      </c>
      <c r="AI455" s="69">
        <f>求节点($C$8:$C$67,$L$8:$L$67,基本信息!R452)+AI454</f>
        <v>811340093.50572407</v>
      </c>
      <c r="AJ455" s="69"/>
    </row>
    <row r="456" spans="14:36" x14ac:dyDescent="0.15">
      <c r="N456" s="69"/>
      <c r="O456" s="69">
        <v>449</v>
      </c>
      <c r="P456" s="69">
        <f>求节点($C$8:$C$67,$I$8:$I$67,基本信息!N453)+P455</f>
        <v>620035.53293080663</v>
      </c>
      <c r="Q456" s="69">
        <f>求节点($C$8:$C$67,$I$8:$I$67,基本信息!O453)+Q455</f>
        <v>654077.79688078084</v>
      </c>
      <c r="R456" s="69">
        <f>求节点($C$8:$C$67,$I$8:$I$67,基本信息!P453)+R455</f>
        <v>689534.69667524379</v>
      </c>
      <c r="S456" s="69">
        <f>求节点($C$8:$C$67,$I$8:$I$67,基本信息!Q453)+S455</f>
        <v>726552.6823951269</v>
      </c>
      <c r="T456" s="69">
        <f>求节点($C$8:$C$67,$I$8:$I$67,基本信息!R453)+T455</f>
        <v>765449.85137715051</v>
      </c>
      <c r="U456" s="69">
        <f>求节点($C$8:$C$67,$J$8:$J$67,基本信息!N453)+U455</f>
        <v>17097258.574859377</v>
      </c>
      <c r="V456" s="69">
        <f>求节点($C$8:$C$67,$J$8:$J$67,基本信息!O453)+V455</f>
        <v>18282070.15777117</v>
      </c>
      <c r="W456" s="69">
        <f>求节点($C$8:$C$67,$J$8:$J$67,基本信息!P453)+W455</f>
        <v>19524890.589488775</v>
      </c>
      <c r="X456" s="69">
        <f>求节点($C$8:$C$67,$J$8:$J$67,基本信息!Q453)+X455</f>
        <v>20828858.334594853</v>
      </c>
      <c r="Y456" s="69">
        <f>求节点($C$8:$C$67,$J$8:$J$67,基本信息!R453)+Y455</f>
        <v>22203131.168546535</v>
      </c>
      <c r="Z456" s="69">
        <f>求节点($C$8:$C$67,$K$8:$K$67,基本信息!N453)+Z455</f>
        <v>0</v>
      </c>
      <c r="AA456" s="69">
        <f>求节点($C$8:$C$67,$K$8:$K$67,基本信息!O453)+AA455</f>
        <v>0</v>
      </c>
      <c r="AB456" s="69">
        <f>求节点($C$8:$C$67,$K$8:$K$67,基本信息!P453)+AB455</f>
        <v>0</v>
      </c>
      <c r="AC456" s="69">
        <f>求节点($C$8:$C$67,$K$8:$K$67,基本信息!Q453)+AC455</f>
        <v>0</v>
      </c>
      <c r="AD456" s="69">
        <f>求节点($C$8:$C$67,$K$8:$K$67,基本信息!R453)+AD455</f>
        <v>0</v>
      </c>
      <c r="AE456" s="69">
        <f>求节点($C$8:$C$67,$L$8:$L$67,基本信息!N453)+AE455</f>
        <v>506307496.30241644</v>
      </c>
      <c r="AF456" s="69">
        <f>求节点($C$8:$C$67,$L$8:$L$67,基本信息!O453)+AF455</f>
        <v>574005979.81044507</v>
      </c>
      <c r="AG456" s="69">
        <f>求节点($C$8:$C$67,$L$8:$L$67,基本信息!P453)+AG455</f>
        <v>647698353.71210933</v>
      </c>
      <c r="AH456" s="69">
        <f>求节点($C$8:$C$67,$L$8:$L$67,基本信息!Q453)+AH455</f>
        <v>726853522.1965065</v>
      </c>
      <c r="AI456" s="69">
        <f>求节点($C$8:$C$67,$L$8:$L$67,基本信息!R453)+AI455</f>
        <v>811340093.50572407</v>
      </c>
      <c r="AJ456" s="69"/>
    </row>
    <row r="457" spans="14:36" x14ac:dyDescent="0.15">
      <c r="N457" s="69"/>
      <c r="O457" s="69">
        <v>450</v>
      </c>
      <c r="P457" s="69">
        <f>求节点($C$8:$C$67,$I$8:$I$67,基本信息!N454)+P456</f>
        <v>620035.53293080663</v>
      </c>
      <c r="Q457" s="69">
        <f>求节点($C$8:$C$67,$I$8:$I$67,基本信息!O454)+Q456</f>
        <v>654077.79688078084</v>
      </c>
      <c r="R457" s="69">
        <f>求节点($C$8:$C$67,$I$8:$I$67,基本信息!P454)+R456</f>
        <v>689534.69667524379</v>
      </c>
      <c r="S457" s="69">
        <f>求节点($C$8:$C$67,$I$8:$I$67,基本信息!Q454)+S456</f>
        <v>726552.6823951269</v>
      </c>
      <c r="T457" s="69">
        <f>求节点($C$8:$C$67,$I$8:$I$67,基本信息!R454)+T456</f>
        <v>765449.85137715051</v>
      </c>
      <c r="U457" s="69">
        <f>求节点($C$8:$C$67,$J$8:$J$67,基本信息!N454)+U456</f>
        <v>17097258.574859377</v>
      </c>
      <c r="V457" s="69">
        <f>求节点($C$8:$C$67,$J$8:$J$67,基本信息!O454)+V456</f>
        <v>18282070.15777117</v>
      </c>
      <c r="W457" s="69">
        <f>求节点($C$8:$C$67,$J$8:$J$67,基本信息!P454)+W456</f>
        <v>19524890.589488775</v>
      </c>
      <c r="X457" s="69">
        <f>求节点($C$8:$C$67,$J$8:$J$67,基本信息!Q454)+X456</f>
        <v>20828858.334594853</v>
      </c>
      <c r="Y457" s="69">
        <f>求节点($C$8:$C$67,$J$8:$J$67,基本信息!R454)+Y456</f>
        <v>22203131.168546535</v>
      </c>
      <c r="Z457" s="69">
        <f>求节点($C$8:$C$67,$K$8:$K$67,基本信息!N454)+Z456</f>
        <v>0</v>
      </c>
      <c r="AA457" s="69">
        <f>求节点($C$8:$C$67,$K$8:$K$67,基本信息!O454)+AA456</f>
        <v>0</v>
      </c>
      <c r="AB457" s="69">
        <f>求节点($C$8:$C$67,$K$8:$K$67,基本信息!P454)+AB456</f>
        <v>0</v>
      </c>
      <c r="AC457" s="69">
        <f>求节点($C$8:$C$67,$K$8:$K$67,基本信息!Q454)+AC456</f>
        <v>0</v>
      </c>
      <c r="AD457" s="69">
        <f>求节点($C$8:$C$67,$K$8:$K$67,基本信息!R454)+AD456</f>
        <v>0</v>
      </c>
      <c r="AE457" s="69">
        <f>求节点($C$8:$C$67,$L$8:$L$67,基本信息!N454)+AE456</f>
        <v>506307496.30241644</v>
      </c>
      <c r="AF457" s="69">
        <f>求节点($C$8:$C$67,$L$8:$L$67,基本信息!O454)+AF456</f>
        <v>574005979.81044507</v>
      </c>
      <c r="AG457" s="69">
        <f>求节点($C$8:$C$67,$L$8:$L$67,基本信息!P454)+AG456</f>
        <v>647698353.71210933</v>
      </c>
      <c r="AH457" s="69">
        <f>求节点($C$8:$C$67,$L$8:$L$67,基本信息!Q454)+AH456</f>
        <v>726853522.1965065</v>
      </c>
      <c r="AI457" s="69">
        <f>求节点($C$8:$C$67,$L$8:$L$67,基本信息!R454)+AI456</f>
        <v>811340093.50572407</v>
      </c>
      <c r="AJ457" s="69"/>
    </row>
    <row r="458" spans="14:36" x14ac:dyDescent="0.15">
      <c r="N458" s="69"/>
      <c r="O458" s="69">
        <v>451</v>
      </c>
      <c r="P458" s="69">
        <f>求节点($C$8:$C$67,$I$8:$I$67,基本信息!N455)+P457</f>
        <v>620035.53293080663</v>
      </c>
      <c r="Q458" s="69">
        <f>求节点($C$8:$C$67,$I$8:$I$67,基本信息!O455)+Q457</f>
        <v>654077.79688078084</v>
      </c>
      <c r="R458" s="69">
        <f>求节点($C$8:$C$67,$I$8:$I$67,基本信息!P455)+R457</f>
        <v>689534.69667524379</v>
      </c>
      <c r="S458" s="69">
        <f>求节点($C$8:$C$67,$I$8:$I$67,基本信息!Q455)+S457</f>
        <v>726552.6823951269</v>
      </c>
      <c r="T458" s="69">
        <f>求节点($C$8:$C$67,$I$8:$I$67,基本信息!R455)+T457</f>
        <v>765449.85137715051</v>
      </c>
      <c r="U458" s="69">
        <f>求节点($C$8:$C$67,$J$8:$J$67,基本信息!N455)+U457</f>
        <v>17097258.574859377</v>
      </c>
      <c r="V458" s="69">
        <f>求节点($C$8:$C$67,$J$8:$J$67,基本信息!O455)+V457</f>
        <v>18282070.15777117</v>
      </c>
      <c r="W458" s="69">
        <f>求节点($C$8:$C$67,$J$8:$J$67,基本信息!P455)+W457</f>
        <v>19524890.589488775</v>
      </c>
      <c r="X458" s="69">
        <f>求节点($C$8:$C$67,$J$8:$J$67,基本信息!Q455)+X457</f>
        <v>20828858.334594853</v>
      </c>
      <c r="Y458" s="69">
        <f>求节点($C$8:$C$67,$J$8:$J$67,基本信息!R455)+Y457</f>
        <v>22203131.168546535</v>
      </c>
      <c r="Z458" s="69">
        <f>求节点($C$8:$C$67,$K$8:$K$67,基本信息!N455)+Z457</f>
        <v>0</v>
      </c>
      <c r="AA458" s="69">
        <f>求节点($C$8:$C$67,$K$8:$K$67,基本信息!O455)+AA457</f>
        <v>0</v>
      </c>
      <c r="AB458" s="69">
        <f>求节点($C$8:$C$67,$K$8:$K$67,基本信息!P455)+AB457</f>
        <v>0</v>
      </c>
      <c r="AC458" s="69">
        <f>求节点($C$8:$C$67,$K$8:$K$67,基本信息!Q455)+AC457</f>
        <v>0</v>
      </c>
      <c r="AD458" s="69">
        <f>求节点($C$8:$C$67,$K$8:$K$67,基本信息!R455)+AD457</f>
        <v>0</v>
      </c>
      <c r="AE458" s="69">
        <f>求节点($C$8:$C$67,$L$8:$L$67,基本信息!N455)+AE457</f>
        <v>506307496.30241644</v>
      </c>
      <c r="AF458" s="69">
        <f>求节点($C$8:$C$67,$L$8:$L$67,基本信息!O455)+AF457</f>
        <v>574005979.81044507</v>
      </c>
      <c r="AG458" s="69">
        <f>求节点($C$8:$C$67,$L$8:$L$67,基本信息!P455)+AG457</f>
        <v>647698353.71210933</v>
      </c>
      <c r="AH458" s="69">
        <f>求节点($C$8:$C$67,$L$8:$L$67,基本信息!Q455)+AH457</f>
        <v>726853522.1965065</v>
      </c>
      <c r="AI458" s="69">
        <f>求节点($C$8:$C$67,$L$8:$L$67,基本信息!R455)+AI457</f>
        <v>811340093.50572407</v>
      </c>
      <c r="AJ458" s="69"/>
    </row>
    <row r="459" spans="14:36" x14ac:dyDescent="0.15">
      <c r="N459" s="69"/>
      <c r="O459" s="69">
        <v>452</v>
      </c>
      <c r="P459" s="69">
        <f>求节点($C$8:$C$67,$I$8:$I$67,基本信息!N456)+P458</f>
        <v>620035.53293080663</v>
      </c>
      <c r="Q459" s="69">
        <f>求节点($C$8:$C$67,$I$8:$I$67,基本信息!O456)+Q458</f>
        <v>654077.79688078084</v>
      </c>
      <c r="R459" s="69">
        <f>求节点($C$8:$C$67,$I$8:$I$67,基本信息!P456)+R458</f>
        <v>689534.69667524379</v>
      </c>
      <c r="S459" s="69">
        <f>求节点($C$8:$C$67,$I$8:$I$67,基本信息!Q456)+S458</f>
        <v>726552.6823951269</v>
      </c>
      <c r="T459" s="69">
        <f>求节点($C$8:$C$67,$I$8:$I$67,基本信息!R456)+T458</f>
        <v>765449.85137715051</v>
      </c>
      <c r="U459" s="69">
        <f>求节点($C$8:$C$67,$J$8:$J$67,基本信息!N456)+U458</f>
        <v>17097258.574859377</v>
      </c>
      <c r="V459" s="69">
        <f>求节点($C$8:$C$67,$J$8:$J$67,基本信息!O456)+V458</f>
        <v>18282070.15777117</v>
      </c>
      <c r="W459" s="69">
        <f>求节点($C$8:$C$67,$J$8:$J$67,基本信息!P456)+W458</f>
        <v>19524890.589488775</v>
      </c>
      <c r="X459" s="69">
        <f>求节点($C$8:$C$67,$J$8:$J$67,基本信息!Q456)+X458</f>
        <v>20828858.334594853</v>
      </c>
      <c r="Y459" s="69">
        <f>求节点($C$8:$C$67,$J$8:$J$67,基本信息!R456)+Y458</f>
        <v>22203131.168546535</v>
      </c>
      <c r="Z459" s="69">
        <f>求节点($C$8:$C$67,$K$8:$K$67,基本信息!N456)+Z458</f>
        <v>0</v>
      </c>
      <c r="AA459" s="69">
        <f>求节点($C$8:$C$67,$K$8:$K$67,基本信息!O456)+AA458</f>
        <v>0</v>
      </c>
      <c r="AB459" s="69">
        <f>求节点($C$8:$C$67,$K$8:$K$67,基本信息!P456)+AB458</f>
        <v>0</v>
      </c>
      <c r="AC459" s="69">
        <f>求节点($C$8:$C$67,$K$8:$K$67,基本信息!Q456)+AC458</f>
        <v>0</v>
      </c>
      <c r="AD459" s="69">
        <f>求节点($C$8:$C$67,$K$8:$K$67,基本信息!R456)+AD458</f>
        <v>0</v>
      </c>
      <c r="AE459" s="69">
        <f>求节点($C$8:$C$67,$L$8:$L$67,基本信息!N456)+AE458</f>
        <v>506307496.30241644</v>
      </c>
      <c r="AF459" s="69">
        <f>求节点($C$8:$C$67,$L$8:$L$67,基本信息!O456)+AF458</f>
        <v>574005979.81044507</v>
      </c>
      <c r="AG459" s="69">
        <f>求节点($C$8:$C$67,$L$8:$L$67,基本信息!P456)+AG458</f>
        <v>647698353.71210933</v>
      </c>
      <c r="AH459" s="69">
        <f>求节点($C$8:$C$67,$L$8:$L$67,基本信息!Q456)+AH458</f>
        <v>726853522.1965065</v>
      </c>
      <c r="AI459" s="69">
        <f>求节点($C$8:$C$67,$L$8:$L$67,基本信息!R456)+AI458</f>
        <v>811340093.50572407</v>
      </c>
      <c r="AJ459" s="69"/>
    </row>
    <row r="460" spans="14:36" x14ac:dyDescent="0.15">
      <c r="N460" s="69"/>
      <c r="O460" s="69">
        <v>453</v>
      </c>
      <c r="P460" s="69">
        <f>求节点($C$8:$C$67,$I$8:$I$67,基本信息!N457)+P459</f>
        <v>620035.53293080663</v>
      </c>
      <c r="Q460" s="69">
        <f>求节点($C$8:$C$67,$I$8:$I$67,基本信息!O457)+Q459</f>
        <v>654077.79688078084</v>
      </c>
      <c r="R460" s="69">
        <f>求节点($C$8:$C$67,$I$8:$I$67,基本信息!P457)+R459</f>
        <v>689534.69667524379</v>
      </c>
      <c r="S460" s="69">
        <f>求节点($C$8:$C$67,$I$8:$I$67,基本信息!Q457)+S459</f>
        <v>726552.6823951269</v>
      </c>
      <c r="T460" s="69">
        <f>求节点($C$8:$C$67,$I$8:$I$67,基本信息!R457)+T459</f>
        <v>765449.85137715051</v>
      </c>
      <c r="U460" s="69">
        <f>求节点($C$8:$C$67,$J$8:$J$67,基本信息!N457)+U459</f>
        <v>17097258.574859377</v>
      </c>
      <c r="V460" s="69">
        <f>求节点($C$8:$C$67,$J$8:$J$67,基本信息!O457)+V459</f>
        <v>18282070.15777117</v>
      </c>
      <c r="W460" s="69">
        <f>求节点($C$8:$C$67,$J$8:$J$67,基本信息!P457)+W459</f>
        <v>19524890.589488775</v>
      </c>
      <c r="X460" s="69">
        <f>求节点($C$8:$C$67,$J$8:$J$67,基本信息!Q457)+X459</f>
        <v>20828858.334594853</v>
      </c>
      <c r="Y460" s="69">
        <f>求节点($C$8:$C$67,$J$8:$J$67,基本信息!R457)+Y459</f>
        <v>22203131.168546535</v>
      </c>
      <c r="Z460" s="69">
        <f>求节点($C$8:$C$67,$K$8:$K$67,基本信息!N457)+Z459</f>
        <v>0</v>
      </c>
      <c r="AA460" s="69">
        <f>求节点($C$8:$C$67,$K$8:$K$67,基本信息!O457)+AA459</f>
        <v>0</v>
      </c>
      <c r="AB460" s="69">
        <f>求节点($C$8:$C$67,$K$8:$K$67,基本信息!P457)+AB459</f>
        <v>0</v>
      </c>
      <c r="AC460" s="69">
        <f>求节点($C$8:$C$67,$K$8:$K$67,基本信息!Q457)+AC459</f>
        <v>0</v>
      </c>
      <c r="AD460" s="69">
        <f>求节点($C$8:$C$67,$K$8:$K$67,基本信息!R457)+AD459</f>
        <v>0</v>
      </c>
      <c r="AE460" s="69">
        <f>求节点($C$8:$C$67,$L$8:$L$67,基本信息!N457)+AE459</f>
        <v>506307496.30241644</v>
      </c>
      <c r="AF460" s="69">
        <f>求节点($C$8:$C$67,$L$8:$L$67,基本信息!O457)+AF459</f>
        <v>574005979.81044507</v>
      </c>
      <c r="AG460" s="69">
        <f>求节点($C$8:$C$67,$L$8:$L$67,基本信息!P457)+AG459</f>
        <v>647698353.71210933</v>
      </c>
      <c r="AH460" s="69">
        <f>求节点($C$8:$C$67,$L$8:$L$67,基本信息!Q457)+AH459</f>
        <v>726853522.1965065</v>
      </c>
      <c r="AI460" s="69">
        <f>求节点($C$8:$C$67,$L$8:$L$67,基本信息!R457)+AI459</f>
        <v>811340093.50572407</v>
      </c>
      <c r="AJ460" s="69"/>
    </row>
    <row r="461" spans="14:36" x14ac:dyDescent="0.15">
      <c r="N461" s="69"/>
      <c r="O461" s="69">
        <v>454</v>
      </c>
      <c r="P461" s="69">
        <f>求节点($C$8:$C$67,$I$8:$I$67,基本信息!N458)+P460</f>
        <v>620035.53293080663</v>
      </c>
      <c r="Q461" s="69">
        <f>求节点($C$8:$C$67,$I$8:$I$67,基本信息!O458)+Q460</f>
        <v>654077.79688078084</v>
      </c>
      <c r="R461" s="69">
        <f>求节点($C$8:$C$67,$I$8:$I$67,基本信息!P458)+R460</f>
        <v>689534.69667524379</v>
      </c>
      <c r="S461" s="69">
        <f>求节点($C$8:$C$67,$I$8:$I$67,基本信息!Q458)+S460</f>
        <v>726552.6823951269</v>
      </c>
      <c r="T461" s="69">
        <f>求节点($C$8:$C$67,$I$8:$I$67,基本信息!R458)+T460</f>
        <v>765449.85137715051</v>
      </c>
      <c r="U461" s="69">
        <f>求节点($C$8:$C$67,$J$8:$J$67,基本信息!N458)+U460</f>
        <v>17097258.574859377</v>
      </c>
      <c r="V461" s="69">
        <f>求节点($C$8:$C$67,$J$8:$J$67,基本信息!O458)+V460</f>
        <v>18282070.15777117</v>
      </c>
      <c r="W461" s="69">
        <f>求节点($C$8:$C$67,$J$8:$J$67,基本信息!P458)+W460</f>
        <v>19524890.589488775</v>
      </c>
      <c r="X461" s="69">
        <f>求节点($C$8:$C$67,$J$8:$J$67,基本信息!Q458)+X460</f>
        <v>20828858.334594853</v>
      </c>
      <c r="Y461" s="69">
        <f>求节点($C$8:$C$67,$J$8:$J$67,基本信息!R458)+Y460</f>
        <v>22203131.168546535</v>
      </c>
      <c r="Z461" s="69">
        <f>求节点($C$8:$C$67,$K$8:$K$67,基本信息!N458)+Z460</f>
        <v>0</v>
      </c>
      <c r="AA461" s="69">
        <f>求节点($C$8:$C$67,$K$8:$K$67,基本信息!O458)+AA460</f>
        <v>0</v>
      </c>
      <c r="AB461" s="69">
        <f>求节点($C$8:$C$67,$K$8:$K$67,基本信息!P458)+AB460</f>
        <v>0</v>
      </c>
      <c r="AC461" s="69">
        <f>求节点($C$8:$C$67,$K$8:$K$67,基本信息!Q458)+AC460</f>
        <v>0</v>
      </c>
      <c r="AD461" s="69">
        <f>求节点($C$8:$C$67,$K$8:$K$67,基本信息!R458)+AD460</f>
        <v>0</v>
      </c>
      <c r="AE461" s="69">
        <f>求节点($C$8:$C$67,$L$8:$L$67,基本信息!N458)+AE460</f>
        <v>506307496.30241644</v>
      </c>
      <c r="AF461" s="69">
        <f>求节点($C$8:$C$67,$L$8:$L$67,基本信息!O458)+AF460</f>
        <v>574005979.81044507</v>
      </c>
      <c r="AG461" s="69">
        <f>求节点($C$8:$C$67,$L$8:$L$67,基本信息!P458)+AG460</f>
        <v>647698353.71210933</v>
      </c>
      <c r="AH461" s="69">
        <f>求节点($C$8:$C$67,$L$8:$L$67,基本信息!Q458)+AH460</f>
        <v>726853522.1965065</v>
      </c>
      <c r="AI461" s="69">
        <f>求节点($C$8:$C$67,$L$8:$L$67,基本信息!R458)+AI460</f>
        <v>811340093.50572407</v>
      </c>
      <c r="AJ461" s="69"/>
    </row>
    <row r="462" spans="14:36" x14ac:dyDescent="0.15">
      <c r="N462" s="69"/>
      <c r="O462" s="69">
        <v>455</v>
      </c>
      <c r="P462" s="69">
        <f>求节点($C$8:$C$67,$I$8:$I$67,基本信息!N459)+P461</f>
        <v>620035.53293080663</v>
      </c>
      <c r="Q462" s="69">
        <f>求节点($C$8:$C$67,$I$8:$I$67,基本信息!O459)+Q461</f>
        <v>654077.79688078084</v>
      </c>
      <c r="R462" s="69">
        <f>求节点($C$8:$C$67,$I$8:$I$67,基本信息!P459)+R461</f>
        <v>689534.69667524379</v>
      </c>
      <c r="S462" s="69">
        <f>求节点($C$8:$C$67,$I$8:$I$67,基本信息!Q459)+S461</f>
        <v>726552.6823951269</v>
      </c>
      <c r="T462" s="69">
        <f>求节点($C$8:$C$67,$I$8:$I$67,基本信息!R459)+T461</f>
        <v>765449.85137715051</v>
      </c>
      <c r="U462" s="69">
        <f>求节点($C$8:$C$67,$J$8:$J$67,基本信息!N459)+U461</f>
        <v>17097258.574859377</v>
      </c>
      <c r="V462" s="69">
        <f>求节点($C$8:$C$67,$J$8:$J$67,基本信息!O459)+V461</f>
        <v>18282070.15777117</v>
      </c>
      <c r="W462" s="69">
        <f>求节点($C$8:$C$67,$J$8:$J$67,基本信息!P459)+W461</f>
        <v>19524890.589488775</v>
      </c>
      <c r="X462" s="69">
        <f>求节点($C$8:$C$67,$J$8:$J$67,基本信息!Q459)+X461</f>
        <v>20828858.334594853</v>
      </c>
      <c r="Y462" s="69">
        <f>求节点($C$8:$C$67,$J$8:$J$67,基本信息!R459)+Y461</f>
        <v>22203131.168546535</v>
      </c>
      <c r="Z462" s="69">
        <f>求节点($C$8:$C$67,$K$8:$K$67,基本信息!N459)+Z461</f>
        <v>0</v>
      </c>
      <c r="AA462" s="69">
        <f>求节点($C$8:$C$67,$K$8:$K$67,基本信息!O459)+AA461</f>
        <v>0</v>
      </c>
      <c r="AB462" s="69">
        <f>求节点($C$8:$C$67,$K$8:$K$67,基本信息!P459)+AB461</f>
        <v>0</v>
      </c>
      <c r="AC462" s="69">
        <f>求节点($C$8:$C$67,$K$8:$K$67,基本信息!Q459)+AC461</f>
        <v>0</v>
      </c>
      <c r="AD462" s="69">
        <f>求节点($C$8:$C$67,$K$8:$K$67,基本信息!R459)+AD461</f>
        <v>0</v>
      </c>
      <c r="AE462" s="69">
        <f>求节点($C$8:$C$67,$L$8:$L$67,基本信息!N459)+AE461</f>
        <v>506307496.30241644</v>
      </c>
      <c r="AF462" s="69">
        <f>求节点($C$8:$C$67,$L$8:$L$67,基本信息!O459)+AF461</f>
        <v>574005979.81044507</v>
      </c>
      <c r="AG462" s="69">
        <f>求节点($C$8:$C$67,$L$8:$L$67,基本信息!P459)+AG461</f>
        <v>647698353.71210933</v>
      </c>
      <c r="AH462" s="69">
        <f>求节点($C$8:$C$67,$L$8:$L$67,基本信息!Q459)+AH461</f>
        <v>726853522.1965065</v>
      </c>
      <c r="AI462" s="69">
        <f>求节点($C$8:$C$67,$L$8:$L$67,基本信息!R459)+AI461</f>
        <v>811340093.50572407</v>
      </c>
      <c r="AJ462" s="69"/>
    </row>
    <row r="463" spans="14:36" x14ac:dyDescent="0.15">
      <c r="N463" s="69"/>
      <c r="O463" s="69">
        <v>456</v>
      </c>
      <c r="P463" s="69">
        <f>求节点($C$8:$C$67,$I$8:$I$67,基本信息!N460)+P462</f>
        <v>620035.53293080663</v>
      </c>
      <c r="Q463" s="69">
        <f>求节点($C$8:$C$67,$I$8:$I$67,基本信息!O460)+Q462</f>
        <v>654077.79688078084</v>
      </c>
      <c r="R463" s="69">
        <f>求节点($C$8:$C$67,$I$8:$I$67,基本信息!P460)+R462</f>
        <v>689534.69667524379</v>
      </c>
      <c r="S463" s="69">
        <f>求节点($C$8:$C$67,$I$8:$I$67,基本信息!Q460)+S462</f>
        <v>726552.6823951269</v>
      </c>
      <c r="T463" s="69">
        <f>求节点($C$8:$C$67,$I$8:$I$67,基本信息!R460)+T462</f>
        <v>765449.85137715051</v>
      </c>
      <c r="U463" s="69">
        <f>求节点($C$8:$C$67,$J$8:$J$67,基本信息!N460)+U462</f>
        <v>17097258.574859377</v>
      </c>
      <c r="V463" s="69">
        <f>求节点($C$8:$C$67,$J$8:$J$67,基本信息!O460)+V462</f>
        <v>18282070.15777117</v>
      </c>
      <c r="W463" s="69">
        <f>求节点($C$8:$C$67,$J$8:$J$67,基本信息!P460)+W462</f>
        <v>19524890.589488775</v>
      </c>
      <c r="X463" s="69">
        <f>求节点($C$8:$C$67,$J$8:$J$67,基本信息!Q460)+X462</f>
        <v>20828858.334594853</v>
      </c>
      <c r="Y463" s="69">
        <f>求节点($C$8:$C$67,$J$8:$J$67,基本信息!R460)+Y462</f>
        <v>22203131.168546535</v>
      </c>
      <c r="Z463" s="69">
        <f>求节点($C$8:$C$67,$K$8:$K$67,基本信息!N460)+Z462</f>
        <v>0</v>
      </c>
      <c r="AA463" s="69">
        <f>求节点($C$8:$C$67,$K$8:$K$67,基本信息!O460)+AA462</f>
        <v>0</v>
      </c>
      <c r="AB463" s="69">
        <f>求节点($C$8:$C$67,$K$8:$K$67,基本信息!P460)+AB462</f>
        <v>0</v>
      </c>
      <c r="AC463" s="69">
        <f>求节点($C$8:$C$67,$K$8:$K$67,基本信息!Q460)+AC462</f>
        <v>0</v>
      </c>
      <c r="AD463" s="69">
        <f>求节点($C$8:$C$67,$K$8:$K$67,基本信息!R460)+AD462</f>
        <v>0</v>
      </c>
      <c r="AE463" s="69">
        <f>求节点($C$8:$C$67,$L$8:$L$67,基本信息!N460)+AE462</f>
        <v>506307496.30241644</v>
      </c>
      <c r="AF463" s="69">
        <f>求节点($C$8:$C$67,$L$8:$L$67,基本信息!O460)+AF462</f>
        <v>574005979.81044507</v>
      </c>
      <c r="AG463" s="69">
        <f>求节点($C$8:$C$67,$L$8:$L$67,基本信息!P460)+AG462</f>
        <v>647698353.71210933</v>
      </c>
      <c r="AH463" s="69">
        <f>求节点($C$8:$C$67,$L$8:$L$67,基本信息!Q460)+AH462</f>
        <v>726853522.1965065</v>
      </c>
      <c r="AI463" s="69">
        <f>求节点($C$8:$C$67,$L$8:$L$67,基本信息!R460)+AI462</f>
        <v>811340093.50572407</v>
      </c>
      <c r="AJ463" s="69"/>
    </row>
    <row r="464" spans="14:36" x14ac:dyDescent="0.15">
      <c r="N464" s="69"/>
      <c r="O464" s="69">
        <v>457</v>
      </c>
      <c r="P464" s="69">
        <f>求节点($C$8:$C$67,$I$8:$I$67,基本信息!N461)+P463</f>
        <v>620035.53293080663</v>
      </c>
      <c r="Q464" s="69">
        <f>求节点($C$8:$C$67,$I$8:$I$67,基本信息!O461)+Q463</f>
        <v>654077.79688078084</v>
      </c>
      <c r="R464" s="69">
        <f>求节点($C$8:$C$67,$I$8:$I$67,基本信息!P461)+R463</f>
        <v>689534.69667524379</v>
      </c>
      <c r="S464" s="69">
        <f>求节点($C$8:$C$67,$I$8:$I$67,基本信息!Q461)+S463</f>
        <v>726552.6823951269</v>
      </c>
      <c r="T464" s="69">
        <f>求节点($C$8:$C$67,$I$8:$I$67,基本信息!R461)+T463</f>
        <v>765449.85137715051</v>
      </c>
      <c r="U464" s="69">
        <f>求节点($C$8:$C$67,$J$8:$J$67,基本信息!N461)+U463</f>
        <v>17097258.574859377</v>
      </c>
      <c r="V464" s="69">
        <f>求节点($C$8:$C$67,$J$8:$J$67,基本信息!O461)+V463</f>
        <v>18282070.15777117</v>
      </c>
      <c r="W464" s="69">
        <f>求节点($C$8:$C$67,$J$8:$J$67,基本信息!P461)+W463</f>
        <v>19524890.589488775</v>
      </c>
      <c r="X464" s="69">
        <f>求节点($C$8:$C$67,$J$8:$J$67,基本信息!Q461)+X463</f>
        <v>20828858.334594853</v>
      </c>
      <c r="Y464" s="69">
        <f>求节点($C$8:$C$67,$J$8:$J$67,基本信息!R461)+Y463</f>
        <v>22203131.168546535</v>
      </c>
      <c r="Z464" s="69">
        <f>求节点($C$8:$C$67,$K$8:$K$67,基本信息!N461)+Z463</f>
        <v>0</v>
      </c>
      <c r="AA464" s="69">
        <f>求节点($C$8:$C$67,$K$8:$K$67,基本信息!O461)+AA463</f>
        <v>0</v>
      </c>
      <c r="AB464" s="69">
        <f>求节点($C$8:$C$67,$K$8:$K$67,基本信息!P461)+AB463</f>
        <v>0</v>
      </c>
      <c r="AC464" s="69">
        <f>求节点($C$8:$C$67,$K$8:$K$67,基本信息!Q461)+AC463</f>
        <v>0</v>
      </c>
      <c r="AD464" s="69">
        <f>求节点($C$8:$C$67,$K$8:$K$67,基本信息!R461)+AD463</f>
        <v>0</v>
      </c>
      <c r="AE464" s="69">
        <f>求节点($C$8:$C$67,$L$8:$L$67,基本信息!N461)+AE463</f>
        <v>506307496.30241644</v>
      </c>
      <c r="AF464" s="69">
        <f>求节点($C$8:$C$67,$L$8:$L$67,基本信息!O461)+AF463</f>
        <v>574005979.81044507</v>
      </c>
      <c r="AG464" s="69">
        <f>求节点($C$8:$C$67,$L$8:$L$67,基本信息!P461)+AG463</f>
        <v>647698353.71210933</v>
      </c>
      <c r="AH464" s="69">
        <f>求节点($C$8:$C$67,$L$8:$L$67,基本信息!Q461)+AH463</f>
        <v>726853522.1965065</v>
      </c>
      <c r="AI464" s="69">
        <f>求节点($C$8:$C$67,$L$8:$L$67,基本信息!R461)+AI463</f>
        <v>811340093.50572407</v>
      </c>
      <c r="AJ464" s="69"/>
    </row>
    <row r="465" spans="14:36" x14ac:dyDescent="0.15">
      <c r="N465" s="69"/>
      <c r="O465" s="69">
        <v>458</v>
      </c>
      <c r="P465" s="69">
        <f>求节点($C$8:$C$67,$I$8:$I$67,基本信息!N462)+P464</f>
        <v>620035.53293080663</v>
      </c>
      <c r="Q465" s="69">
        <f>求节点($C$8:$C$67,$I$8:$I$67,基本信息!O462)+Q464</f>
        <v>654077.79688078084</v>
      </c>
      <c r="R465" s="69">
        <f>求节点($C$8:$C$67,$I$8:$I$67,基本信息!P462)+R464</f>
        <v>689534.69667524379</v>
      </c>
      <c r="S465" s="69">
        <f>求节点($C$8:$C$67,$I$8:$I$67,基本信息!Q462)+S464</f>
        <v>726552.6823951269</v>
      </c>
      <c r="T465" s="69">
        <f>求节点($C$8:$C$67,$I$8:$I$67,基本信息!R462)+T464</f>
        <v>765449.85137715051</v>
      </c>
      <c r="U465" s="69">
        <f>求节点($C$8:$C$67,$J$8:$J$67,基本信息!N462)+U464</f>
        <v>17097258.574859377</v>
      </c>
      <c r="V465" s="69">
        <f>求节点($C$8:$C$67,$J$8:$J$67,基本信息!O462)+V464</f>
        <v>18282070.15777117</v>
      </c>
      <c r="W465" s="69">
        <f>求节点($C$8:$C$67,$J$8:$J$67,基本信息!P462)+W464</f>
        <v>19524890.589488775</v>
      </c>
      <c r="X465" s="69">
        <f>求节点($C$8:$C$67,$J$8:$J$67,基本信息!Q462)+X464</f>
        <v>20828858.334594853</v>
      </c>
      <c r="Y465" s="69">
        <f>求节点($C$8:$C$67,$J$8:$J$67,基本信息!R462)+Y464</f>
        <v>22203131.168546535</v>
      </c>
      <c r="Z465" s="69">
        <f>求节点($C$8:$C$67,$K$8:$K$67,基本信息!N462)+Z464</f>
        <v>0</v>
      </c>
      <c r="AA465" s="69">
        <f>求节点($C$8:$C$67,$K$8:$K$67,基本信息!O462)+AA464</f>
        <v>0</v>
      </c>
      <c r="AB465" s="69">
        <f>求节点($C$8:$C$67,$K$8:$K$67,基本信息!P462)+AB464</f>
        <v>0</v>
      </c>
      <c r="AC465" s="69">
        <f>求节点($C$8:$C$67,$K$8:$K$67,基本信息!Q462)+AC464</f>
        <v>0</v>
      </c>
      <c r="AD465" s="69">
        <f>求节点($C$8:$C$67,$K$8:$K$67,基本信息!R462)+AD464</f>
        <v>0</v>
      </c>
      <c r="AE465" s="69">
        <f>求节点($C$8:$C$67,$L$8:$L$67,基本信息!N462)+AE464</f>
        <v>506307496.30241644</v>
      </c>
      <c r="AF465" s="69">
        <f>求节点($C$8:$C$67,$L$8:$L$67,基本信息!O462)+AF464</f>
        <v>574005979.81044507</v>
      </c>
      <c r="AG465" s="69">
        <f>求节点($C$8:$C$67,$L$8:$L$67,基本信息!P462)+AG464</f>
        <v>647698353.71210933</v>
      </c>
      <c r="AH465" s="69">
        <f>求节点($C$8:$C$67,$L$8:$L$67,基本信息!Q462)+AH464</f>
        <v>726853522.1965065</v>
      </c>
      <c r="AI465" s="69">
        <f>求节点($C$8:$C$67,$L$8:$L$67,基本信息!R462)+AI464</f>
        <v>811340093.50572407</v>
      </c>
      <c r="AJ465" s="69"/>
    </row>
    <row r="466" spans="14:36" x14ac:dyDescent="0.15">
      <c r="N466" s="69"/>
      <c r="O466" s="69">
        <v>459</v>
      </c>
      <c r="P466" s="69">
        <f>求节点($C$8:$C$67,$I$8:$I$67,基本信息!N463)+P465</f>
        <v>620035.53293080663</v>
      </c>
      <c r="Q466" s="69">
        <f>求节点($C$8:$C$67,$I$8:$I$67,基本信息!O463)+Q465</f>
        <v>654077.79688078084</v>
      </c>
      <c r="R466" s="69">
        <f>求节点($C$8:$C$67,$I$8:$I$67,基本信息!P463)+R465</f>
        <v>689534.69667524379</v>
      </c>
      <c r="S466" s="69">
        <f>求节点($C$8:$C$67,$I$8:$I$67,基本信息!Q463)+S465</f>
        <v>726552.6823951269</v>
      </c>
      <c r="T466" s="69">
        <f>求节点($C$8:$C$67,$I$8:$I$67,基本信息!R463)+T465</f>
        <v>765449.85137715051</v>
      </c>
      <c r="U466" s="69">
        <f>求节点($C$8:$C$67,$J$8:$J$67,基本信息!N463)+U465</f>
        <v>17097258.574859377</v>
      </c>
      <c r="V466" s="69">
        <f>求节点($C$8:$C$67,$J$8:$J$67,基本信息!O463)+V465</f>
        <v>18282070.15777117</v>
      </c>
      <c r="W466" s="69">
        <f>求节点($C$8:$C$67,$J$8:$J$67,基本信息!P463)+W465</f>
        <v>19524890.589488775</v>
      </c>
      <c r="X466" s="69">
        <f>求节点($C$8:$C$67,$J$8:$J$67,基本信息!Q463)+X465</f>
        <v>20828858.334594853</v>
      </c>
      <c r="Y466" s="69">
        <f>求节点($C$8:$C$67,$J$8:$J$67,基本信息!R463)+Y465</f>
        <v>22203131.168546535</v>
      </c>
      <c r="Z466" s="69">
        <f>求节点($C$8:$C$67,$K$8:$K$67,基本信息!N463)+Z465</f>
        <v>0</v>
      </c>
      <c r="AA466" s="69">
        <f>求节点($C$8:$C$67,$K$8:$K$67,基本信息!O463)+AA465</f>
        <v>0</v>
      </c>
      <c r="AB466" s="69">
        <f>求节点($C$8:$C$67,$K$8:$K$67,基本信息!P463)+AB465</f>
        <v>0</v>
      </c>
      <c r="AC466" s="69">
        <f>求节点($C$8:$C$67,$K$8:$K$67,基本信息!Q463)+AC465</f>
        <v>0</v>
      </c>
      <c r="AD466" s="69">
        <f>求节点($C$8:$C$67,$K$8:$K$67,基本信息!R463)+AD465</f>
        <v>0</v>
      </c>
      <c r="AE466" s="69">
        <f>求节点($C$8:$C$67,$L$8:$L$67,基本信息!N463)+AE465</f>
        <v>506307496.30241644</v>
      </c>
      <c r="AF466" s="69">
        <f>求节点($C$8:$C$67,$L$8:$L$67,基本信息!O463)+AF465</f>
        <v>574005979.81044507</v>
      </c>
      <c r="AG466" s="69">
        <f>求节点($C$8:$C$67,$L$8:$L$67,基本信息!P463)+AG465</f>
        <v>647698353.71210933</v>
      </c>
      <c r="AH466" s="69">
        <f>求节点($C$8:$C$67,$L$8:$L$67,基本信息!Q463)+AH465</f>
        <v>726853522.1965065</v>
      </c>
      <c r="AI466" s="69">
        <f>求节点($C$8:$C$67,$L$8:$L$67,基本信息!R463)+AI465</f>
        <v>811340093.50572407</v>
      </c>
      <c r="AJ466" s="69"/>
    </row>
    <row r="467" spans="14:36" x14ac:dyDescent="0.15">
      <c r="N467" s="69"/>
      <c r="O467" s="69">
        <v>460</v>
      </c>
      <c r="P467" s="69">
        <f>求节点($C$8:$C$67,$I$8:$I$67,基本信息!N464)+P466</f>
        <v>620035.53293080663</v>
      </c>
      <c r="Q467" s="69">
        <f>求节点($C$8:$C$67,$I$8:$I$67,基本信息!O464)+Q466</f>
        <v>654077.79688078084</v>
      </c>
      <c r="R467" s="69">
        <f>求节点($C$8:$C$67,$I$8:$I$67,基本信息!P464)+R466</f>
        <v>689534.69667524379</v>
      </c>
      <c r="S467" s="69">
        <f>求节点($C$8:$C$67,$I$8:$I$67,基本信息!Q464)+S466</f>
        <v>726552.6823951269</v>
      </c>
      <c r="T467" s="69">
        <f>求节点($C$8:$C$67,$I$8:$I$67,基本信息!R464)+T466</f>
        <v>765449.85137715051</v>
      </c>
      <c r="U467" s="69">
        <f>求节点($C$8:$C$67,$J$8:$J$67,基本信息!N464)+U466</f>
        <v>17097258.574859377</v>
      </c>
      <c r="V467" s="69">
        <f>求节点($C$8:$C$67,$J$8:$J$67,基本信息!O464)+V466</f>
        <v>18282070.15777117</v>
      </c>
      <c r="W467" s="69">
        <f>求节点($C$8:$C$67,$J$8:$J$67,基本信息!P464)+W466</f>
        <v>19524890.589488775</v>
      </c>
      <c r="X467" s="69">
        <f>求节点($C$8:$C$67,$J$8:$J$67,基本信息!Q464)+X466</f>
        <v>20828858.334594853</v>
      </c>
      <c r="Y467" s="69">
        <f>求节点($C$8:$C$67,$J$8:$J$67,基本信息!R464)+Y466</f>
        <v>22203131.168546535</v>
      </c>
      <c r="Z467" s="69">
        <f>求节点($C$8:$C$67,$K$8:$K$67,基本信息!N464)+Z466</f>
        <v>0</v>
      </c>
      <c r="AA467" s="69">
        <f>求节点($C$8:$C$67,$K$8:$K$67,基本信息!O464)+AA466</f>
        <v>0</v>
      </c>
      <c r="AB467" s="69">
        <f>求节点($C$8:$C$67,$K$8:$K$67,基本信息!P464)+AB466</f>
        <v>0</v>
      </c>
      <c r="AC467" s="69">
        <f>求节点($C$8:$C$67,$K$8:$K$67,基本信息!Q464)+AC466</f>
        <v>0</v>
      </c>
      <c r="AD467" s="69">
        <f>求节点($C$8:$C$67,$K$8:$K$67,基本信息!R464)+AD466</f>
        <v>0</v>
      </c>
      <c r="AE467" s="69">
        <f>求节点($C$8:$C$67,$L$8:$L$67,基本信息!N464)+AE466</f>
        <v>506307496.30241644</v>
      </c>
      <c r="AF467" s="69">
        <f>求节点($C$8:$C$67,$L$8:$L$67,基本信息!O464)+AF466</f>
        <v>574005979.81044507</v>
      </c>
      <c r="AG467" s="69">
        <f>求节点($C$8:$C$67,$L$8:$L$67,基本信息!P464)+AG466</f>
        <v>647698353.71210933</v>
      </c>
      <c r="AH467" s="69">
        <f>求节点($C$8:$C$67,$L$8:$L$67,基本信息!Q464)+AH466</f>
        <v>726853522.1965065</v>
      </c>
      <c r="AI467" s="69">
        <f>求节点($C$8:$C$67,$L$8:$L$67,基本信息!R464)+AI466</f>
        <v>811340093.50572407</v>
      </c>
      <c r="AJ467" s="69"/>
    </row>
    <row r="468" spans="14:36" x14ac:dyDescent="0.15">
      <c r="N468" s="69"/>
      <c r="O468" s="69">
        <v>461</v>
      </c>
      <c r="P468" s="69">
        <f>求节点($C$8:$C$67,$I$8:$I$67,基本信息!N465)+P467</f>
        <v>620035.53293080663</v>
      </c>
      <c r="Q468" s="69">
        <f>求节点($C$8:$C$67,$I$8:$I$67,基本信息!O465)+Q467</f>
        <v>654077.79688078084</v>
      </c>
      <c r="R468" s="69">
        <f>求节点($C$8:$C$67,$I$8:$I$67,基本信息!P465)+R467</f>
        <v>689534.69667524379</v>
      </c>
      <c r="S468" s="69">
        <f>求节点($C$8:$C$67,$I$8:$I$67,基本信息!Q465)+S467</f>
        <v>726552.6823951269</v>
      </c>
      <c r="T468" s="69">
        <f>求节点($C$8:$C$67,$I$8:$I$67,基本信息!R465)+T467</f>
        <v>765449.85137715051</v>
      </c>
      <c r="U468" s="69">
        <f>求节点($C$8:$C$67,$J$8:$J$67,基本信息!N465)+U467</f>
        <v>17097258.574859377</v>
      </c>
      <c r="V468" s="69">
        <f>求节点($C$8:$C$67,$J$8:$J$67,基本信息!O465)+V467</f>
        <v>18282070.15777117</v>
      </c>
      <c r="W468" s="69">
        <f>求节点($C$8:$C$67,$J$8:$J$67,基本信息!P465)+W467</f>
        <v>19524890.589488775</v>
      </c>
      <c r="X468" s="69">
        <f>求节点($C$8:$C$67,$J$8:$J$67,基本信息!Q465)+X467</f>
        <v>20828858.334594853</v>
      </c>
      <c r="Y468" s="69">
        <f>求节点($C$8:$C$67,$J$8:$J$67,基本信息!R465)+Y467</f>
        <v>22203131.168546535</v>
      </c>
      <c r="Z468" s="69">
        <f>求节点($C$8:$C$67,$K$8:$K$67,基本信息!N465)+Z467</f>
        <v>0</v>
      </c>
      <c r="AA468" s="69">
        <f>求节点($C$8:$C$67,$K$8:$K$67,基本信息!O465)+AA467</f>
        <v>0</v>
      </c>
      <c r="AB468" s="69">
        <f>求节点($C$8:$C$67,$K$8:$K$67,基本信息!P465)+AB467</f>
        <v>0</v>
      </c>
      <c r="AC468" s="69">
        <f>求节点($C$8:$C$67,$K$8:$K$67,基本信息!Q465)+AC467</f>
        <v>0</v>
      </c>
      <c r="AD468" s="69">
        <f>求节点($C$8:$C$67,$K$8:$K$67,基本信息!R465)+AD467</f>
        <v>0</v>
      </c>
      <c r="AE468" s="69">
        <f>求节点($C$8:$C$67,$L$8:$L$67,基本信息!N465)+AE467</f>
        <v>506307496.30241644</v>
      </c>
      <c r="AF468" s="69">
        <f>求节点($C$8:$C$67,$L$8:$L$67,基本信息!O465)+AF467</f>
        <v>574005979.81044507</v>
      </c>
      <c r="AG468" s="69">
        <f>求节点($C$8:$C$67,$L$8:$L$67,基本信息!P465)+AG467</f>
        <v>647698353.71210933</v>
      </c>
      <c r="AH468" s="69">
        <f>求节点($C$8:$C$67,$L$8:$L$67,基本信息!Q465)+AH467</f>
        <v>726853522.1965065</v>
      </c>
      <c r="AI468" s="69">
        <f>求节点($C$8:$C$67,$L$8:$L$67,基本信息!R465)+AI467</f>
        <v>811340093.50572407</v>
      </c>
      <c r="AJ468" s="69"/>
    </row>
    <row r="469" spans="14:36" x14ac:dyDescent="0.15">
      <c r="N469" s="69"/>
      <c r="O469" s="69">
        <v>462</v>
      </c>
      <c r="P469" s="69">
        <f>求节点($C$8:$C$67,$I$8:$I$67,基本信息!N466)+P468</f>
        <v>620035.53293080663</v>
      </c>
      <c r="Q469" s="69">
        <f>求节点($C$8:$C$67,$I$8:$I$67,基本信息!O466)+Q468</f>
        <v>654077.79688078084</v>
      </c>
      <c r="R469" s="69">
        <f>求节点($C$8:$C$67,$I$8:$I$67,基本信息!P466)+R468</f>
        <v>689534.69667524379</v>
      </c>
      <c r="S469" s="69">
        <f>求节点($C$8:$C$67,$I$8:$I$67,基本信息!Q466)+S468</f>
        <v>726552.6823951269</v>
      </c>
      <c r="T469" s="69">
        <f>求节点($C$8:$C$67,$I$8:$I$67,基本信息!R466)+T468</f>
        <v>765449.85137715051</v>
      </c>
      <c r="U469" s="69">
        <f>求节点($C$8:$C$67,$J$8:$J$67,基本信息!N466)+U468</f>
        <v>17097258.574859377</v>
      </c>
      <c r="V469" s="69">
        <f>求节点($C$8:$C$67,$J$8:$J$67,基本信息!O466)+V468</f>
        <v>18282070.15777117</v>
      </c>
      <c r="W469" s="69">
        <f>求节点($C$8:$C$67,$J$8:$J$67,基本信息!P466)+W468</f>
        <v>19524890.589488775</v>
      </c>
      <c r="X469" s="69">
        <f>求节点($C$8:$C$67,$J$8:$J$67,基本信息!Q466)+X468</f>
        <v>20828858.334594853</v>
      </c>
      <c r="Y469" s="69">
        <f>求节点($C$8:$C$67,$J$8:$J$67,基本信息!R466)+Y468</f>
        <v>22203131.168546535</v>
      </c>
      <c r="Z469" s="69">
        <f>求节点($C$8:$C$67,$K$8:$K$67,基本信息!N466)+Z468</f>
        <v>0</v>
      </c>
      <c r="AA469" s="69">
        <f>求节点($C$8:$C$67,$K$8:$K$67,基本信息!O466)+AA468</f>
        <v>0</v>
      </c>
      <c r="AB469" s="69">
        <f>求节点($C$8:$C$67,$K$8:$K$67,基本信息!P466)+AB468</f>
        <v>0</v>
      </c>
      <c r="AC469" s="69">
        <f>求节点($C$8:$C$67,$K$8:$K$67,基本信息!Q466)+AC468</f>
        <v>0</v>
      </c>
      <c r="AD469" s="69">
        <f>求节点($C$8:$C$67,$K$8:$K$67,基本信息!R466)+AD468</f>
        <v>0</v>
      </c>
      <c r="AE469" s="69">
        <f>求节点($C$8:$C$67,$L$8:$L$67,基本信息!N466)+AE468</f>
        <v>506307496.30241644</v>
      </c>
      <c r="AF469" s="69">
        <f>求节点($C$8:$C$67,$L$8:$L$67,基本信息!O466)+AF468</f>
        <v>574005979.81044507</v>
      </c>
      <c r="AG469" s="69">
        <f>求节点($C$8:$C$67,$L$8:$L$67,基本信息!P466)+AG468</f>
        <v>647698353.71210933</v>
      </c>
      <c r="AH469" s="69">
        <f>求节点($C$8:$C$67,$L$8:$L$67,基本信息!Q466)+AH468</f>
        <v>726853522.1965065</v>
      </c>
      <c r="AI469" s="69">
        <f>求节点($C$8:$C$67,$L$8:$L$67,基本信息!R466)+AI468</f>
        <v>811340093.50572407</v>
      </c>
      <c r="AJ469" s="69"/>
    </row>
    <row r="470" spans="14:36" x14ac:dyDescent="0.15">
      <c r="N470" s="69"/>
      <c r="O470" s="69">
        <v>463</v>
      </c>
      <c r="P470" s="69">
        <f>求节点($C$8:$C$67,$I$8:$I$67,基本信息!N467)+P469</f>
        <v>620035.53293080663</v>
      </c>
      <c r="Q470" s="69">
        <f>求节点($C$8:$C$67,$I$8:$I$67,基本信息!O467)+Q469</f>
        <v>654077.79688078084</v>
      </c>
      <c r="R470" s="69">
        <f>求节点($C$8:$C$67,$I$8:$I$67,基本信息!P467)+R469</f>
        <v>689534.69667524379</v>
      </c>
      <c r="S470" s="69">
        <f>求节点($C$8:$C$67,$I$8:$I$67,基本信息!Q467)+S469</f>
        <v>726552.6823951269</v>
      </c>
      <c r="T470" s="69">
        <f>求节点($C$8:$C$67,$I$8:$I$67,基本信息!R467)+T469</f>
        <v>765449.85137715051</v>
      </c>
      <c r="U470" s="69">
        <f>求节点($C$8:$C$67,$J$8:$J$67,基本信息!N467)+U469</f>
        <v>17097258.574859377</v>
      </c>
      <c r="V470" s="69">
        <f>求节点($C$8:$C$67,$J$8:$J$67,基本信息!O467)+V469</f>
        <v>18282070.15777117</v>
      </c>
      <c r="W470" s="69">
        <f>求节点($C$8:$C$67,$J$8:$J$67,基本信息!P467)+W469</f>
        <v>19524890.589488775</v>
      </c>
      <c r="X470" s="69">
        <f>求节点($C$8:$C$67,$J$8:$J$67,基本信息!Q467)+X469</f>
        <v>20828858.334594853</v>
      </c>
      <c r="Y470" s="69">
        <f>求节点($C$8:$C$67,$J$8:$J$67,基本信息!R467)+Y469</f>
        <v>22203131.168546535</v>
      </c>
      <c r="Z470" s="69">
        <f>求节点($C$8:$C$67,$K$8:$K$67,基本信息!N467)+Z469</f>
        <v>0</v>
      </c>
      <c r="AA470" s="69">
        <f>求节点($C$8:$C$67,$K$8:$K$67,基本信息!O467)+AA469</f>
        <v>0</v>
      </c>
      <c r="AB470" s="69">
        <f>求节点($C$8:$C$67,$K$8:$K$67,基本信息!P467)+AB469</f>
        <v>0</v>
      </c>
      <c r="AC470" s="69">
        <f>求节点($C$8:$C$67,$K$8:$K$67,基本信息!Q467)+AC469</f>
        <v>0</v>
      </c>
      <c r="AD470" s="69">
        <f>求节点($C$8:$C$67,$K$8:$K$67,基本信息!R467)+AD469</f>
        <v>0</v>
      </c>
      <c r="AE470" s="69">
        <f>求节点($C$8:$C$67,$L$8:$L$67,基本信息!N467)+AE469</f>
        <v>506307496.30241644</v>
      </c>
      <c r="AF470" s="69">
        <f>求节点($C$8:$C$67,$L$8:$L$67,基本信息!O467)+AF469</f>
        <v>574005979.81044507</v>
      </c>
      <c r="AG470" s="69">
        <f>求节点($C$8:$C$67,$L$8:$L$67,基本信息!P467)+AG469</f>
        <v>647698353.71210933</v>
      </c>
      <c r="AH470" s="69">
        <f>求节点($C$8:$C$67,$L$8:$L$67,基本信息!Q467)+AH469</f>
        <v>726853522.1965065</v>
      </c>
      <c r="AI470" s="69">
        <f>求节点($C$8:$C$67,$L$8:$L$67,基本信息!R467)+AI469</f>
        <v>811340093.50572407</v>
      </c>
      <c r="AJ470" s="69"/>
    </row>
    <row r="471" spans="14:36" x14ac:dyDescent="0.15">
      <c r="N471" s="69"/>
      <c r="O471" s="69">
        <v>464</v>
      </c>
      <c r="P471" s="69">
        <f>求节点($C$8:$C$67,$I$8:$I$67,基本信息!N468)+P470</f>
        <v>620035.53293080663</v>
      </c>
      <c r="Q471" s="69">
        <f>求节点($C$8:$C$67,$I$8:$I$67,基本信息!O468)+Q470</f>
        <v>654077.79688078084</v>
      </c>
      <c r="R471" s="69">
        <f>求节点($C$8:$C$67,$I$8:$I$67,基本信息!P468)+R470</f>
        <v>689534.69667524379</v>
      </c>
      <c r="S471" s="69">
        <f>求节点($C$8:$C$67,$I$8:$I$67,基本信息!Q468)+S470</f>
        <v>726552.6823951269</v>
      </c>
      <c r="T471" s="69">
        <f>求节点($C$8:$C$67,$I$8:$I$67,基本信息!R468)+T470</f>
        <v>765449.85137715051</v>
      </c>
      <c r="U471" s="69">
        <f>求节点($C$8:$C$67,$J$8:$J$67,基本信息!N468)+U470</f>
        <v>17097258.574859377</v>
      </c>
      <c r="V471" s="69">
        <f>求节点($C$8:$C$67,$J$8:$J$67,基本信息!O468)+V470</f>
        <v>18282070.15777117</v>
      </c>
      <c r="W471" s="69">
        <f>求节点($C$8:$C$67,$J$8:$J$67,基本信息!P468)+W470</f>
        <v>19524890.589488775</v>
      </c>
      <c r="X471" s="69">
        <f>求节点($C$8:$C$67,$J$8:$J$67,基本信息!Q468)+X470</f>
        <v>20828858.334594853</v>
      </c>
      <c r="Y471" s="69">
        <f>求节点($C$8:$C$67,$J$8:$J$67,基本信息!R468)+Y470</f>
        <v>22203131.168546535</v>
      </c>
      <c r="Z471" s="69">
        <f>求节点($C$8:$C$67,$K$8:$K$67,基本信息!N468)+Z470</f>
        <v>0</v>
      </c>
      <c r="AA471" s="69">
        <f>求节点($C$8:$C$67,$K$8:$K$67,基本信息!O468)+AA470</f>
        <v>0</v>
      </c>
      <c r="AB471" s="69">
        <f>求节点($C$8:$C$67,$K$8:$K$67,基本信息!P468)+AB470</f>
        <v>0</v>
      </c>
      <c r="AC471" s="69">
        <f>求节点($C$8:$C$67,$K$8:$K$67,基本信息!Q468)+AC470</f>
        <v>0</v>
      </c>
      <c r="AD471" s="69">
        <f>求节点($C$8:$C$67,$K$8:$K$67,基本信息!R468)+AD470</f>
        <v>0</v>
      </c>
      <c r="AE471" s="69">
        <f>求节点($C$8:$C$67,$L$8:$L$67,基本信息!N468)+AE470</f>
        <v>506307496.30241644</v>
      </c>
      <c r="AF471" s="69">
        <f>求节点($C$8:$C$67,$L$8:$L$67,基本信息!O468)+AF470</f>
        <v>574005979.81044507</v>
      </c>
      <c r="AG471" s="69">
        <f>求节点($C$8:$C$67,$L$8:$L$67,基本信息!P468)+AG470</f>
        <v>647698353.71210933</v>
      </c>
      <c r="AH471" s="69">
        <f>求节点($C$8:$C$67,$L$8:$L$67,基本信息!Q468)+AH470</f>
        <v>726853522.1965065</v>
      </c>
      <c r="AI471" s="69">
        <f>求节点($C$8:$C$67,$L$8:$L$67,基本信息!R468)+AI470</f>
        <v>811340093.50572407</v>
      </c>
      <c r="AJ471" s="69"/>
    </row>
    <row r="472" spans="14:36" x14ac:dyDescent="0.15">
      <c r="N472" s="69"/>
      <c r="O472" s="69">
        <v>465</v>
      </c>
      <c r="P472" s="69">
        <f>求节点($C$8:$C$67,$I$8:$I$67,基本信息!N469)+P471</f>
        <v>620035.53293080663</v>
      </c>
      <c r="Q472" s="69">
        <f>求节点($C$8:$C$67,$I$8:$I$67,基本信息!O469)+Q471</f>
        <v>654077.79688078084</v>
      </c>
      <c r="R472" s="69">
        <f>求节点($C$8:$C$67,$I$8:$I$67,基本信息!P469)+R471</f>
        <v>689534.69667524379</v>
      </c>
      <c r="S472" s="69">
        <f>求节点($C$8:$C$67,$I$8:$I$67,基本信息!Q469)+S471</f>
        <v>726552.6823951269</v>
      </c>
      <c r="T472" s="69">
        <f>求节点($C$8:$C$67,$I$8:$I$67,基本信息!R469)+T471</f>
        <v>765449.85137715051</v>
      </c>
      <c r="U472" s="69">
        <f>求节点($C$8:$C$67,$J$8:$J$67,基本信息!N469)+U471</f>
        <v>17097258.574859377</v>
      </c>
      <c r="V472" s="69">
        <f>求节点($C$8:$C$67,$J$8:$J$67,基本信息!O469)+V471</f>
        <v>18282070.15777117</v>
      </c>
      <c r="W472" s="69">
        <f>求节点($C$8:$C$67,$J$8:$J$67,基本信息!P469)+W471</f>
        <v>19524890.589488775</v>
      </c>
      <c r="X472" s="69">
        <f>求节点($C$8:$C$67,$J$8:$J$67,基本信息!Q469)+X471</f>
        <v>20828858.334594853</v>
      </c>
      <c r="Y472" s="69">
        <f>求节点($C$8:$C$67,$J$8:$J$67,基本信息!R469)+Y471</f>
        <v>22203131.168546535</v>
      </c>
      <c r="Z472" s="69">
        <f>求节点($C$8:$C$67,$K$8:$K$67,基本信息!N469)+Z471</f>
        <v>0</v>
      </c>
      <c r="AA472" s="69">
        <f>求节点($C$8:$C$67,$K$8:$K$67,基本信息!O469)+AA471</f>
        <v>0</v>
      </c>
      <c r="AB472" s="69">
        <f>求节点($C$8:$C$67,$K$8:$K$67,基本信息!P469)+AB471</f>
        <v>0</v>
      </c>
      <c r="AC472" s="69">
        <f>求节点($C$8:$C$67,$K$8:$K$67,基本信息!Q469)+AC471</f>
        <v>0</v>
      </c>
      <c r="AD472" s="69">
        <f>求节点($C$8:$C$67,$K$8:$K$67,基本信息!R469)+AD471</f>
        <v>0</v>
      </c>
      <c r="AE472" s="69">
        <f>求节点($C$8:$C$67,$L$8:$L$67,基本信息!N469)+AE471</f>
        <v>506307496.30241644</v>
      </c>
      <c r="AF472" s="69">
        <f>求节点($C$8:$C$67,$L$8:$L$67,基本信息!O469)+AF471</f>
        <v>574005979.81044507</v>
      </c>
      <c r="AG472" s="69">
        <f>求节点($C$8:$C$67,$L$8:$L$67,基本信息!P469)+AG471</f>
        <v>647698353.71210933</v>
      </c>
      <c r="AH472" s="69">
        <f>求节点($C$8:$C$67,$L$8:$L$67,基本信息!Q469)+AH471</f>
        <v>726853522.1965065</v>
      </c>
      <c r="AI472" s="69">
        <f>求节点($C$8:$C$67,$L$8:$L$67,基本信息!R469)+AI471</f>
        <v>811340093.50572407</v>
      </c>
      <c r="AJ472" s="69"/>
    </row>
    <row r="473" spans="14:36" x14ac:dyDescent="0.15">
      <c r="N473" s="69"/>
      <c r="O473" s="69">
        <v>466</v>
      </c>
      <c r="P473" s="69">
        <f>求节点($C$8:$C$67,$I$8:$I$67,基本信息!N470)+P472</f>
        <v>620035.53293080663</v>
      </c>
      <c r="Q473" s="69">
        <f>求节点($C$8:$C$67,$I$8:$I$67,基本信息!O470)+Q472</f>
        <v>654077.79688078084</v>
      </c>
      <c r="R473" s="69">
        <f>求节点($C$8:$C$67,$I$8:$I$67,基本信息!P470)+R472</f>
        <v>689534.69667524379</v>
      </c>
      <c r="S473" s="69">
        <f>求节点($C$8:$C$67,$I$8:$I$67,基本信息!Q470)+S472</f>
        <v>726552.6823951269</v>
      </c>
      <c r="T473" s="69">
        <f>求节点($C$8:$C$67,$I$8:$I$67,基本信息!R470)+T472</f>
        <v>765449.85137715051</v>
      </c>
      <c r="U473" s="69">
        <f>求节点($C$8:$C$67,$J$8:$J$67,基本信息!N470)+U472</f>
        <v>17097258.574859377</v>
      </c>
      <c r="V473" s="69">
        <f>求节点($C$8:$C$67,$J$8:$J$67,基本信息!O470)+V472</f>
        <v>18282070.15777117</v>
      </c>
      <c r="W473" s="69">
        <f>求节点($C$8:$C$67,$J$8:$J$67,基本信息!P470)+W472</f>
        <v>19524890.589488775</v>
      </c>
      <c r="X473" s="69">
        <f>求节点($C$8:$C$67,$J$8:$J$67,基本信息!Q470)+X472</f>
        <v>20828858.334594853</v>
      </c>
      <c r="Y473" s="69">
        <f>求节点($C$8:$C$67,$J$8:$J$67,基本信息!R470)+Y472</f>
        <v>22203131.168546535</v>
      </c>
      <c r="Z473" s="69">
        <f>求节点($C$8:$C$67,$K$8:$K$67,基本信息!N470)+Z472</f>
        <v>0</v>
      </c>
      <c r="AA473" s="69">
        <f>求节点($C$8:$C$67,$K$8:$K$67,基本信息!O470)+AA472</f>
        <v>0</v>
      </c>
      <c r="AB473" s="69">
        <f>求节点($C$8:$C$67,$K$8:$K$67,基本信息!P470)+AB472</f>
        <v>0</v>
      </c>
      <c r="AC473" s="69">
        <f>求节点($C$8:$C$67,$K$8:$K$67,基本信息!Q470)+AC472</f>
        <v>0</v>
      </c>
      <c r="AD473" s="69">
        <f>求节点($C$8:$C$67,$K$8:$K$67,基本信息!R470)+AD472</f>
        <v>0</v>
      </c>
      <c r="AE473" s="69">
        <f>求节点($C$8:$C$67,$L$8:$L$67,基本信息!N470)+AE472</f>
        <v>506307496.30241644</v>
      </c>
      <c r="AF473" s="69">
        <f>求节点($C$8:$C$67,$L$8:$L$67,基本信息!O470)+AF472</f>
        <v>574005979.81044507</v>
      </c>
      <c r="AG473" s="69">
        <f>求节点($C$8:$C$67,$L$8:$L$67,基本信息!P470)+AG472</f>
        <v>647698353.71210933</v>
      </c>
      <c r="AH473" s="69">
        <f>求节点($C$8:$C$67,$L$8:$L$67,基本信息!Q470)+AH472</f>
        <v>726853522.1965065</v>
      </c>
      <c r="AI473" s="69">
        <f>求节点($C$8:$C$67,$L$8:$L$67,基本信息!R470)+AI472</f>
        <v>811340093.50572407</v>
      </c>
      <c r="AJ473" s="69"/>
    </row>
    <row r="474" spans="14:36" x14ac:dyDescent="0.15">
      <c r="N474" s="69"/>
      <c r="O474" s="69">
        <v>467</v>
      </c>
      <c r="P474" s="69">
        <f>求节点($C$8:$C$67,$I$8:$I$67,基本信息!N471)+P473</f>
        <v>620035.53293080663</v>
      </c>
      <c r="Q474" s="69">
        <f>求节点($C$8:$C$67,$I$8:$I$67,基本信息!O471)+Q473</f>
        <v>654077.79688078084</v>
      </c>
      <c r="R474" s="69">
        <f>求节点($C$8:$C$67,$I$8:$I$67,基本信息!P471)+R473</f>
        <v>689534.69667524379</v>
      </c>
      <c r="S474" s="69">
        <f>求节点($C$8:$C$67,$I$8:$I$67,基本信息!Q471)+S473</f>
        <v>726552.6823951269</v>
      </c>
      <c r="T474" s="69">
        <f>求节点($C$8:$C$67,$I$8:$I$67,基本信息!R471)+T473</f>
        <v>765449.85137715051</v>
      </c>
      <c r="U474" s="69">
        <f>求节点($C$8:$C$67,$J$8:$J$67,基本信息!N471)+U473</f>
        <v>17097258.574859377</v>
      </c>
      <c r="V474" s="69">
        <f>求节点($C$8:$C$67,$J$8:$J$67,基本信息!O471)+V473</f>
        <v>18282070.15777117</v>
      </c>
      <c r="W474" s="69">
        <f>求节点($C$8:$C$67,$J$8:$J$67,基本信息!P471)+W473</f>
        <v>19524890.589488775</v>
      </c>
      <c r="X474" s="69">
        <f>求节点($C$8:$C$67,$J$8:$J$67,基本信息!Q471)+X473</f>
        <v>20828858.334594853</v>
      </c>
      <c r="Y474" s="69">
        <f>求节点($C$8:$C$67,$J$8:$J$67,基本信息!R471)+Y473</f>
        <v>22203131.168546535</v>
      </c>
      <c r="Z474" s="69">
        <f>求节点($C$8:$C$67,$K$8:$K$67,基本信息!N471)+Z473</f>
        <v>0</v>
      </c>
      <c r="AA474" s="69">
        <f>求节点($C$8:$C$67,$K$8:$K$67,基本信息!O471)+AA473</f>
        <v>0</v>
      </c>
      <c r="AB474" s="69">
        <f>求节点($C$8:$C$67,$K$8:$K$67,基本信息!P471)+AB473</f>
        <v>0</v>
      </c>
      <c r="AC474" s="69">
        <f>求节点($C$8:$C$67,$K$8:$K$67,基本信息!Q471)+AC473</f>
        <v>0</v>
      </c>
      <c r="AD474" s="69">
        <f>求节点($C$8:$C$67,$K$8:$K$67,基本信息!R471)+AD473</f>
        <v>0</v>
      </c>
      <c r="AE474" s="69">
        <f>求节点($C$8:$C$67,$L$8:$L$67,基本信息!N471)+AE473</f>
        <v>506307496.30241644</v>
      </c>
      <c r="AF474" s="69">
        <f>求节点($C$8:$C$67,$L$8:$L$67,基本信息!O471)+AF473</f>
        <v>574005979.81044507</v>
      </c>
      <c r="AG474" s="69">
        <f>求节点($C$8:$C$67,$L$8:$L$67,基本信息!P471)+AG473</f>
        <v>647698353.71210933</v>
      </c>
      <c r="AH474" s="69">
        <f>求节点($C$8:$C$67,$L$8:$L$67,基本信息!Q471)+AH473</f>
        <v>726853522.1965065</v>
      </c>
      <c r="AI474" s="69">
        <f>求节点($C$8:$C$67,$L$8:$L$67,基本信息!R471)+AI473</f>
        <v>811340093.50572407</v>
      </c>
      <c r="AJ474" s="69"/>
    </row>
    <row r="475" spans="14:36" x14ac:dyDescent="0.15">
      <c r="N475" s="69"/>
      <c r="O475" s="69">
        <v>468</v>
      </c>
      <c r="P475" s="69">
        <f>求节点($C$8:$C$67,$I$8:$I$67,基本信息!N472)+P474</f>
        <v>620035.53293080663</v>
      </c>
      <c r="Q475" s="69">
        <f>求节点($C$8:$C$67,$I$8:$I$67,基本信息!O472)+Q474</f>
        <v>654077.79688078084</v>
      </c>
      <c r="R475" s="69">
        <f>求节点($C$8:$C$67,$I$8:$I$67,基本信息!P472)+R474</f>
        <v>689534.69667524379</v>
      </c>
      <c r="S475" s="69">
        <f>求节点($C$8:$C$67,$I$8:$I$67,基本信息!Q472)+S474</f>
        <v>726552.6823951269</v>
      </c>
      <c r="T475" s="69">
        <f>求节点($C$8:$C$67,$I$8:$I$67,基本信息!R472)+T474</f>
        <v>765449.85137715051</v>
      </c>
      <c r="U475" s="69">
        <f>求节点($C$8:$C$67,$J$8:$J$67,基本信息!N472)+U474</f>
        <v>17097258.574859377</v>
      </c>
      <c r="V475" s="69">
        <f>求节点($C$8:$C$67,$J$8:$J$67,基本信息!O472)+V474</f>
        <v>18282070.15777117</v>
      </c>
      <c r="W475" s="69">
        <f>求节点($C$8:$C$67,$J$8:$J$67,基本信息!P472)+W474</f>
        <v>19524890.589488775</v>
      </c>
      <c r="X475" s="69">
        <f>求节点($C$8:$C$67,$J$8:$J$67,基本信息!Q472)+X474</f>
        <v>20828858.334594853</v>
      </c>
      <c r="Y475" s="69">
        <f>求节点($C$8:$C$67,$J$8:$J$67,基本信息!R472)+Y474</f>
        <v>22203131.168546535</v>
      </c>
      <c r="Z475" s="69">
        <f>求节点($C$8:$C$67,$K$8:$K$67,基本信息!N472)+Z474</f>
        <v>0</v>
      </c>
      <c r="AA475" s="69">
        <f>求节点($C$8:$C$67,$K$8:$K$67,基本信息!O472)+AA474</f>
        <v>0</v>
      </c>
      <c r="AB475" s="69">
        <f>求节点($C$8:$C$67,$K$8:$K$67,基本信息!P472)+AB474</f>
        <v>0</v>
      </c>
      <c r="AC475" s="69">
        <f>求节点($C$8:$C$67,$K$8:$K$67,基本信息!Q472)+AC474</f>
        <v>0</v>
      </c>
      <c r="AD475" s="69">
        <f>求节点($C$8:$C$67,$K$8:$K$67,基本信息!R472)+AD474</f>
        <v>0</v>
      </c>
      <c r="AE475" s="69">
        <f>求节点($C$8:$C$67,$L$8:$L$67,基本信息!N472)+AE474</f>
        <v>506307496.30241644</v>
      </c>
      <c r="AF475" s="69">
        <f>求节点($C$8:$C$67,$L$8:$L$67,基本信息!O472)+AF474</f>
        <v>574005979.81044507</v>
      </c>
      <c r="AG475" s="69">
        <f>求节点($C$8:$C$67,$L$8:$L$67,基本信息!P472)+AG474</f>
        <v>647698353.71210933</v>
      </c>
      <c r="AH475" s="69">
        <f>求节点($C$8:$C$67,$L$8:$L$67,基本信息!Q472)+AH474</f>
        <v>726853522.1965065</v>
      </c>
      <c r="AI475" s="69">
        <f>求节点($C$8:$C$67,$L$8:$L$67,基本信息!R472)+AI474</f>
        <v>811340093.50572407</v>
      </c>
      <c r="AJ475" s="69"/>
    </row>
    <row r="476" spans="14:36" x14ac:dyDescent="0.15">
      <c r="N476" s="69"/>
      <c r="O476" s="69">
        <v>469</v>
      </c>
      <c r="P476" s="69">
        <f>求节点($C$8:$C$67,$I$8:$I$67,基本信息!N473)+P475</f>
        <v>620035.53293080663</v>
      </c>
      <c r="Q476" s="69">
        <f>求节点($C$8:$C$67,$I$8:$I$67,基本信息!O473)+Q475</f>
        <v>654077.79688078084</v>
      </c>
      <c r="R476" s="69">
        <f>求节点($C$8:$C$67,$I$8:$I$67,基本信息!P473)+R475</f>
        <v>689534.69667524379</v>
      </c>
      <c r="S476" s="69">
        <f>求节点($C$8:$C$67,$I$8:$I$67,基本信息!Q473)+S475</f>
        <v>726552.6823951269</v>
      </c>
      <c r="T476" s="69">
        <f>求节点($C$8:$C$67,$I$8:$I$67,基本信息!R473)+T475</f>
        <v>765449.85137715051</v>
      </c>
      <c r="U476" s="69">
        <f>求节点($C$8:$C$67,$J$8:$J$67,基本信息!N473)+U475</f>
        <v>17097258.574859377</v>
      </c>
      <c r="V476" s="69">
        <f>求节点($C$8:$C$67,$J$8:$J$67,基本信息!O473)+V475</f>
        <v>18282070.15777117</v>
      </c>
      <c r="W476" s="69">
        <f>求节点($C$8:$C$67,$J$8:$J$67,基本信息!P473)+W475</f>
        <v>19524890.589488775</v>
      </c>
      <c r="X476" s="69">
        <f>求节点($C$8:$C$67,$J$8:$J$67,基本信息!Q473)+X475</f>
        <v>20828858.334594853</v>
      </c>
      <c r="Y476" s="69">
        <f>求节点($C$8:$C$67,$J$8:$J$67,基本信息!R473)+Y475</f>
        <v>22203131.168546535</v>
      </c>
      <c r="Z476" s="69">
        <f>求节点($C$8:$C$67,$K$8:$K$67,基本信息!N473)+Z475</f>
        <v>0</v>
      </c>
      <c r="AA476" s="69">
        <f>求节点($C$8:$C$67,$K$8:$K$67,基本信息!O473)+AA475</f>
        <v>0</v>
      </c>
      <c r="AB476" s="69">
        <f>求节点($C$8:$C$67,$K$8:$K$67,基本信息!P473)+AB475</f>
        <v>0</v>
      </c>
      <c r="AC476" s="69">
        <f>求节点($C$8:$C$67,$K$8:$K$67,基本信息!Q473)+AC475</f>
        <v>0</v>
      </c>
      <c r="AD476" s="69">
        <f>求节点($C$8:$C$67,$K$8:$K$67,基本信息!R473)+AD475</f>
        <v>0</v>
      </c>
      <c r="AE476" s="69">
        <f>求节点($C$8:$C$67,$L$8:$L$67,基本信息!N473)+AE475</f>
        <v>506307496.30241644</v>
      </c>
      <c r="AF476" s="69">
        <f>求节点($C$8:$C$67,$L$8:$L$67,基本信息!O473)+AF475</f>
        <v>574005979.81044507</v>
      </c>
      <c r="AG476" s="69">
        <f>求节点($C$8:$C$67,$L$8:$L$67,基本信息!P473)+AG475</f>
        <v>647698353.71210933</v>
      </c>
      <c r="AH476" s="69">
        <f>求节点($C$8:$C$67,$L$8:$L$67,基本信息!Q473)+AH475</f>
        <v>726853522.1965065</v>
      </c>
      <c r="AI476" s="69">
        <f>求节点($C$8:$C$67,$L$8:$L$67,基本信息!R473)+AI475</f>
        <v>811340093.50572407</v>
      </c>
      <c r="AJ476" s="69"/>
    </row>
    <row r="477" spans="14:36" x14ac:dyDescent="0.15">
      <c r="N477" s="69"/>
      <c r="O477" s="69">
        <v>470</v>
      </c>
      <c r="P477" s="69">
        <f>求节点($C$8:$C$67,$I$8:$I$67,基本信息!N474)+P476</f>
        <v>620035.53293080663</v>
      </c>
      <c r="Q477" s="69">
        <f>求节点($C$8:$C$67,$I$8:$I$67,基本信息!O474)+Q476</f>
        <v>654077.79688078084</v>
      </c>
      <c r="R477" s="69">
        <f>求节点($C$8:$C$67,$I$8:$I$67,基本信息!P474)+R476</f>
        <v>689534.69667524379</v>
      </c>
      <c r="S477" s="69">
        <f>求节点($C$8:$C$67,$I$8:$I$67,基本信息!Q474)+S476</f>
        <v>726552.6823951269</v>
      </c>
      <c r="T477" s="69">
        <f>求节点($C$8:$C$67,$I$8:$I$67,基本信息!R474)+T476</f>
        <v>765449.85137715051</v>
      </c>
      <c r="U477" s="69">
        <f>求节点($C$8:$C$67,$J$8:$J$67,基本信息!N474)+U476</f>
        <v>17097258.574859377</v>
      </c>
      <c r="V477" s="69">
        <f>求节点($C$8:$C$67,$J$8:$J$67,基本信息!O474)+V476</f>
        <v>18282070.15777117</v>
      </c>
      <c r="W477" s="69">
        <f>求节点($C$8:$C$67,$J$8:$J$67,基本信息!P474)+W476</f>
        <v>19524890.589488775</v>
      </c>
      <c r="X477" s="69">
        <f>求节点($C$8:$C$67,$J$8:$J$67,基本信息!Q474)+X476</f>
        <v>20828858.334594853</v>
      </c>
      <c r="Y477" s="69">
        <f>求节点($C$8:$C$67,$J$8:$J$67,基本信息!R474)+Y476</f>
        <v>22203131.168546535</v>
      </c>
      <c r="Z477" s="69">
        <f>求节点($C$8:$C$67,$K$8:$K$67,基本信息!N474)+Z476</f>
        <v>0</v>
      </c>
      <c r="AA477" s="69">
        <f>求节点($C$8:$C$67,$K$8:$K$67,基本信息!O474)+AA476</f>
        <v>0</v>
      </c>
      <c r="AB477" s="69">
        <f>求节点($C$8:$C$67,$K$8:$K$67,基本信息!P474)+AB476</f>
        <v>0</v>
      </c>
      <c r="AC477" s="69">
        <f>求节点($C$8:$C$67,$K$8:$K$67,基本信息!Q474)+AC476</f>
        <v>0</v>
      </c>
      <c r="AD477" s="69">
        <f>求节点($C$8:$C$67,$K$8:$K$67,基本信息!R474)+AD476</f>
        <v>0</v>
      </c>
      <c r="AE477" s="69">
        <f>求节点($C$8:$C$67,$L$8:$L$67,基本信息!N474)+AE476</f>
        <v>506307496.30241644</v>
      </c>
      <c r="AF477" s="69">
        <f>求节点($C$8:$C$67,$L$8:$L$67,基本信息!O474)+AF476</f>
        <v>574005979.81044507</v>
      </c>
      <c r="AG477" s="69">
        <f>求节点($C$8:$C$67,$L$8:$L$67,基本信息!P474)+AG476</f>
        <v>647698353.71210933</v>
      </c>
      <c r="AH477" s="69">
        <f>求节点($C$8:$C$67,$L$8:$L$67,基本信息!Q474)+AH476</f>
        <v>726853522.1965065</v>
      </c>
      <c r="AI477" s="69">
        <f>求节点($C$8:$C$67,$L$8:$L$67,基本信息!R474)+AI476</f>
        <v>811340093.50572407</v>
      </c>
      <c r="AJ477" s="69"/>
    </row>
    <row r="478" spans="14:36" x14ac:dyDescent="0.15">
      <c r="N478" s="69"/>
      <c r="O478" s="69">
        <v>471</v>
      </c>
      <c r="P478" s="69">
        <f>求节点($C$8:$C$67,$I$8:$I$67,基本信息!N475)+P477</f>
        <v>620035.53293080663</v>
      </c>
      <c r="Q478" s="69">
        <f>求节点($C$8:$C$67,$I$8:$I$67,基本信息!O475)+Q477</f>
        <v>654077.79688078084</v>
      </c>
      <c r="R478" s="69">
        <f>求节点($C$8:$C$67,$I$8:$I$67,基本信息!P475)+R477</f>
        <v>689534.69667524379</v>
      </c>
      <c r="S478" s="69">
        <f>求节点($C$8:$C$67,$I$8:$I$67,基本信息!Q475)+S477</f>
        <v>726552.6823951269</v>
      </c>
      <c r="T478" s="69">
        <f>求节点($C$8:$C$67,$I$8:$I$67,基本信息!R475)+T477</f>
        <v>765449.85137715051</v>
      </c>
      <c r="U478" s="69">
        <f>求节点($C$8:$C$67,$J$8:$J$67,基本信息!N475)+U477</f>
        <v>17097258.574859377</v>
      </c>
      <c r="V478" s="69">
        <f>求节点($C$8:$C$67,$J$8:$J$67,基本信息!O475)+V477</f>
        <v>18282070.15777117</v>
      </c>
      <c r="W478" s="69">
        <f>求节点($C$8:$C$67,$J$8:$J$67,基本信息!P475)+W477</f>
        <v>19524890.589488775</v>
      </c>
      <c r="X478" s="69">
        <f>求节点($C$8:$C$67,$J$8:$J$67,基本信息!Q475)+X477</f>
        <v>20828858.334594853</v>
      </c>
      <c r="Y478" s="69">
        <f>求节点($C$8:$C$67,$J$8:$J$67,基本信息!R475)+Y477</f>
        <v>22203131.168546535</v>
      </c>
      <c r="Z478" s="69">
        <f>求节点($C$8:$C$67,$K$8:$K$67,基本信息!N475)+Z477</f>
        <v>0</v>
      </c>
      <c r="AA478" s="69">
        <f>求节点($C$8:$C$67,$K$8:$K$67,基本信息!O475)+AA477</f>
        <v>0</v>
      </c>
      <c r="AB478" s="69">
        <f>求节点($C$8:$C$67,$K$8:$K$67,基本信息!P475)+AB477</f>
        <v>0</v>
      </c>
      <c r="AC478" s="69">
        <f>求节点($C$8:$C$67,$K$8:$K$67,基本信息!Q475)+AC477</f>
        <v>0</v>
      </c>
      <c r="AD478" s="69">
        <f>求节点($C$8:$C$67,$K$8:$K$67,基本信息!R475)+AD477</f>
        <v>0</v>
      </c>
      <c r="AE478" s="69">
        <f>求节点($C$8:$C$67,$L$8:$L$67,基本信息!N475)+AE477</f>
        <v>506307496.30241644</v>
      </c>
      <c r="AF478" s="69">
        <f>求节点($C$8:$C$67,$L$8:$L$67,基本信息!O475)+AF477</f>
        <v>574005979.81044507</v>
      </c>
      <c r="AG478" s="69">
        <f>求节点($C$8:$C$67,$L$8:$L$67,基本信息!P475)+AG477</f>
        <v>647698353.71210933</v>
      </c>
      <c r="AH478" s="69">
        <f>求节点($C$8:$C$67,$L$8:$L$67,基本信息!Q475)+AH477</f>
        <v>726853522.1965065</v>
      </c>
      <c r="AI478" s="69">
        <f>求节点($C$8:$C$67,$L$8:$L$67,基本信息!R475)+AI477</f>
        <v>811340093.50572407</v>
      </c>
      <c r="AJ478" s="69"/>
    </row>
    <row r="479" spans="14:36" x14ac:dyDescent="0.15">
      <c r="N479" s="69"/>
      <c r="O479" s="69">
        <v>472</v>
      </c>
      <c r="P479" s="69">
        <f>求节点($C$8:$C$67,$I$8:$I$67,基本信息!N476)+P478</f>
        <v>620035.53293080663</v>
      </c>
      <c r="Q479" s="69">
        <f>求节点($C$8:$C$67,$I$8:$I$67,基本信息!O476)+Q478</f>
        <v>654077.79688078084</v>
      </c>
      <c r="R479" s="69">
        <f>求节点($C$8:$C$67,$I$8:$I$67,基本信息!P476)+R478</f>
        <v>689534.69667524379</v>
      </c>
      <c r="S479" s="69">
        <f>求节点($C$8:$C$67,$I$8:$I$67,基本信息!Q476)+S478</f>
        <v>726552.6823951269</v>
      </c>
      <c r="T479" s="69">
        <f>求节点($C$8:$C$67,$I$8:$I$67,基本信息!R476)+T478</f>
        <v>765449.85137715051</v>
      </c>
      <c r="U479" s="69">
        <f>求节点($C$8:$C$67,$J$8:$J$67,基本信息!N476)+U478</f>
        <v>17097258.574859377</v>
      </c>
      <c r="V479" s="69">
        <f>求节点($C$8:$C$67,$J$8:$J$67,基本信息!O476)+V478</f>
        <v>18282070.15777117</v>
      </c>
      <c r="W479" s="69">
        <f>求节点($C$8:$C$67,$J$8:$J$67,基本信息!P476)+W478</f>
        <v>19524890.589488775</v>
      </c>
      <c r="X479" s="69">
        <f>求节点($C$8:$C$67,$J$8:$J$67,基本信息!Q476)+X478</f>
        <v>20828858.334594853</v>
      </c>
      <c r="Y479" s="69">
        <f>求节点($C$8:$C$67,$J$8:$J$67,基本信息!R476)+Y478</f>
        <v>22203131.168546535</v>
      </c>
      <c r="Z479" s="69">
        <f>求节点($C$8:$C$67,$K$8:$K$67,基本信息!N476)+Z478</f>
        <v>0</v>
      </c>
      <c r="AA479" s="69">
        <f>求节点($C$8:$C$67,$K$8:$K$67,基本信息!O476)+AA478</f>
        <v>0</v>
      </c>
      <c r="AB479" s="69">
        <f>求节点($C$8:$C$67,$K$8:$K$67,基本信息!P476)+AB478</f>
        <v>0</v>
      </c>
      <c r="AC479" s="69">
        <f>求节点($C$8:$C$67,$K$8:$K$67,基本信息!Q476)+AC478</f>
        <v>0</v>
      </c>
      <c r="AD479" s="69">
        <f>求节点($C$8:$C$67,$K$8:$K$67,基本信息!R476)+AD478</f>
        <v>0</v>
      </c>
      <c r="AE479" s="69">
        <f>求节点($C$8:$C$67,$L$8:$L$67,基本信息!N476)+AE478</f>
        <v>506307496.30241644</v>
      </c>
      <c r="AF479" s="69">
        <f>求节点($C$8:$C$67,$L$8:$L$67,基本信息!O476)+AF478</f>
        <v>574005979.81044507</v>
      </c>
      <c r="AG479" s="69">
        <f>求节点($C$8:$C$67,$L$8:$L$67,基本信息!P476)+AG478</f>
        <v>647698353.71210933</v>
      </c>
      <c r="AH479" s="69">
        <f>求节点($C$8:$C$67,$L$8:$L$67,基本信息!Q476)+AH478</f>
        <v>726853522.1965065</v>
      </c>
      <c r="AI479" s="69">
        <f>求节点($C$8:$C$67,$L$8:$L$67,基本信息!R476)+AI478</f>
        <v>811340093.50572407</v>
      </c>
      <c r="AJ479" s="69"/>
    </row>
    <row r="480" spans="14:36" x14ac:dyDescent="0.15">
      <c r="N480" s="69"/>
      <c r="O480" s="69">
        <v>473</v>
      </c>
      <c r="P480" s="69">
        <f>求节点($C$8:$C$67,$I$8:$I$67,基本信息!N477)+P479</f>
        <v>620035.53293080663</v>
      </c>
      <c r="Q480" s="69">
        <f>求节点($C$8:$C$67,$I$8:$I$67,基本信息!O477)+Q479</f>
        <v>654077.79688078084</v>
      </c>
      <c r="R480" s="69">
        <f>求节点($C$8:$C$67,$I$8:$I$67,基本信息!P477)+R479</f>
        <v>689534.69667524379</v>
      </c>
      <c r="S480" s="69">
        <f>求节点($C$8:$C$67,$I$8:$I$67,基本信息!Q477)+S479</f>
        <v>726552.6823951269</v>
      </c>
      <c r="T480" s="69">
        <f>求节点($C$8:$C$67,$I$8:$I$67,基本信息!R477)+T479</f>
        <v>765449.85137715051</v>
      </c>
      <c r="U480" s="69">
        <f>求节点($C$8:$C$67,$J$8:$J$67,基本信息!N477)+U479</f>
        <v>17097258.574859377</v>
      </c>
      <c r="V480" s="69">
        <f>求节点($C$8:$C$67,$J$8:$J$67,基本信息!O477)+V479</f>
        <v>18282070.15777117</v>
      </c>
      <c r="W480" s="69">
        <f>求节点($C$8:$C$67,$J$8:$J$67,基本信息!P477)+W479</f>
        <v>19524890.589488775</v>
      </c>
      <c r="X480" s="69">
        <f>求节点($C$8:$C$67,$J$8:$J$67,基本信息!Q477)+X479</f>
        <v>20828858.334594853</v>
      </c>
      <c r="Y480" s="69">
        <f>求节点($C$8:$C$67,$J$8:$J$67,基本信息!R477)+Y479</f>
        <v>22203131.168546535</v>
      </c>
      <c r="Z480" s="69">
        <f>求节点($C$8:$C$67,$K$8:$K$67,基本信息!N477)+Z479</f>
        <v>0</v>
      </c>
      <c r="AA480" s="69">
        <f>求节点($C$8:$C$67,$K$8:$K$67,基本信息!O477)+AA479</f>
        <v>0</v>
      </c>
      <c r="AB480" s="69">
        <f>求节点($C$8:$C$67,$K$8:$K$67,基本信息!P477)+AB479</f>
        <v>0</v>
      </c>
      <c r="AC480" s="69">
        <f>求节点($C$8:$C$67,$K$8:$K$67,基本信息!Q477)+AC479</f>
        <v>0</v>
      </c>
      <c r="AD480" s="69">
        <f>求节点($C$8:$C$67,$K$8:$K$67,基本信息!R477)+AD479</f>
        <v>0</v>
      </c>
      <c r="AE480" s="69">
        <f>求节点($C$8:$C$67,$L$8:$L$67,基本信息!N477)+AE479</f>
        <v>506307496.30241644</v>
      </c>
      <c r="AF480" s="69">
        <f>求节点($C$8:$C$67,$L$8:$L$67,基本信息!O477)+AF479</f>
        <v>574005979.81044507</v>
      </c>
      <c r="AG480" s="69">
        <f>求节点($C$8:$C$67,$L$8:$L$67,基本信息!P477)+AG479</f>
        <v>647698353.71210933</v>
      </c>
      <c r="AH480" s="69">
        <f>求节点($C$8:$C$67,$L$8:$L$67,基本信息!Q477)+AH479</f>
        <v>726853522.1965065</v>
      </c>
      <c r="AI480" s="69">
        <f>求节点($C$8:$C$67,$L$8:$L$67,基本信息!R477)+AI479</f>
        <v>811340093.50572407</v>
      </c>
      <c r="AJ480" s="69"/>
    </row>
    <row r="481" spans="14:36" x14ac:dyDescent="0.15">
      <c r="N481" s="69"/>
      <c r="O481" s="69">
        <v>474</v>
      </c>
      <c r="P481" s="69">
        <f>求节点($C$8:$C$67,$I$8:$I$67,基本信息!N478)+P480</f>
        <v>620035.53293080663</v>
      </c>
      <c r="Q481" s="69">
        <f>求节点($C$8:$C$67,$I$8:$I$67,基本信息!O478)+Q480</f>
        <v>654077.79688078084</v>
      </c>
      <c r="R481" s="69">
        <f>求节点($C$8:$C$67,$I$8:$I$67,基本信息!P478)+R480</f>
        <v>689534.69667524379</v>
      </c>
      <c r="S481" s="69">
        <f>求节点($C$8:$C$67,$I$8:$I$67,基本信息!Q478)+S480</f>
        <v>726552.6823951269</v>
      </c>
      <c r="T481" s="69">
        <f>求节点($C$8:$C$67,$I$8:$I$67,基本信息!R478)+T480</f>
        <v>765449.85137715051</v>
      </c>
      <c r="U481" s="69">
        <f>求节点($C$8:$C$67,$J$8:$J$67,基本信息!N478)+U480</f>
        <v>17097258.574859377</v>
      </c>
      <c r="V481" s="69">
        <f>求节点($C$8:$C$67,$J$8:$J$67,基本信息!O478)+V480</f>
        <v>18282070.15777117</v>
      </c>
      <c r="W481" s="69">
        <f>求节点($C$8:$C$67,$J$8:$J$67,基本信息!P478)+W480</f>
        <v>19524890.589488775</v>
      </c>
      <c r="X481" s="69">
        <f>求节点($C$8:$C$67,$J$8:$J$67,基本信息!Q478)+X480</f>
        <v>20828858.334594853</v>
      </c>
      <c r="Y481" s="69">
        <f>求节点($C$8:$C$67,$J$8:$J$67,基本信息!R478)+Y480</f>
        <v>22203131.168546535</v>
      </c>
      <c r="Z481" s="69">
        <f>求节点($C$8:$C$67,$K$8:$K$67,基本信息!N478)+Z480</f>
        <v>0</v>
      </c>
      <c r="AA481" s="69">
        <f>求节点($C$8:$C$67,$K$8:$K$67,基本信息!O478)+AA480</f>
        <v>0</v>
      </c>
      <c r="AB481" s="69">
        <f>求节点($C$8:$C$67,$K$8:$K$67,基本信息!P478)+AB480</f>
        <v>0</v>
      </c>
      <c r="AC481" s="69">
        <f>求节点($C$8:$C$67,$K$8:$K$67,基本信息!Q478)+AC480</f>
        <v>0</v>
      </c>
      <c r="AD481" s="69">
        <f>求节点($C$8:$C$67,$K$8:$K$67,基本信息!R478)+AD480</f>
        <v>0</v>
      </c>
      <c r="AE481" s="69">
        <f>求节点($C$8:$C$67,$L$8:$L$67,基本信息!N478)+AE480</f>
        <v>506307496.30241644</v>
      </c>
      <c r="AF481" s="69">
        <f>求节点($C$8:$C$67,$L$8:$L$67,基本信息!O478)+AF480</f>
        <v>574005979.81044507</v>
      </c>
      <c r="AG481" s="69">
        <f>求节点($C$8:$C$67,$L$8:$L$67,基本信息!P478)+AG480</f>
        <v>647698353.71210933</v>
      </c>
      <c r="AH481" s="69">
        <f>求节点($C$8:$C$67,$L$8:$L$67,基本信息!Q478)+AH480</f>
        <v>726853522.1965065</v>
      </c>
      <c r="AI481" s="69">
        <f>求节点($C$8:$C$67,$L$8:$L$67,基本信息!R478)+AI480</f>
        <v>811340093.50572407</v>
      </c>
      <c r="AJ481" s="69"/>
    </row>
    <row r="482" spans="14:36" x14ac:dyDescent="0.15">
      <c r="N482" s="69"/>
      <c r="O482" s="69">
        <v>475</v>
      </c>
      <c r="P482" s="69">
        <f>求节点($C$8:$C$67,$I$8:$I$67,基本信息!N479)+P481</f>
        <v>620035.53293080663</v>
      </c>
      <c r="Q482" s="69">
        <f>求节点($C$8:$C$67,$I$8:$I$67,基本信息!O479)+Q481</f>
        <v>654077.79688078084</v>
      </c>
      <c r="R482" s="69">
        <f>求节点($C$8:$C$67,$I$8:$I$67,基本信息!P479)+R481</f>
        <v>689534.69667524379</v>
      </c>
      <c r="S482" s="69">
        <f>求节点($C$8:$C$67,$I$8:$I$67,基本信息!Q479)+S481</f>
        <v>726552.6823951269</v>
      </c>
      <c r="T482" s="69">
        <f>求节点($C$8:$C$67,$I$8:$I$67,基本信息!R479)+T481</f>
        <v>765449.85137715051</v>
      </c>
      <c r="U482" s="69">
        <f>求节点($C$8:$C$67,$J$8:$J$67,基本信息!N479)+U481</f>
        <v>17097258.574859377</v>
      </c>
      <c r="V482" s="69">
        <f>求节点($C$8:$C$67,$J$8:$J$67,基本信息!O479)+V481</f>
        <v>18282070.15777117</v>
      </c>
      <c r="W482" s="69">
        <f>求节点($C$8:$C$67,$J$8:$J$67,基本信息!P479)+W481</f>
        <v>19524890.589488775</v>
      </c>
      <c r="X482" s="69">
        <f>求节点($C$8:$C$67,$J$8:$J$67,基本信息!Q479)+X481</f>
        <v>20828858.334594853</v>
      </c>
      <c r="Y482" s="69">
        <f>求节点($C$8:$C$67,$J$8:$J$67,基本信息!R479)+Y481</f>
        <v>22203131.168546535</v>
      </c>
      <c r="Z482" s="69">
        <f>求节点($C$8:$C$67,$K$8:$K$67,基本信息!N479)+Z481</f>
        <v>0</v>
      </c>
      <c r="AA482" s="69">
        <f>求节点($C$8:$C$67,$K$8:$K$67,基本信息!O479)+AA481</f>
        <v>0</v>
      </c>
      <c r="AB482" s="69">
        <f>求节点($C$8:$C$67,$K$8:$K$67,基本信息!P479)+AB481</f>
        <v>0</v>
      </c>
      <c r="AC482" s="69">
        <f>求节点($C$8:$C$67,$K$8:$K$67,基本信息!Q479)+AC481</f>
        <v>0</v>
      </c>
      <c r="AD482" s="69">
        <f>求节点($C$8:$C$67,$K$8:$K$67,基本信息!R479)+AD481</f>
        <v>0</v>
      </c>
      <c r="AE482" s="69">
        <f>求节点($C$8:$C$67,$L$8:$L$67,基本信息!N479)+AE481</f>
        <v>506307496.30241644</v>
      </c>
      <c r="AF482" s="69">
        <f>求节点($C$8:$C$67,$L$8:$L$67,基本信息!O479)+AF481</f>
        <v>574005979.81044507</v>
      </c>
      <c r="AG482" s="69">
        <f>求节点($C$8:$C$67,$L$8:$L$67,基本信息!P479)+AG481</f>
        <v>647698353.71210933</v>
      </c>
      <c r="AH482" s="69">
        <f>求节点($C$8:$C$67,$L$8:$L$67,基本信息!Q479)+AH481</f>
        <v>726853522.1965065</v>
      </c>
      <c r="AI482" s="69">
        <f>求节点($C$8:$C$67,$L$8:$L$67,基本信息!R479)+AI481</f>
        <v>811340093.50572407</v>
      </c>
      <c r="AJ482" s="69"/>
    </row>
    <row r="483" spans="14:36" x14ac:dyDescent="0.15">
      <c r="N483" s="69"/>
      <c r="O483" s="69">
        <v>476</v>
      </c>
      <c r="P483" s="69">
        <f>求节点($C$8:$C$67,$I$8:$I$67,基本信息!N480)+P482</f>
        <v>620035.53293080663</v>
      </c>
      <c r="Q483" s="69">
        <f>求节点($C$8:$C$67,$I$8:$I$67,基本信息!O480)+Q482</f>
        <v>654077.79688078084</v>
      </c>
      <c r="R483" s="69">
        <f>求节点($C$8:$C$67,$I$8:$I$67,基本信息!P480)+R482</f>
        <v>689534.69667524379</v>
      </c>
      <c r="S483" s="69">
        <f>求节点($C$8:$C$67,$I$8:$I$67,基本信息!Q480)+S482</f>
        <v>726552.6823951269</v>
      </c>
      <c r="T483" s="69">
        <f>求节点($C$8:$C$67,$I$8:$I$67,基本信息!R480)+T482</f>
        <v>765449.85137715051</v>
      </c>
      <c r="U483" s="69">
        <f>求节点($C$8:$C$67,$J$8:$J$67,基本信息!N480)+U482</f>
        <v>17097258.574859377</v>
      </c>
      <c r="V483" s="69">
        <f>求节点($C$8:$C$67,$J$8:$J$67,基本信息!O480)+V482</f>
        <v>18282070.15777117</v>
      </c>
      <c r="W483" s="69">
        <f>求节点($C$8:$C$67,$J$8:$J$67,基本信息!P480)+W482</f>
        <v>19524890.589488775</v>
      </c>
      <c r="X483" s="69">
        <f>求节点($C$8:$C$67,$J$8:$J$67,基本信息!Q480)+X482</f>
        <v>20828858.334594853</v>
      </c>
      <c r="Y483" s="69">
        <f>求节点($C$8:$C$67,$J$8:$J$67,基本信息!R480)+Y482</f>
        <v>22203131.168546535</v>
      </c>
      <c r="Z483" s="69">
        <f>求节点($C$8:$C$67,$K$8:$K$67,基本信息!N480)+Z482</f>
        <v>0</v>
      </c>
      <c r="AA483" s="69">
        <f>求节点($C$8:$C$67,$K$8:$K$67,基本信息!O480)+AA482</f>
        <v>0</v>
      </c>
      <c r="AB483" s="69">
        <f>求节点($C$8:$C$67,$K$8:$K$67,基本信息!P480)+AB482</f>
        <v>0</v>
      </c>
      <c r="AC483" s="69">
        <f>求节点($C$8:$C$67,$K$8:$K$67,基本信息!Q480)+AC482</f>
        <v>0</v>
      </c>
      <c r="AD483" s="69">
        <f>求节点($C$8:$C$67,$K$8:$K$67,基本信息!R480)+AD482</f>
        <v>0</v>
      </c>
      <c r="AE483" s="69">
        <f>求节点($C$8:$C$67,$L$8:$L$67,基本信息!N480)+AE482</f>
        <v>506307496.30241644</v>
      </c>
      <c r="AF483" s="69">
        <f>求节点($C$8:$C$67,$L$8:$L$67,基本信息!O480)+AF482</f>
        <v>574005979.81044507</v>
      </c>
      <c r="AG483" s="69">
        <f>求节点($C$8:$C$67,$L$8:$L$67,基本信息!P480)+AG482</f>
        <v>647698353.71210933</v>
      </c>
      <c r="AH483" s="69">
        <f>求节点($C$8:$C$67,$L$8:$L$67,基本信息!Q480)+AH482</f>
        <v>726853522.1965065</v>
      </c>
      <c r="AI483" s="69">
        <f>求节点($C$8:$C$67,$L$8:$L$67,基本信息!R480)+AI482</f>
        <v>811340093.50572407</v>
      </c>
      <c r="AJ483" s="69"/>
    </row>
    <row r="484" spans="14:36" x14ac:dyDescent="0.15">
      <c r="N484" s="69"/>
      <c r="O484" s="69">
        <v>477</v>
      </c>
      <c r="P484" s="69">
        <f>求节点($C$8:$C$67,$I$8:$I$67,基本信息!N481)+P483</f>
        <v>620035.53293080663</v>
      </c>
      <c r="Q484" s="69">
        <f>求节点($C$8:$C$67,$I$8:$I$67,基本信息!O481)+Q483</f>
        <v>654077.79688078084</v>
      </c>
      <c r="R484" s="69">
        <f>求节点($C$8:$C$67,$I$8:$I$67,基本信息!P481)+R483</f>
        <v>689534.69667524379</v>
      </c>
      <c r="S484" s="69">
        <f>求节点($C$8:$C$67,$I$8:$I$67,基本信息!Q481)+S483</f>
        <v>726552.6823951269</v>
      </c>
      <c r="T484" s="69">
        <f>求节点($C$8:$C$67,$I$8:$I$67,基本信息!R481)+T483</f>
        <v>765449.85137715051</v>
      </c>
      <c r="U484" s="69">
        <f>求节点($C$8:$C$67,$J$8:$J$67,基本信息!N481)+U483</f>
        <v>17097258.574859377</v>
      </c>
      <c r="V484" s="69">
        <f>求节点($C$8:$C$67,$J$8:$J$67,基本信息!O481)+V483</f>
        <v>18282070.15777117</v>
      </c>
      <c r="W484" s="69">
        <f>求节点($C$8:$C$67,$J$8:$J$67,基本信息!P481)+W483</f>
        <v>19524890.589488775</v>
      </c>
      <c r="X484" s="69">
        <f>求节点($C$8:$C$67,$J$8:$J$67,基本信息!Q481)+X483</f>
        <v>20828858.334594853</v>
      </c>
      <c r="Y484" s="69">
        <f>求节点($C$8:$C$67,$J$8:$J$67,基本信息!R481)+Y483</f>
        <v>22203131.168546535</v>
      </c>
      <c r="Z484" s="69">
        <f>求节点($C$8:$C$67,$K$8:$K$67,基本信息!N481)+Z483</f>
        <v>0</v>
      </c>
      <c r="AA484" s="69">
        <f>求节点($C$8:$C$67,$K$8:$K$67,基本信息!O481)+AA483</f>
        <v>0</v>
      </c>
      <c r="AB484" s="69">
        <f>求节点($C$8:$C$67,$K$8:$K$67,基本信息!P481)+AB483</f>
        <v>0</v>
      </c>
      <c r="AC484" s="69">
        <f>求节点($C$8:$C$67,$K$8:$K$67,基本信息!Q481)+AC483</f>
        <v>0</v>
      </c>
      <c r="AD484" s="69">
        <f>求节点($C$8:$C$67,$K$8:$K$67,基本信息!R481)+AD483</f>
        <v>0</v>
      </c>
      <c r="AE484" s="69">
        <f>求节点($C$8:$C$67,$L$8:$L$67,基本信息!N481)+AE483</f>
        <v>506307496.30241644</v>
      </c>
      <c r="AF484" s="69">
        <f>求节点($C$8:$C$67,$L$8:$L$67,基本信息!O481)+AF483</f>
        <v>574005979.81044507</v>
      </c>
      <c r="AG484" s="69">
        <f>求节点($C$8:$C$67,$L$8:$L$67,基本信息!P481)+AG483</f>
        <v>647698353.71210933</v>
      </c>
      <c r="AH484" s="69">
        <f>求节点($C$8:$C$67,$L$8:$L$67,基本信息!Q481)+AH483</f>
        <v>726853522.1965065</v>
      </c>
      <c r="AI484" s="69">
        <f>求节点($C$8:$C$67,$L$8:$L$67,基本信息!R481)+AI483</f>
        <v>811340093.50572407</v>
      </c>
      <c r="AJ484" s="69"/>
    </row>
    <row r="485" spans="14:36" x14ac:dyDescent="0.15">
      <c r="N485" s="69"/>
      <c r="O485" s="69">
        <v>478</v>
      </c>
      <c r="P485" s="69">
        <f>求节点($C$8:$C$67,$I$8:$I$67,基本信息!N482)+P484</f>
        <v>620035.53293080663</v>
      </c>
      <c r="Q485" s="69">
        <f>求节点($C$8:$C$67,$I$8:$I$67,基本信息!O482)+Q484</f>
        <v>654077.79688078084</v>
      </c>
      <c r="R485" s="69">
        <f>求节点($C$8:$C$67,$I$8:$I$67,基本信息!P482)+R484</f>
        <v>689534.69667524379</v>
      </c>
      <c r="S485" s="69">
        <f>求节点($C$8:$C$67,$I$8:$I$67,基本信息!Q482)+S484</f>
        <v>726552.6823951269</v>
      </c>
      <c r="T485" s="69">
        <f>求节点($C$8:$C$67,$I$8:$I$67,基本信息!R482)+T484</f>
        <v>765449.85137715051</v>
      </c>
      <c r="U485" s="69">
        <f>求节点($C$8:$C$67,$J$8:$J$67,基本信息!N482)+U484</f>
        <v>17097258.574859377</v>
      </c>
      <c r="V485" s="69">
        <f>求节点($C$8:$C$67,$J$8:$J$67,基本信息!O482)+V484</f>
        <v>18282070.15777117</v>
      </c>
      <c r="W485" s="69">
        <f>求节点($C$8:$C$67,$J$8:$J$67,基本信息!P482)+W484</f>
        <v>19524890.589488775</v>
      </c>
      <c r="X485" s="69">
        <f>求节点($C$8:$C$67,$J$8:$J$67,基本信息!Q482)+X484</f>
        <v>20828858.334594853</v>
      </c>
      <c r="Y485" s="69">
        <f>求节点($C$8:$C$67,$J$8:$J$67,基本信息!R482)+Y484</f>
        <v>22203131.168546535</v>
      </c>
      <c r="Z485" s="69">
        <f>求节点($C$8:$C$67,$K$8:$K$67,基本信息!N482)+Z484</f>
        <v>0</v>
      </c>
      <c r="AA485" s="69">
        <f>求节点($C$8:$C$67,$K$8:$K$67,基本信息!O482)+AA484</f>
        <v>0</v>
      </c>
      <c r="AB485" s="69">
        <f>求节点($C$8:$C$67,$K$8:$K$67,基本信息!P482)+AB484</f>
        <v>0</v>
      </c>
      <c r="AC485" s="69">
        <f>求节点($C$8:$C$67,$K$8:$K$67,基本信息!Q482)+AC484</f>
        <v>0</v>
      </c>
      <c r="AD485" s="69">
        <f>求节点($C$8:$C$67,$K$8:$K$67,基本信息!R482)+AD484</f>
        <v>0</v>
      </c>
      <c r="AE485" s="69">
        <f>求节点($C$8:$C$67,$L$8:$L$67,基本信息!N482)+AE484</f>
        <v>506307496.30241644</v>
      </c>
      <c r="AF485" s="69">
        <f>求节点($C$8:$C$67,$L$8:$L$67,基本信息!O482)+AF484</f>
        <v>574005979.81044507</v>
      </c>
      <c r="AG485" s="69">
        <f>求节点($C$8:$C$67,$L$8:$L$67,基本信息!P482)+AG484</f>
        <v>647698353.71210933</v>
      </c>
      <c r="AH485" s="69">
        <f>求节点($C$8:$C$67,$L$8:$L$67,基本信息!Q482)+AH484</f>
        <v>726853522.1965065</v>
      </c>
      <c r="AI485" s="69">
        <f>求节点($C$8:$C$67,$L$8:$L$67,基本信息!R482)+AI484</f>
        <v>811340093.50572407</v>
      </c>
      <c r="AJ485" s="69"/>
    </row>
    <row r="486" spans="14:36" x14ac:dyDescent="0.15">
      <c r="N486" s="69"/>
      <c r="O486" s="69">
        <v>479</v>
      </c>
      <c r="P486" s="69">
        <f>求节点($C$8:$C$67,$I$8:$I$67,基本信息!N483)+P485</f>
        <v>620035.53293080663</v>
      </c>
      <c r="Q486" s="69">
        <f>求节点($C$8:$C$67,$I$8:$I$67,基本信息!O483)+Q485</f>
        <v>654077.79688078084</v>
      </c>
      <c r="R486" s="69">
        <f>求节点($C$8:$C$67,$I$8:$I$67,基本信息!P483)+R485</f>
        <v>689534.69667524379</v>
      </c>
      <c r="S486" s="69">
        <f>求节点($C$8:$C$67,$I$8:$I$67,基本信息!Q483)+S485</f>
        <v>726552.6823951269</v>
      </c>
      <c r="T486" s="69">
        <f>求节点($C$8:$C$67,$I$8:$I$67,基本信息!R483)+T485</f>
        <v>765449.85137715051</v>
      </c>
      <c r="U486" s="69">
        <f>求节点($C$8:$C$67,$J$8:$J$67,基本信息!N483)+U485</f>
        <v>17097258.574859377</v>
      </c>
      <c r="V486" s="69">
        <f>求节点($C$8:$C$67,$J$8:$J$67,基本信息!O483)+V485</f>
        <v>18282070.15777117</v>
      </c>
      <c r="W486" s="69">
        <f>求节点($C$8:$C$67,$J$8:$J$67,基本信息!P483)+W485</f>
        <v>19524890.589488775</v>
      </c>
      <c r="X486" s="69">
        <f>求节点($C$8:$C$67,$J$8:$J$67,基本信息!Q483)+X485</f>
        <v>20828858.334594853</v>
      </c>
      <c r="Y486" s="69">
        <f>求节点($C$8:$C$67,$J$8:$J$67,基本信息!R483)+Y485</f>
        <v>22203131.168546535</v>
      </c>
      <c r="Z486" s="69">
        <f>求节点($C$8:$C$67,$K$8:$K$67,基本信息!N483)+Z485</f>
        <v>0</v>
      </c>
      <c r="AA486" s="69">
        <f>求节点($C$8:$C$67,$K$8:$K$67,基本信息!O483)+AA485</f>
        <v>0</v>
      </c>
      <c r="AB486" s="69">
        <f>求节点($C$8:$C$67,$K$8:$K$67,基本信息!P483)+AB485</f>
        <v>0</v>
      </c>
      <c r="AC486" s="69">
        <f>求节点($C$8:$C$67,$K$8:$K$67,基本信息!Q483)+AC485</f>
        <v>0</v>
      </c>
      <c r="AD486" s="69">
        <f>求节点($C$8:$C$67,$K$8:$K$67,基本信息!R483)+AD485</f>
        <v>0</v>
      </c>
      <c r="AE486" s="69">
        <f>求节点($C$8:$C$67,$L$8:$L$67,基本信息!N483)+AE485</f>
        <v>506307496.30241644</v>
      </c>
      <c r="AF486" s="69">
        <f>求节点($C$8:$C$67,$L$8:$L$67,基本信息!O483)+AF485</f>
        <v>574005979.81044507</v>
      </c>
      <c r="AG486" s="69">
        <f>求节点($C$8:$C$67,$L$8:$L$67,基本信息!P483)+AG485</f>
        <v>647698353.71210933</v>
      </c>
      <c r="AH486" s="69">
        <f>求节点($C$8:$C$67,$L$8:$L$67,基本信息!Q483)+AH485</f>
        <v>726853522.1965065</v>
      </c>
      <c r="AI486" s="69">
        <f>求节点($C$8:$C$67,$L$8:$L$67,基本信息!R483)+AI485</f>
        <v>811340093.50572407</v>
      </c>
      <c r="AJ486" s="69"/>
    </row>
    <row r="487" spans="14:36" x14ac:dyDescent="0.15">
      <c r="N487" s="69"/>
      <c r="O487" s="69">
        <v>480</v>
      </c>
      <c r="P487" s="69">
        <f>求节点($C$8:$C$67,$I$8:$I$67,基本信息!N484)+P486</f>
        <v>620035.53293080663</v>
      </c>
      <c r="Q487" s="69">
        <f>求节点($C$8:$C$67,$I$8:$I$67,基本信息!O484)+Q486</f>
        <v>654077.79688078084</v>
      </c>
      <c r="R487" s="69">
        <f>求节点($C$8:$C$67,$I$8:$I$67,基本信息!P484)+R486</f>
        <v>689534.69667524379</v>
      </c>
      <c r="S487" s="69">
        <f>求节点($C$8:$C$67,$I$8:$I$67,基本信息!Q484)+S486</f>
        <v>726552.6823951269</v>
      </c>
      <c r="T487" s="69">
        <f>求节点($C$8:$C$67,$I$8:$I$67,基本信息!R484)+T486</f>
        <v>765449.85137715051</v>
      </c>
      <c r="U487" s="69">
        <f>求节点($C$8:$C$67,$J$8:$J$67,基本信息!N484)+U486</f>
        <v>17097258.574859377</v>
      </c>
      <c r="V487" s="69">
        <f>求节点($C$8:$C$67,$J$8:$J$67,基本信息!O484)+V486</f>
        <v>18282070.15777117</v>
      </c>
      <c r="W487" s="69">
        <f>求节点($C$8:$C$67,$J$8:$J$67,基本信息!P484)+W486</f>
        <v>19524890.589488775</v>
      </c>
      <c r="X487" s="69">
        <f>求节点($C$8:$C$67,$J$8:$J$67,基本信息!Q484)+X486</f>
        <v>20828858.334594853</v>
      </c>
      <c r="Y487" s="69">
        <f>求节点($C$8:$C$67,$J$8:$J$67,基本信息!R484)+Y486</f>
        <v>22203131.168546535</v>
      </c>
      <c r="Z487" s="69">
        <f>求节点($C$8:$C$67,$K$8:$K$67,基本信息!N484)+Z486</f>
        <v>0</v>
      </c>
      <c r="AA487" s="69">
        <f>求节点($C$8:$C$67,$K$8:$K$67,基本信息!O484)+AA486</f>
        <v>0</v>
      </c>
      <c r="AB487" s="69">
        <f>求节点($C$8:$C$67,$K$8:$K$67,基本信息!P484)+AB486</f>
        <v>0</v>
      </c>
      <c r="AC487" s="69">
        <f>求节点($C$8:$C$67,$K$8:$K$67,基本信息!Q484)+AC486</f>
        <v>0</v>
      </c>
      <c r="AD487" s="69">
        <f>求节点($C$8:$C$67,$K$8:$K$67,基本信息!R484)+AD486</f>
        <v>0</v>
      </c>
      <c r="AE487" s="69">
        <f>求节点($C$8:$C$67,$L$8:$L$67,基本信息!N484)+AE486</f>
        <v>506307496.30241644</v>
      </c>
      <c r="AF487" s="69">
        <f>求节点($C$8:$C$67,$L$8:$L$67,基本信息!O484)+AF486</f>
        <v>574005979.81044507</v>
      </c>
      <c r="AG487" s="69">
        <f>求节点($C$8:$C$67,$L$8:$L$67,基本信息!P484)+AG486</f>
        <v>647698353.71210933</v>
      </c>
      <c r="AH487" s="69">
        <f>求节点($C$8:$C$67,$L$8:$L$67,基本信息!Q484)+AH486</f>
        <v>726853522.1965065</v>
      </c>
      <c r="AI487" s="69">
        <f>求节点($C$8:$C$67,$L$8:$L$67,基本信息!R484)+AI486</f>
        <v>811340093.50572407</v>
      </c>
      <c r="AJ487" s="69"/>
    </row>
    <row r="488" spans="14:36" x14ac:dyDescent="0.15">
      <c r="N488" s="69"/>
      <c r="O488" s="69">
        <v>481</v>
      </c>
      <c r="P488" s="69">
        <f>求节点($C$8:$C$67,$I$8:$I$67,基本信息!N485)+P487</f>
        <v>620035.53293080663</v>
      </c>
      <c r="Q488" s="69">
        <f>求节点($C$8:$C$67,$I$8:$I$67,基本信息!O485)+Q487</f>
        <v>654077.79688078084</v>
      </c>
      <c r="R488" s="69">
        <f>求节点($C$8:$C$67,$I$8:$I$67,基本信息!P485)+R487</f>
        <v>689534.69667524379</v>
      </c>
      <c r="S488" s="69">
        <f>求节点($C$8:$C$67,$I$8:$I$67,基本信息!Q485)+S487</f>
        <v>726552.6823951269</v>
      </c>
      <c r="T488" s="69">
        <f>求节点($C$8:$C$67,$I$8:$I$67,基本信息!R485)+T487</f>
        <v>765449.85137715051</v>
      </c>
      <c r="U488" s="69">
        <f>求节点($C$8:$C$67,$J$8:$J$67,基本信息!N485)+U487</f>
        <v>17097258.574859377</v>
      </c>
      <c r="V488" s="69">
        <f>求节点($C$8:$C$67,$J$8:$J$67,基本信息!O485)+V487</f>
        <v>18282070.15777117</v>
      </c>
      <c r="W488" s="69">
        <f>求节点($C$8:$C$67,$J$8:$J$67,基本信息!P485)+W487</f>
        <v>19524890.589488775</v>
      </c>
      <c r="X488" s="69">
        <f>求节点($C$8:$C$67,$J$8:$J$67,基本信息!Q485)+X487</f>
        <v>20828858.334594853</v>
      </c>
      <c r="Y488" s="69">
        <f>求节点($C$8:$C$67,$J$8:$J$67,基本信息!R485)+Y487</f>
        <v>22203131.168546535</v>
      </c>
      <c r="Z488" s="69">
        <f>求节点($C$8:$C$67,$K$8:$K$67,基本信息!N485)+Z487</f>
        <v>0</v>
      </c>
      <c r="AA488" s="69">
        <f>求节点($C$8:$C$67,$K$8:$K$67,基本信息!O485)+AA487</f>
        <v>0</v>
      </c>
      <c r="AB488" s="69">
        <f>求节点($C$8:$C$67,$K$8:$K$67,基本信息!P485)+AB487</f>
        <v>0</v>
      </c>
      <c r="AC488" s="69">
        <f>求节点($C$8:$C$67,$K$8:$K$67,基本信息!Q485)+AC487</f>
        <v>0</v>
      </c>
      <c r="AD488" s="69">
        <f>求节点($C$8:$C$67,$K$8:$K$67,基本信息!R485)+AD487</f>
        <v>0</v>
      </c>
      <c r="AE488" s="69">
        <f>求节点($C$8:$C$67,$L$8:$L$67,基本信息!N485)+AE487</f>
        <v>506307496.30241644</v>
      </c>
      <c r="AF488" s="69">
        <f>求节点($C$8:$C$67,$L$8:$L$67,基本信息!O485)+AF487</f>
        <v>574005979.81044507</v>
      </c>
      <c r="AG488" s="69">
        <f>求节点($C$8:$C$67,$L$8:$L$67,基本信息!P485)+AG487</f>
        <v>647698353.71210933</v>
      </c>
      <c r="AH488" s="69">
        <f>求节点($C$8:$C$67,$L$8:$L$67,基本信息!Q485)+AH487</f>
        <v>726853522.1965065</v>
      </c>
      <c r="AI488" s="69">
        <f>求节点($C$8:$C$67,$L$8:$L$67,基本信息!R485)+AI487</f>
        <v>811340093.50572407</v>
      </c>
      <c r="AJ488" s="69"/>
    </row>
    <row r="489" spans="14:36" x14ac:dyDescent="0.15">
      <c r="N489" s="69"/>
      <c r="O489" s="69">
        <v>482</v>
      </c>
      <c r="P489" s="69">
        <f>求节点($C$8:$C$67,$I$8:$I$67,基本信息!N486)+P488</f>
        <v>620035.53293080663</v>
      </c>
      <c r="Q489" s="69">
        <f>求节点($C$8:$C$67,$I$8:$I$67,基本信息!O486)+Q488</f>
        <v>654077.79688078084</v>
      </c>
      <c r="R489" s="69">
        <f>求节点($C$8:$C$67,$I$8:$I$67,基本信息!P486)+R488</f>
        <v>689534.69667524379</v>
      </c>
      <c r="S489" s="69">
        <f>求节点($C$8:$C$67,$I$8:$I$67,基本信息!Q486)+S488</f>
        <v>726552.6823951269</v>
      </c>
      <c r="T489" s="69">
        <f>求节点($C$8:$C$67,$I$8:$I$67,基本信息!R486)+T488</f>
        <v>765449.85137715051</v>
      </c>
      <c r="U489" s="69">
        <f>求节点($C$8:$C$67,$J$8:$J$67,基本信息!N486)+U488</f>
        <v>17097258.574859377</v>
      </c>
      <c r="V489" s="69">
        <f>求节点($C$8:$C$67,$J$8:$J$67,基本信息!O486)+V488</f>
        <v>18282070.15777117</v>
      </c>
      <c r="W489" s="69">
        <f>求节点($C$8:$C$67,$J$8:$J$67,基本信息!P486)+W488</f>
        <v>19524890.589488775</v>
      </c>
      <c r="X489" s="69">
        <f>求节点($C$8:$C$67,$J$8:$J$67,基本信息!Q486)+X488</f>
        <v>20828858.334594853</v>
      </c>
      <c r="Y489" s="69">
        <f>求节点($C$8:$C$67,$J$8:$J$67,基本信息!R486)+Y488</f>
        <v>22203131.168546535</v>
      </c>
      <c r="Z489" s="69">
        <f>求节点($C$8:$C$67,$K$8:$K$67,基本信息!N486)+Z488</f>
        <v>0</v>
      </c>
      <c r="AA489" s="69">
        <f>求节点($C$8:$C$67,$K$8:$K$67,基本信息!O486)+AA488</f>
        <v>0</v>
      </c>
      <c r="AB489" s="69">
        <f>求节点($C$8:$C$67,$K$8:$K$67,基本信息!P486)+AB488</f>
        <v>0</v>
      </c>
      <c r="AC489" s="69">
        <f>求节点($C$8:$C$67,$K$8:$K$67,基本信息!Q486)+AC488</f>
        <v>0</v>
      </c>
      <c r="AD489" s="69">
        <f>求节点($C$8:$C$67,$K$8:$K$67,基本信息!R486)+AD488</f>
        <v>0</v>
      </c>
      <c r="AE489" s="69">
        <f>求节点($C$8:$C$67,$L$8:$L$67,基本信息!N486)+AE488</f>
        <v>506307496.30241644</v>
      </c>
      <c r="AF489" s="69">
        <f>求节点($C$8:$C$67,$L$8:$L$67,基本信息!O486)+AF488</f>
        <v>574005979.81044507</v>
      </c>
      <c r="AG489" s="69">
        <f>求节点($C$8:$C$67,$L$8:$L$67,基本信息!P486)+AG488</f>
        <v>647698353.71210933</v>
      </c>
      <c r="AH489" s="69">
        <f>求节点($C$8:$C$67,$L$8:$L$67,基本信息!Q486)+AH488</f>
        <v>726853522.1965065</v>
      </c>
      <c r="AI489" s="69">
        <f>求节点($C$8:$C$67,$L$8:$L$67,基本信息!R486)+AI488</f>
        <v>811340093.50572407</v>
      </c>
      <c r="AJ489" s="69"/>
    </row>
    <row r="490" spans="14:36" x14ac:dyDescent="0.15">
      <c r="N490" s="69"/>
      <c r="O490" s="69">
        <v>483</v>
      </c>
      <c r="P490" s="69">
        <f>求节点($C$8:$C$67,$I$8:$I$67,基本信息!N487)+P489</f>
        <v>620035.53293080663</v>
      </c>
      <c r="Q490" s="69">
        <f>求节点($C$8:$C$67,$I$8:$I$67,基本信息!O487)+Q489</f>
        <v>654077.79688078084</v>
      </c>
      <c r="R490" s="69">
        <f>求节点($C$8:$C$67,$I$8:$I$67,基本信息!P487)+R489</f>
        <v>689534.69667524379</v>
      </c>
      <c r="S490" s="69">
        <f>求节点($C$8:$C$67,$I$8:$I$67,基本信息!Q487)+S489</f>
        <v>726552.6823951269</v>
      </c>
      <c r="T490" s="69">
        <f>求节点($C$8:$C$67,$I$8:$I$67,基本信息!R487)+T489</f>
        <v>765449.85137715051</v>
      </c>
      <c r="U490" s="69">
        <f>求节点($C$8:$C$67,$J$8:$J$67,基本信息!N487)+U489</f>
        <v>17097258.574859377</v>
      </c>
      <c r="V490" s="69">
        <f>求节点($C$8:$C$67,$J$8:$J$67,基本信息!O487)+V489</f>
        <v>18282070.15777117</v>
      </c>
      <c r="W490" s="69">
        <f>求节点($C$8:$C$67,$J$8:$J$67,基本信息!P487)+W489</f>
        <v>19524890.589488775</v>
      </c>
      <c r="X490" s="69">
        <f>求节点($C$8:$C$67,$J$8:$J$67,基本信息!Q487)+X489</f>
        <v>20828858.334594853</v>
      </c>
      <c r="Y490" s="69">
        <f>求节点($C$8:$C$67,$J$8:$J$67,基本信息!R487)+Y489</f>
        <v>22203131.168546535</v>
      </c>
      <c r="Z490" s="69">
        <f>求节点($C$8:$C$67,$K$8:$K$67,基本信息!N487)+Z489</f>
        <v>0</v>
      </c>
      <c r="AA490" s="69">
        <f>求节点($C$8:$C$67,$K$8:$K$67,基本信息!O487)+AA489</f>
        <v>0</v>
      </c>
      <c r="AB490" s="69">
        <f>求节点($C$8:$C$67,$K$8:$K$67,基本信息!P487)+AB489</f>
        <v>0</v>
      </c>
      <c r="AC490" s="69">
        <f>求节点($C$8:$C$67,$K$8:$K$67,基本信息!Q487)+AC489</f>
        <v>0</v>
      </c>
      <c r="AD490" s="69">
        <f>求节点($C$8:$C$67,$K$8:$K$67,基本信息!R487)+AD489</f>
        <v>0</v>
      </c>
      <c r="AE490" s="69">
        <f>求节点($C$8:$C$67,$L$8:$L$67,基本信息!N487)+AE489</f>
        <v>506307496.30241644</v>
      </c>
      <c r="AF490" s="69">
        <f>求节点($C$8:$C$67,$L$8:$L$67,基本信息!O487)+AF489</f>
        <v>574005979.81044507</v>
      </c>
      <c r="AG490" s="69">
        <f>求节点($C$8:$C$67,$L$8:$L$67,基本信息!P487)+AG489</f>
        <v>647698353.71210933</v>
      </c>
      <c r="AH490" s="69">
        <f>求节点($C$8:$C$67,$L$8:$L$67,基本信息!Q487)+AH489</f>
        <v>726853522.1965065</v>
      </c>
      <c r="AI490" s="69">
        <f>求节点($C$8:$C$67,$L$8:$L$67,基本信息!R487)+AI489</f>
        <v>811340093.50572407</v>
      </c>
      <c r="AJ490" s="69"/>
    </row>
    <row r="491" spans="14:36" x14ac:dyDescent="0.15">
      <c r="N491" s="69"/>
      <c r="O491" s="69">
        <v>484</v>
      </c>
      <c r="P491" s="69">
        <f>求节点($C$8:$C$67,$I$8:$I$67,基本信息!N488)+P490</f>
        <v>620035.53293080663</v>
      </c>
      <c r="Q491" s="69">
        <f>求节点($C$8:$C$67,$I$8:$I$67,基本信息!O488)+Q490</f>
        <v>654077.79688078084</v>
      </c>
      <c r="R491" s="69">
        <f>求节点($C$8:$C$67,$I$8:$I$67,基本信息!P488)+R490</f>
        <v>689534.69667524379</v>
      </c>
      <c r="S491" s="69">
        <f>求节点($C$8:$C$67,$I$8:$I$67,基本信息!Q488)+S490</f>
        <v>726552.6823951269</v>
      </c>
      <c r="T491" s="69">
        <f>求节点($C$8:$C$67,$I$8:$I$67,基本信息!R488)+T490</f>
        <v>765449.85137715051</v>
      </c>
      <c r="U491" s="69">
        <f>求节点($C$8:$C$67,$J$8:$J$67,基本信息!N488)+U490</f>
        <v>17097258.574859377</v>
      </c>
      <c r="V491" s="69">
        <f>求节点($C$8:$C$67,$J$8:$J$67,基本信息!O488)+V490</f>
        <v>18282070.15777117</v>
      </c>
      <c r="W491" s="69">
        <f>求节点($C$8:$C$67,$J$8:$J$67,基本信息!P488)+W490</f>
        <v>19524890.589488775</v>
      </c>
      <c r="X491" s="69">
        <f>求节点($C$8:$C$67,$J$8:$J$67,基本信息!Q488)+X490</f>
        <v>20828858.334594853</v>
      </c>
      <c r="Y491" s="69">
        <f>求节点($C$8:$C$67,$J$8:$J$67,基本信息!R488)+Y490</f>
        <v>22203131.168546535</v>
      </c>
      <c r="Z491" s="69">
        <f>求节点($C$8:$C$67,$K$8:$K$67,基本信息!N488)+Z490</f>
        <v>0</v>
      </c>
      <c r="AA491" s="69">
        <f>求节点($C$8:$C$67,$K$8:$K$67,基本信息!O488)+AA490</f>
        <v>0</v>
      </c>
      <c r="AB491" s="69">
        <f>求节点($C$8:$C$67,$K$8:$K$67,基本信息!P488)+AB490</f>
        <v>0</v>
      </c>
      <c r="AC491" s="69">
        <f>求节点($C$8:$C$67,$K$8:$K$67,基本信息!Q488)+AC490</f>
        <v>0</v>
      </c>
      <c r="AD491" s="69">
        <f>求节点($C$8:$C$67,$K$8:$K$67,基本信息!R488)+AD490</f>
        <v>0</v>
      </c>
      <c r="AE491" s="69">
        <f>求节点($C$8:$C$67,$L$8:$L$67,基本信息!N488)+AE490</f>
        <v>506307496.30241644</v>
      </c>
      <c r="AF491" s="69">
        <f>求节点($C$8:$C$67,$L$8:$L$67,基本信息!O488)+AF490</f>
        <v>574005979.81044507</v>
      </c>
      <c r="AG491" s="69">
        <f>求节点($C$8:$C$67,$L$8:$L$67,基本信息!P488)+AG490</f>
        <v>647698353.71210933</v>
      </c>
      <c r="AH491" s="69">
        <f>求节点($C$8:$C$67,$L$8:$L$67,基本信息!Q488)+AH490</f>
        <v>726853522.1965065</v>
      </c>
      <c r="AI491" s="69">
        <f>求节点($C$8:$C$67,$L$8:$L$67,基本信息!R488)+AI490</f>
        <v>811340093.50572407</v>
      </c>
      <c r="AJ491" s="69"/>
    </row>
    <row r="492" spans="14:36" x14ac:dyDescent="0.15">
      <c r="N492" s="69"/>
      <c r="O492" s="69">
        <v>485</v>
      </c>
      <c r="P492" s="69">
        <f>求节点($C$8:$C$67,$I$8:$I$67,基本信息!N489)+P491</f>
        <v>620035.53293080663</v>
      </c>
      <c r="Q492" s="69">
        <f>求节点($C$8:$C$67,$I$8:$I$67,基本信息!O489)+Q491</f>
        <v>654077.79688078084</v>
      </c>
      <c r="R492" s="69">
        <f>求节点($C$8:$C$67,$I$8:$I$67,基本信息!P489)+R491</f>
        <v>689534.69667524379</v>
      </c>
      <c r="S492" s="69">
        <f>求节点($C$8:$C$67,$I$8:$I$67,基本信息!Q489)+S491</f>
        <v>726552.6823951269</v>
      </c>
      <c r="T492" s="69">
        <f>求节点($C$8:$C$67,$I$8:$I$67,基本信息!R489)+T491</f>
        <v>765449.85137715051</v>
      </c>
      <c r="U492" s="69">
        <f>求节点($C$8:$C$67,$J$8:$J$67,基本信息!N489)+U491</f>
        <v>17097258.574859377</v>
      </c>
      <c r="V492" s="69">
        <f>求节点($C$8:$C$67,$J$8:$J$67,基本信息!O489)+V491</f>
        <v>18282070.15777117</v>
      </c>
      <c r="W492" s="69">
        <f>求节点($C$8:$C$67,$J$8:$J$67,基本信息!P489)+W491</f>
        <v>19524890.589488775</v>
      </c>
      <c r="X492" s="69">
        <f>求节点($C$8:$C$67,$J$8:$J$67,基本信息!Q489)+X491</f>
        <v>20828858.334594853</v>
      </c>
      <c r="Y492" s="69">
        <f>求节点($C$8:$C$67,$J$8:$J$67,基本信息!R489)+Y491</f>
        <v>22203131.168546535</v>
      </c>
      <c r="Z492" s="69">
        <f>求节点($C$8:$C$67,$K$8:$K$67,基本信息!N489)+Z491</f>
        <v>0</v>
      </c>
      <c r="AA492" s="69">
        <f>求节点($C$8:$C$67,$K$8:$K$67,基本信息!O489)+AA491</f>
        <v>0</v>
      </c>
      <c r="AB492" s="69">
        <f>求节点($C$8:$C$67,$K$8:$K$67,基本信息!P489)+AB491</f>
        <v>0</v>
      </c>
      <c r="AC492" s="69">
        <f>求节点($C$8:$C$67,$K$8:$K$67,基本信息!Q489)+AC491</f>
        <v>0</v>
      </c>
      <c r="AD492" s="69">
        <f>求节点($C$8:$C$67,$K$8:$K$67,基本信息!R489)+AD491</f>
        <v>0</v>
      </c>
      <c r="AE492" s="69">
        <f>求节点($C$8:$C$67,$L$8:$L$67,基本信息!N489)+AE491</f>
        <v>506307496.30241644</v>
      </c>
      <c r="AF492" s="69">
        <f>求节点($C$8:$C$67,$L$8:$L$67,基本信息!O489)+AF491</f>
        <v>574005979.81044507</v>
      </c>
      <c r="AG492" s="69">
        <f>求节点($C$8:$C$67,$L$8:$L$67,基本信息!P489)+AG491</f>
        <v>647698353.71210933</v>
      </c>
      <c r="AH492" s="69">
        <f>求节点($C$8:$C$67,$L$8:$L$67,基本信息!Q489)+AH491</f>
        <v>726853522.1965065</v>
      </c>
      <c r="AI492" s="69">
        <f>求节点($C$8:$C$67,$L$8:$L$67,基本信息!R489)+AI491</f>
        <v>811340093.50572407</v>
      </c>
      <c r="AJ492" s="69"/>
    </row>
    <row r="493" spans="14:36" x14ac:dyDescent="0.15">
      <c r="N493" s="69"/>
      <c r="O493" s="69">
        <v>486</v>
      </c>
      <c r="P493" s="69">
        <f>求节点($C$8:$C$67,$I$8:$I$67,基本信息!N490)+P492</f>
        <v>620035.53293080663</v>
      </c>
      <c r="Q493" s="69">
        <f>求节点($C$8:$C$67,$I$8:$I$67,基本信息!O490)+Q492</f>
        <v>654077.79688078084</v>
      </c>
      <c r="R493" s="69">
        <f>求节点($C$8:$C$67,$I$8:$I$67,基本信息!P490)+R492</f>
        <v>689534.69667524379</v>
      </c>
      <c r="S493" s="69">
        <f>求节点($C$8:$C$67,$I$8:$I$67,基本信息!Q490)+S492</f>
        <v>726552.6823951269</v>
      </c>
      <c r="T493" s="69">
        <f>求节点($C$8:$C$67,$I$8:$I$67,基本信息!R490)+T492</f>
        <v>765449.85137715051</v>
      </c>
      <c r="U493" s="69">
        <f>求节点($C$8:$C$67,$J$8:$J$67,基本信息!N490)+U492</f>
        <v>17097258.574859377</v>
      </c>
      <c r="V493" s="69">
        <f>求节点($C$8:$C$67,$J$8:$J$67,基本信息!O490)+V492</f>
        <v>18282070.15777117</v>
      </c>
      <c r="W493" s="69">
        <f>求节点($C$8:$C$67,$J$8:$J$67,基本信息!P490)+W492</f>
        <v>19524890.589488775</v>
      </c>
      <c r="X493" s="69">
        <f>求节点($C$8:$C$67,$J$8:$J$67,基本信息!Q490)+X492</f>
        <v>20828858.334594853</v>
      </c>
      <c r="Y493" s="69">
        <f>求节点($C$8:$C$67,$J$8:$J$67,基本信息!R490)+Y492</f>
        <v>22203131.168546535</v>
      </c>
      <c r="Z493" s="69">
        <f>求节点($C$8:$C$67,$K$8:$K$67,基本信息!N490)+Z492</f>
        <v>0</v>
      </c>
      <c r="AA493" s="69">
        <f>求节点($C$8:$C$67,$K$8:$K$67,基本信息!O490)+AA492</f>
        <v>0</v>
      </c>
      <c r="AB493" s="69">
        <f>求节点($C$8:$C$67,$K$8:$K$67,基本信息!P490)+AB492</f>
        <v>0</v>
      </c>
      <c r="AC493" s="69">
        <f>求节点($C$8:$C$67,$K$8:$K$67,基本信息!Q490)+AC492</f>
        <v>0</v>
      </c>
      <c r="AD493" s="69">
        <f>求节点($C$8:$C$67,$K$8:$K$67,基本信息!R490)+AD492</f>
        <v>0</v>
      </c>
      <c r="AE493" s="69">
        <f>求节点($C$8:$C$67,$L$8:$L$67,基本信息!N490)+AE492</f>
        <v>506307496.30241644</v>
      </c>
      <c r="AF493" s="69">
        <f>求节点($C$8:$C$67,$L$8:$L$67,基本信息!O490)+AF492</f>
        <v>574005979.81044507</v>
      </c>
      <c r="AG493" s="69">
        <f>求节点($C$8:$C$67,$L$8:$L$67,基本信息!P490)+AG492</f>
        <v>647698353.71210933</v>
      </c>
      <c r="AH493" s="69">
        <f>求节点($C$8:$C$67,$L$8:$L$67,基本信息!Q490)+AH492</f>
        <v>726853522.1965065</v>
      </c>
      <c r="AI493" s="69">
        <f>求节点($C$8:$C$67,$L$8:$L$67,基本信息!R490)+AI492</f>
        <v>811340093.50572407</v>
      </c>
      <c r="AJ493" s="69"/>
    </row>
    <row r="494" spans="14:36" x14ac:dyDescent="0.15">
      <c r="N494" s="69"/>
      <c r="O494" s="69">
        <v>487</v>
      </c>
      <c r="P494" s="69">
        <f>求节点($C$8:$C$67,$I$8:$I$67,基本信息!N491)+P493</f>
        <v>620035.53293080663</v>
      </c>
      <c r="Q494" s="69">
        <f>求节点($C$8:$C$67,$I$8:$I$67,基本信息!O491)+Q493</f>
        <v>654077.79688078084</v>
      </c>
      <c r="R494" s="69">
        <f>求节点($C$8:$C$67,$I$8:$I$67,基本信息!P491)+R493</f>
        <v>689534.69667524379</v>
      </c>
      <c r="S494" s="69">
        <f>求节点($C$8:$C$67,$I$8:$I$67,基本信息!Q491)+S493</f>
        <v>726552.6823951269</v>
      </c>
      <c r="T494" s="69">
        <f>求节点($C$8:$C$67,$I$8:$I$67,基本信息!R491)+T493</f>
        <v>765449.85137715051</v>
      </c>
      <c r="U494" s="69">
        <f>求节点($C$8:$C$67,$J$8:$J$67,基本信息!N491)+U493</f>
        <v>17097258.574859377</v>
      </c>
      <c r="V494" s="69">
        <f>求节点($C$8:$C$67,$J$8:$J$67,基本信息!O491)+V493</f>
        <v>18282070.15777117</v>
      </c>
      <c r="W494" s="69">
        <f>求节点($C$8:$C$67,$J$8:$J$67,基本信息!P491)+W493</f>
        <v>19524890.589488775</v>
      </c>
      <c r="X494" s="69">
        <f>求节点($C$8:$C$67,$J$8:$J$67,基本信息!Q491)+X493</f>
        <v>20828858.334594853</v>
      </c>
      <c r="Y494" s="69">
        <f>求节点($C$8:$C$67,$J$8:$J$67,基本信息!R491)+Y493</f>
        <v>22203131.168546535</v>
      </c>
      <c r="Z494" s="69">
        <f>求节点($C$8:$C$67,$K$8:$K$67,基本信息!N491)+Z493</f>
        <v>0</v>
      </c>
      <c r="AA494" s="69">
        <f>求节点($C$8:$C$67,$K$8:$K$67,基本信息!O491)+AA493</f>
        <v>0</v>
      </c>
      <c r="AB494" s="69">
        <f>求节点($C$8:$C$67,$K$8:$K$67,基本信息!P491)+AB493</f>
        <v>0</v>
      </c>
      <c r="AC494" s="69">
        <f>求节点($C$8:$C$67,$K$8:$K$67,基本信息!Q491)+AC493</f>
        <v>0</v>
      </c>
      <c r="AD494" s="69">
        <f>求节点($C$8:$C$67,$K$8:$K$67,基本信息!R491)+AD493</f>
        <v>0</v>
      </c>
      <c r="AE494" s="69">
        <f>求节点($C$8:$C$67,$L$8:$L$67,基本信息!N491)+AE493</f>
        <v>506307496.30241644</v>
      </c>
      <c r="AF494" s="69">
        <f>求节点($C$8:$C$67,$L$8:$L$67,基本信息!O491)+AF493</f>
        <v>574005979.81044507</v>
      </c>
      <c r="AG494" s="69">
        <f>求节点($C$8:$C$67,$L$8:$L$67,基本信息!P491)+AG493</f>
        <v>647698353.71210933</v>
      </c>
      <c r="AH494" s="69">
        <f>求节点($C$8:$C$67,$L$8:$L$67,基本信息!Q491)+AH493</f>
        <v>726853522.1965065</v>
      </c>
      <c r="AI494" s="69">
        <f>求节点($C$8:$C$67,$L$8:$L$67,基本信息!R491)+AI493</f>
        <v>811340093.50572407</v>
      </c>
      <c r="AJ494" s="69"/>
    </row>
    <row r="495" spans="14:36" x14ac:dyDescent="0.15">
      <c r="N495" s="69"/>
      <c r="O495" s="69">
        <v>488</v>
      </c>
      <c r="P495" s="69">
        <f>求节点($C$8:$C$67,$I$8:$I$67,基本信息!N492)+P494</f>
        <v>620035.53293080663</v>
      </c>
      <c r="Q495" s="69">
        <f>求节点($C$8:$C$67,$I$8:$I$67,基本信息!O492)+Q494</f>
        <v>654077.79688078084</v>
      </c>
      <c r="R495" s="69">
        <f>求节点($C$8:$C$67,$I$8:$I$67,基本信息!P492)+R494</f>
        <v>689534.69667524379</v>
      </c>
      <c r="S495" s="69">
        <f>求节点($C$8:$C$67,$I$8:$I$67,基本信息!Q492)+S494</f>
        <v>726552.6823951269</v>
      </c>
      <c r="T495" s="69">
        <f>求节点($C$8:$C$67,$I$8:$I$67,基本信息!R492)+T494</f>
        <v>765449.85137715051</v>
      </c>
      <c r="U495" s="69">
        <f>求节点($C$8:$C$67,$J$8:$J$67,基本信息!N492)+U494</f>
        <v>17097258.574859377</v>
      </c>
      <c r="V495" s="69">
        <f>求节点($C$8:$C$67,$J$8:$J$67,基本信息!O492)+V494</f>
        <v>18282070.15777117</v>
      </c>
      <c r="W495" s="69">
        <f>求节点($C$8:$C$67,$J$8:$J$67,基本信息!P492)+W494</f>
        <v>19524890.589488775</v>
      </c>
      <c r="X495" s="69">
        <f>求节点($C$8:$C$67,$J$8:$J$67,基本信息!Q492)+X494</f>
        <v>20828858.334594853</v>
      </c>
      <c r="Y495" s="69">
        <f>求节点($C$8:$C$67,$J$8:$J$67,基本信息!R492)+Y494</f>
        <v>22203131.168546535</v>
      </c>
      <c r="Z495" s="69">
        <f>求节点($C$8:$C$67,$K$8:$K$67,基本信息!N492)+Z494</f>
        <v>0</v>
      </c>
      <c r="AA495" s="69">
        <f>求节点($C$8:$C$67,$K$8:$K$67,基本信息!O492)+AA494</f>
        <v>0</v>
      </c>
      <c r="AB495" s="69">
        <f>求节点($C$8:$C$67,$K$8:$K$67,基本信息!P492)+AB494</f>
        <v>0</v>
      </c>
      <c r="AC495" s="69">
        <f>求节点($C$8:$C$67,$K$8:$K$67,基本信息!Q492)+AC494</f>
        <v>0</v>
      </c>
      <c r="AD495" s="69">
        <f>求节点($C$8:$C$67,$K$8:$K$67,基本信息!R492)+AD494</f>
        <v>0</v>
      </c>
      <c r="AE495" s="69">
        <f>求节点($C$8:$C$67,$L$8:$L$67,基本信息!N492)+AE494</f>
        <v>506307496.30241644</v>
      </c>
      <c r="AF495" s="69">
        <f>求节点($C$8:$C$67,$L$8:$L$67,基本信息!O492)+AF494</f>
        <v>574005979.81044507</v>
      </c>
      <c r="AG495" s="69">
        <f>求节点($C$8:$C$67,$L$8:$L$67,基本信息!P492)+AG494</f>
        <v>647698353.71210933</v>
      </c>
      <c r="AH495" s="69">
        <f>求节点($C$8:$C$67,$L$8:$L$67,基本信息!Q492)+AH494</f>
        <v>726853522.1965065</v>
      </c>
      <c r="AI495" s="69">
        <f>求节点($C$8:$C$67,$L$8:$L$67,基本信息!R492)+AI494</f>
        <v>811340093.50572407</v>
      </c>
      <c r="AJ495" s="69"/>
    </row>
    <row r="496" spans="14:36" x14ac:dyDescent="0.15">
      <c r="N496" s="69"/>
      <c r="O496" s="69">
        <v>489</v>
      </c>
      <c r="P496" s="69">
        <f>求节点($C$8:$C$67,$I$8:$I$67,基本信息!N493)+P495</f>
        <v>620035.53293080663</v>
      </c>
      <c r="Q496" s="69">
        <f>求节点($C$8:$C$67,$I$8:$I$67,基本信息!O493)+Q495</f>
        <v>654077.79688078084</v>
      </c>
      <c r="R496" s="69">
        <f>求节点($C$8:$C$67,$I$8:$I$67,基本信息!P493)+R495</f>
        <v>689534.69667524379</v>
      </c>
      <c r="S496" s="69">
        <f>求节点($C$8:$C$67,$I$8:$I$67,基本信息!Q493)+S495</f>
        <v>726552.6823951269</v>
      </c>
      <c r="T496" s="69">
        <f>求节点($C$8:$C$67,$I$8:$I$67,基本信息!R493)+T495</f>
        <v>765449.85137715051</v>
      </c>
      <c r="U496" s="69">
        <f>求节点($C$8:$C$67,$J$8:$J$67,基本信息!N493)+U495</f>
        <v>17097258.574859377</v>
      </c>
      <c r="V496" s="69">
        <f>求节点($C$8:$C$67,$J$8:$J$67,基本信息!O493)+V495</f>
        <v>18282070.15777117</v>
      </c>
      <c r="W496" s="69">
        <f>求节点($C$8:$C$67,$J$8:$J$67,基本信息!P493)+W495</f>
        <v>19524890.589488775</v>
      </c>
      <c r="X496" s="69">
        <f>求节点($C$8:$C$67,$J$8:$J$67,基本信息!Q493)+X495</f>
        <v>20828858.334594853</v>
      </c>
      <c r="Y496" s="69">
        <f>求节点($C$8:$C$67,$J$8:$J$67,基本信息!R493)+Y495</f>
        <v>22203131.168546535</v>
      </c>
      <c r="Z496" s="69">
        <f>求节点($C$8:$C$67,$K$8:$K$67,基本信息!N493)+Z495</f>
        <v>0</v>
      </c>
      <c r="AA496" s="69">
        <f>求节点($C$8:$C$67,$K$8:$K$67,基本信息!O493)+AA495</f>
        <v>0</v>
      </c>
      <c r="AB496" s="69">
        <f>求节点($C$8:$C$67,$K$8:$K$67,基本信息!P493)+AB495</f>
        <v>0</v>
      </c>
      <c r="AC496" s="69">
        <f>求节点($C$8:$C$67,$K$8:$K$67,基本信息!Q493)+AC495</f>
        <v>0</v>
      </c>
      <c r="AD496" s="69">
        <f>求节点($C$8:$C$67,$K$8:$K$67,基本信息!R493)+AD495</f>
        <v>0</v>
      </c>
      <c r="AE496" s="69">
        <f>求节点($C$8:$C$67,$L$8:$L$67,基本信息!N493)+AE495</f>
        <v>506307496.30241644</v>
      </c>
      <c r="AF496" s="69">
        <f>求节点($C$8:$C$67,$L$8:$L$67,基本信息!O493)+AF495</f>
        <v>574005979.81044507</v>
      </c>
      <c r="AG496" s="69">
        <f>求节点($C$8:$C$67,$L$8:$L$67,基本信息!P493)+AG495</f>
        <v>647698353.71210933</v>
      </c>
      <c r="AH496" s="69">
        <f>求节点($C$8:$C$67,$L$8:$L$67,基本信息!Q493)+AH495</f>
        <v>726853522.1965065</v>
      </c>
      <c r="AI496" s="69">
        <f>求节点($C$8:$C$67,$L$8:$L$67,基本信息!R493)+AI495</f>
        <v>811340093.50572407</v>
      </c>
      <c r="AJ496" s="69"/>
    </row>
    <row r="497" spans="14:36" x14ac:dyDescent="0.15">
      <c r="N497" s="69"/>
      <c r="O497" s="69">
        <v>490</v>
      </c>
      <c r="P497" s="69">
        <f>求节点($C$8:$C$67,$I$8:$I$67,基本信息!N494)+P496</f>
        <v>620035.53293080663</v>
      </c>
      <c r="Q497" s="69">
        <f>求节点($C$8:$C$67,$I$8:$I$67,基本信息!O494)+Q496</f>
        <v>654077.79688078084</v>
      </c>
      <c r="R497" s="69">
        <f>求节点($C$8:$C$67,$I$8:$I$67,基本信息!P494)+R496</f>
        <v>689534.69667524379</v>
      </c>
      <c r="S497" s="69">
        <f>求节点($C$8:$C$67,$I$8:$I$67,基本信息!Q494)+S496</f>
        <v>726552.6823951269</v>
      </c>
      <c r="T497" s="69">
        <f>求节点($C$8:$C$67,$I$8:$I$67,基本信息!R494)+T496</f>
        <v>765449.85137715051</v>
      </c>
      <c r="U497" s="69">
        <f>求节点($C$8:$C$67,$J$8:$J$67,基本信息!N494)+U496</f>
        <v>17097258.574859377</v>
      </c>
      <c r="V497" s="69">
        <f>求节点($C$8:$C$67,$J$8:$J$67,基本信息!O494)+V496</f>
        <v>18282070.15777117</v>
      </c>
      <c r="W497" s="69">
        <f>求节点($C$8:$C$67,$J$8:$J$67,基本信息!P494)+W496</f>
        <v>19524890.589488775</v>
      </c>
      <c r="X497" s="69">
        <f>求节点($C$8:$C$67,$J$8:$J$67,基本信息!Q494)+X496</f>
        <v>20828858.334594853</v>
      </c>
      <c r="Y497" s="69">
        <f>求节点($C$8:$C$67,$J$8:$J$67,基本信息!R494)+Y496</f>
        <v>22203131.168546535</v>
      </c>
      <c r="Z497" s="69">
        <f>求节点($C$8:$C$67,$K$8:$K$67,基本信息!N494)+Z496</f>
        <v>0</v>
      </c>
      <c r="AA497" s="69">
        <f>求节点($C$8:$C$67,$K$8:$K$67,基本信息!O494)+AA496</f>
        <v>0</v>
      </c>
      <c r="AB497" s="69">
        <f>求节点($C$8:$C$67,$K$8:$K$67,基本信息!P494)+AB496</f>
        <v>0</v>
      </c>
      <c r="AC497" s="69">
        <f>求节点($C$8:$C$67,$K$8:$K$67,基本信息!Q494)+AC496</f>
        <v>0</v>
      </c>
      <c r="AD497" s="69">
        <f>求节点($C$8:$C$67,$K$8:$K$67,基本信息!R494)+AD496</f>
        <v>0</v>
      </c>
      <c r="AE497" s="69">
        <f>求节点($C$8:$C$67,$L$8:$L$67,基本信息!N494)+AE496</f>
        <v>506307496.30241644</v>
      </c>
      <c r="AF497" s="69">
        <f>求节点($C$8:$C$67,$L$8:$L$67,基本信息!O494)+AF496</f>
        <v>574005979.81044507</v>
      </c>
      <c r="AG497" s="69">
        <f>求节点($C$8:$C$67,$L$8:$L$67,基本信息!P494)+AG496</f>
        <v>647698353.71210933</v>
      </c>
      <c r="AH497" s="69">
        <f>求节点($C$8:$C$67,$L$8:$L$67,基本信息!Q494)+AH496</f>
        <v>726853522.1965065</v>
      </c>
      <c r="AI497" s="69">
        <f>求节点($C$8:$C$67,$L$8:$L$67,基本信息!R494)+AI496</f>
        <v>811340093.50572407</v>
      </c>
      <c r="AJ497" s="69"/>
    </row>
    <row r="498" spans="14:36" x14ac:dyDescent="0.15">
      <c r="N498" s="69"/>
      <c r="O498" s="69">
        <v>491</v>
      </c>
      <c r="P498" s="69">
        <f>求节点($C$8:$C$67,$I$8:$I$67,基本信息!N495)+P497</f>
        <v>620035.53293080663</v>
      </c>
      <c r="Q498" s="69">
        <f>求节点($C$8:$C$67,$I$8:$I$67,基本信息!O495)+Q497</f>
        <v>654077.79688078084</v>
      </c>
      <c r="R498" s="69">
        <f>求节点($C$8:$C$67,$I$8:$I$67,基本信息!P495)+R497</f>
        <v>689534.69667524379</v>
      </c>
      <c r="S498" s="69">
        <f>求节点($C$8:$C$67,$I$8:$I$67,基本信息!Q495)+S497</f>
        <v>726552.6823951269</v>
      </c>
      <c r="T498" s="69">
        <f>求节点($C$8:$C$67,$I$8:$I$67,基本信息!R495)+T497</f>
        <v>765449.85137715051</v>
      </c>
      <c r="U498" s="69">
        <f>求节点($C$8:$C$67,$J$8:$J$67,基本信息!N495)+U497</f>
        <v>17097258.574859377</v>
      </c>
      <c r="V498" s="69">
        <f>求节点($C$8:$C$67,$J$8:$J$67,基本信息!O495)+V497</f>
        <v>18282070.15777117</v>
      </c>
      <c r="W498" s="69">
        <f>求节点($C$8:$C$67,$J$8:$J$67,基本信息!P495)+W497</f>
        <v>19524890.589488775</v>
      </c>
      <c r="X498" s="69">
        <f>求节点($C$8:$C$67,$J$8:$J$67,基本信息!Q495)+X497</f>
        <v>20828858.334594853</v>
      </c>
      <c r="Y498" s="69">
        <f>求节点($C$8:$C$67,$J$8:$J$67,基本信息!R495)+Y497</f>
        <v>22203131.168546535</v>
      </c>
      <c r="Z498" s="69">
        <f>求节点($C$8:$C$67,$K$8:$K$67,基本信息!N495)+Z497</f>
        <v>0</v>
      </c>
      <c r="AA498" s="69">
        <f>求节点($C$8:$C$67,$K$8:$K$67,基本信息!O495)+AA497</f>
        <v>0</v>
      </c>
      <c r="AB498" s="69">
        <f>求节点($C$8:$C$67,$K$8:$K$67,基本信息!P495)+AB497</f>
        <v>0</v>
      </c>
      <c r="AC498" s="69">
        <f>求节点($C$8:$C$67,$K$8:$K$67,基本信息!Q495)+AC497</f>
        <v>0</v>
      </c>
      <c r="AD498" s="69">
        <f>求节点($C$8:$C$67,$K$8:$K$67,基本信息!R495)+AD497</f>
        <v>0</v>
      </c>
      <c r="AE498" s="69">
        <f>求节点($C$8:$C$67,$L$8:$L$67,基本信息!N495)+AE497</f>
        <v>506307496.30241644</v>
      </c>
      <c r="AF498" s="69">
        <f>求节点($C$8:$C$67,$L$8:$L$67,基本信息!O495)+AF497</f>
        <v>574005979.81044507</v>
      </c>
      <c r="AG498" s="69">
        <f>求节点($C$8:$C$67,$L$8:$L$67,基本信息!P495)+AG497</f>
        <v>647698353.71210933</v>
      </c>
      <c r="AH498" s="69">
        <f>求节点($C$8:$C$67,$L$8:$L$67,基本信息!Q495)+AH497</f>
        <v>726853522.1965065</v>
      </c>
      <c r="AI498" s="69">
        <f>求节点($C$8:$C$67,$L$8:$L$67,基本信息!R495)+AI497</f>
        <v>811340093.50572407</v>
      </c>
      <c r="AJ498" s="69"/>
    </row>
    <row r="499" spans="14:36" x14ac:dyDescent="0.15">
      <c r="N499" s="69"/>
      <c r="O499" s="69">
        <v>492</v>
      </c>
      <c r="P499" s="69">
        <f>求节点($C$8:$C$67,$I$8:$I$67,基本信息!N496)+P498</f>
        <v>620035.53293080663</v>
      </c>
      <c r="Q499" s="69">
        <f>求节点($C$8:$C$67,$I$8:$I$67,基本信息!O496)+Q498</f>
        <v>654077.79688078084</v>
      </c>
      <c r="R499" s="69">
        <f>求节点($C$8:$C$67,$I$8:$I$67,基本信息!P496)+R498</f>
        <v>689534.69667524379</v>
      </c>
      <c r="S499" s="69">
        <f>求节点($C$8:$C$67,$I$8:$I$67,基本信息!Q496)+S498</f>
        <v>726552.6823951269</v>
      </c>
      <c r="T499" s="69">
        <f>求节点($C$8:$C$67,$I$8:$I$67,基本信息!R496)+T498</f>
        <v>765449.85137715051</v>
      </c>
      <c r="U499" s="69">
        <f>求节点($C$8:$C$67,$J$8:$J$67,基本信息!N496)+U498</f>
        <v>17097258.574859377</v>
      </c>
      <c r="V499" s="69">
        <f>求节点($C$8:$C$67,$J$8:$J$67,基本信息!O496)+V498</f>
        <v>18282070.15777117</v>
      </c>
      <c r="W499" s="69">
        <f>求节点($C$8:$C$67,$J$8:$J$67,基本信息!P496)+W498</f>
        <v>19524890.589488775</v>
      </c>
      <c r="X499" s="69">
        <f>求节点($C$8:$C$67,$J$8:$J$67,基本信息!Q496)+X498</f>
        <v>20828858.334594853</v>
      </c>
      <c r="Y499" s="69">
        <f>求节点($C$8:$C$67,$J$8:$J$67,基本信息!R496)+Y498</f>
        <v>22203131.168546535</v>
      </c>
      <c r="Z499" s="69">
        <f>求节点($C$8:$C$67,$K$8:$K$67,基本信息!N496)+Z498</f>
        <v>0</v>
      </c>
      <c r="AA499" s="69">
        <f>求节点($C$8:$C$67,$K$8:$K$67,基本信息!O496)+AA498</f>
        <v>0</v>
      </c>
      <c r="AB499" s="69">
        <f>求节点($C$8:$C$67,$K$8:$K$67,基本信息!P496)+AB498</f>
        <v>0</v>
      </c>
      <c r="AC499" s="69">
        <f>求节点($C$8:$C$67,$K$8:$K$67,基本信息!Q496)+AC498</f>
        <v>0</v>
      </c>
      <c r="AD499" s="69">
        <f>求节点($C$8:$C$67,$K$8:$K$67,基本信息!R496)+AD498</f>
        <v>0</v>
      </c>
      <c r="AE499" s="69">
        <f>求节点($C$8:$C$67,$L$8:$L$67,基本信息!N496)+AE498</f>
        <v>506307496.30241644</v>
      </c>
      <c r="AF499" s="69">
        <f>求节点($C$8:$C$67,$L$8:$L$67,基本信息!O496)+AF498</f>
        <v>574005979.81044507</v>
      </c>
      <c r="AG499" s="69">
        <f>求节点($C$8:$C$67,$L$8:$L$67,基本信息!P496)+AG498</f>
        <v>647698353.71210933</v>
      </c>
      <c r="AH499" s="69">
        <f>求节点($C$8:$C$67,$L$8:$L$67,基本信息!Q496)+AH498</f>
        <v>726853522.1965065</v>
      </c>
      <c r="AI499" s="69">
        <f>求节点($C$8:$C$67,$L$8:$L$67,基本信息!R496)+AI498</f>
        <v>811340093.50572407</v>
      </c>
      <c r="AJ499" s="69"/>
    </row>
    <row r="500" spans="14:36" x14ac:dyDescent="0.15">
      <c r="N500" s="69"/>
      <c r="O500" s="69">
        <v>493</v>
      </c>
      <c r="P500" s="69">
        <f>求节点($C$8:$C$67,$I$8:$I$67,基本信息!N497)+P499</f>
        <v>620035.53293080663</v>
      </c>
      <c r="Q500" s="69">
        <f>求节点($C$8:$C$67,$I$8:$I$67,基本信息!O497)+Q499</f>
        <v>654077.79688078084</v>
      </c>
      <c r="R500" s="69">
        <f>求节点($C$8:$C$67,$I$8:$I$67,基本信息!P497)+R499</f>
        <v>689534.69667524379</v>
      </c>
      <c r="S500" s="69">
        <f>求节点($C$8:$C$67,$I$8:$I$67,基本信息!Q497)+S499</f>
        <v>726552.6823951269</v>
      </c>
      <c r="T500" s="69">
        <f>求节点($C$8:$C$67,$I$8:$I$67,基本信息!R497)+T499</f>
        <v>765449.85137715051</v>
      </c>
      <c r="U500" s="69">
        <f>求节点($C$8:$C$67,$J$8:$J$67,基本信息!N497)+U499</f>
        <v>17097258.574859377</v>
      </c>
      <c r="V500" s="69">
        <f>求节点($C$8:$C$67,$J$8:$J$67,基本信息!O497)+V499</f>
        <v>18282070.15777117</v>
      </c>
      <c r="W500" s="69">
        <f>求节点($C$8:$C$67,$J$8:$J$67,基本信息!P497)+W499</f>
        <v>19524890.589488775</v>
      </c>
      <c r="X500" s="69">
        <f>求节点($C$8:$C$67,$J$8:$J$67,基本信息!Q497)+X499</f>
        <v>20828858.334594853</v>
      </c>
      <c r="Y500" s="69">
        <f>求节点($C$8:$C$67,$J$8:$J$67,基本信息!R497)+Y499</f>
        <v>22203131.168546535</v>
      </c>
      <c r="Z500" s="69">
        <f>求节点($C$8:$C$67,$K$8:$K$67,基本信息!N497)+Z499</f>
        <v>0</v>
      </c>
      <c r="AA500" s="69">
        <f>求节点($C$8:$C$67,$K$8:$K$67,基本信息!O497)+AA499</f>
        <v>0</v>
      </c>
      <c r="AB500" s="69">
        <f>求节点($C$8:$C$67,$K$8:$K$67,基本信息!P497)+AB499</f>
        <v>0</v>
      </c>
      <c r="AC500" s="69">
        <f>求节点($C$8:$C$67,$K$8:$K$67,基本信息!Q497)+AC499</f>
        <v>0</v>
      </c>
      <c r="AD500" s="69">
        <f>求节点($C$8:$C$67,$K$8:$K$67,基本信息!R497)+AD499</f>
        <v>0</v>
      </c>
      <c r="AE500" s="69">
        <f>求节点($C$8:$C$67,$L$8:$L$67,基本信息!N497)+AE499</f>
        <v>506307496.30241644</v>
      </c>
      <c r="AF500" s="69">
        <f>求节点($C$8:$C$67,$L$8:$L$67,基本信息!O497)+AF499</f>
        <v>574005979.81044507</v>
      </c>
      <c r="AG500" s="69">
        <f>求节点($C$8:$C$67,$L$8:$L$67,基本信息!P497)+AG499</f>
        <v>647698353.71210933</v>
      </c>
      <c r="AH500" s="69">
        <f>求节点($C$8:$C$67,$L$8:$L$67,基本信息!Q497)+AH499</f>
        <v>726853522.1965065</v>
      </c>
      <c r="AI500" s="69">
        <f>求节点($C$8:$C$67,$L$8:$L$67,基本信息!R497)+AI499</f>
        <v>811340093.50572407</v>
      </c>
      <c r="AJ500" s="69"/>
    </row>
    <row r="501" spans="14:36" x14ac:dyDescent="0.15">
      <c r="N501" s="69"/>
      <c r="O501" s="69">
        <v>494</v>
      </c>
      <c r="P501" s="69">
        <f>求节点($C$8:$C$67,$I$8:$I$67,基本信息!N498)+P500</f>
        <v>620035.53293080663</v>
      </c>
      <c r="Q501" s="69">
        <f>求节点($C$8:$C$67,$I$8:$I$67,基本信息!O498)+Q500</f>
        <v>654077.79688078084</v>
      </c>
      <c r="R501" s="69">
        <f>求节点($C$8:$C$67,$I$8:$I$67,基本信息!P498)+R500</f>
        <v>689534.69667524379</v>
      </c>
      <c r="S501" s="69">
        <f>求节点($C$8:$C$67,$I$8:$I$67,基本信息!Q498)+S500</f>
        <v>726552.6823951269</v>
      </c>
      <c r="T501" s="69">
        <f>求节点($C$8:$C$67,$I$8:$I$67,基本信息!R498)+T500</f>
        <v>765449.85137715051</v>
      </c>
      <c r="U501" s="69">
        <f>求节点($C$8:$C$67,$J$8:$J$67,基本信息!N498)+U500</f>
        <v>17097258.574859377</v>
      </c>
      <c r="V501" s="69">
        <f>求节点($C$8:$C$67,$J$8:$J$67,基本信息!O498)+V500</f>
        <v>18282070.15777117</v>
      </c>
      <c r="W501" s="69">
        <f>求节点($C$8:$C$67,$J$8:$J$67,基本信息!P498)+W500</f>
        <v>19524890.589488775</v>
      </c>
      <c r="X501" s="69">
        <f>求节点($C$8:$C$67,$J$8:$J$67,基本信息!Q498)+X500</f>
        <v>20828858.334594853</v>
      </c>
      <c r="Y501" s="69">
        <f>求节点($C$8:$C$67,$J$8:$J$67,基本信息!R498)+Y500</f>
        <v>22203131.168546535</v>
      </c>
      <c r="Z501" s="69">
        <f>求节点($C$8:$C$67,$K$8:$K$67,基本信息!N498)+Z500</f>
        <v>0</v>
      </c>
      <c r="AA501" s="69">
        <f>求节点($C$8:$C$67,$K$8:$K$67,基本信息!O498)+AA500</f>
        <v>0</v>
      </c>
      <c r="AB501" s="69">
        <f>求节点($C$8:$C$67,$K$8:$K$67,基本信息!P498)+AB500</f>
        <v>0</v>
      </c>
      <c r="AC501" s="69">
        <f>求节点($C$8:$C$67,$K$8:$K$67,基本信息!Q498)+AC500</f>
        <v>0</v>
      </c>
      <c r="AD501" s="69">
        <f>求节点($C$8:$C$67,$K$8:$K$67,基本信息!R498)+AD500</f>
        <v>0</v>
      </c>
      <c r="AE501" s="69">
        <f>求节点($C$8:$C$67,$L$8:$L$67,基本信息!N498)+AE500</f>
        <v>506307496.30241644</v>
      </c>
      <c r="AF501" s="69">
        <f>求节点($C$8:$C$67,$L$8:$L$67,基本信息!O498)+AF500</f>
        <v>574005979.81044507</v>
      </c>
      <c r="AG501" s="69">
        <f>求节点($C$8:$C$67,$L$8:$L$67,基本信息!P498)+AG500</f>
        <v>647698353.71210933</v>
      </c>
      <c r="AH501" s="69">
        <f>求节点($C$8:$C$67,$L$8:$L$67,基本信息!Q498)+AH500</f>
        <v>726853522.1965065</v>
      </c>
      <c r="AI501" s="69">
        <f>求节点($C$8:$C$67,$L$8:$L$67,基本信息!R498)+AI500</f>
        <v>811340093.50572407</v>
      </c>
      <c r="AJ501" s="69"/>
    </row>
    <row r="502" spans="14:36" x14ac:dyDescent="0.15">
      <c r="N502" s="69"/>
      <c r="O502" s="69">
        <v>495</v>
      </c>
      <c r="P502" s="69">
        <f>求节点($C$8:$C$67,$I$8:$I$67,基本信息!N499)+P501</f>
        <v>620035.53293080663</v>
      </c>
      <c r="Q502" s="69">
        <f>求节点($C$8:$C$67,$I$8:$I$67,基本信息!O499)+Q501</f>
        <v>654077.79688078084</v>
      </c>
      <c r="R502" s="69">
        <f>求节点($C$8:$C$67,$I$8:$I$67,基本信息!P499)+R501</f>
        <v>689534.69667524379</v>
      </c>
      <c r="S502" s="69">
        <f>求节点($C$8:$C$67,$I$8:$I$67,基本信息!Q499)+S501</f>
        <v>726552.6823951269</v>
      </c>
      <c r="T502" s="69">
        <f>求节点($C$8:$C$67,$I$8:$I$67,基本信息!R499)+T501</f>
        <v>765449.85137715051</v>
      </c>
      <c r="U502" s="69">
        <f>求节点($C$8:$C$67,$J$8:$J$67,基本信息!N499)+U501</f>
        <v>17097258.574859377</v>
      </c>
      <c r="V502" s="69">
        <f>求节点($C$8:$C$67,$J$8:$J$67,基本信息!O499)+V501</f>
        <v>18282070.15777117</v>
      </c>
      <c r="W502" s="69">
        <f>求节点($C$8:$C$67,$J$8:$J$67,基本信息!P499)+W501</f>
        <v>19524890.589488775</v>
      </c>
      <c r="X502" s="69">
        <f>求节点($C$8:$C$67,$J$8:$J$67,基本信息!Q499)+X501</f>
        <v>20828858.334594853</v>
      </c>
      <c r="Y502" s="69">
        <f>求节点($C$8:$C$67,$J$8:$J$67,基本信息!R499)+Y501</f>
        <v>22203131.168546535</v>
      </c>
      <c r="Z502" s="69">
        <f>求节点($C$8:$C$67,$K$8:$K$67,基本信息!N499)+Z501</f>
        <v>0</v>
      </c>
      <c r="AA502" s="69">
        <f>求节点($C$8:$C$67,$K$8:$K$67,基本信息!O499)+AA501</f>
        <v>0</v>
      </c>
      <c r="AB502" s="69">
        <f>求节点($C$8:$C$67,$K$8:$K$67,基本信息!P499)+AB501</f>
        <v>0</v>
      </c>
      <c r="AC502" s="69">
        <f>求节点($C$8:$C$67,$K$8:$K$67,基本信息!Q499)+AC501</f>
        <v>0</v>
      </c>
      <c r="AD502" s="69">
        <f>求节点($C$8:$C$67,$K$8:$K$67,基本信息!R499)+AD501</f>
        <v>0</v>
      </c>
      <c r="AE502" s="69">
        <f>求节点($C$8:$C$67,$L$8:$L$67,基本信息!N499)+AE501</f>
        <v>506307496.30241644</v>
      </c>
      <c r="AF502" s="69">
        <f>求节点($C$8:$C$67,$L$8:$L$67,基本信息!O499)+AF501</f>
        <v>574005979.81044507</v>
      </c>
      <c r="AG502" s="69">
        <f>求节点($C$8:$C$67,$L$8:$L$67,基本信息!P499)+AG501</f>
        <v>647698353.71210933</v>
      </c>
      <c r="AH502" s="69">
        <f>求节点($C$8:$C$67,$L$8:$L$67,基本信息!Q499)+AH501</f>
        <v>726853522.1965065</v>
      </c>
      <c r="AI502" s="69">
        <f>求节点($C$8:$C$67,$L$8:$L$67,基本信息!R499)+AI501</f>
        <v>811340093.50572407</v>
      </c>
      <c r="AJ502" s="69"/>
    </row>
    <row r="503" spans="14:36" x14ac:dyDescent="0.15">
      <c r="N503" s="69"/>
      <c r="O503" s="69">
        <v>496</v>
      </c>
      <c r="P503" s="69">
        <f>求节点($C$8:$C$67,$I$8:$I$67,基本信息!N500)+P502</f>
        <v>620035.53293080663</v>
      </c>
      <c r="Q503" s="69">
        <f>求节点($C$8:$C$67,$I$8:$I$67,基本信息!O500)+Q502</f>
        <v>654077.79688078084</v>
      </c>
      <c r="R503" s="69">
        <f>求节点($C$8:$C$67,$I$8:$I$67,基本信息!P500)+R502</f>
        <v>689534.69667524379</v>
      </c>
      <c r="S503" s="69">
        <f>求节点($C$8:$C$67,$I$8:$I$67,基本信息!Q500)+S502</f>
        <v>726552.6823951269</v>
      </c>
      <c r="T503" s="69">
        <f>求节点($C$8:$C$67,$I$8:$I$67,基本信息!R500)+T502</f>
        <v>765449.85137715051</v>
      </c>
      <c r="U503" s="69">
        <f>求节点($C$8:$C$67,$J$8:$J$67,基本信息!N500)+U502</f>
        <v>17097258.574859377</v>
      </c>
      <c r="V503" s="69">
        <f>求节点($C$8:$C$67,$J$8:$J$67,基本信息!O500)+V502</f>
        <v>18282070.15777117</v>
      </c>
      <c r="W503" s="69">
        <f>求节点($C$8:$C$67,$J$8:$J$67,基本信息!P500)+W502</f>
        <v>19524890.589488775</v>
      </c>
      <c r="X503" s="69">
        <f>求节点($C$8:$C$67,$J$8:$J$67,基本信息!Q500)+X502</f>
        <v>20828858.334594853</v>
      </c>
      <c r="Y503" s="69">
        <f>求节点($C$8:$C$67,$J$8:$J$67,基本信息!R500)+Y502</f>
        <v>22203131.168546535</v>
      </c>
      <c r="Z503" s="69">
        <f>求节点($C$8:$C$67,$K$8:$K$67,基本信息!N500)+Z502</f>
        <v>0</v>
      </c>
      <c r="AA503" s="69">
        <f>求节点($C$8:$C$67,$K$8:$K$67,基本信息!O500)+AA502</f>
        <v>0</v>
      </c>
      <c r="AB503" s="69">
        <f>求节点($C$8:$C$67,$K$8:$K$67,基本信息!P500)+AB502</f>
        <v>0</v>
      </c>
      <c r="AC503" s="69">
        <f>求节点($C$8:$C$67,$K$8:$K$67,基本信息!Q500)+AC502</f>
        <v>0</v>
      </c>
      <c r="AD503" s="69">
        <f>求节点($C$8:$C$67,$K$8:$K$67,基本信息!R500)+AD502</f>
        <v>0</v>
      </c>
      <c r="AE503" s="69">
        <f>求节点($C$8:$C$67,$L$8:$L$67,基本信息!N500)+AE502</f>
        <v>506307496.30241644</v>
      </c>
      <c r="AF503" s="69">
        <f>求节点($C$8:$C$67,$L$8:$L$67,基本信息!O500)+AF502</f>
        <v>574005979.81044507</v>
      </c>
      <c r="AG503" s="69">
        <f>求节点($C$8:$C$67,$L$8:$L$67,基本信息!P500)+AG502</f>
        <v>647698353.71210933</v>
      </c>
      <c r="AH503" s="69">
        <f>求节点($C$8:$C$67,$L$8:$L$67,基本信息!Q500)+AH502</f>
        <v>726853522.1965065</v>
      </c>
      <c r="AI503" s="69">
        <f>求节点($C$8:$C$67,$L$8:$L$67,基本信息!R500)+AI502</f>
        <v>811340093.50572407</v>
      </c>
      <c r="AJ503" s="69"/>
    </row>
    <row r="504" spans="14:36" x14ac:dyDescent="0.15">
      <c r="N504" s="69"/>
      <c r="O504" s="69">
        <v>497</v>
      </c>
      <c r="P504" s="69">
        <f>求节点($C$8:$C$67,$I$8:$I$67,基本信息!N501)+P503</f>
        <v>620035.53293080663</v>
      </c>
      <c r="Q504" s="69">
        <f>求节点($C$8:$C$67,$I$8:$I$67,基本信息!O501)+Q503</f>
        <v>654077.79688078084</v>
      </c>
      <c r="R504" s="69">
        <f>求节点($C$8:$C$67,$I$8:$I$67,基本信息!P501)+R503</f>
        <v>689534.69667524379</v>
      </c>
      <c r="S504" s="69">
        <f>求节点($C$8:$C$67,$I$8:$I$67,基本信息!Q501)+S503</f>
        <v>726552.6823951269</v>
      </c>
      <c r="T504" s="69">
        <f>求节点($C$8:$C$67,$I$8:$I$67,基本信息!R501)+T503</f>
        <v>765449.85137715051</v>
      </c>
      <c r="U504" s="69">
        <f>求节点($C$8:$C$67,$J$8:$J$67,基本信息!N501)+U503</f>
        <v>17097258.574859377</v>
      </c>
      <c r="V504" s="69">
        <f>求节点($C$8:$C$67,$J$8:$J$67,基本信息!O501)+V503</f>
        <v>18282070.15777117</v>
      </c>
      <c r="W504" s="69">
        <f>求节点($C$8:$C$67,$J$8:$J$67,基本信息!P501)+W503</f>
        <v>19524890.589488775</v>
      </c>
      <c r="X504" s="69">
        <f>求节点($C$8:$C$67,$J$8:$J$67,基本信息!Q501)+X503</f>
        <v>20828858.334594853</v>
      </c>
      <c r="Y504" s="69">
        <f>求节点($C$8:$C$67,$J$8:$J$67,基本信息!R501)+Y503</f>
        <v>22203131.168546535</v>
      </c>
      <c r="Z504" s="69">
        <f>求节点($C$8:$C$67,$K$8:$K$67,基本信息!N501)+Z503</f>
        <v>0</v>
      </c>
      <c r="AA504" s="69">
        <f>求节点($C$8:$C$67,$K$8:$K$67,基本信息!O501)+AA503</f>
        <v>0</v>
      </c>
      <c r="AB504" s="69">
        <f>求节点($C$8:$C$67,$K$8:$K$67,基本信息!P501)+AB503</f>
        <v>0</v>
      </c>
      <c r="AC504" s="69">
        <f>求节点($C$8:$C$67,$K$8:$K$67,基本信息!Q501)+AC503</f>
        <v>0</v>
      </c>
      <c r="AD504" s="69">
        <f>求节点($C$8:$C$67,$K$8:$K$67,基本信息!R501)+AD503</f>
        <v>0</v>
      </c>
      <c r="AE504" s="69">
        <f>求节点($C$8:$C$67,$L$8:$L$67,基本信息!N501)+AE503</f>
        <v>506307496.30241644</v>
      </c>
      <c r="AF504" s="69">
        <f>求节点($C$8:$C$67,$L$8:$L$67,基本信息!O501)+AF503</f>
        <v>574005979.81044507</v>
      </c>
      <c r="AG504" s="69">
        <f>求节点($C$8:$C$67,$L$8:$L$67,基本信息!P501)+AG503</f>
        <v>647698353.71210933</v>
      </c>
      <c r="AH504" s="69">
        <f>求节点($C$8:$C$67,$L$8:$L$67,基本信息!Q501)+AH503</f>
        <v>726853522.1965065</v>
      </c>
      <c r="AI504" s="69">
        <f>求节点($C$8:$C$67,$L$8:$L$67,基本信息!R501)+AI503</f>
        <v>811340093.50572407</v>
      </c>
      <c r="AJ504" s="69"/>
    </row>
    <row r="505" spans="14:36" x14ac:dyDescent="0.15">
      <c r="N505" s="69"/>
      <c r="O505" s="69">
        <v>498</v>
      </c>
      <c r="P505" s="69">
        <f>求节点($C$8:$C$67,$I$8:$I$67,基本信息!N502)+P504</f>
        <v>620035.53293080663</v>
      </c>
      <c r="Q505" s="69">
        <f>求节点($C$8:$C$67,$I$8:$I$67,基本信息!O502)+Q504</f>
        <v>654077.79688078084</v>
      </c>
      <c r="R505" s="69">
        <f>求节点($C$8:$C$67,$I$8:$I$67,基本信息!P502)+R504</f>
        <v>689534.69667524379</v>
      </c>
      <c r="S505" s="69">
        <f>求节点($C$8:$C$67,$I$8:$I$67,基本信息!Q502)+S504</f>
        <v>726552.6823951269</v>
      </c>
      <c r="T505" s="69">
        <f>求节点($C$8:$C$67,$I$8:$I$67,基本信息!R502)+T504</f>
        <v>765449.85137715051</v>
      </c>
      <c r="U505" s="69">
        <f>求节点($C$8:$C$67,$J$8:$J$67,基本信息!N502)+U504</f>
        <v>17097258.574859377</v>
      </c>
      <c r="V505" s="69">
        <f>求节点($C$8:$C$67,$J$8:$J$67,基本信息!O502)+V504</f>
        <v>18282070.15777117</v>
      </c>
      <c r="W505" s="69">
        <f>求节点($C$8:$C$67,$J$8:$J$67,基本信息!P502)+W504</f>
        <v>19524890.589488775</v>
      </c>
      <c r="X505" s="69">
        <f>求节点($C$8:$C$67,$J$8:$J$67,基本信息!Q502)+X504</f>
        <v>20828858.334594853</v>
      </c>
      <c r="Y505" s="69">
        <f>求节点($C$8:$C$67,$J$8:$J$67,基本信息!R502)+Y504</f>
        <v>22203131.168546535</v>
      </c>
      <c r="Z505" s="69">
        <f>求节点($C$8:$C$67,$K$8:$K$67,基本信息!N502)+Z504</f>
        <v>0</v>
      </c>
      <c r="AA505" s="69">
        <f>求节点($C$8:$C$67,$K$8:$K$67,基本信息!O502)+AA504</f>
        <v>0</v>
      </c>
      <c r="AB505" s="69">
        <f>求节点($C$8:$C$67,$K$8:$K$67,基本信息!P502)+AB504</f>
        <v>0</v>
      </c>
      <c r="AC505" s="69">
        <f>求节点($C$8:$C$67,$K$8:$K$67,基本信息!Q502)+AC504</f>
        <v>0</v>
      </c>
      <c r="AD505" s="69">
        <f>求节点($C$8:$C$67,$K$8:$K$67,基本信息!R502)+AD504</f>
        <v>0</v>
      </c>
      <c r="AE505" s="69">
        <f>求节点($C$8:$C$67,$L$8:$L$67,基本信息!N502)+AE504</f>
        <v>506307496.30241644</v>
      </c>
      <c r="AF505" s="69">
        <f>求节点($C$8:$C$67,$L$8:$L$67,基本信息!O502)+AF504</f>
        <v>574005979.81044507</v>
      </c>
      <c r="AG505" s="69">
        <f>求节点($C$8:$C$67,$L$8:$L$67,基本信息!P502)+AG504</f>
        <v>647698353.71210933</v>
      </c>
      <c r="AH505" s="69">
        <f>求节点($C$8:$C$67,$L$8:$L$67,基本信息!Q502)+AH504</f>
        <v>726853522.1965065</v>
      </c>
      <c r="AI505" s="69">
        <f>求节点($C$8:$C$67,$L$8:$L$67,基本信息!R502)+AI504</f>
        <v>811340093.50572407</v>
      </c>
      <c r="AJ505" s="69"/>
    </row>
    <row r="506" spans="14:36" x14ac:dyDescent="0.15">
      <c r="N506" s="69"/>
      <c r="O506" s="69">
        <v>499</v>
      </c>
      <c r="P506" s="69">
        <f>求节点($C$8:$C$67,$I$8:$I$67,基本信息!N503)+P505</f>
        <v>620035.53293080663</v>
      </c>
      <c r="Q506" s="69">
        <f>求节点($C$8:$C$67,$I$8:$I$67,基本信息!O503)+Q505</f>
        <v>654077.79688078084</v>
      </c>
      <c r="R506" s="69">
        <f>求节点($C$8:$C$67,$I$8:$I$67,基本信息!P503)+R505</f>
        <v>689534.69667524379</v>
      </c>
      <c r="S506" s="69">
        <f>求节点($C$8:$C$67,$I$8:$I$67,基本信息!Q503)+S505</f>
        <v>726552.6823951269</v>
      </c>
      <c r="T506" s="69">
        <f>求节点($C$8:$C$67,$I$8:$I$67,基本信息!R503)+T505</f>
        <v>765449.85137715051</v>
      </c>
      <c r="U506" s="69">
        <f>求节点($C$8:$C$67,$J$8:$J$67,基本信息!N503)+U505</f>
        <v>17097258.574859377</v>
      </c>
      <c r="V506" s="69">
        <f>求节点($C$8:$C$67,$J$8:$J$67,基本信息!O503)+V505</f>
        <v>18282070.15777117</v>
      </c>
      <c r="W506" s="69">
        <f>求节点($C$8:$C$67,$J$8:$J$67,基本信息!P503)+W505</f>
        <v>19524890.589488775</v>
      </c>
      <c r="X506" s="69">
        <f>求节点($C$8:$C$67,$J$8:$J$67,基本信息!Q503)+X505</f>
        <v>20828858.334594853</v>
      </c>
      <c r="Y506" s="69">
        <f>求节点($C$8:$C$67,$J$8:$J$67,基本信息!R503)+Y505</f>
        <v>22203131.168546535</v>
      </c>
      <c r="Z506" s="69">
        <f>求节点($C$8:$C$67,$K$8:$K$67,基本信息!N503)+Z505</f>
        <v>0</v>
      </c>
      <c r="AA506" s="69">
        <f>求节点($C$8:$C$67,$K$8:$K$67,基本信息!O503)+AA505</f>
        <v>0</v>
      </c>
      <c r="AB506" s="69">
        <f>求节点($C$8:$C$67,$K$8:$K$67,基本信息!P503)+AB505</f>
        <v>0</v>
      </c>
      <c r="AC506" s="69">
        <f>求节点($C$8:$C$67,$K$8:$K$67,基本信息!Q503)+AC505</f>
        <v>0</v>
      </c>
      <c r="AD506" s="69">
        <f>求节点($C$8:$C$67,$K$8:$K$67,基本信息!R503)+AD505</f>
        <v>0</v>
      </c>
      <c r="AE506" s="69">
        <f>求节点($C$8:$C$67,$L$8:$L$67,基本信息!N503)+AE505</f>
        <v>506307496.30241644</v>
      </c>
      <c r="AF506" s="69">
        <f>求节点($C$8:$C$67,$L$8:$L$67,基本信息!O503)+AF505</f>
        <v>574005979.81044507</v>
      </c>
      <c r="AG506" s="69">
        <f>求节点($C$8:$C$67,$L$8:$L$67,基本信息!P503)+AG505</f>
        <v>647698353.71210933</v>
      </c>
      <c r="AH506" s="69">
        <f>求节点($C$8:$C$67,$L$8:$L$67,基本信息!Q503)+AH505</f>
        <v>726853522.1965065</v>
      </c>
      <c r="AI506" s="69">
        <f>求节点($C$8:$C$67,$L$8:$L$67,基本信息!R503)+AI505</f>
        <v>811340093.50572407</v>
      </c>
      <c r="AJ506" s="69"/>
    </row>
    <row r="507" spans="14:36" x14ac:dyDescent="0.15">
      <c r="N507" s="69"/>
      <c r="O507" s="69">
        <v>500</v>
      </c>
      <c r="P507" s="69">
        <f>求节点($C$8:$C$67,$I$8:$I$67,基本信息!N504)+P506</f>
        <v>620035.53293080663</v>
      </c>
      <c r="Q507" s="69">
        <f>求节点($C$8:$C$67,$I$8:$I$67,基本信息!O504)+Q506</f>
        <v>654077.79688078084</v>
      </c>
      <c r="R507" s="69">
        <f>求节点($C$8:$C$67,$I$8:$I$67,基本信息!P504)+R506</f>
        <v>689534.69667524379</v>
      </c>
      <c r="S507" s="69">
        <f>求节点($C$8:$C$67,$I$8:$I$67,基本信息!Q504)+S506</f>
        <v>726552.6823951269</v>
      </c>
      <c r="T507" s="69">
        <f>求节点($C$8:$C$67,$I$8:$I$67,基本信息!R504)+T506</f>
        <v>765449.85137715051</v>
      </c>
      <c r="U507" s="69">
        <f>求节点($C$8:$C$67,$J$8:$J$67,基本信息!N504)+U506</f>
        <v>17097258.574859377</v>
      </c>
      <c r="V507" s="69">
        <f>求节点($C$8:$C$67,$J$8:$J$67,基本信息!O504)+V506</f>
        <v>18282070.15777117</v>
      </c>
      <c r="W507" s="69">
        <f>求节点($C$8:$C$67,$J$8:$J$67,基本信息!P504)+W506</f>
        <v>19524890.589488775</v>
      </c>
      <c r="X507" s="69">
        <f>求节点($C$8:$C$67,$J$8:$J$67,基本信息!Q504)+X506</f>
        <v>20828858.334594853</v>
      </c>
      <c r="Y507" s="69">
        <f>求节点($C$8:$C$67,$J$8:$J$67,基本信息!R504)+Y506</f>
        <v>22203131.168546535</v>
      </c>
      <c r="Z507" s="69">
        <f>求节点($C$8:$C$67,$K$8:$K$67,基本信息!N504)+Z506</f>
        <v>0</v>
      </c>
      <c r="AA507" s="69">
        <f>求节点($C$8:$C$67,$K$8:$K$67,基本信息!O504)+AA506</f>
        <v>0</v>
      </c>
      <c r="AB507" s="69">
        <f>求节点($C$8:$C$67,$K$8:$K$67,基本信息!P504)+AB506</f>
        <v>0</v>
      </c>
      <c r="AC507" s="69">
        <f>求节点($C$8:$C$67,$K$8:$K$67,基本信息!Q504)+AC506</f>
        <v>0</v>
      </c>
      <c r="AD507" s="69">
        <f>求节点($C$8:$C$67,$K$8:$K$67,基本信息!R504)+AD506</f>
        <v>0</v>
      </c>
      <c r="AE507" s="69">
        <f>求节点($C$8:$C$67,$L$8:$L$67,基本信息!N504)+AE506</f>
        <v>506307496.30241644</v>
      </c>
      <c r="AF507" s="69">
        <f>求节点($C$8:$C$67,$L$8:$L$67,基本信息!O504)+AF506</f>
        <v>574005979.81044507</v>
      </c>
      <c r="AG507" s="69">
        <f>求节点($C$8:$C$67,$L$8:$L$67,基本信息!P504)+AG506</f>
        <v>647698353.71210933</v>
      </c>
      <c r="AH507" s="69">
        <f>求节点($C$8:$C$67,$L$8:$L$67,基本信息!Q504)+AH506</f>
        <v>726853522.1965065</v>
      </c>
      <c r="AI507" s="69">
        <f>求节点($C$8:$C$67,$L$8:$L$67,基本信息!R504)+AI506</f>
        <v>811340093.50572407</v>
      </c>
      <c r="AJ507" s="69"/>
    </row>
    <row r="508" spans="14:36" x14ac:dyDescent="0.15">
      <c r="N508" s="69"/>
      <c r="O508" s="69">
        <v>501</v>
      </c>
      <c r="P508" s="69">
        <f>求节点($C$8:$C$67,$I$8:$I$67,基本信息!N505)+P507</f>
        <v>620035.53293080663</v>
      </c>
      <c r="Q508" s="69">
        <f>求节点($C$8:$C$67,$I$8:$I$67,基本信息!O505)+Q507</f>
        <v>654077.79688078084</v>
      </c>
      <c r="R508" s="69">
        <f>求节点($C$8:$C$67,$I$8:$I$67,基本信息!P505)+R507</f>
        <v>689534.69667524379</v>
      </c>
      <c r="S508" s="69">
        <f>求节点($C$8:$C$67,$I$8:$I$67,基本信息!Q505)+S507</f>
        <v>726552.6823951269</v>
      </c>
      <c r="T508" s="69">
        <f>求节点($C$8:$C$67,$I$8:$I$67,基本信息!R505)+T507</f>
        <v>765449.85137715051</v>
      </c>
      <c r="U508" s="69">
        <f>求节点($C$8:$C$67,$J$8:$J$67,基本信息!N505)+U507</f>
        <v>17097258.574859377</v>
      </c>
      <c r="V508" s="69">
        <f>求节点($C$8:$C$67,$J$8:$J$67,基本信息!O505)+V507</f>
        <v>18282070.15777117</v>
      </c>
      <c r="W508" s="69">
        <f>求节点($C$8:$C$67,$J$8:$J$67,基本信息!P505)+W507</f>
        <v>19524890.589488775</v>
      </c>
      <c r="X508" s="69">
        <f>求节点($C$8:$C$67,$J$8:$J$67,基本信息!Q505)+X507</f>
        <v>20828858.334594853</v>
      </c>
      <c r="Y508" s="69">
        <f>求节点($C$8:$C$67,$J$8:$J$67,基本信息!R505)+Y507</f>
        <v>22203131.168546535</v>
      </c>
      <c r="Z508" s="69">
        <f>求节点($C$8:$C$67,$K$8:$K$67,基本信息!N505)+Z507</f>
        <v>0</v>
      </c>
      <c r="AA508" s="69">
        <f>求节点($C$8:$C$67,$K$8:$K$67,基本信息!O505)+AA507</f>
        <v>0</v>
      </c>
      <c r="AB508" s="69">
        <f>求节点($C$8:$C$67,$K$8:$K$67,基本信息!P505)+AB507</f>
        <v>0</v>
      </c>
      <c r="AC508" s="69">
        <f>求节点($C$8:$C$67,$K$8:$K$67,基本信息!Q505)+AC507</f>
        <v>0</v>
      </c>
      <c r="AD508" s="69">
        <f>求节点($C$8:$C$67,$K$8:$K$67,基本信息!R505)+AD507</f>
        <v>0</v>
      </c>
      <c r="AE508" s="69">
        <f>求节点($C$8:$C$67,$L$8:$L$67,基本信息!N505)+AE507</f>
        <v>506307496.30241644</v>
      </c>
      <c r="AF508" s="69">
        <f>求节点($C$8:$C$67,$L$8:$L$67,基本信息!O505)+AF507</f>
        <v>574005979.81044507</v>
      </c>
      <c r="AG508" s="69">
        <f>求节点($C$8:$C$67,$L$8:$L$67,基本信息!P505)+AG507</f>
        <v>647698353.71210933</v>
      </c>
      <c r="AH508" s="69">
        <f>求节点($C$8:$C$67,$L$8:$L$67,基本信息!Q505)+AH507</f>
        <v>726853522.1965065</v>
      </c>
      <c r="AI508" s="69">
        <f>求节点($C$8:$C$67,$L$8:$L$67,基本信息!R505)+AI507</f>
        <v>811340093.50572407</v>
      </c>
      <c r="AJ508" s="69"/>
    </row>
    <row r="509" spans="14:36" x14ac:dyDescent="0.15">
      <c r="N509" s="69"/>
      <c r="O509" s="69">
        <v>502</v>
      </c>
      <c r="P509" s="69">
        <f>求节点($C$8:$C$67,$I$8:$I$67,基本信息!N506)+P508</f>
        <v>620035.53293080663</v>
      </c>
      <c r="Q509" s="69">
        <f>求节点($C$8:$C$67,$I$8:$I$67,基本信息!O506)+Q508</f>
        <v>654077.79688078084</v>
      </c>
      <c r="R509" s="69">
        <f>求节点($C$8:$C$67,$I$8:$I$67,基本信息!P506)+R508</f>
        <v>689534.69667524379</v>
      </c>
      <c r="S509" s="69">
        <f>求节点($C$8:$C$67,$I$8:$I$67,基本信息!Q506)+S508</f>
        <v>726552.6823951269</v>
      </c>
      <c r="T509" s="69">
        <f>求节点($C$8:$C$67,$I$8:$I$67,基本信息!R506)+T508</f>
        <v>765449.85137715051</v>
      </c>
      <c r="U509" s="69">
        <f>求节点($C$8:$C$67,$J$8:$J$67,基本信息!N506)+U508</f>
        <v>17097258.574859377</v>
      </c>
      <c r="V509" s="69">
        <f>求节点($C$8:$C$67,$J$8:$J$67,基本信息!O506)+V508</f>
        <v>18282070.15777117</v>
      </c>
      <c r="W509" s="69">
        <f>求节点($C$8:$C$67,$J$8:$J$67,基本信息!P506)+W508</f>
        <v>19524890.589488775</v>
      </c>
      <c r="X509" s="69">
        <f>求节点($C$8:$C$67,$J$8:$J$67,基本信息!Q506)+X508</f>
        <v>20828858.334594853</v>
      </c>
      <c r="Y509" s="69">
        <f>求节点($C$8:$C$67,$J$8:$J$67,基本信息!R506)+Y508</f>
        <v>22203131.168546535</v>
      </c>
      <c r="Z509" s="69">
        <f>求节点($C$8:$C$67,$K$8:$K$67,基本信息!N506)+Z508</f>
        <v>0</v>
      </c>
      <c r="AA509" s="69">
        <f>求节点($C$8:$C$67,$K$8:$K$67,基本信息!O506)+AA508</f>
        <v>0</v>
      </c>
      <c r="AB509" s="69">
        <f>求节点($C$8:$C$67,$K$8:$K$67,基本信息!P506)+AB508</f>
        <v>0</v>
      </c>
      <c r="AC509" s="69">
        <f>求节点($C$8:$C$67,$K$8:$K$67,基本信息!Q506)+AC508</f>
        <v>0</v>
      </c>
      <c r="AD509" s="69">
        <f>求节点($C$8:$C$67,$K$8:$K$67,基本信息!R506)+AD508</f>
        <v>0</v>
      </c>
      <c r="AE509" s="69">
        <f>求节点($C$8:$C$67,$L$8:$L$67,基本信息!N506)+AE508</f>
        <v>506307496.30241644</v>
      </c>
      <c r="AF509" s="69">
        <f>求节点($C$8:$C$67,$L$8:$L$67,基本信息!O506)+AF508</f>
        <v>574005979.81044507</v>
      </c>
      <c r="AG509" s="69">
        <f>求节点($C$8:$C$67,$L$8:$L$67,基本信息!P506)+AG508</f>
        <v>647698353.71210933</v>
      </c>
      <c r="AH509" s="69">
        <f>求节点($C$8:$C$67,$L$8:$L$67,基本信息!Q506)+AH508</f>
        <v>726853522.1965065</v>
      </c>
      <c r="AI509" s="69">
        <f>求节点($C$8:$C$67,$L$8:$L$67,基本信息!R506)+AI508</f>
        <v>811340093.50572407</v>
      </c>
      <c r="AJ509" s="69"/>
    </row>
    <row r="510" spans="14:36" x14ac:dyDescent="0.15">
      <c r="N510" s="69"/>
      <c r="O510" s="69">
        <v>503</v>
      </c>
      <c r="P510" s="69">
        <f>求节点($C$8:$C$67,$I$8:$I$67,基本信息!N507)+P509</f>
        <v>620035.53293080663</v>
      </c>
      <c r="Q510" s="69">
        <f>求节点($C$8:$C$67,$I$8:$I$67,基本信息!O507)+Q509</f>
        <v>654077.79688078084</v>
      </c>
      <c r="R510" s="69">
        <f>求节点($C$8:$C$67,$I$8:$I$67,基本信息!P507)+R509</f>
        <v>689534.69667524379</v>
      </c>
      <c r="S510" s="69">
        <f>求节点($C$8:$C$67,$I$8:$I$67,基本信息!Q507)+S509</f>
        <v>726552.6823951269</v>
      </c>
      <c r="T510" s="69">
        <f>求节点($C$8:$C$67,$I$8:$I$67,基本信息!R507)+T509</f>
        <v>765449.85137715051</v>
      </c>
      <c r="U510" s="69">
        <f>求节点($C$8:$C$67,$J$8:$J$67,基本信息!N507)+U509</f>
        <v>17097258.574859377</v>
      </c>
      <c r="V510" s="69">
        <f>求节点($C$8:$C$67,$J$8:$J$67,基本信息!O507)+V509</f>
        <v>18282070.15777117</v>
      </c>
      <c r="W510" s="69">
        <f>求节点($C$8:$C$67,$J$8:$J$67,基本信息!P507)+W509</f>
        <v>19524890.589488775</v>
      </c>
      <c r="X510" s="69">
        <f>求节点($C$8:$C$67,$J$8:$J$67,基本信息!Q507)+X509</f>
        <v>20828858.334594853</v>
      </c>
      <c r="Y510" s="69">
        <f>求节点($C$8:$C$67,$J$8:$J$67,基本信息!R507)+Y509</f>
        <v>22203131.168546535</v>
      </c>
      <c r="Z510" s="69">
        <f>求节点($C$8:$C$67,$K$8:$K$67,基本信息!N507)+Z509</f>
        <v>0</v>
      </c>
      <c r="AA510" s="69">
        <f>求节点($C$8:$C$67,$K$8:$K$67,基本信息!O507)+AA509</f>
        <v>0</v>
      </c>
      <c r="AB510" s="69">
        <f>求节点($C$8:$C$67,$K$8:$K$67,基本信息!P507)+AB509</f>
        <v>0</v>
      </c>
      <c r="AC510" s="69">
        <f>求节点($C$8:$C$67,$K$8:$K$67,基本信息!Q507)+AC509</f>
        <v>0</v>
      </c>
      <c r="AD510" s="69">
        <f>求节点($C$8:$C$67,$K$8:$K$67,基本信息!R507)+AD509</f>
        <v>0</v>
      </c>
      <c r="AE510" s="69">
        <f>求节点($C$8:$C$67,$L$8:$L$67,基本信息!N507)+AE509</f>
        <v>506307496.30241644</v>
      </c>
      <c r="AF510" s="69">
        <f>求节点($C$8:$C$67,$L$8:$L$67,基本信息!O507)+AF509</f>
        <v>574005979.81044507</v>
      </c>
      <c r="AG510" s="69">
        <f>求节点($C$8:$C$67,$L$8:$L$67,基本信息!P507)+AG509</f>
        <v>647698353.71210933</v>
      </c>
      <c r="AH510" s="69">
        <f>求节点($C$8:$C$67,$L$8:$L$67,基本信息!Q507)+AH509</f>
        <v>726853522.1965065</v>
      </c>
      <c r="AI510" s="69">
        <f>求节点($C$8:$C$67,$L$8:$L$67,基本信息!R507)+AI509</f>
        <v>811340093.50572407</v>
      </c>
      <c r="AJ510" s="69"/>
    </row>
    <row r="511" spans="14:36" x14ac:dyDescent="0.15">
      <c r="N511" s="69"/>
      <c r="O511" s="69">
        <v>504</v>
      </c>
      <c r="P511" s="69">
        <f>求节点($C$8:$C$67,$I$8:$I$67,基本信息!N508)+P510</f>
        <v>620035.53293080663</v>
      </c>
      <c r="Q511" s="69">
        <f>求节点($C$8:$C$67,$I$8:$I$67,基本信息!O508)+Q510</f>
        <v>654077.79688078084</v>
      </c>
      <c r="R511" s="69">
        <f>求节点($C$8:$C$67,$I$8:$I$67,基本信息!P508)+R510</f>
        <v>689534.69667524379</v>
      </c>
      <c r="S511" s="69">
        <f>求节点($C$8:$C$67,$I$8:$I$67,基本信息!Q508)+S510</f>
        <v>726552.6823951269</v>
      </c>
      <c r="T511" s="69">
        <f>求节点($C$8:$C$67,$I$8:$I$67,基本信息!R508)+T510</f>
        <v>765449.85137715051</v>
      </c>
      <c r="U511" s="69">
        <f>求节点($C$8:$C$67,$J$8:$J$67,基本信息!N508)+U510</f>
        <v>17097258.574859377</v>
      </c>
      <c r="V511" s="69">
        <f>求节点($C$8:$C$67,$J$8:$J$67,基本信息!O508)+V510</f>
        <v>18282070.15777117</v>
      </c>
      <c r="W511" s="69">
        <f>求节点($C$8:$C$67,$J$8:$J$67,基本信息!P508)+W510</f>
        <v>19524890.589488775</v>
      </c>
      <c r="X511" s="69">
        <f>求节点($C$8:$C$67,$J$8:$J$67,基本信息!Q508)+X510</f>
        <v>20828858.334594853</v>
      </c>
      <c r="Y511" s="69">
        <f>求节点($C$8:$C$67,$J$8:$J$67,基本信息!R508)+Y510</f>
        <v>22203131.168546535</v>
      </c>
      <c r="Z511" s="69">
        <f>求节点($C$8:$C$67,$K$8:$K$67,基本信息!N508)+Z510</f>
        <v>0</v>
      </c>
      <c r="AA511" s="69">
        <f>求节点($C$8:$C$67,$K$8:$K$67,基本信息!O508)+AA510</f>
        <v>0</v>
      </c>
      <c r="AB511" s="69">
        <f>求节点($C$8:$C$67,$K$8:$K$67,基本信息!P508)+AB510</f>
        <v>0</v>
      </c>
      <c r="AC511" s="69">
        <f>求节点($C$8:$C$67,$K$8:$K$67,基本信息!Q508)+AC510</f>
        <v>0</v>
      </c>
      <c r="AD511" s="69">
        <f>求节点($C$8:$C$67,$K$8:$K$67,基本信息!R508)+AD510</f>
        <v>0</v>
      </c>
      <c r="AE511" s="69">
        <f>求节点($C$8:$C$67,$L$8:$L$67,基本信息!N508)+AE510</f>
        <v>506307496.30241644</v>
      </c>
      <c r="AF511" s="69">
        <f>求节点($C$8:$C$67,$L$8:$L$67,基本信息!O508)+AF510</f>
        <v>574005979.81044507</v>
      </c>
      <c r="AG511" s="69">
        <f>求节点($C$8:$C$67,$L$8:$L$67,基本信息!P508)+AG510</f>
        <v>647698353.71210933</v>
      </c>
      <c r="AH511" s="69">
        <f>求节点($C$8:$C$67,$L$8:$L$67,基本信息!Q508)+AH510</f>
        <v>726853522.1965065</v>
      </c>
      <c r="AI511" s="69">
        <f>求节点($C$8:$C$67,$L$8:$L$67,基本信息!R508)+AI510</f>
        <v>811340093.50572407</v>
      </c>
      <c r="AJ511" s="69"/>
    </row>
    <row r="512" spans="14:36" x14ac:dyDescent="0.15">
      <c r="N512" s="69"/>
      <c r="O512" s="69">
        <v>505</v>
      </c>
      <c r="P512" s="69">
        <f>求节点($C$8:$C$67,$I$8:$I$67,基本信息!N509)+P511</f>
        <v>620035.53293080663</v>
      </c>
      <c r="Q512" s="69">
        <f>求节点($C$8:$C$67,$I$8:$I$67,基本信息!O509)+Q511</f>
        <v>654077.79688078084</v>
      </c>
      <c r="R512" s="69">
        <f>求节点($C$8:$C$67,$I$8:$I$67,基本信息!P509)+R511</f>
        <v>689534.69667524379</v>
      </c>
      <c r="S512" s="69">
        <f>求节点($C$8:$C$67,$I$8:$I$67,基本信息!Q509)+S511</f>
        <v>726552.6823951269</v>
      </c>
      <c r="T512" s="69">
        <f>求节点($C$8:$C$67,$I$8:$I$67,基本信息!R509)+T511</f>
        <v>765449.85137715051</v>
      </c>
      <c r="U512" s="69">
        <f>求节点($C$8:$C$67,$J$8:$J$67,基本信息!N509)+U511</f>
        <v>17097258.574859377</v>
      </c>
      <c r="V512" s="69">
        <f>求节点($C$8:$C$67,$J$8:$J$67,基本信息!O509)+V511</f>
        <v>18282070.15777117</v>
      </c>
      <c r="W512" s="69">
        <f>求节点($C$8:$C$67,$J$8:$J$67,基本信息!P509)+W511</f>
        <v>19524890.589488775</v>
      </c>
      <c r="X512" s="69">
        <f>求节点($C$8:$C$67,$J$8:$J$67,基本信息!Q509)+X511</f>
        <v>20828858.334594853</v>
      </c>
      <c r="Y512" s="69">
        <f>求节点($C$8:$C$67,$J$8:$J$67,基本信息!R509)+Y511</f>
        <v>22203131.168546535</v>
      </c>
      <c r="Z512" s="69">
        <f>求节点($C$8:$C$67,$K$8:$K$67,基本信息!N509)+Z511</f>
        <v>0</v>
      </c>
      <c r="AA512" s="69">
        <f>求节点($C$8:$C$67,$K$8:$K$67,基本信息!O509)+AA511</f>
        <v>0</v>
      </c>
      <c r="AB512" s="69">
        <f>求节点($C$8:$C$67,$K$8:$K$67,基本信息!P509)+AB511</f>
        <v>0</v>
      </c>
      <c r="AC512" s="69">
        <f>求节点($C$8:$C$67,$K$8:$K$67,基本信息!Q509)+AC511</f>
        <v>0</v>
      </c>
      <c r="AD512" s="69">
        <f>求节点($C$8:$C$67,$K$8:$K$67,基本信息!R509)+AD511</f>
        <v>0</v>
      </c>
      <c r="AE512" s="69">
        <f>求节点($C$8:$C$67,$L$8:$L$67,基本信息!N509)+AE511</f>
        <v>506307496.30241644</v>
      </c>
      <c r="AF512" s="69">
        <f>求节点($C$8:$C$67,$L$8:$L$67,基本信息!O509)+AF511</f>
        <v>574005979.81044507</v>
      </c>
      <c r="AG512" s="69">
        <f>求节点($C$8:$C$67,$L$8:$L$67,基本信息!P509)+AG511</f>
        <v>647698353.71210933</v>
      </c>
      <c r="AH512" s="69">
        <f>求节点($C$8:$C$67,$L$8:$L$67,基本信息!Q509)+AH511</f>
        <v>726853522.1965065</v>
      </c>
      <c r="AI512" s="69">
        <f>求节点($C$8:$C$67,$L$8:$L$67,基本信息!R509)+AI511</f>
        <v>811340093.50572407</v>
      </c>
      <c r="AJ512" s="69"/>
    </row>
    <row r="513" spans="14:36" x14ac:dyDescent="0.15">
      <c r="N513" s="69"/>
      <c r="O513" s="69">
        <v>506</v>
      </c>
      <c r="P513" s="69">
        <f>求节点($C$8:$C$67,$I$8:$I$67,基本信息!N510)+P512</f>
        <v>620035.53293080663</v>
      </c>
      <c r="Q513" s="69">
        <f>求节点($C$8:$C$67,$I$8:$I$67,基本信息!O510)+Q512</f>
        <v>654077.79688078084</v>
      </c>
      <c r="R513" s="69">
        <f>求节点($C$8:$C$67,$I$8:$I$67,基本信息!P510)+R512</f>
        <v>689534.69667524379</v>
      </c>
      <c r="S513" s="69">
        <f>求节点($C$8:$C$67,$I$8:$I$67,基本信息!Q510)+S512</f>
        <v>726552.6823951269</v>
      </c>
      <c r="T513" s="69">
        <f>求节点($C$8:$C$67,$I$8:$I$67,基本信息!R510)+T512</f>
        <v>765449.85137715051</v>
      </c>
      <c r="U513" s="69">
        <f>求节点($C$8:$C$67,$J$8:$J$67,基本信息!N510)+U512</f>
        <v>17097258.574859377</v>
      </c>
      <c r="V513" s="69">
        <f>求节点($C$8:$C$67,$J$8:$J$67,基本信息!O510)+V512</f>
        <v>18282070.15777117</v>
      </c>
      <c r="W513" s="69">
        <f>求节点($C$8:$C$67,$J$8:$J$67,基本信息!P510)+W512</f>
        <v>19524890.589488775</v>
      </c>
      <c r="X513" s="69">
        <f>求节点($C$8:$C$67,$J$8:$J$67,基本信息!Q510)+X512</f>
        <v>20828858.334594853</v>
      </c>
      <c r="Y513" s="69">
        <f>求节点($C$8:$C$67,$J$8:$J$67,基本信息!R510)+Y512</f>
        <v>22203131.168546535</v>
      </c>
      <c r="Z513" s="69">
        <f>求节点($C$8:$C$67,$K$8:$K$67,基本信息!N510)+Z512</f>
        <v>0</v>
      </c>
      <c r="AA513" s="69">
        <f>求节点($C$8:$C$67,$K$8:$K$67,基本信息!O510)+AA512</f>
        <v>0</v>
      </c>
      <c r="AB513" s="69">
        <f>求节点($C$8:$C$67,$K$8:$K$67,基本信息!P510)+AB512</f>
        <v>0</v>
      </c>
      <c r="AC513" s="69">
        <f>求节点($C$8:$C$67,$K$8:$K$67,基本信息!Q510)+AC512</f>
        <v>0</v>
      </c>
      <c r="AD513" s="69">
        <f>求节点($C$8:$C$67,$K$8:$K$67,基本信息!R510)+AD512</f>
        <v>0</v>
      </c>
      <c r="AE513" s="69">
        <f>求节点($C$8:$C$67,$L$8:$L$67,基本信息!N510)+AE512</f>
        <v>506307496.30241644</v>
      </c>
      <c r="AF513" s="69">
        <f>求节点($C$8:$C$67,$L$8:$L$67,基本信息!O510)+AF512</f>
        <v>574005979.81044507</v>
      </c>
      <c r="AG513" s="69">
        <f>求节点($C$8:$C$67,$L$8:$L$67,基本信息!P510)+AG512</f>
        <v>647698353.71210933</v>
      </c>
      <c r="AH513" s="69">
        <f>求节点($C$8:$C$67,$L$8:$L$67,基本信息!Q510)+AH512</f>
        <v>726853522.1965065</v>
      </c>
      <c r="AI513" s="69">
        <f>求节点($C$8:$C$67,$L$8:$L$67,基本信息!R510)+AI512</f>
        <v>811340093.50572407</v>
      </c>
      <c r="AJ513" s="69"/>
    </row>
    <row r="514" spans="14:36" x14ac:dyDescent="0.15">
      <c r="N514" s="69"/>
      <c r="O514" s="69">
        <v>507</v>
      </c>
      <c r="P514" s="69">
        <f>求节点($C$8:$C$67,$I$8:$I$67,基本信息!N511)+P513</f>
        <v>620035.53293080663</v>
      </c>
      <c r="Q514" s="69">
        <f>求节点($C$8:$C$67,$I$8:$I$67,基本信息!O511)+Q513</f>
        <v>654077.79688078084</v>
      </c>
      <c r="R514" s="69">
        <f>求节点($C$8:$C$67,$I$8:$I$67,基本信息!P511)+R513</f>
        <v>689534.69667524379</v>
      </c>
      <c r="S514" s="69">
        <f>求节点($C$8:$C$67,$I$8:$I$67,基本信息!Q511)+S513</f>
        <v>726552.6823951269</v>
      </c>
      <c r="T514" s="69">
        <f>求节点($C$8:$C$67,$I$8:$I$67,基本信息!R511)+T513</f>
        <v>765449.85137715051</v>
      </c>
      <c r="U514" s="69">
        <f>求节点($C$8:$C$67,$J$8:$J$67,基本信息!N511)+U513</f>
        <v>17097258.574859377</v>
      </c>
      <c r="V514" s="69">
        <f>求节点($C$8:$C$67,$J$8:$J$67,基本信息!O511)+V513</f>
        <v>18282070.15777117</v>
      </c>
      <c r="W514" s="69">
        <f>求节点($C$8:$C$67,$J$8:$J$67,基本信息!P511)+W513</f>
        <v>19524890.589488775</v>
      </c>
      <c r="X514" s="69">
        <f>求节点($C$8:$C$67,$J$8:$J$67,基本信息!Q511)+X513</f>
        <v>20828858.334594853</v>
      </c>
      <c r="Y514" s="69">
        <f>求节点($C$8:$C$67,$J$8:$J$67,基本信息!R511)+Y513</f>
        <v>22203131.168546535</v>
      </c>
      <c r="Z514" s="69">
        <f>求节点($C$8:$C$67,$K$8:$K$67,基本信息!N511)+Z513</f>
        <v>0</v>
      </c>
      <c r="AA514" s="69">
        <f>求节点($C$8:$C$67,$K$8:$K$67,基本信息!O511)+AA513</f>
        <v>0</v>
      </c>
      <c r="AB514" s="69">
        <f>求节点($C$8:$C$67,$K$8:$K$67,基本信息!P511)+AB513</f>
        <v>0</v>
      </c>
      <c r="AC514" s="69">
        <f>求节点($C$8:$C$67,$K$8:$K$67,基本信息!Q511)+AC513</f>
        <v>0</v>
      </c>
      <c r="AD514" s="69">
        <f>求节点($C$8:$C$67,$K$8:$K$67,基本信息!R511)+AD513</f>
        <v>0</v>
      </c>
      <c r="AE514" s="69">
        <f>求节点($C$8:$C$67,$L$8:$L$67,基本信息!N511)+AE513</f>
        <v>506307496.30241644</v>
      </c>
      <c r="AF514" s="69">
        <f>求节点($C$8:$C$67,$L$8:$L$67,基本信息!O511)+AF513</f>
        <v>574005979.81044507</v>
      </c>
      <c r="AG514" s="69">
        <f>求节点($C$8:$C$67,$L$8:$L$67,基本信息!P511)+AG513</f>
        <v>647698353.71210933</v>
      </c>
      <c r="AH514" s="69">
        <f>求节点($C$8:$C$67,$L$8:$L$67,基本信息!Q511)+AH513</f>
        <v>726853522.1965065</v>
      </c>
      <c r="AI514" s="69">
        <f>求节点($C$8:$C$67,$L$8:$L$67,基本信息!R511)+AI513</f>
        <v>811340093.50572407</v>
      </c>
      <c r="AJ514" s="69"/>
    </row>
    <row r="515" spans="14:36" x14ac:dyDescent="0.15">
      <c r="N515" s="69"/>
      <c r="O515" s="69">
        <v>508</v>
      </c>
      <c r="P515" s="69">
        <f>求节点($C$8:$C$67,$I$8:$I$67,基本信息!N512)+P514</f>
        <v>620035.53293080663</v>
      </c>
      <c r="Q515" s="69">
        <f>求节点($C$8:$C$67,$I$8:$I$67,基本信息!O512)+Q514</f>
        <v>654077.79688078084</v>
      </c>
      <c r="R515" s="69">
        <f>求节点($C$8:$C$67,$I$8:$I$67,基本信息!P512)+R514</f>
        <v>689534.69667524379</v>
      </c>
      <c r="S515" s="69">
        <f>求节点($C$8:$C$67,$I$8:$I$67,基本信息!Q512)+S514</f>
        <v>726552.6823951269</v>
      </c>
      <c r="T515" s="69">
        <f>求节点($C$8:$C$67,$I$8:$I$67,基本信息!R512)+T514</f>
        <v>765449.85137715051</v>
      </c>
      <c r="U515" s="69">
        <f>求节点($C$8:$C$67,$J$8:$J$67,基本信息!N512)+U514</f>
        <v>17097258.574859377</v>
      </c>
      <c r="V515" s="69">
        <f>求节点($C$8:$C$67,$J$8:$J$67,基本信息!O512)+V514</f>
        <v>18282070.15777117</v>
      </c>
      <c r="W515" s="69">
        <f>求节点($C$8:$C$67,$J$8:$J$67,基本信息!P512)+W514</f>
        <v>19524890.589488775</v>
      </c>
      <c r="X515" s="69">
        <f>求节点($C$8:$C$67,$J$8:$J$67,基本信息!Q512)+X514</f>
        <v>20828858.334594853</v>
      </c>
      <c r="Y515" s="69">
        <f>求节点($C$8:$C$67,$J$8:$J$67,基本信息!R512)+Y514</f>
        <v>22203131.168546535</v>
      </c>
      <c r="Z515" s="69">
        <f>求节点($C$8:$C$67,$K$8:$K$67,基本信息!N512)+Z514</f>
        <v>0</v>
      </c>
      <c r="AA515" s="69">
        <f>求节点($C$8:$C$67,$K$8:$K$67,基本信息!O512)+AA514</f>
        <v>0</v>
      </c>
      <c r="AB515" s="69">
        <f>求节点($C$8:$C$67,$K$8:$K$67,基本信息!P512)+AB514</f>
        <v>0</v>
      </c>
      <c r="AC515" s="69">
        <f>求节点($C$8:$C$67,$K$8:$K$67,基本信息!Q512)+AC514</f>
        <v>0</v>
      </c>
      <c r="AD515" s="69">
        <f>求节点($C$8:$C$67,$K$8:$K$67,基本信息!R512)+AD514</f>
        <v>0</v>
      </c>
      <c r="AE515" s="69">
        <f>求节点($C$8:$C$67,$L$8:$L$67,基本信息!N512)+AE514</f>
        <v>506307496.30241644</v>
      </c>
      <c r="AF515" s="69">
        <f>求节点($C$8:$C$67,$L$8:$L$67,基本信息!O512)+AF514</f>
        <v>574005979.81044507</v>
      </c>
      <c r="AG515" s="69">
        <f>求节点($C$8:$C$67,$L$8:$L$67,基本信息!P512)+AG514</f>
        <v>647698353.71210933</v>
      </c>
      <c r="AH515" s="69">
        <f>求节点($C$8:$C$67,$L$8:$L$67,基本信息!Q512)+AH514</f>
        <v>726853522.1965065</v>
      </c>
      <c r="AI515" s="69">
        <f>求节点($C$8:$C$67,$L$8:$L$67,基本信息!R512)+AI514</f>
        <v>811340093.50572407</v>
      </c>
      <c r="AJ515" s="69"/>
    </row>
    <row r="516" spans="14:36" x14ac:dyDescent="0.15">
      <c r="N516" s="69"/>
      <c r="O516" s="69">
        <v>509</v>
      </c>
      <c r="P516" s="69">
        <f>求节点($C$8:$C$67,$I$8:$I$67,基本信息!N513)+P515</f>
        <v>620035.53293080663</v>
      </c>
      <c r="Q516" s="69">
        <f>求节点($C$8:$C$67,$I$8:$I$67,基本信息!O513)+Q515</f>
        <v>654077.79688078084</v>
      </c>
      <c r="R516" s="69">
        <f>求节点($C$8:$C$67,$I$8:$I$67,基本信息!P513)+R515</f>
        <v>689534.69667524379</v>
      </c>
      <c r="S516" s="69">
        <f>求节点($C$8:$C$67,$I$8:$I$67,基本信息!Q513)+S515</f>
        <v>726552.6823951269</v>
      </c>
      <c r="T516" s="69">
        <f>求节点($C$8:$C$67,$I$8:$I$67,基本信息!R513)+T515</f>
        <v>765449.85137715051</v>
      </c>
      <c r="U516" s="69">
        <f>求节点($C$8:$C$67,$J$8:$J$67,基本信息!N513)+U515</f>
        <v>17097258.574859377</v>
      </c>
      <c r="V516" s="69">
        <f>求节点($C$8:$C$67,$J$8:$J$67,基本信息!O513)+V515</f>
        <v>18282070.15777117</v>
      </c>
      <c r="W516" s="69">
        <f>求节点($C$8:$C$67,$J$8:$J$67,基本信息!P513)+W515</f>
        <v>19524890.589488775</v>
      </c>
      <c r="X516" s="69">
        <f>求节点($C$8:$C$67,$J$8:$J$67,基本信息!Q513)+X515</f>
        <v>20828858.334594853</v>
      </c>
      <c r="Y516" s="69">
        <f>求节点($C$8:$C$67,$J$8:$J$67,基本信息!R513)+Y515</f>
        <v>22203131.168546535</v>
      </c>
      <c r="Z516" s="69">
        <f>求节点($C$8:$C$67,$K$8:$K$67,基本信息!N513)+Z515</f>
        <v>0</v>
      </c>
      <c r="AA516" s="69">
        <f>求节点($C$8:$C$67,$K$8:$K$67,基本信息!O513)+AA515</f>
        <v>0</v>
      </c>
      <c r="AB516" s="69">
        <f>求节点($C$8:$C$67,$K$8:$K$67,基本信息!P513)+AB515</f>
        <v>0</v>
      </c>
      <c r="AC516" s="69">
        <f>求节点($C$8:$C$67,$K$8:$K$67,基本信息!Q513)+AC515</f>
        <v>0</v>
      </c>
      <c r="AD516" s="69">
        <f>求节点($C$8:$C$67,$K$8:$K$67,基本信息!R513)+AD515</f>
        <v>0</v>
      </c>
      <c r="AE516" s="69">
        <f>求节点($C$8:$C$67,$L$8:$L$67,基本信息!N513)+AE515</f>
        <v>506307496.30241644</v>
      </c>
      <c r="AF516" s="69">
        <f>求节点($C$8:$C$67,$L$8:$L$67,基本信息!O513)+AF515</f>
        <v>574005979.81044507</v>
      </c>
      <c r="AG516" s="69">
        <f>求节点($C$8:$C$67,$L$8:$L$67,基本信息!P513)+AG515</f>
        <v>647698353.71210933</v>
      </c>
      <c r="AH516" s="69">
        <f>求节点($C$8:$C$67,$L$8:$L$67,基本信息!Q513)+AH515</f>
        <v>726853522.1965065</v>
      </c>
      <c r="AI516" s="69">
        <f>求节点($C$8:$C$67,$L$8:$L$67,基本信息!R513)+AI515</f>
        <v>811340093.50572407</v>
      </c>
      <c r="AJ516" s="69"/>
    </row>
    <row r="517" spans="14:36" x14ac:dyDescent="0.15">
      <c r="N517" s="69"/>
      <c r="O517" s="69">
        <v>510</v>
      </c>
      <c r="P517" s="69">
        <f>求节点($C$8:$C$67,$I$8:$I$67,基本信息!N514)+P516</f>
        <v>620035.53293080663</v>
      </c>
      <c r="Q517" s="69">
        <f>求节点($C$8:$C$67,$I$8:$I$67,基本信息!O514)+Q516</f>
        <v>654077.79688078084</v>
      </c>
      <c r="R517" s="69">
        <f>求节点($C$8:$C$67,$I$8:$I$67,基本信息!P514)+R516</f>
        <v>689534.69667524379</v>
      </c>
      <c r="S517" s="69">
        <f>求节点($C$8:$C$67,$I$8:$I$67,基本信息!Q514)+S516</f>
        <v>726552.6823951269</v>
      </c>
      <c r="T517" s="69">
        <f>求节点($C$8:$C$67,$I$8:$I$67,基本信息!R514)+T516</f>
        <v>765449.85137715051</v>
      </c>
      <c r="U517" s="69">
        <f>求节点($C$8:$C$67,$J$8:$J$67,基本信息!N514)+U516</f>
        <v>17097258.574859377</v>
      </c>
      <c r="V517" s="69">
        <f>求节点($C$8:$C$67,$J$8:$J$67,基本信息!O514)+V516</f>
        <v>18282070.15777117</v>
      </c>
      <c r="W517" s="69">
        <f>求节点($C$8:$C$67,$J$8:$J$67,基本信息!P514)+W516</f>
        <v>19524890.589488775</v>
      </c>
      <c r="X517" s="69">
        <f>求节点($C$8:$C$67,$J$8:$J$67,基本信息!Q514)+X516</f>
        <v>20828858.334594853</v>
      </c>
      <c r="Y517" s="69">
        <f>求节点($C$8:$C$67,$J$8:$J$67,基本信息!R514)+Y516</f>
        <v>22203131.168546535</v>
      </c>
      <c r="Z517" s="69">
        <f>求节点($C$8:$C$67,$K$8:$K$67,基本信息!N514)+Z516</f>
        <v>0</v>
      </c>
      <c r="AA517" s="69">
        <f>求节点($C$8:$C$67,$K$8:$K$67,基本信息!O514)+AA516</f>
        <v>0</v>
      </c>
      <c r="AB517" s="69">
        <f>求节点($C$8:$C$67,$K$8:$K$67,基本信息!P514)+AB516</f>
        <v>0</v>
      </c>
      <c r="AC517" s="69">
        <f>求节点($C$8:$C$67,$K$8:$K$67,基本信息!Q514)+AC516</f>
        <v>0</v>
      </c>
      <c r="AD517" s="69">
        <f>求节点($C$8:$C$67,$K$8:$K$67,基本信息!R514)+AD516</f>
        <v>0</v>
      </c>
      <c r="AE517" s="69">
        <f>求节点($C$8:$C$67,$L$8:$L$67,基本信息!N514)+AE516</f>
        <v>506307496.30241644</v>
      </c>
      <c r="AF517" s="69">
        <f>求节点($C$8:$C$67,$L$8:$L$67,基本信息!O514)+AF516</f>
        <v>574005979.81044507</v>
      </c>
      <c r="AG517" s="69">
        <f>求节点($C$8:$C$67,$L$8:$L$67,基本信息!P514)+AG516</f>
        <v>647698353.71210933</v>
      </c>
      <c r="AH517" s="69">
        <f>求节点($C$8:$C$67,$L$8:$L$67,基本信息!Q514)+AH516</f>
        <v>726853522.1965065</v>
      </c>
      <c r="AI517" s="69">
        <f>求节点($C$8:$C$67,$L$8:$L$67,基本信息!R514)+AI516</f>
        <v>811340093.50572407</v>
      </c>
      <c r="AJ517" s="69"/>
    </row>
    <row r="518" spans="14:36" x14ac:dyDescent="0.15">
      <c r="N518" s="69"/>
      <c r="O518" s="69">
        <v>511</v>
      </c>
      <c r="P518" s="69">
        <f>求节点($C$8:$C$67,$I$8:$I$67,基本信息!N515)+P517</f>
        <v>620035.53293080663</v>
      </c>
      <c r="Q518" s="69">
        <f>求节点($C$8:$C$67,$I$8:$I$67,基本信息!O515)+Q517</f>
        <v>654077.79688078084</v>
      </c>
      <c r="R518" s="69">
        <f>求节点($C$8:$C$67,$I$8:$I$67,基本信息!P515)+R517</f>
        <v>689534.69667524379</v>
      </c>
      <c r="S518" s="69">
        <f>求节点($C$8:$C$67,$I$8:$I$67,基本信息!Q515)+S517</f>
        <v>726552.6823951269</v>
      </c>
      <c r="T518" s="69">
        <f>求节点($C$8:$C$67,$I$8:$I$67,基本信息!R515)+T517</f>
        <v>765449.85137715051</v>
      </c>
      <c r="U518" s="69">
        <f>求节点($C$8:$C$67,$J$8:$J$67,基本信息!N515)+U517</f>
        <v>17097258.574859377</v>
      </c>
      <c r="V518" s="69">
        <f>求节点($C$8:$C$67,$J$8:$J$67,基本信息!O515)+V517</f>
        <v>18282070.15777117</v>
      </c>
      <c r="W518" s="69">
        <f>求节点($C$8:$C$67,$J$8:$J$67,基本信息!P515)+W517</f>
        <v>19524890.589488775</v>
      </c>
      <c r="X518" s="69">
        <f>求节点($C$8:$C$67,$J$8:$J$67,基本信息!Q515)+X517</f>
        <v>20828858.334594853</v>
      </c>
      <c r="Y518" s="69">
        <f>求节点($C$8:$C$67,$J$8:$J$67,基本信息!R515)+Y517</f>
        <v>22203131.168546535</v>
      </c>
      <c r="Z518" s="69">
        <f>求节点($C$8:$C$67,$K$8:$K$67,基本信息!N515)+Z517</f>
        <v>0</v>
      </c>
      <c r="AA518" s="69">
        <f>求节点($C$8:$C$67,$K$8:$K$67,基本信息!O515)+AA517</f>
        <v>0</v>
      </c>
      <c r="AB518" s="69">
        <f>求节点($C$8:$C$67,$K$8:$K$67,基本信息!P515)+AB517</f>
        <v>0</v>
      </c>
      <c r="AC518" s="69">
        <f>求节点($C$8:$C$67,$K$8:$K$67,基本信息!Q515)+AC517</f>
        <v>0</v>
      </c>
      <c r="AD518" s="69">
        <f>求节点($C$8:$C$67,$K$8:$K$67,基本信息!R515)+AD517</f>
        <v>0</v>
      </c>
      <c r="AE518" s="69">
        <f>求节点($C$8:$C$67,$L$8:$L$67,基本信息!N515)+AE517</f>
        <v>506307496.30241644</v>
      </c>
      <c r="AF518" s="69">
        <f>求节点($C$8:$C$67,$L$8:$L$67,基本信息!O515)+AF517</f>
        <v>574005979.81044507</v>
      </c>
      <c r="AG518" s="69">
        <f>求节点($C$8:$C$67,$L$8:$L$67,基本信息!P515)+AG517</f>
        <v>647698353.71210933</v>
      </c>
      <c r="AH518" s="69">
        <f>求节点($C$8:$C$67,$L$8:$L$67,基本信息!Q515)+AH517</f>
        <v>726853522.1965065</v>
      </c>
      <c r="AI518" s="69">
        <f>求节点($C$8:$C$67,$L$8:$L$67,基本信息!R515)+AI517</f>
        <v>811340093.50572407</v>
      </c>
      <c r="AJ518" s="69"/>
    </row>
    <row r="519" spans="14:36" x14ac:dyDescent="0.15">
      <c r="N519" s="69"/>
      <c r="O519" s="69">
        <v>512</v>
      </c>
      <c r="P519" s="69">
        <f>求节点($C$8:$C$67,$I$8:$I$67,基本信息!N516)+P518</f>
        <v>620035.53293080663</v>
      </c>
      <c r="Q519" s="69">
        <f>求节点($C$8:$C$67,$I$8:$I$67,基本信息!O516)+Q518</f>
        <v>654077.79688078084</v>
      </c>
      <c r="R519" s="69">
        <f>求节点($C$8:$C$67,$I$8:$I$67,基本信息!P516)+R518</f>
        <v>689534.69667524379</v>
      </c>
      <c r="S519" s="69">
        <f>求节点($C$8:$C$67,$I$8:$I$67,基本信息!Q516)+S518</f>
        <v>726552.6823951269</v>
      </c>
      <c r="T519" s="69">
        <f>求节点($C$8:$C$67,$I$8:$I$67,基本信息!R516)+T518</f>
        <v>765449.85137715051</v>
      </c>
      <c r="U519" s="69">
        <f>求节点($C$8:$C$67,$J$8:$J$67,基本信息!N516)+U518</f>
        <v>17097258.574859377</v>
      </c>
      <c r="V519" s="69">
        <f>求节点($C$8:$C$67,$J$8:$J$67,基本信息!O516)+V518</f>
        <v>18282070.15777117</v>
      </c>
      <c r="W519" s="69">
        <f>求节点($C$8:$C$67,$J$8:$J$67,基本信息!P516)+W518</f>
        <v>19524890.589488775</v>
      </c>
      <c r="X519" s="69">
        <f>求节点($C$8:$C$67,$J$8:$J$67,基本信息!Q516)+X518</f>
        <v>20828858.334594853</v>
      </c>
      <c r="Y519" s="69">
        <f>求节点($C$8:$C$67,$J$8:$J$67,基本信息!R516)+Y518</f>
        <v>22203131.168546535</v>
      </c>
      <c r="Z519" s="69">
        <f>求节点($C$8:$C$67,$K$8:$K$67,基本信息!N516)+Z518</f>
        <v>0</v>
      </c>
      <c r="AA519" s="69">
        <f>求节点($C$8:$C$67,$K$8:$K$67,基本信息!O516)+AA518</f>
        <v>0</v>
      </c>
      <c r="AB519" s="69">
        <f>求节点($C$8:$C$67,$K$8:$K$67,基本信息!P516)+AB518</f>
        <v>0</v>
      </c>
      <c r="AC519" s="69">
        <f>求节点($C$8:$C$67,$K$8:$K$67,基本信息!Q516)+AC518</f>
        <v>0</v>
      </c>
      <c r="AD519" s="69">
        <f>求节点($C$8:$C$67,$K$8:$K$67,基本信息!R516)+AD518</f>
        <v>0</v>
      </c>
      <c r="AE519" s="69">
        <f>求节点($C$8:$C$67,$L$8:$L$67,基本信息!N516)+AE518</f>
        <v>506307496.30241644</v>
      </c>
      <c r="AF519" s="69">
        <f>求节点($C$8:$C$67,$L$8:$L$67,基本信息!O516)+AF518</f>
        <v>574005979.81044507</v>
      </c>
      <c r="AG519" s="69">
        <f>求节点($C$8:$C$67,$L$8:$L$67,基本信息!P516)+AG518</f>
        <v>647698353.71210933</v>
      </c>
      <c r="AH519" s="69">
        <f>求节点($C$8:$C$67,$L$8:$L$67,基本信息!Q516)+AH518</f>
        <v>726853522.1965065</v>
      </c>
      <c r="AI519" s="69">
        <f>求节点($C$8:$C$67,$L$8:$L$67,基本信息!R516)+AI518</f>
        <v>811340093.50572407</v>
      </c>
      <c r="AJ519" s="69"/>
    </row>
    <row r="520" spans="14:36" x14ac:dyDescent="0.15">
      <c r="N520" s="69"/>
      <c r="O520" s="69">
        <v>513</v>
      </c>
      <c r="P520" s="69">
        <f>求节点($C$8:$C$67,$I$8:$I$67,基本信息!N517)+P519</f>
        <v>620035.53293080663</v>
      </c>
      <c r="Q520" s="69">
        <f>求节点($C$8:$C$67,$I$8:$I$67,基本信息!O517)+Q519</f>
        <v>654077.79688078084</v>
      </c>
      <c r="R520" s="69">
        <f>求节点($C$8:$C$67,$I$8:$I$67,基本信息!P517)+R519</f>
        <v>689534.69667524379</v>
      </c>
      <c r="S520" s="69">
        <f>求节点($C$8:$C$67,$I$8:$I$67,基本信息!Q517)+S519</f>
        <v>726552.6823951269</v>
      </c>
      <c r="T520" s="69">
        <f>求节点($C$8:$C$67,$I$8:$I$67,基本信息!R517)+T519</f>
        <v>765449.85137715051</v>
      </c>
      <c r="U520" s="69">
        <f>求节点($C$8:$C$67,$J$8:$J$67,基本信息!N517)+U519</f>
        <v>17097258.574859377</v>
      </c>
      <c r="V520" s="69">
        <f>求节点($C$8:$C$67,$J$8:$J$67,基本信息!O517)+V519</f>
        <v>18282070.15777117</v>
      </c>
      <c r="W520" s="69">
        <f>求节点($C$8:$C$67,$J$8:$J$67,基本信息!P517)+W519</f>
        <v>19524890.589488775</v>
      </c>
      <c r="X520" s="69">
        <f>求节点($C$8:$C$67,$J$8:$J$67,基本信息!Q517)+X519</f>
        <v>20828858.334594853</v>
      </c>
      <c r="Y520" s="69">
        <f>求节点($C$8:$C$67,$J$8:$J$67,基本信息!R517)+Y519</f>
        <v>22203131.168546535</v>
      </c>
      <c r="Z520" s="69">
        <f>求节点($C$8:$C$67,$K$8:$K$67,基本信息!N517)+Z519</f>
        <v>0</v>
      </c>
      <c r="AA520" s="69">
        <f>求节点($C$8:$C$67,$K$8:$K$67,基本信息!O517)+AA519</f>
        <v>0</v>
      </c>
      <c r="AB520" s="69">
        <f>求节点($C$8:$C$67,$K$8:$K$67,基本信息!P517)+AB519</f>
        <v>0</v>
      </c>
      <c r="AC520" s="69">
        <f>求节点($C$8:$C$67,$K$8:$K$67,基本信息!Q517)+AC519</f>
        <v>0</v>
      </c>
      <c r="AD520" s="69">
        <f>求节点($C$8:$C$67,$K$8:$K$67,基本信息!R517)+AD519</f>
        <v>0</v>
      </c>
      <c r="AE520" s="69">
        <f>求节点($C$8:$C$67,$L$8:$L$67,基本信息!N517)+AE519</f>
        <v>506307496.30241644</v>
      </c>
      <c r="AF520" s="69">
        <f>求节点($C$8:$C$67,$L$8:$L$67,基本信息!O517)+AF519</f>
        <v>574005979.81044507</v>
      </c>
      <c r="AG520" s="69">
        <f>求节点($C$8:$C$67,$L$8:$L$67,基本信息!P517)+AG519</f>
        <v>647698353.71210933</v>
      </c>
      <c r="AH520" s="69">
        <f>求节点($C$8:$C$67,$L$8:$L$67,基本信息!Q517)+AH519</f>
        <v>726853522.1965065</v>
      </c>
      <c r="AI520" s="69">
        <f>求节点($C$8:$C$67,$L$8:$L$67,基本信息!R517)+AI519</f>
        <v>811340093.50572407</v>
      </c>
      <c r="AJ520" s="69"/>
    </row>
    <row r="521" spans="14:36" x14ac:dyDescent="0.15">
      <c r="N521" s="69"/>
      <c r="O521" s="69">
        <v>514</v>
      </c>
      <c r="P521" s="69">
        <f>求节点($C$8:$C$67,$I$8:$I$67,基本信息!N518)+P520</f>
        <v>620035.53293080663</v>
      </c>
      <c r="Q521" s="69">
        <f>求节点($C$8:$C$67,$I$8:$I$67,基本信息!O518)+Q520</f>
        <v>654077.79688078084</v>
      </c>
      <c r="R521" s="69">
        <f>求节点($C$8:$C$67,$I$8:$I$67,基本信息!P518)+R520</f>
        <v>689534.69667524379</v>
      </c>
      <c r="S521" s="69">
        <f>求节点($C$8:$C$67,$I$8:$I$67,基本信息!Q518)+S520</f>
        <v>726552.6823951269</v>
      </c>
      <c r="T521" s="69">
        <f>求节点($C$8:$C$67,$I$8:$I$67,基本信息!R518)+T520</f>
        <v>765449.85137715051</v>
      </c>
      <c r="U521" s="69">
        <f>求节点($C$8:$C$67,$J$8:$J$67,基本信息!N518)+U520</f>
        <v>17097258.574859377</v>
      </c>
      <c r="V521" s="69">
        <f>求节点($C$8:$C$67,$J$8:$J$67,基本信息!O518)+V520</f>
        <v>18282070.15777117</v>
      </c>
      <c r="W521" s="69">
        <f>求节点($C$8:$C$67,$J$8:$J$67,基本信息!P518)+W520</f>
        <v>19524890.589488775</v>
      </c>
      <c r="X521" s="69">
        <f>求节点($C$8:$C$67,$J$8:$J$67,基本信息!Q518)+X520</f>
        <v>20828858.334594853</v>
      </c>
      <c r="Y521" s="69">
        <f>求节点($C$8:$C$67,$J$8:$J$67,基本信息!R518)+Y520</f>
        <v>22203131.168546535</v>
      </c>
      <c r="Z521" s="69">
        <f>求节点($C$8:$C$67,$K$8:$K$67,基本信息!N518)+Z520</f>
        <v>0</v>
      </c>
      <c r="AA521" s="69">
        <f>求节点($C$8:$C$67,$K$8:$K$67,基本信息!O518)+AA520</f>
        <v>0</v>
      </c>
      <c r="AB521" s="69">
        <f>求节点($C$8:$C$67,$K$8:$K$67,基本信息!P518)+AB520</f>
        <v>0</v>
      </c>
      <c r="AC521" s="69">
        <f>求节点($C$8:$C$67,$K$8:$K$67,基本信息!Q518)+AC520</f>
        <v>0</v>
      </c>
      <c r="AD521" s="69">
        <f>求节点($C$8:$C$67,$K$8:$K$67,基本信息!R518)+AD520</f>
        <v>0</v>
      </c>
      <c r="AE521" s="69">
        <f>求节点($C$8:$C$67,$L$8:$L$67,基本信息!N518)+AE520</f>
        <v>506307496.30241644</v>
      </c>
      <c r="AF521" s="69">
        <f>求节点($C$8:$C$67,$L$8:$L$67,基本信息!O518)+AF520</f>
        <v>574005979.81044507</v>
      </c>
      <c r="AG521" s="69">
        <f>求节点($C$8:$C$67,$L$8:$L$67,基本信息!P518)+AG520</f>
        <v>647698353.71210933</v>
      </c>
      <c r="AH521" s="69">
        <f>求节点($C$8:$C$67,$L$8:$L$67,基本信息!Q518)+AH520</f>
        <v>726853522.1965065</v>
      </c>
      <c r="AI521" s="69">
        <f>求节点($C$8:$C$67,$L$8:$L$67,基本信息!R518)+AI520</f>
        <v>811340093.50572407</v>
      </c>
      <c r="AJ521" s="69"/>
    </row>
    <row r="522" spans="14:36" x14ac:dyDescent="0.15">
      <c r="N522" s="69"/>
      <c r="O522" s="69">
        <v>515</v>
      </c>
      <c r="P522" s="69">
        <f>求节点($C$8:$C$67,$I$8:$I$67,基本信息!N519)+P521</f>
        <v>620035.53293080663</v>
      </c>
      <c r="Q522" s="69">
        <f>求节点($C$8:$C$67,$I$8:$I$67,基本信息!O519)+Q521</f>
        <v>654077.79688078084</v>
      </c>
      <c r="R522" s="69">
        <f>求节点($C$8:$C$67,$I$8:$I$67,基本信息!P519)+R521</f>
        <v>689534.69667524379</v>
      </c>
      <c r="S522" s="69">
        <f>求节点($C$8:$C$67,$I$8:$I$67,基本信息!Q519)+S521</f>
        <v>726552.6823951269</v>
      </c>
      <c r="T522" s="69">
        <f>求节点($C$8:$C$67,$I$8:$I$67,基本信息!R519)+T521</f>
        <v>765449.85137715051</v>
      </c>
      <c r="U522" s="69">
        <f>求节点($C$8:$C$67,$J$8:$J$67,基本信息!N519)+U521</f>
        <v>17097258.574859377</v>
      </c>
      <c r="V522" s="69">
        <f>求节点($C$8:$C$67,$J$8:$J$67,基本信息!O519)+V521</f>
        <v>18282070.15777117</v>
      </c>
      <c r="W522" s="69">
        <f>求节点($C$8:$C$67,$J$8:$J$67,基本信息!P519)+W521</f>
        <v>19524890.589488775</v>
      </c>
      <c r="X522" s="69">
        <f>求节点($C$8:$C$67,$J$8:$J$67,基本信息!Q519)+X521</f>
        <v>20828858.334594853</v>
      </c>
      <c r="Y522" s="69">
        <f>求节点($C$8:$C$67,$J$8:$J$67,基本信息!R519)+Y521</f>
        <v>22203131.168546535</v>
      </c>
      <c r="Z522" s="69">
        <f>求节点($C$8:$C$67,$K$8:$K$67,基本信息!N519)+Z521</f>
        <v>0</v>
      </c>
      <c r="AA522" s="69">
        <f>求节点($C$8:$C$67,$K$8:$K$67,基本信息!O519)+AA521</f>
        <v>0</v>
      </c>
      <c r="AB522" s="69">
        <f>求节点($C$8:$C$67,$K$8:$K$67,基本信息!P519)+AB521</f>
        <v>0</v>
      </c>
      <c r="AC522" s="69">
        <f>求节点($C$8:$C$67,$K$8:$K$67,基本信息!Q519)+AC521</f>
        <v>0</v>
      </c>
      <c r="AD522" s="69">
        <f>求节点($C$8:$C$67,$K$8:$K$67,基本信息!R519)+AD521</f>
        <v>0</v>
      </c>
      <c r="AE522" s="69">
        <f>求节点($C$8:$C$67,$L$8:$L$67,基本信息!N519)+AE521</f>
        <v>506307496.30241644</v>
      </c>
      <c r="AF522" s="69">
        <f>求节点($C$8:$C$67,$L$8:$L$67,基本信息!O519)+AF521</f>
        <v>574005979.81044507</v>
      </c>
      <c r="AG522" s="69">
        <f>求节点($C$8:$C$67,$L$8:$L$67,基本信息!P519)+AG521</f>
        <v>647698353.71210933</v>
      </c>
      <c r="AH522" s="69">
        <f>求节点($C$8:$C$67,$L$8:$L$67,基本信息!Q519)+AH521</f>
        <v>726853522.1965065</v>
      </c>
      <c r="AI522" s="69">
        <f>求节点($C$8:$C$67,$L$8:$L$67,基本信息!R519)+AI521</f>
        <v>811340093.50572407</v>
      </c>
      <c r="AJ522" s="69"/>
    </row>
    <row r="523" spans="14:36" x14ac:dyDescent="0.15">
      <c r="N523" s="69"/>
      <c r="O523" s="69">
        <v>516</v>
      </c>
      <c r="P523" s="69">
        <f>求节点($C$8:$C$67,$I$8:$I$67,基本信息!N520)+P522</f>
        <v>620035.53293080663</v>
      </c>
      <c r="Q523" s="69">
        <f>求节点($C$8:$C$67,$I$8:$I$67,基本信息!O520)+Q522</f>
        <v>654077.79688078084</v>
      </c>
      <c r="R523" s="69">
        <f>求节点($C$8:$C$67,$I$8:$I$67,基本信息!P520)+R522</f>
        <v>689534.69667524379</v>
      </c>
      <c r="S523" s="69">
        <f>求节点($C$8:$C$67,$I$8:$I$67,基本信息!Q520)+S522</f>
        <v>726552.6823951269</v>
      </c>
      <c r="T523" s="69">
        <f>求节点($C$8:$C$67,$I$8:$I$67,基本信息!R520)+T522</f>
        <v>765449.85137715051</v>
      </c>
      <c r="U523" s="69">
        <f>求节点($C$8:$C$67,$J$8:$J$67,基本信息!N520)+U522</f>
        <v>17097258.574859377</v>
      </c>
      <c r="V523" s="69">
        <f>求节点($C$8:$C$67,$J$8:$J$67,基本信息!O520)+V522</f>
        <v>18282070.15777117</v>
      </c>
      <c r="W523" s="69">
        <f>求节点($C$8:$C$67,$J$8:$J$67,基本信息!P520)+W522</f>
        <v>19524890.589488775</v>
      </c>
      <c r="X523" s="69">
        <f>求节点($C$8:$C$67,$J$8:$J$67,基本信息!Q520)+X522</f>
        <v>20828858.334594853</v>
      </c>
      <c r="Y523" s="69">
        <f>求节点($C$8:$C$67,$J$8:$J$67,基本信息!R520)+Y522</f>
        <v>22203131.168546535</v>
      </c>
      <c r="Z523" s="69">
        <f>求节点($C$8:$C$67,$K$8:$K$67,基本信息!N520)+Z522</f>
        <v>0</v>
      </c>
      <c r="AA523" s="69">
        <f>求节点($C$8:$C$67,$K$8:$K$67,基本信息!O520)+AA522</f>
        <v>0</v>
      </c>
      <c r="AB523" s="69">
        <f>求节点($C$8:$C$67,$K$8:$K$67,基本信息!P520)+AB522</f>
        <v>0</v>
      </c>
      <c r="AC523" s="69">
        <f>求节点($C$8:$C$67,$K$8:$K$67,基本信息!Q520)+AC522</f>
        <v>0</v>
      </c>
      <c r="AD523" s="69">
        <f>求节点($C$8:$C$67,$K$8:$K$67,基本信息!R520)+AD522</f>
        <v>0</v>
      </c>
      <c r="AE523" s="69">
        <f>求节点($C$8:$C$67,$L$8:$L$67,基本信息!N520)+AE522</f>
        <v>506307496.30241644</v>
      </c>
      <c r="AF523" s="69">
        <f>求节点($C$8:$C$67,$L$8:$L$67,基本信息!O520)+AF522</f>
        <v>574005979.81044507</v>
      </c>
      <c r="AG523" s="69">
        <f>求节点($C$8:$C$67,$L$8:$L$67,基本信息!P520)+AG522</f>
        <v>647698353.71210933</v>
      </c>
      <c r="AH523" s="69">
        <f>求节点($C$8:$C$67,$L$8:$L$67,基本信息!Q520)+AH522</f>
        <v>726853522.1965065</v>
      </c>
      <c r="AI523" s="69">
        <f>求节点($C$8:$C$67,$L$8:$L$67,基本信息!R520)+AI522</f>
        <v>811340093.50572407</v>
      </c>
      <c r="AJ523" s="69"/>
    </row>
    <row r="524" spans="14:36" x14ac:dyDescent="0.15">
      <c r="N524" s="69"/>
      <c r="O524" s="69">
        <v>517</v>
      </c>
      <c r="P524" s="69">
        <f>求节点($C$8:$C$67,$I$8:$I$67,基本信息!N521)+P523</f>
        <v>620035.53293080663</v>
      </c>
      <c r="Q524" s="69">
        <f>求节点($C$8:$C$67,$I$8:$I$67,基本信息!O521)+Q523</f>
        <v>654077.79688078084</v>
      </c>
      <c r="R524" s="69">
        <f>求节点($C$8:$C$67,$I$8:$I$67,基本信息!P521)+R523</f>
        <v>689534.69667524379</v>
      </c>
      <c r="S524" s="69">
        <f>求节点($C$8:$C$67,$I$8:$I$67,基本信息!Q521)+S523</f>
        <v>726552.6823951269</v>
      </c>
      <c r="T524" s="69">
        <f>求节点($C$8:$C$67,$I$8:$I$67,基本信息!R521)+T523</f>
        <v>765449.85137715051</v>
      </c>
      <c r="U524" s="69">
        <f>求节点($C$8:$C$67,$J$8:$J$67,基本信息!N521)+U523</f>
        <v>17097258.574859377</v>
      </c>
      <c r="V524" s="69">
        <f>求节点($C$8:$C$67,$J$8:$J$67,基本信息!O521)+V523</f>
        <v>18282070.15777117</v>
      </c>
      <c r="W524" s="69">
        <f>求节点($C$8:$C$67,$J$8:$J$67,基本信息!P521)+W523</f>
        <v>19524890.589488775</v>
      </c>
      <c r="X524" s="69">
        <f>求节点($C$8:$C$67,$J$8:$J$67,基本信息!Q521)+X523</f>
        <v>20828858.334594853</v>
      </c>
      <c r="Y524" s="69">
        <f>求节点($C$8:$C$67,$J$8:$J$67,基本信息!R521)+Y523</f>
        <v>22203131.168546535</v>
      </c>
      <c r="Z524" s="69">
        <f>求节点($C$8:$C$67,$K$8:$K$67,基本信息!N521)+Z523</f>
        <v>0</v>
      </c>
      <c r="AA524" s="69">
        <f>求节点($C$8:$C$67,$K$8:$K$67,基本信息!O521)+AA523</f>
        <v>0</v>
      </c>
      <c r="AB524" s="69">
        <f>求节点($C$8:$C$67,$K$8:$K$67,基本信息!P521)+AB523</f>
        <v>0</v>
      </c>
      <c r="AC524" s="69">
        <f>求节点($C$8:$C$67,$K$8:$K$67,基本信息!Q521)+AC523</f>
        <v>0</v>
      </c>
      <c r="AD524" s="69">
        <f>求节点($C$8:$C$67,$K$8:$K$67,基本信息!R521)+AD523</f>
        <v>0</v>
      </c>
      <c r="AE524" s="69">
        <f>求节点($C$8:$C$67,$L$8:$L$67,基本信息!N521)+AE523</f>
        <v>506307496.30241644</v>
      </c>
      <c r="AF524" s="69">
        <f>求节点($C$8:$C$67,$L$8:$L$67,基本信息!O521)+AF523</f>
        <v>574005979.81044507</v>
      </c>
      <c r="AG524" s="69">
        <f>求节点($C$8:$C$67,$L$8:$L$67,基本信息!P521)+AG523</f>
        <v>647698353.71210933</v>
      </c>
      <c r="AH524" s="69">
        <f>求节点($C$8:$C$67,$L$8:$L$67,基本信息!Q521)+AH523</f>
        <v>726853522.1965065</v>
      </c>
      <c r="AI524" s="69">
        <f>求节点($C$8:$C$67,$L$8:$L$67,基本信息!R521)+AI523</f>
        <v>811340093.50572407</v>
      </c>
      <c r="AJ524" s="69"/>
    </row>
    <row r="525" spans="14:36" x14ac:dyDescent="0.15">
      <c r="N525" s="69"/>
      <c r="O525" s="69">
        <v>518</v>
      </c>
      <c r="P525" s="69">
        <f>求节点($C$8:$C$67,$I$8:$I$67,基本信息!N522)+P524</f>
        <v>620035.53293080663</v>
      </c>
      <c r="Q525" s="69">
        <f>求节点($C$8:$C$67,$I$8:$I$67,基本信息!O522)+Q524</f>
        <v>654077.79688078084</v>
      </c>
      <c r="R525" s="69">
        <f>求节点($C$8:$C$67,$I$8:$I$67,基本信息!P522)+R524</f>
        <v>689534.69667524379</v>
      </c>
      <c r="S525" s="69">
        <f>求节点($C$8:$C$67,$I$8:$I$67,基本信息!Q522)+S524</f>
        <v>726552.6823951269</v>
      </c>
      <c r="T525" s="69">
        <f>求节点($C$8:$C$67,$I$8:$I$67,基本信息!R522)+T524</f>
        <v>765449.85137715051</v>
      </c>
      <c r="U525" s="69">
        <f>求节点($C$8:$C$67,$J$8:$J$67,基本信息!N522)+U524</f>
        <v>17097258.574859377</v>
      </c>
      <c r="V525" s="69">
        <f>求节点($C$8:$C$67,$J$8:$J$67,基本信息!O522)+V524</f>
        <v>18282070.15777117</v>
      </c>
      <c r="W525" s="69">
        <f>求节点($C$8:$C$67,$J$8:$J$67,基本信息!P522)+W524</f>
        <v>19524890.589488775</v>
      </c>
      <c r="X525" s="69">
        <f>求节点($C$8:$C$67,$J$8:$J$67,基本信息!Q522)+X524</f>
        <v>20828858.334594853</v>
      </c>
      <c r="Y525" s="69">
        <f>求节点($C$8:$C$67,$J$8:$J$67,基本信息!R522)+Y524</f>
        <v>22203131.168546535</v>
      </c>
      <c r="Z525" s="69">
        <f>求节点($C$8:$C$67,$K$8:$K$67,基本信息!N522)+Z524</f>
        <v>0</v>
      </c>
      <c r="AA525" s="69">
        <f>求节点($C$8:$C$67,$K$8:$K$67,基本信息!O522)+AA524</f>
        <v>0</v>
      </c>
      <c r="AB525" s="69">
        <f>求节点($C$8:$C$67,$K$8:$K$67,基本信息!P522)+AB524</f>
        <v>0</v>
      </c>
      <c r="AC525" s="69">
        <f>求节点($C$8:$C$67,$K$8:$K$67,基本信息!Q522)+AC524</f>
        <v>0</v>
      </c>
      <c r="AD525" s="69">
        <f>求节点($C$8:$C$67,$K$8:$K$67,基本信息!R522)+AD524</f>
        <v>0</v>
      </c>
      <c r="AE525" s="69">
        <f>求节点($C$8:$C$67,$L$8:$L$67,基本信息!N522)+AE524</f>
        <v>506307496.30241644</v>
      </c>
      <c r="AF525" s="69">
        <f>求节点($C$8:$C$67,$L$8:$L$67,基本信息!O522)+AF524</f>
        <v>574005979.81044507</v>
      </c>
      <c r="AG525" s="69">
        <f>求节点($C$8:$C$67,$L$8:$L$67,基本信息!P522)+AG524</f>
        <v>647698353.71210933</v>
      </c>
      <c r="AH525" s="69">
        <f>求节点($C$8:$C$67,$L$8:$L$67,基本信息!Q522)+AH524</f>
        <v>726853522.1965065</v>
      </c>
      <c r="AI525" s="69">
        <f>求节点($C$8:$C$67,$L$8:$L$67,基本信息!R522)+AI524</f>
        <v>811340093.50572407</v>
      </c>
      <c r="AJ525" s="69"/>
    </row>
    <row r="526" spans="14:36" x14ac:dyDescent="0.15">
      <c r="N526" s="69"/>
      <c r="O526" s="69">
        <v>519</v>
      </c>
      <c r="P526" s="69">
        <f>求节点($C$8:$C$67,$I$8:$I$67,基本信息!N523)+P525</f>
        <v>620035.53293080663</v>
      </c>
      <c r="Q526" s="69">
        <f>求节点($C$8:$C$67,$I$8:$I$67,基本信息!O523)+Q525</f>
        <v>654077.79688078084</v>
      </c>
      <c r="R526" s="69">
        <f>求节点($C$8:$C$67,$I$8:$I$67,基本信息!P523)+R525</f>
        <v>689534.69667524379</v>
      </c>
      <c r="S526" s="69">
        <f>求节点($C$8:$C$67,$I$8:$I$67,基本信息!Q523)+S525</f>
        <v>726552.6823951269</v>
      </c>
      <c r="T526" s="69">
        <f>求节点($C$8:$C$67,$I$8:$I$67,基本信息!R523)+T525</f>
        <v>765449.85137715051</v>
      </c>
      <c r="U526" s="69">
        <f>求节点($C$8:$C$67,$J$8:$J$67,基本信息!N523)+U525</f>
        <v>17097258.574859377</v>
      </c>
      <c r="V526" s="69">
        <f>求节点($C$8:$C$67,$J$8:$J$67,基本信息!O523)+V525</f>
        <v>18282070.15777117</v>
      </c>
      <c r="W526" s="69">
        <f>求节点($C$8:$C$67,$J$8:$J$67,基本信息!P523)+W525</f>
        <v>19524890.589488775</v>
      </c>
      <c r="X526" s="69">
        <f>求节点($C$8:$C$67,$J$8:$J$67,基本信息!Q523)+X525</f>
        <v>20828858.334594853</v>
      </c>
      <c r="Y526" s="69">
        <f>求节点($C$8:$C$67,$J$8:$J$67,基本信息!R523)+Y525</f>
        <v>22203131.168546535</v>
      </c>
      <c r="Z526" s="69">
        <f>求节点($C$8:$C$67,$K$8:$K$67,基本信息!N523)+Z525</f>
        <v>0</v>
      </c>
      <c r="AA526" s="69">
        <f>求节点($C$8:$C$67,$K$8:$K$67,基本信息!O523)+AA525</f>
        <v>0</v>
      </c>
      <c r="AB526" s="69">
        <f>求节点($C$8:$C$67,$K$8:$K$67,基本信息!P523)+AB525</f>
        <v>0</v>
      </c>
      <c r="AC526" s="69">
        <f>求节点($C$8:$C$67,$K$8:$K$67,基本信息!Q523)+AC525</f>
        <v>0</v>
      </c>
      <c r="AD526" s="69">
        <f>求节点($C$8:$C$67,$K$8:$K$67,基本信息!R523)+AD525</f>
        <v>0</v>
      </c>
      <c r="AE526" s="69">
        <f>求节点($C$8:$C$67,$L$8:$L$67,基本信息!N523)+AE525</f>
        <v>506307496.30241644</v>
      </c>
      <c r="AF526" s="69">
        <f>求节点($C$8:$C$67,$L$8:$L$67,基本信息!O523)+AF525</f>
        <v>574005979.81044507</v>
      </c>
      <c r="AG526" s="69">
        <f>求节点($C$8:$C$67,$L$8:$L$67,基本信息!P523)+AG525</f>
        <v>647698353.71210933</v>
      </c>
      <c r="AH526" s="69">
        <f>求节点($C$8:$C$67,$L$8:$L$67,基本信息!Q523)+AH525</f>
        <v>726853522.1965065</v>
      </c>
      <c r="AI526" s="69">
        <f>求节点($C$8:$C$67,$L$8:$L$67,基本信息!R523)+AI525</f>
        <v>811340093.50572407</v>
      </c>
      <c r="AJ526" s="69"/>
    </row>
    <row r="527" spans="14:36" x14ac:dyDescent="0.15">
      <c r="N527" s="69"/>
      <c r="O527" s="69">
        <v>520</v>
      </c>
      <c r="P527" s="69">
        <f>求节点($C$8:$C$67,$I$8:$I$67,基本信息!N524)+P526</f>
        <v>620035.53293080663</v>
      </c>
      <c r="Q527" s="69">
        <f>求节点($C$8:$C$67,$I$8:$I$67,基本信息!O524)+Q526</f>
        <v>654077.79688078084</v>
      </c>
      <c r="R527" s="69">
        <f>求节点($C$8:$C$67,$I$8:$I$67,基本信息!P524)+R526</f>
        <v>689534.69667524379</v>
      </c>
      <c r="S527" s="69">
        <f>求节点($C$8:$C$67,$I$8:$I$67,基本信息!Q524)+S526</f>
        <v>726552.6823951269</v>
      </c>
      <c r="T527" s="69">
        <f>求节点($C$8:$C$67,$I$8:$I$67,基本信息!R524)+T526</f>
        <v>765449.85137715051</v>
      </c>
      <c r="U527" s="69">
        <f>求节点($C$8:$C$67,$J$8:$J$67,基本信息!N524)+U526</f>
        <v>17097258.574859377</v>
      </c>
      <c r="V527" s="69">
        <f>求节点($C$8:$C$67,$J$8:$J$67,基本信息!O524)+V526</f>
        <v>18282070.15777117</v>
      </c>
      <c r="W527" s="69">
        <f>求节点($C$8:$C$67,$J$8:$J$67,基本信息!P524)+W526</f>
        <v>19524890.589488775</v>
      </c>
      <c r="X527" s="69">
        <f>求节点($C$8:$C$67,$J$8:$J$67,基本信息!Q524)+X526</f>
        <v>20828858.334594853</v>
      </c>
      <c r="Y527" s="69">
        <f>求节点($C$8:$C$67,$J$8:$J$67,基本信息!R524)+Y526</f>
        <v>22203131.168546535</v>
      </c>
      <c r="Z527" s="69">
        <f>求节点($C$8:$C$67,$K$8:$K$67,基本信息!N524)+Z526</f>
        <v>0</v>
      </c>
      <c r="AA527" s="69">
        <f>求节点($C$8:$C$67,$K$8:$K$67,基本信息!O524)+AA526</f>
        <v>0</v>
      </c>
      <c r="AB527" s="69">
        <f>求节点($C$8:$C$67,$K$8:$K$67,基本信息!P524)+AB526</f>
        <v>0</v>
      </c>
      <c r="AC527" s="69">
        <f>求节点($C$8:$C$67,$K$8:$K$67,基本信息!Q524)+AC526</f>
        <v>0</v>
      </c>
      <c r="AD527" s="69">
        <f>求节点($C$8:$C$67,$K$8:$K$67,基本信息!R524)+AD526</f>
        <v>0</v>
      </c>
      <c r="AE527" s="69">
        <f>求节点($C$8:$C$67,$L$8:$L$67,基本信息!N524)+AE526</f>
        <v>506307496.30241644</v>
      </c>
      <c r="AF527" s="69">
        <f>求节点($C$8:$C$67,$L$8:$L$67,基本信息!O524)+AF526</f>
        <v>574005979.81044507</v>
      </c>
      <c r="AG527" s="69">
        <f>求节点($C$8:$C$67,$L$8:$L$67,基本信息!P524)+AG526</f>
        <v>647698353.71210933</v>
      </c>
      <c r="AH527" s="69">
        <f>求节点($C$8:$C$67,$L$8:$L$67,基本信息!Q524)+AH526</f>
        <v>726853522.1965065</v>
      </c>
      <c r="AI527" s="69">
        <f>求节点($C$8:$C$67,$L$8:$L$67,基本信息!R524)+AI526</f>
        <v>811340093.50572407</v>
      </c>
      <c r="AJ527" s="69"/>
    </row>
    <row r="528" spans="14:36" x14ac:dyDescent="0.15">
      <c r="N528" s="69"/>
      <c r="O528" s="69">
        <v>521</v>
      </c>
      <c r="P528" s="69">
        <f>求节点($C$8:$C$67,$I$8:$I$67,基本信息!N525)+P527</f>
        <v>620035.53293080663</v>
      </c>
      <c r="Q528" s="69">
        <f>求节点($C$8:$C$67,$I$8:$I$67,基本信息!O525)+Q527</f>
        <v>654077.79688078084</v>
      </c>
      <c r="R528" s="69">
        <f>求节点($C$8:$C$67,$I$8:$I$67,基本信息!P525)+R527</f>
        <v>689534.69667524379</v>
      </c>
      <c r="S528" s="69">
        <f>求节点($C$8:$C$67,$I$8:$I$67,基本信息!Q525)+S527</f>
        <v>726552.6823951269</v>
      </c>
      <c r="T528" s="69">
        <f>求节点($C$8:$C$67,$I$8:$I$67,基本信息!R525)+T527</f>
        <v>765449.85137715051</v>
      </c>
      <c r="U528" s="69">
        <f>求节点($C$8:$C$67,$J$8:$J$67,基本信息!N525)+U527</f>
        <v>17097258.574859377</v>
      </c>
      <c r="V528" s="69">
        <f>求节点($C$8:$C$67,$J$8:$J$67,基本信息!O525)+V527</f>
        <v>18282070.15777117</v>
      </c>
      <c r="W528" s="69">
        <f>求节点($C$8:$C$67,$J$8:$J$67,基本信息!P525)+W527</f>
        <v>19524890.589488775</v>
      </c>
      <c r="X528" s="69">
        <f>求节点($C$8:$C$67,$J$8:$J$67,基本信息!Q525)+X527</f>
        <v>20828858.334594853</v>
      </c>
      <c r="Y528" s="69">
        <f>求节点($C$8:$C$67,$J$8:$J$67,基本信息!R525)+Y527</f>
        <v>22203131.168546535</v>
      </c>
      <c r="Z528" s="69">
        <f>求节点($C$8:$C$67,$K$8:$K$67,基本信息!N525)+Z527</f>
        <v>0</v>
      </c>
      <c r="AA528" s="69">
        <f>求节点($C$8:$C$67,$K$8:$K$67,基本信息!O525)+AA527</f>
        <v>0</v>
      </c>
      <c r="AB528" s="69">
        <f>求节点($C$8:$C$67,$K$8:$K$67,基本信息!P525)+AB527</f>
        <v>0</v>
      </c>
      <c r="AC528" s="69">
        <f>求节点($C$8:$C$67,$K$8:$K$67,基本信息!Q525)+AC527</f>
        <v>0</v>
      </c>
      <c r="AD528" s="69">
        <f>求节点($C$8:$C$67,$K$8:$K$67,基本信息!R525)+AD527</f>
        <v>0</v>
      </c>
      <c r="AE528" s="69">
        <f>求节点($C$8:$C$67,$L$8:$L$67,基本信息!N525)+AE527</f>
        <v>506307496.30241644</v>
      </c>
      <c r="AF528" s="69">
        <f>求节点($C$8:$C$67,$L$8:$L$67,基本信息!O525)+AF527</f>
        <v>574005979.81044507</v>
      </c>
      <c r="AG528" s="69">
        <f>求节点($C$8:$C$67,$L$8:$L$67,基本信息!P525)+AG527</f>
        <v>647698353.71210933</v>
      </c>
      <c r="AH528" s="69">
        <f>求节点($C$8:$C$67,$L$8:$L$67,基本信息!Q525)+AH527</f>
        <v>726853522.1965065</v>
      </c>
      <c r="AI528" s="69">
        <f>求节点($C$8:$C$67,$L$8:$L$67,基本信息!R525)+AI527</f>
        <v>811340093.50572407</v>
      </c>
      <c r="AJ528" s="69"/>
    </row>
    <row r="529" spans="14:36" x14ac:dyDescent="0.15">
      <c r="N529" s="69"/>
      <c r="O529" s="69">
        <v>522</v>
      </c>
      <c r="P529" s="69">
        <f>求节点($C$8:$C$67,$I$8:$I$67,基本信息!N526)+P528</f>
        <v>620035.53293080663</v>
      </c>
      <c r="Q529" s="69">
        <f>求节点($C$8:$C$67,$I$8:$I$67,基本信息!O526)+Q528</f>
        <v>654077.79688078084</v>
      </c>
      <c r="R529" s="69">
        <f>求节点($C$8:$C$67,$I$8:$I$67,基本信息!P526)+R528</f>
        <v>689534.69667524379</v>
      </c>
      <c r="S529" s="69">
        <f>求节点($C$8:$C$67,$I$8:$I$67,基本信息!Q526)+S528</f>
        <v>726552.6823951269</v>
      </c>
      <c r="T529" s="69">
        <f>求节点($C$8:$C$67,$I$8:$I$67,基本信息!R526)+T528</f>
        <v>765449.85137715051</v>
      </c>
      <c r="U529" s="69">
        <f>求节点($C$8:$C$67,$J$8:$J$67,基本信息!N526)+U528</f>
        <v>17097258.574859377</v>
      </c>
      <c r="V529" s="69">
        <f>求节点($C$8:$C$67,$J$8:$J$67,基本信息!O526)+V528</f>
        <v>18282070.15777117</v>
      </c>
      <c r="W529" s="69">
        <f>求节点($C$8:$C$67,$J$8:$J$67,基本信息!P526)+W528</f>
        <v>19524890.589488775</v>
      </c>
      <c r="X529" s="69">
        <f>求节点($C$8:$C$67,$J$8:$J$67,基本信息!Q526)+X528</f>
        <v>20828858.334594853</v>
      </c>
      <c r="Y529" s="69">
        <f>求节点($C$8:$C$67,$J$8:$J$67,基本信息!R526)+Y528</f>
        <v>22203131.168546535</v>
      </c>
      <c r="Z529" s="69">
        <f>求节点($C$8:$C$67,$K$8:$K$67,基本信息!N526)+Z528</f>
        <v>0</v>
      </c>
      <c r="AA529" s="69">
        <f>求节点($C$8:$C$67,$K$8:$K$67,基本信息!O526)+AA528</f>
        <v>0</v>
      </c>
      <c r="AB529" s="69">
        <f>求节点($C$8:$C$67,$K$8:$K$67,基本信息!P526)+AB528</f>
        <v>0</v>
      </c>
      <c r="AC529" s="69">
        <f>求节点($C$8:$C$67,$K$8:$K$67,基本信息!Q526)+AC528</f>
        <v>0</v>
      </c>
      <c r="AD529" s="69">
        <f>求节点($C$8:$C$67,$K$8:$K$67,基本信息!R526)+AD528</f>
        <v>0</v>
      </c>
      <c r="AE529" s="69">
        <f>求节点($C$8:$C$67,$L$8:$L$67,基本信息!N526)+AE528</f>
        <v>506307496.30241644</v>
      </c>
      <c r="AF529" s="69">
        <f>求节点($C$8:$C$67,$L$8:$L$67,基本信息!O526)+AF528</f>
        <v>574005979.81044507</v>
      </c>
      <c r="AG529" s="69">
        <f>求节点($C$8:$C$67,$L$8:$L$67,基本信息!P526)+AG528</f>
        <v>647698353.71210933</v>
      </c>
      <c r="AH529" s="69">
        <f>求节点($C$8:$C$67,$L$8:$L$67,基本信息!Q526)+AH528</f>
        <v>726853522.1965065</v>
      </c>
      <c r="AI529" s="69">
        <f>求节点($C$8:$C$67,$L$8:$L$67,基本信息!R526)+AI528</f>
        <v>811340093.50572407</v>
      </c>
      <c r="AJ529" s="69"/>
    </row>
    <row r="530" spans="14:36" x14ac:dyDescent="0.15">
      <c r="N530" s="69"/>
      <c r="O530" s="69">
        <v>523</v>
      </c>
      <c r="P530" s="69">
        <f>求节点($C$8:$C$67,$I$8:$I$67,基本信息!N527)+P529</f>
        <v>620035.53293080663</v>
      </c>
      <c r="Q530" s="69">
        <f>求节点($C$8:$C$67,$I$8:$I$67,基本信息!O527)+Q529</f>
        <v>654077.79688078084</v>
      </c>
      <c r="R530" s="69">
        <f>求节点($C$8:$C$67,$I$8:$I$67,基本信息!P527)+R529</f>
        <v>689534.69667524379</v>
      </c>
      <c r="S530" s="69">
        <f>求节点($C$8:$C$67,$I$8:$I$67,基本信息!Q527)+S529</f>
        <v>726552.6823951269</v>
      </c>
      <c r="T530" s="69">
        <f>求节点($C$8:$C$67,$I$8:$I$67,基本信息!R527)+T529</f>
        <v>765449.85137715051</v>
      </c>
      <c r="U530" s="69">
        <f>求节点($C$8:$C$67,$J$8:$J$67,基本信息!N527)+U529</f>
        <v>17097258.574859377</v>
      </c>
      <c r="V530" s="69">
        <f>求节点($C$8:$C$67,$J$8:$J$67,基本信息!O527)+V529</f>
        <v>18282070.15777117</v>
      </c>
      <c r="W530" s="69">
        <f>求节点($C$8:$C$67,$J$8:$J$67,基本信息!P527)+W529</f>
        <v>19524890.589488775</v>
      </c>
      <c r="X530" s="69">
        <f>求节点($C$8:$C$67,$J$8:$J$67,基本信息!Q527)+X529</f>
        <v>20828858.334594853</v>
      </c>
      <c r="Y530" s="69">
        <f>求节点($C$8:$C$67,$J$8:$J$67,基本信息!R527)+Y529</f>
        <v>22203131.168546535</v>
      </c>
      <c r="Z530" s="69">
        <f>求节点($C$8:$C$67,$K$8:$K$67,基本信息!N527)+Z529</f>
        <v>0</v>
      </c>
      <c r="AA530" s="69">
        <f>求节点($C$8:$C$67,$K$8:$K$67,基本信息!O527)+AA529</f>
        <v>0</v>
      </c>
      <c r="AB530" s="69">
        <f>求节点($C$8:$C$67,$K$8:$K$67,基本信息!P527)+AB529</f>
        <v>0</v>
      </c>
      <c r="AC530" s="69">
        <f>求节点($C$8:$C$67,$K$8:$K$67,基本信息!Q527)+AC529</f>
        <v>0</v>
      </c>
      <c r="AD530" s="69">
        <f>求节点($C$8:$C$67,$K$8:$K$67,基本信息!R527)+AD529</f>
        <v>0</v>
      </c>
      <c r="AE530" s="69">
        <f>求节点($C$8:$C$67,$L$8:$L$67,基本信息!N527)+AE529</f>
        <v>506307496.30241644</v>
      </c>
      <c r="AF530" s="69">
        <f>求节点($C$8:$C$67,$L$8:$L$67,基本信息!O527)+AF529</f>
        <v>574005979.81044507</v>
      </c>
      <c r="AG530" s="69">
        <f>求节点($C$8:$C$67,$L$8:$L$67,基本信息!P527)+AG529</f>
        <v>647698353.71210933</v>
      </c>
      <c r="AH530" s="69">
        <f>求节点($C$8:$C$67,$L$8:$L$67,基本信息!Q527)+AH529</f>
        <v>726853522.1965065</v>
      </c>
      <c r="AI530" s="69">
        <f>求节点($C$8:$C$67,$L$8:$L$67,基本信息!R527)+AI529</f>
        <v>811340093.50572407</v>
      </c>
      <c r="AJ530" s="69"/>
    </row>
    <row r="531" spans="14:36" x14ac:dyDescent="0.15">
      <c r="N531" s="69"/>
      <c r="O531" s="69">
        <v>524</v>
      </c>
      <c r="P531" s="69">
        <f>求节点($C$8:$C$67,$I$8:$I$67,基本信息!N528)+P530</f>
        <v>620035.53293080663</v>
      </c>
      <c r="Q531" s="69">
        <f>求节点($C$8:$C$67,$I$8:$I$67,基本信息!O528)+Q530</f>
        <v>654077.79688078084</v>
      </c>
      <c r="R531" s="69">
        <f>求节点($C$8:$C$67,$I$8:$I$67,基本信息!P528)+R530</f>
        <v>689534.69667524379</v>
      </c>
      <c r="S531" s="69">
        <f>求节点($C$8:$C$67,$I$8:$I$67,基本信息!Q528)+S530</f>
        <v>726552.6823951269</v>
      </c>
      <c r="T531" s="69">
        <f>求节点($C$8:$C$67,$I$8:$I$67,基本信息!R528)+T530</f>
        <v>765449.85137715051</v>
      </c>
      <c r="U531" s="69">
        <f>求节点($C$8:$C$67,$J$8:$J$67,基本信息!N528)+U530</f>
        <v>17097258.574859377</v>
      </c>
      <c r="V531" s="69">
        <f>求节点($C$8:$C$67,$J$8:$J$67,基本信息!O528)+V530</f>
        <v>18282070.15777117</v>
      </c>
      <c r="W531" s="69">
        <f>求节点($C$8:$C$67,$J$8:$J$67,基本信息!P528)+W530</f>
        <v>19524890.589488775</v>
      </c>
      <c r="X531" s="69">
        <f>求节点($C$8:$C$67,$J$8:$J$67,基本信息!Q528)+X530</f>
        <v>20828858.334594853</v>
      </c>
      <c r="Y531" s="69">
        <f>求节点($C$8:$C$67,$J$8:$J$67,基本信息!R528)+Y530</f>
        <v>22203131.168546535</v>
      </c>
      <c r="Z531" s="69">
        <f>求节点($C$8:$C$67,$K$8:$K$67,基本信息!N528)+Z530</f>
        <v>0</v>
      </c>
      <c r="AA531" s="69">
        <f>求节点($C$8:$C$67,$K$8:$K$67,基本信息!O528)+AA530</f>
        <v>0</v>
      </c>
      <c r="AB531" s="69">
        <f>求节点($C$8:$C$67,$K$8:$K$67,基本信息!P528)+AB530</f>
        <v>0</v>
      </c>
      <c r="AC531" s="69">
        <f>求节点($C$8:$C$67,$K$8:$K$67,基本信息!Q528)+AC530</f>
        <v>0</v>
      </c>
      <c r="AD531" s="69">
        <f>求节点($C$8:$C$67,$K$8:$K$67,基本信息!R528)+AD530</f>
        <v>0</v>
      </c>
      <c r="AE531" s="69">
        <f>求节点($C$8:$C$67,$L$8:$L$67,基本信息!N528)+AE530</f>
        <v>506307496.30241644</v>
      </c>
      <c r="AF531" s="69">
        <f>求节点($C$8:$C$67,$L$8:$L$67,基本信息!O528)+AF530</f>
        <v>574005979.81044507</v>
      </c>
      <c r="AG531" s="69">
        <f>求节点($C$8:$C$67,$L$8:$L$67,基本信息!P528)+AG530</f>
        <v>647698353.71210933</v>
      </c>
      <c r="AH531" s="69">
        <f>求节点($C$8:$C$67,$L$8:$L$67,基本信息!Q528)+AH530</f>
        <v>726853522.1965065</v>
      </c>
      <c r="AI531" s="69">
        <f>求节点($C$8:$C$67,$L$8:$L$67,基本信息!R528)+AI530</f>
        <v>811340093.50572407</v>
      </c>
      <c r="AJ531" s="69"/>
    </row>
    <row r="532" spans="14:36" x14ac:dyDescent="0.15">
      <c r="N532" s="69"/>
      <c r="O532" s="69">
        <v>525</v>
      </c>
      <c r="P532" s="69">
        <f>求节点($C$8:$C$67,$I$8:$I$67,基本信息!N529)+P531</f>
        <v>620035.53293080663</v>
      </c>
      <c r="Q532" s="69">
        <f>求节点($C$8:$C$67,$I$8:$I$67,基本信息!O529)+Q531</f>
        <v>654077.79688078084</v>
      </c>
      <c r="R532" s="69">
        <f>求节点($C$8:$C$67,$I$8:$I$67,基本信息!P529)+R531</f>
        <v>689534.69667524379</v>
      </c>
      <c r="S532" s="69">
        <f>求节点($C$8:$C$67,$I$8:$I$67,基本信息!Q529)+S531</f>
        <v>726552.6823951269</v>
      </c>
      <c r="T532" s="69">
        <f>求节点($C$8:$C$67,$I$8:$I$67,基本信息!R529)+T531</f>
        <v>765449.85137715051</v>
      </c>
      <c r="U532" s="69">
        <f>求节点($C$8:$C$67,$J$8:$J$67,基本信息!N529)+U531</f>
        <v>17097258.574859377</v>
      </c>
      <c r="V532" s="69">
        <f>求节点($C$8:$C$67,$J$8:$J$67,基本信息!O529)+V531</f>
        <v>18282070.15777117</v>
      </c>
      <c r="W532" s="69">
        <f>求节点($C$8:$C$67,$J$8:$J$67,基本信息!P529)+W531</f>
        <v>19524890.589488775</v>
      </c>
      <c r="X532" s="69">
        <f>求节点($C$8:$C$67,$J$8:$J$67,基本信息!Q529)+X531</f>
        <v>20828858.334594853</v>
      </c>
      <c r="Y532" s="69">
        <f>求节点($C$8:$C$67,$J$8:$J$67,基本信息!R529)+Y531</f>
        <v>22203131.168546535</v>
      </c>
      <c r="Z532" s="69">
        <f>求节点($C$8:$C$67,$K$8:$K$67,基本信息!N529)+Z531</f>
        <v>0</v>
      </c>
      <c r="AA532" s="69">
        <f>求节点($C$8:$C$67,$K$8:$K$67,基本信息!O529)+AA531</f>
        <v>0</v>
      </c>
      <c r="AB532" s="69">
        <f>求节点($C$8:$C$67,$K$8:$K$67,基本信息!P529)+AB531</f>
        <v>0</v>
      </c>
      <c r="AC532" s="69">
        <f>求节点($C$8:$C$67,$K$8:$K$67,基本信息!Q529)+AC531</f>
        <v>0</v>
      </c>
      <c r="AD532" s="69">
        <f>求节点($C$8:$C$67,$K$8:$K$67,基本信息!R529)+AD531</f>
        <v>0</v>
      </c>
      <c r="AE532" s="69">
        <f>求节点($C$8:$C$67,$L$8:$L$67,基本信息!N529)+AE531</f>
        <v>506307496.30241644</v>
      </c>
      <c r="AF532" s="69">
        <f>求节点($C$8:$C$67,$L$8:$L$67,基本信息!O529)+AF531</f>
        <v>574005979.81044507</v>
      </c>
      <c r="AG532" s="69">
        <f>求节点($C$8:$C$67,$L$8:$L$67,基本信息!P529)+AG531</f>
        <v>647698353.71210933</v>
      </c>
      <c r="AH532" s="69">
        <f>求节点($C$8:$C$67,$L$8:$L$67,基本信息!Q529)+AH531</f>
        <v>726853522.1965065</v>
      </c>
      <c r="AI532" s="69">
        <f>求节点($C$8:$C$67,$L$8:$L$67,基本信息!R529)+AI531</f>
        <v>811340093.50572407</v>
      </c>
      <c r="AJ532" s="69"/>
    </row>
    <row r="533" spans="14:36" x14ac:dyDescent="0.15">
      <c r="N533" s="69"/>
      <c r="O533" s="69">
        <v>526</v>
      </c>
      <c r="P533" s="69">
        <f>求节点($C$8:$C$67,$I$8:$I$67,基本信息!N530)+P532</f>
        <v>620035.53293080663</v>
      </c>
      <c r="Q533" s="69">
        <f>求节点($C$8:$C$67,$I$8:$I$67,基本信息!O530)+Q532</f>
        <v>654077.79688078084</v>
      </c>
      <c r="R533" s="69">
        <f>求节点($C$8:$C$67,$I$8:$I$67,基本信息!P530)+R532</f>
        <v>689534.69667524379</v>
      </c>
      <c r="S533" s="69">
        <f>求节点($C$8:$C$67,$I$8:$I$67,基本信息!Q530)+S532</f>
        <v>726552.6823951269</v>
      </c>
      <c r="T533" s="69">
        <f>求节点($C$8:$C$67,$I$8:$I$67,基本信息!R530)+T532</f>
        <v>765449.85137715051</v>
      </c>
      <c r="U533" s="69">
        <f>求节点($C$8:$C$67,$J$8:$J$67,基本信息!N530)+U532</f>
        <v>17097258.574859377</v>
      </c>
      <c r="V533" s="69">
        <f>求节点($C$8:$C$67,$J$8:$J$67,基本信息!O530)+V532</f>
        <v>18282070.15777117</v>
      </c>
      <c r="W533" s="69">
        <f>求节点($C$8:$C$67,$J$8:$J$67,基本信息!P530)+W532</f>
        <v>19524890.589488775</v>
      </c>
      <c r="X533" s="69">
        <f>求节点($C$8:$C$67,$J$8:$J$67,基本信息!Q530)+X532</f>
        <v>20828858.334594853</v>
      </c>
      <c r="Y533" s="69">
        <f>求节点($C$8:$C$67,$J$8:$J$67,基本信息!R530)+Y532</f>
        <v>22203131.168546535</v>
      </c>
      <c r="Z533" s="69">
        <f>求节点($C$8:$C$67,$K$8:$K$67,基本信息!N530)+Z532</f>
        <v>0</v>
      </c>
      <c r="AA533" s="69">
        <f>求节点($C$8:$C$67,$K$8:$K$67,基本信息!O530)+AA532</f>
        <v>0</v>
      </c>
      <c r="AB533" s="69">
        <f>求节点($C$8:$C$67,$K$8:$K$67,基本信息!P530)+AB532</f>
        <v>0</v>
      </c>
      <c r="AC533" s="69">
        <f>求节点($C$8:$C$67,$K$8:$K$67,基本信息!Q530)+AC532</f>
        <v>0</v>
      </c>
      <c r="AD533" s="69">
        <f>求节点($C$8:$C$67,$K$8:$K$67,基本信息!R530)+AD532</f>
        <v>0</v>
      </c>
      <c r="AE533" s="69">
        <f>求节点($C$8:$C$67,$L$8:$L$67,基本信息!N530)+AE532</f>
        <v>506307496.30241644</v>
      </c>
      <c r="AF533" s="69">
        <f>求节点($C$8:$C$67,$L$8:$L$67,基本信息!O530)+AF532</f>
        <v>574005979.81044507</v>
      </c>
      <c r="AG533" s="69">
        <f>求节点($C$8:$C$67,$L$8:$L$67,基本信息!P530)+AG532</f>
        <v>647698353.71210933</v>
      </c>
      <c r="AH533" s="69">
        <f>求节点($C$8:$C$67,$L$8:$L$67,基本信息!Q530)+AH532</f>
        <v>726853522.1965065</v>
      </c>
      <c r="AI533" s="69">
        <f>求节点($C$8:$C$67,$L$8:$L$67,基本信息!R530)+AI532</f>
        <v>811340093.50572407</v>
      </c>
      <c r="AJ533" s="69"/>
    </row>
    <row r="534" spans="14:36" x14ac:dyDescent="0.15">
      <c r="N534" s="69"/>
      <c r="O534" s="69">
        <v>527</v>
      </c>
      <c r="P534" s="69">
        <f>求节点($C$8:$C$67,$I$8:$I$67,基本信息!N531)+P533</f>
        <v>620035.53293080663</v>
      </c>
      <c r="Q534" s="69">
        <f>求节点($C$8:$C$67,$I$8:$I$67,基本信息!O531)+Q533</f>
        <v>654077.79688078084</v>
      </c>
      <c r="R534" s="69">
        <f>求节点($C$8:$C$67,$I$8:$I$67,基本信息!P531)+R533</f>
        <v>689534.69667524379</v>
      </c>
      <c r="S534" s="69">
        <f>求节点($C$8:$C$67,$I$8:$I$67,基本信息!Q531)+S533</f>
        <v>726552.6823951269</v>
      </c>
      <c r="T534" s="69">
        <f>求节点($C$8:$C$67,$I$8:$I$67,基本信息!R531)+T533</f>
        <v>765449.85137715051</v>
      </c>
      <c r="U534" s="69">
        <f>求节点($C$8:$C$67,$J$8:$J$67,基本信息!N531)+U533</f>
        <v>17097258.574859377</v>
      </c>
      <c r="V534" s="69">
        <f>求节点($C$8:$C$67,$J$8:$J$67,基本信息!O531)+V533</f>
        <v>18282070.15777117</v>
      </c>
      <c r="W534" s="69">
        <f>求节点($C$8:$C$67,$J$8:$J$67,基本信息!P531)+W533</f>
        <v>19524890.589488775</v>
      </c>
      <c r="X534" s="69">
        <f>求节点($C$8:$C$67,$J$8:$J$67,基本信息!Q531)+X533</f>
        <v>20828858.334594853</v>
      </c>
      <c r="Y534" s="69">
        <f>求节点($C$8:$C$67,$J$8:$J$67,基本信息!R531)+Y533</f>
        <v>22203131.168546535</v>
      </c>
      <c r="Z534" s="69">
        <f>求节点($C$8:$C$67,$K$8:$K$67,基本信息!N531)+Z533</f>
        <v>0</v>
      </c>
      <c r="AA534" s="69">
        <f>求节点($C$8:$C$67,$K$8:$K$67,基本信息!O531)+AA533</f>
        <v>0</v>
      </c>
      <c r="AB534" s="69">
        <f>求节点($C$8:$C$67,$K$8:$K$67,基本信息!P531)+AB533</f>
        <v>0</v>
      </c>
      <c r="AC534" s="69">
        <f>求节点($C$8:$C$67,$K$8:$K$67,基本信息!Q531)+AC533</f>
        <v>0</v>
      </c>
      <c r="AD534" s="69">
        <f>求节点($C$8:$C$67,$K$8:$K$67,基本信息!R531)+AD533</f>
        <v>0</v>
      </c>
      <c r="AE534" s="69">
        <f>求节点($C$8:$C$67,$L$8:$L$67,基本信息!N531)+AE533</f>
        <v>506307496.30241644</v>
      </c>
      <c r="AF534" s="69">
        <f>求节点($C$8:$C$67,$L$8:$L$67,基本信息!O531)+AF533</f>
        <v>574005979.81044507</v>
      </c>
      <c r="AG534" s="69">
        <f>求节点($C$8:$C$67,$L$8:$L$67,基本信息!P531)+AG533</f>
        <v>647698353.71210933</v>
      </c>
      <c r="AH534" s="69">
        <f>求节点($C$8:$C$67,$L$8:$L$67,基本信息!Q531)+AH533</f>
        <v>726853522.1965065</v>
      </c>
      <c r="AI534" s="69">
        <f>求节点($C$8:$C$67,$L$8:$L$67,基本信息!R531)+AI533</f>
        <v>811340093.50572407</v>
      </c>
      <c r="AJ534" s="69"/>
    </row>
    <row r="535" spans="14:36" x14ac:dyDescent="0.15">
      <c r="N535" s="69"/>
      <c r="O535" s="69">
        <v>528</v>
      </c>
      <c r="P535" s="69">
        <f>求节点($C$8:$C$67,$I$8:$I$67,基本信息!N532)+P534</f>
        <v>620035.53293080663</v>
      </c>
      <c r="Q535" s="69">
        <f>求节点($C$8:$C$67,$I$8:$I$67,基本信息!O532)+Q534</f>
        <v>654077.79688078084</v>
      </c>
      <c r="R535" s="69">
        <f>求节点($C$8:$C$67,$I$8:$I$67,基本信息!P532)+R534</f>
        <v>689534.69667524379</v>
      </c>
      <c r="S535" s="69">
        <f>求节点($C$8:$C$67,$I$8:$I$67,基本信息!Q532)+S534</f>
        <v>726552.6823951269</v>
      </c>
      <c r="T535" s="69">
        <f>求节点($C$8:$C$67,$I$8:$I$67,基本信息!R532)+T534</f>
        <v>765449.85137715051</v>
      </c>
      <c r="U535" s="69">
        <f>求节点($C$8:$C$67,$J$8:$J$67,基本信息!N532)+U534</f>
        <v>17097258.574859377</v>
      </c>
      <c r="V535" s="69">
        <f>求节点($C$8:$C$67,$J$8:$J$67,基本信息!O532)+V534</f>
        <v>18282070.15777117</v>
      </c>
      <c r="W535" s="69">
        <f>求节点($C$8:$C$67,$J$8:$J$67,基本信息!P532)+W534</f>
        <v>19524890.589488775</v>
      </c>
      <c r="X535" s="69">
        <f>求节点($C$8:$C$67,$J$8:$J$67,基本信息!Q532)+X534</f>
        <v>20828858.334594853</v>
      </c>
      <c r="Y535" s="69">
        <f>求节点($C$8:$C$67,$J$8:$J$67,基本信息!R532)+Y534</f>
        <v>22203131.168546535</v>
      </c>
      <c r="Z535" s="69">
        <f>求节点($C$8:$C$67,$K$8:$K$67,基本信息!N532)+Z534</f>
        <v>0</v>
      </c>
      <c r="AA535" s="69">
        <f>求节点($C$8:$C$67,$K$8:$K$67,基本信息!O532)+AA534</f>
        <v>0</v>
      </c>
      <c r="AB535" s="69">
        <f>求节点($C$8:$C$67,$K$8:$K$67,基本信息!P532)+AB534</f>
        <v>0</v>
      </c>
      <c r="AC535" s="69">
        <f>求节点($C$8:$C$67,$K$8:$K$67,基本信息!Q532)+AC534</f>
        <v>0</v>
      </c>
      <c r="AD535" s="69">
        <f>求节点($C$8:$C$67,$K$8:$K$67,基本信息!R532)+AD534</f>
        <v>0</v>
      </c>
      <c r="AE535" s="69">
        <f>求节点($C$8:$C$67,$L$8:$L$67,基本信息!N532)+AE534</f>
        <v>506307496.30241644</v>
      </c>
      <c r="AF535" s="69">
        <f>求节点($C$8:$C$67,$L$8:$L$67,基本信息!O532)+AF534</f>
        <v>574005979.81044507</v>
      </c>
      <c r="AG535" s="69">
        <f>求节点($C$8:$C$67,$L$8:$L$67,基本信息!P532)+AG534</f>
        <v>647698353.71210933</v>
      </c>
      <c r="AH535" s="69">
        <f>求节点($C$8:$C$67,$L$8:$L$67,基本信息!Q532)+AH534</f>
        <v>726853522.1965065</v>
      </c>
      <c r="AI535" s="69">
        <f>求节点($C$8:$C$67,$L$8:$L$67,基本信息!R532)+AI534</f>
        <v>811340093.50572407</v>
      </c>
      <c r="AJ535" s="69"/>
    </row>
    <row r="536" spans="14:36" x14ac:dyDescent="0.15">
      <c r="N536" s="69"/>
      <c r="O536" s="69">
        <v>529</v>
      </c>
      <c r="P536" s="69">
        <f>求节点($C$8:$C$67,$I$8:$I$67,基本信息!N533)+P535</f>
        <v>620035.53293080663</v>
      </c>
      <c r="Q536" s="69">
        <f>求节点($C$8:$C$67,$I$8:$I$67,基本信息!O533)+Q535</f>
        <v>654077.79688078084</v>
      </c>
      <c r="R536" s="69">
        <f>求节点($C$8:$C$67,$I$8:$I$67,基本信息!P533)+R535</f>
        <v>689534.69667524379</v>
      </c>
      <c r="S536" s="69">
        <f>求节点($C$8:$C$67,$I$8:$I$67,基本信息!Q533)+S535</f>
        <v>726552.6823951269</v>
      </c>
      <c r="T536" s="69">
        <f>求节点($C$8:$C$67,$I$8:$I$67,基本信息!R533)+T535</f>
        <v>765449.85137715051</v>
      </c>
      <c r="U536" s="69">
        <f>求节点($C$8:$C$67,$J$8:$J$67,基本信息!N533)+U535</f>
        <v>17097258.574859377</v>
      </c>
      <c r="V536" s="69">
        <f>求节点($C$8:$C$67,$J$8:$J$67,基本信息!O533)+V535</f>
        <v>18282070.15777117</v>
      </c>
      <c r="W536" s="69">
        <f>求节点($C$8:$C$67,$J$8:$J$67,基本信息!P533)+W535</f>
        <v>19524890.589488775</v>
      </c>
      <c r="X536" s="69">
        <f>求节点($C$8:$C$67,$J$8:$J$67,基本信息!Q533)+X535</f>
        <v>20828858.334594853</v>
      </c>
      <c r="Y536" s="69">
        <f>求节点($C$8:$C$67,$J$8:$J$67,基本信息!R533)+Y535</f>
        <v>22203131.168546535</v>
      </c>
      <c r="Z536" s="69">
        <f>求节点($C$8:$C$67,$K$8:$K$67,基本信息!N533)+Z535</f>
        <v>0</v>
      </c>
      <c r="AA536" s="69">
        <f>求节点($C$8:$C$67,$K$8:$K$67,基本信息!O533)+AA535</f>
        <v>0</v>
      </c>
      <c r="AB536" s="69">
        <f>求节点($C$8:$C$67,$K$8:$K$67,基本信息!P533)+AB535</f>
        <v>0</v>
      </c>
      <c r="AC536" s="69">
        <f>求节点($C$8:$C$67,$K$8:$K$67,基本信息!Q533)+AC535</f>
        <v>0</v>
      </c>
      <c r="AD536" s="69">
        <f>求节点($C$8:$C$67,$K$8:$K$67,基本信息!R533)+AD535</f>
        <v>0</v>
      </c>
      <c r="AE536" s="69">
        <f>求节点($C$8:$C$67,$L$8:$L$67,基本信息!N533)+AE535</f>
        <v>506307496.30241644</v>
      </c>
      <c r="AF536" s="69">
        <f>求节点($C$8:$C$67,$L$8:$L$67,基本信息!O533)+AF535</f>
        <v>574005979.81044507</v>
      </c>
      <c r="AG536" s="69">
        <f>求节点($C$8:$C$67,$L$8:$L$67,基本信息!P533)+AG535</f>
        <v>647698353.71210933</v>
      </c>
      <c r="AH536" s="69">
        <f>求节点($C$8:$C$67,$L$8:$L$67,基本信息!Q533)+AH535</f>
        <v>726853522.1965065</v>
      </c>
      <c r="AI536" s="69">
        <f>求节点($C$8:$C$67,$L$8:$L$67,基本信息!R533)+AI535</f>
        <v>811340093.50572407</v>
      </c>
      <c r="AJ536" s="69"/>
    </row>
    <row r="537" spans="14:36" x14ac:dyDescent="0.15">
      <c r="N537" s="69"/>
      <c r="O537" s="69">
        <v>530</v>
      </c>
      <c r="P537" s="69">
        <f>求节点($C$8:$C$67,$I$8:$I$67,基本信息!N534)+P536</f>
        <v>620035.53293080663</v>
      </c>
      <c r="Q537" s="69">
        <f>求节点($C$8:$C$67,$I$8:$I$67,基本信息!O534)+Q536</f>
        <v>654077.79688078084</v>
      </c>
      <c r="R537" s="69">
        <f>求节点($C$8:$C$67,$I$8:$I$67,基本信息!P534)+R536</f>
        <v>689534.69667524379</v>
      </c>
      <c r="S537" s="69">
        <f>求节点($C$8:$C$67,$I$8:$I$67,基本信息!Q534)+S536</f>
        <v>726552.6823951269</v>
      </c>
      <c r="T537" s="69">
        <f>求节点($C$8:$C$67,$I$8:$I$67,基本信息!R534)+T536</f>
        <v>765449.85137715051</v>
      </c>
      <c r="U537" s="69">
        <f>求节点($C$8:$C$67,$J$8:$J$67,基本信息!N534)+U536</f>
        <v>17097258.574859377</v>
      </c>
      <c r="V537" s="69">
        <f>求节点($C$8:$C$67,$J$8:$J$67,基本信息!O534)+V536</f>
        <v>18282070.15777117</v>
      </c>
      <c r="W537" s="69">
        <f>求节点($C$8:$C$67,$J$8:$J$67,基本信息!P534)+W536</f>
        <v>19524890.589488775</v>
      </c>
      <c r="X537" s="69">
        <f>求节点($C$8:$C$67,$J$8:$J$67,基本信息!Q534)+X536</f>
        <v>20828858.334594853</v>
      </c>
      <c r="Y537" s="69">
        <f>求节点($C$8:$C$67,$J$8:$J$67,基本信息!R534)+Y536</f>
        <v>22203131.168546535</v>
      </c>
      <c r="Z537" s="69">
        <f>求节点($C$8:$C$67,$K$8:$K$67,基本信息!N534)+Z536</f>
        <v>0</v>
      </c>
      <c r="AA537" s="69">
        <f>求节点($C$8:$C$67,$K$8:$K$67,基本信息!O534)+AA536</f>
        <v>0</v>
      </c>
      <c r="AB537" s="69">
        <f>求节点($C$8:$C$67,$K$8:$K$67,基本信息!P534)+AB536</f>
        <v>0</v>
      </c>
      <c r="AC537" s="69">
        <f>求节点($C$8:$C$67,$K$8:$K$67,基本信息!Q534)+AC536</f>
        <v>0</v>
      </c>
      <c r="AD537" s="69">
        <f>求节点($C$8:$C$67,$K$8:$K$67,基本信息!R534)+AD536</f>
        <v>0</v>
      </c>
      <c r="AE537" s="69">
        <f>求节点($C$8:$C$67,$L$8:$L$67,基本信息!N534)+AE536</f>
        <v>506307496.30241644</v>
      </c>
      <c r="AF537" s="69">
        <f>求节点($C$8:$C$67,$L$8:$L$67,基本信息!O534)+AF536</f>
        <v>574005979.81044507</v>
      </c>
      <c r="AG537" s="69">
        <f>求节点($C$8:$C$67,$L$8:$L$67,基本信息!P534)+AG536</f>
        <v>647698353.71210933</v>
      </c>
      <c r="AH537" s="69">
        <f>求节点($C$8:$C$67,$L$8:$L$67,基本信息!Q534)+AH536</f>
        <v>726853522.1965065</v>
      </c>
      <c r="AI537" s="69">
        <f>求节点($C$8:$C$67,$L$8:$L$67,基本信息!R534)+AI536</f>
        <v>811340093.50572407</v>
      </c>
      <c r="AJ537" s="69"/>
    </row>
    <row r="538" spans="14:36" x14ac:dyDescent="0.15">
      <c r="N538" s="69"/>
      <c r="O538" s="69">
        <v>531</v>
      </c>
      <c r="P538" s="69">
        <f>求节点($C$8:$C$67,$I$8:$I$67,基本信息!N535)+P537</f>
        <v>620035.53293080663</v>
      </c>
      <c r="Q538" s="69">
        <f>求节点($C$8:$C$67,$I$8:$I$67,基本信息!O535)+Q537</f>
        <v>654077.79688078084</v>
      </c>
      <c r="R538" s="69">
        <f>求节点($C$8:$C$67,$I$8:$I$67,基本信息!P535)+R537</f>
        <v>689534.69667524379</v>
      </c>
      <c r="S538" s="69">
        <f>求节点($C$8:$C$67,$I$8:$I$67,基本信息!Q535)+S537</f>
        <v>726552.6823951269</v>
      </c>
      <c r="T538" s="69">
        <f>求节点($C$8:$C$67,$I$8:$I$67,基本信息!R535)+T537</f>
        <v>765449.85137715051</v>
      </c>
      <c r="U538" s="69">
        <f>求节点($C$8:$C$67,$J$8:$J$67,基本信息!N535)+U537</f>
        <v>17097258.574859377</v>
      </c>
      <c r="V538" s="69">
        <f>求节点($C$8:$C$67,$J$8:$J$67,基本信息!O535)+V537</f>
        <v>18282070.15777117</v>
      </c>
      <c r="W538" s="69">
        <f>求节点($C$8:$C$67,$J$8:$J$67,基本信息!P535)+W537</f>
        <v>19524890.589488775</v>
      </c>
      <c r="X538" s="69">
        <f>求节点($C$8:$C$67,$J$8:$J$67,基本信息!Q535)+X537</f>
        <v>20828858.334594853</v>
      </c>
      <c r="Y538" s="69">
        <f>求节点($C$8:$C$67,$J$8:$J$67,基本信息!R535)+Y537</f>
        <v>22203131.168546535</v>
      </c>
      <c r="Z538" s="69">
        <f>求节点($C$8:$C$67,$K$8:$K$67,基本信息!N535)+Z537</f>
        <v>0</v>
      </c>
      <c r="AA538" s="69">
        <f>求节点($C$8:$C$67,$K$8:$K$67,基本信息!O535)+AA537</f>
        <v>0</v>
      </c>
      <c r="AB538" s="69">
        <f>求节点($C$8:$C$67,$K$8:$K$67,基本信息!P535)+AB537</f>
        <v>0</v>
      </c>
      <c r="AC538" s="69">
        <f>求节点($C$8:$C$67,$K$8:$K$67,基本信息!Q535)+AC537</f>
        <v>0</v>
      </c>
      <c r="AD538" s="69">
        <f>求节点($C$8:$C$67,$K$8:$K$67,基本信息!R535)+AD537</f>
        <v>0</v>
      </c>
      <c r="AE538" s="69">
        <f>求节点($C$8:$C$67,$L$8:$L$67,基本信息!N535)+AE537</f>
        <v>506307496.30241644</v>
      </c>
      <c r="AF538" s="69">
        <f>求节点($C$8:$C$67,$L$8:$L$67,基本信息!O535)+AF537</f>
        <v>574005979.81044507</v>
      </c>
      <c r="AG538" s="69">
        <f>求节点($C$8:$C$67,$L$8:$L$67,基本信息!P535)+AG537</f>
        <v>647698353.71210933</v>
      </c>
      <c r="AH538" s="69">
        <f>求节点($C$8:$C$67,$L$8:$L$67,基本信息!Q535)+AH537</f>
        <v>726853522.1965065</v>
      </c>
      <c r="AI538" s="69">
        <f>求节点($C$8:$C$67,$L$8:$L$67,基本信息!R535)+AI537</f>
        <v>811340093.50572407</v>
      </c>
      <c r="AJ538" s="69"/>
    </row>
    <row r="539" spans="14:36" x14ac:dyDescent="0.15">
      <c r="N539" s="69"/>
      <c r="O539" s="69">
        <v>532</v>
      </c>
      <c r="P539" s="69">
        <f>求节点($C$8:$C$67,$I$8:$I$67,基本信息!N536)+P538</f>
        <v>620035.53293080663</v>
      </c>
      <c r="Q539" s="69">
        <f>求节点($C$8:$C$67,$I$8:$I$67,基本信息!O536)+Q538</f>
        <v>654077.79688078084</v>
      </c>
      <c r="R539" s="69">
        <f>求节点($C$8:$C$67,$I$8:$I$67,基本信息!P536)+R538</f>
        <v>689534.69667524379</v>
      </c>
      <c r="S539" s="69">
        <f>求节点($C$8:$C$67,$I$8:$I$67,基本信息!Q536)+S538</f>
        <v>726552.6823951269</v>
      </c>
      <c r="T539" s="69">
        <f>求节点($C$8:$C$67,$I$8:$I$67,基本信息!R536)+T538</f>
        <v>765449.85137715051</v>
      </c>
      <c r="U539" s="69">
        <f>求节点($C$8:$C$67,$J$8:$J$67,基本信息!N536)+U538</f>
        <v>17097258.574859377</v>
      </c>
      <c r="V539" s="69">
        <f>求节点($C$8:$C$67,$J$8:$J$67,基本信息!O536)+V538</f>
        <v>18282070.15777117</v>
      </c>
      <c r="W539" s="69">
        <f>求节点($C$8:$C$67,$J$8:$J$67,基本信息!P536)+W538</f>
        <v>19524890.589488775</v>
      </c>
      <c r="X539" s="69">
        <f>求节点($C$8:$C$67,$J$8:$J$67,基本信息!Q536)+X538</f>
        <v>20828858.334594853</v>
      </c>
      <c r="Y539" s="69">
        <f>求节点($C$8:$C$67,$J$8:$J$67,基本信息!R536)+Y538</f>
        <v>22203131.168546535</v>
      </c>
      <c r="Z539" s="69">
        <f>求节点($C$8:$C$67,$K$8:$K$67,基本信息!N536)+Z538</f>
        <v>0</v>
      </c>
      <c r="AA539" s="69">
        <f>求节点($C$8:$C$67,$K$8:$K$67,基本信息!O536)+AA538</f>
        <v>0</v>
      </c>
      <c r="AB539" s="69">
        <f>求节点($C$8:$C$67,$K$8:$K$67,基本信息!P536)+AB538</f>
        <v>0</v>
      </c>
      <c r="AC539" s="69">
        <f>求节点($C$8:$C$67,$K$8:$K$67,基本信息!Q536)+AC538</f>
        <v>0</v>
      </c>
      <c r="AD539" s="69">
        <f>求节点($C$8:$C$67,$K$8:$K$67,基本信息!R536)+AD538</f>
        <v>0</v>
      </c>
      <c r="AE539" s="69">
        <f>求节点($C$8:$C$67,$L$8:$L$67,基本信息!N536)+AE538</f>
        <v>506307496.30241644</v>
      </c>
      <c r="AF539" s="69">
        <f>求节点($C$8:$C$67,$L$8:$L$67,基本信息!O536)+AF538</f>
        <v>574005979.81044507</v>
      </c>
      <c r="AG539" s="69">
        <f>求节点($C$8:$C$67,$L$8:$L$67,基本信息!P536)+AG538</f>
        <v>647698353.71210933</v>
      </c>
      <c r="AH539" s="69">
        <f>求节点($C$8:$C$67,$L$8:$L$67,基本信息!Q536)+AH538</f>
        <v>726853522.1965065</v>
      </c>
      <c r="AI539" s="69">
        <f>求节点($C$8:$C$67,$L$8:$L$67,基本信息!R536)+AI538</f>
        <v>811340093.50572407</v>
      </c>
      <c r="AJ539" s="69"/>
    </row>
    <row r="540" spans="14:36" x14ac:dyDescent="0.15">
      <c r="N540" s="69"/>
      <c r="O540" s="69">
        <v>533</v>
      </c>
      <c r="P540" s="69">
        <f>求节点($C$8:$C$67,$I$8:$I$67,基本信息!N537)+P539</f>
        <v>620035.53293080663</v>
      </c>
      <c r="Q540" s="69">
        <f>求节点($C$8:$C$67,$I$8:$I$67,基本信息!O537)+Q539</f>
        <v>654077.79688078084</v>
      </c>
      <c r="R540" s="69">
        <f>求节点($C$8:$C$67,$I$8:$I$67,基本信息!P537)+R539</f>
        <v>689534.69667524379</v>
      </c>
      <c r="S540" s="69">
        <f>求节点($C$8:$C$67,$I$8:$I$67,基本信息!Q537)+S539</f>
        <v>726552.6823951269</v>
      </c>
      <c r="T540" s="69">
        <f>求节点($C$8:$C$67,$I$8:$I$67,基本信息!R537)+T539</f>
        <v>765449.85137715051</v>
      </c>
      <c r="U540" s="69">
        <f>求节点($C$8:$C$67,$J$8:$J$67,基本信息!N537)+U539</f>
        <v>17097258.574859377</v>
      </c>
      <c r="V540" s="69">
        <f>求节点($C$8:$C$67,$J$8:$J$67,基本信息!O537)+V539</f>
        <v>18282070.15777117</v>
      </c>
      <c r="W540" s="69">
        <f>求节点($C$8:$C$67,$J$8:$J$67,基本信息!P537)+W539</f>
        <v>19524890.589488775</v>
      </c>
      <c r="X540" s="69">
        <f>求节点($C$8:$C$67,$J$8:$J$67,基本信息!Q537)+X539</f>
        <v>20828858.334594853</v>
      </c>
      <c r="Y540" s="69">
        <f>求节点($C$8:$C$67,$J$8:$J$67,基本信息!R537)+Y539</f>
        <v>22203131.168546535</v>
      </c>
      <c r="Z540" s="69">
        <f>求节点($C$8:$C$67,$K$8:$K$67,基本信息!N537)+Z539</f>
        <v>0</v>
      </c>
      <c r="AA540" s="69">
        <f>求节点($C$8:$C$67,$K$8:$K$67,基本信息!O537)+AA539</f>
        <v>0</v>
      </c>
      <c r="AB540" s="69">
        <f>求节点($C$8:$C$67,$K$8:$K$67,基本信息!P537)+AB539</f>
        <v>0</v>
      </c>
      <c r="AC540" s="69">
        <f>求节点($C$8:$C$67,$K$8:$K$67,基本信息!Q537)+AC539</f>
        <v>0</v>
      </c>
      <c r="AD540" s="69">
        <f>求节点($C$8:$C$67,$K$8:$K$67,基本信息!R537)+AD539</f>
        <v>0</v>
      </c>
      <c r="AE540" s="69">
        <f>求节点($C$8:$C$67,$L$8:$L$67,基本信息!N537)+AE539</f>
        <v>506307496.30241644</v>
      </c>
      <c r="AF540" s="69">
        <f>求节点($C$8:$C$67,$L$8:$L$67,基本信息!O537)+AF539</f>
        <v>574005979.81044507</v>
      </c>
      <c r="AG540" s="69">
        <f>求节点($C$8:$C$67,$L$8:$L$67,基本信息!P537)+AG539</f>
        <v>647698353.71210933</v>
      </c>
      <c r="AH540" s="69">
        <f>求节点($C$8:$C$67,$L$8:$L$67,基本信息!Q537)+AH539</f>
        <v>726853522.1965065</v>
      </c>
      <c r="AI540" s="69">
        <f>求节点($C$8:$C$67,$L$8:$L$67,基本信息!R537)+AI539</f>
        <v>811340093.50572407</v>
      </c>
      <c r="AJ540" s="69"/>
    </row>
    <row r="541" spans="14:36" x14ac:dyDescent="0.15">
      <c r="N541" s="69"/>
      <c r="O541" s="69">
        <v>534</v>
      </c>
      <c r="P541" s="69">
        <f>求节点($C$8:$C$67,$I$8:$I$67,基本信息!N538)+P540</f>
        <v>620035.53293080663</v>
      </c>
      <c r="Q541" s="69">
        <f>求节点($C$8:$C$67,$I$8:$I$67,基本信息!O538)+Q540</f>
        <v>654077.79688078084</v>
      </c>
      <c r="R541" s="69">
        <f>求节点($C$8:$C$67,$I$8:$I$67,基本信息!P538)+R540</f>
        <v>689534.69667524379</v>
      </c>
      <c r="S541" s="69">
        <f>求节点($C$8:$C$67,$I$8:$I$67,基本信息!Q538)+S540</f>
        <v>726552.6823951269</v>
      </c>
      <c r="T541" s="69">
        <f>求节点($C$8:$C$67,$I$8:$I$67,基本信息!R538)+T540</f>
        <v>765449.85137715051</v>
      </c>
      <c r="U541" s="69">
        <f>求节点($C$8:$C$67,$J$8:$J$67,基本信息!N538)+U540</f>
        <v>17097258.574859377</v>
      </c>
      <c r="V541" s="69">
        <f>求节点($C$8:$C$67,$J$8:$J$67,基本信息!O538)+V540</f>
        <v>18282070.15777117</v>
      </c>
      <c r="W541" s="69">
        <f>求节点($C$8:$C$67,$J$8:$J$67,基本信息!P538)+W540</f>
        <v>19524890.589488775</v>
      </c>
      <c r="X541" s="69">
        <f>求节点($C$8:$C$67,$J$8:$J$67,基本信息!Q538)+X540</f>
        <v>20828858.334594853</v>
      </c>
      <c r="Y541" s="69">
        <f>求节点($C$8:$C$67,$J$8:$J$67,基本信息!R538)+Y540</f>
        <v>22203131.168546535</v>
      </c>
      <c r="Z541" s="69">
        <f>求节点($C$8:$C$67,$K$8:$K$67,基本信息!N538)+Z540</f>
        <v>0</v>
      </c>
      <c r="AA541" s="69">
        <f>求节点($C$8:$C$67,$K$8:$K$67,基本信息!O538)+AA540</f>
        <v>0</v>
      </c>
      <c r="AB541" s="69">
        <f>求节点($C$8:$C$67,$K$8:$K$67,基本信息!P538)+AB540</f>
        <v>0</v>
      </c>
      <c r="AC541" s="69">
        <f>求节点($C$8:$C$67,$K$8:$K$67,基本信息!Q538)+AC540</f>
        <v>0</v>
      </c>
      <c r="AD541" s="69">
        <f>求节点($C$8:$C$67,$K$8:$K$67,基本信息!R538)+AD540</f>
        <v>0</v>
      </c>
      <c r="AE541" s="69">
        <f>求节点($C$8:$C$67,$L$8:$L$67,基本信息!N538)+AE540</f>
        <v>506307496.30241644</v>
      </c>
      <c r="AF541" s="69">
        <f>求节点($C$8:$C$67,$L$8:$L$67,基本信息!O538)+AF540</f>
        <v>574005979.81044507</v>
      </c>
      <c r="AG541" s="69">
        <f>求节点($C$8:$C$67,$L$8:$L$67,基本信息!P538)+AG540</f>
        <v>647698353.71210933</v>
      </c>
      <c r="AH541" s="69">
        <f>求节点($C$8:$C$67,$L$8:$L$67,基本信息!Q538)+AH540</f>
        <v>726853522.1965065</v>
      </c>
      <c r="AI541" s="69">
        <f>求节点($C$8:$C$67,$L$8:$L$67,基本信息!R538)+AI540</f>
        <v>811340093.50572407</v>
      </c>
      <c r="AJ541" s="69"/>
    </row>
    <row r="542" spans="14:36" x14ac:dyDescent="0.15">
      <c r="N542" s="69"/>
      <c r="O542" s="69">
        <v>535</v>
      </c>
      <c r="P542" s="69">
        <f>求节点($C$8:$C$67,$I$8:$I$67,基本信息!N539)+P541</f>
        <v>620035.53293080663</v>
      </c>
      <c r="Q542" s="69">
        <f>求节点($C$8:$C$67,$I$8:$I$67,基本信息!O539)+Q541</f>
        <v>654077.79688078084</v>
      </c>
      <c r="R542" s="69">
        <f>求节点($C$8:$C$67,$I$8:$I$67,基本信息!P539)+R541</f>
        <v>689534.69667524379</v>
      </c>
      <c r="S542" s="69">
        <f>求节点($C$8:$C$67,$I$8:$I$67,基本信息!Q539)+S541</f>
        <v>726552.6823951269</v>
      </c>
      <c r="T542" s="69">
        <f>求节点($C$8:$C$67,$I$8:$I$67,基本信息!R539)+T541</f>
        <v>765449.85137715051</v>
      </c>
      <c r="U542" s="69">
        <f>求节点($C$8:$C$67,$J$8:$J$67,基本信息!N539)+U541</f>
        <v>17097258.574859377</v>
      </c>
      <c r="V542" s="69">
        <f>求节点($C$8:$C$67,$J$8:$J$67,基本信息!O539)+V541</f>
        <v>18282070.15777117</v>
      </c>
      <c r="W542" s="69">
        <f>求节点($C$8:$C$67,$J$8:$J$67,基本信息!P539)+W541</f>
        <v>19524890.589488775</v>
      </c>
      <c r="X542" s="69">
        <f>求节点($C$8:$C$67,$J$8:$J$67,基本信息!Q539)+X541</f>
        <v>20828858.334594853</v>
      </c>
      <c r="Y542" s="69">
        <f>求节点($C$8:$C$67,$J$8:$J$67,基本信息!R539)+Y541</f>
        <v>22203131.168546535</v>
      </c>
      <c r="Z542" s="69">
        <f>求节点($C$8:$C$67,$K$8:$K$67,基本信息!N539)+Z541</f>
        <v>0</v>
      </c>
      <c r="AA542" s="69">
        <f>求节点($C$8:$C$67,$K$8:$K$67,基本信息!O539)+AA541</f>
        <v>0</v>
      </c>
      <c r="AB542" s="69">
        <f>求节点($C$8:$C$67,$K$8:$K$67,基本信息!P539)+AB541</f>
        <v>0</v>
      </c>
      <c r="AC542" s="69">
        <f>求节点($C$8:$C$67,$K$8:$K$67,基本信息!Q539)+AC541</f>
        <v>0</v>
      </c>
      <c r="AD542" s="69">
        <f>求节点($C$8:$C$67,$K$8:$K$67,基本信息!R539)+AD541</f>
        <v>0</v>
      </c>
      <c r="AE542" s="69">
        <f>求节点($C$8:$C$67,$L$8:$L$67,基本信息!N539)+AE541</f>
        <v>506307496.30241644</v>
      </c>
      <c r="AF542" s="69">
        <f>求节点($C$8:$C$67,$L$8:$L$67,基本信息!O539)+AF541</f>
        <v>574005979.81044507</v>
      </c>
      <c r="AG542" s="69">
        <f>求节点($C$8:$C$67,$L$8:$L$67,基本信息!P539)+AG541</f>
        <v>647698353.71210933</v>
      </c>
      <c r="AH542" s="69">
        <f>求节点($C$8:$C$67,$L$8:$L$67,基本信息!Q539)+AH541</f>
        <v>726853522.1965065</v>
      </c>
      <c r="AI542" s="69">
        <f>求节点($C$8:$C$67,$L$8:$L$67,基本信息!R539)+AI541</f>
        <v>811340093.50572407</v>
      </c>
      <c r="AJ542" s="69"/>
    </row>
    <row r="543" spans="14:36" x14ac:dyDescent="0.15">
      <c r="N543" s="69"/>
      <c r="O543" s="69">
        <v>536</v>
      </c>
      <c r="P543" s="69">
        <f>求节点($C$8:$C$67,$I$8:$I$67,基本信息!N540)+P542</f>
        <v>620035.53293080663</v>
      </c>
      <c r="Q543" s="69">
        <f>求节点($C$8:$C$67,$I$8:$I$67,基本信息!O540)+Q542</f>
        <v>654077.79688078084</v>
      </c>
      <c r="R543" s="69">
        <f>求节点($C$8:$C$67,$I$8:$I$67,基本信息!P540)+R542</f>
        <v>689534.69667524379</v>
      </c>
      <c r="S543" s="69">
        <f>求节点($C$8:$C$67,$I$8:$I$67,基本信息!Q540)+S542</f>
        <v>726552.6823951269</v>
      </c>
      <c r="T543" s="69">
        <f>求节点($C$8:$C$67,$I$8:$I$67,基本信息!R540)+T542</f>
        <v>765449.85137715051</v>
      </c>
      <c r="U543" s="69">
        <f>求节点($C$8:$C$67,$J$8:$J$67,基本信息!N540)+U542</f>
        <v>17097258.574859377</v>
      </c>
      <c r="V543" s="69">
        <f>求节点($C$8:$C$67,$J$8:$J$67,基本信息!O540)+V542</f>
        <v>18282070.15777117</v>
      </c>
      <c r="W543" s="69">
        <f>求节点($C$8:$C$67,$J$8:$J$67,基本信息!P540)+W542</f>
        <v>19524890.589488775</v>
      </c>
      <c r="X543" s="69">
        <f>求节点($C$8:$C$67,$J$8:$J$67,基本信息!Q540)+X542</f>
        <v>20828858.334594853</v>
      </c>
      <c r="Y543" s="69">
        <f>求节点($C$8:$C$67,$J$8:$J$67,基本信息!R540)+Y542</f>
        <v>22203131.168546535</v>
      </c>
      <c r="Z543" s="69">
        <f>求节点($C$8:$C$67,$K$8:$K$67,基本信息!N540)+Z542</f>
        <v>0</v>
      </c>
      <c r="AA543" s="69">
        <f>求节点($C$8:$C$67,$K$8:$K$67,基本信息!O540)+AA542</f>
        <v>0</v>
      </c>
      <c r="AB543" s="69">
        <f>求节点($C$8:$C$67,$K$8:$K$67,基本信息!P540)+AB542</f>
        <v>0</v>
      </c>
      <c r="AC543" s="69">
        <f>求节点($C$8:$C$67,$K$8:$K$67,基本信息!Q540)+AC542</f>
        <v>0</v>
      </c>
      <c r="AD543" s="69">
        <f>求节点($C$8:$C$67,$K$8:$K$67,基本信息!R540)+AD542</f>
        <v>0</v>
      </c>
      <c r="AE543" s="69">
        <f>求节点($C$8:$C$67,$L$8:$L$67,基本信息!N540)+AE542</f>
        <v>506307496.30241644</v>
      </c>
      <c r="AF543" s="69">
        <f>求节点($C$8:$C$67,$L$8:$L$67,基本信息!O540)+AF542</f>
        <v>574005979.81044507</v>
      </c>
      <c r="AG543" s="69">
        <f>求节点($C$8:$C$67,$L$8:$L$67,基本信息!P540)+AG542</f>
        <v>647698353.71210933</v>
      </c>
      <c r="AH543" s="69">
        <f>求节点($C$8:$C$67,$L$8:$L$67,基本信息!Q540)+AH542</f>
        <v>726853522.1965065</v>
      </c>
      <c r="AI543" s="69">
        <f>求节点($C$8:$C$67,$L$8:$L$67,基本信息!R540)+AI542</f>
        <v>811340093.50572407</v>
      </c>
      <c r="AJ543" s="69"/>
    </row>
    <row r="544" spans="14:36" x14ac:dyDescent="0.15">
      <c r="N544" s="69"/>
      <c r="O544" s="69">
        <v>537</v>
      </c>
      <c r="P544" s="69">
        <f>求节点($C$8:$C$67,$I$8:$I$67,基本信息!N541)+P543</f>
        <v>620035.53293080663</v>
      </c>
      <c r="Q544" s="69">
        <f>求节点($C$8:$C$67,$I$8:$I$67,基本信息!O541)+Q543</f>
        <v>654077.79688078084</v>
      </c>
      <c r="R544" s="69">
        <f>求节点($C$8:$C$67,$I$8:$I$67,基本信息!P541)+R543</f>
        <v>689534.69667524379</v>
      </c>
      <c r="S544" s="69">
        <f>求节点($C$8:$C$67,$I$8:$I$67,基本信息!Q541)+S543</f>
        <v>726552.6823951269</v>
      </c>
      <c r="T544" s="69">
        <f>求节点($C$8:$C$67,$I$8:$I$67,基本信息!R541)+T543</f>
        <v>765449.85137715051</v>
      </c>
      <c r="U544" s="69">
        <f>求节点($C$8:$C$67,$J$8:$J$67,基本信息!N541)+U543</f>
        <v>17097258.574859377</v>
      </c>
      <c r="V544" s="69">
        <f>求节点($C$8:$C$67,$J$8:$J$67,基本信息!O541)+V543</f>
        <v>18282070.15777117</v>
      </c>
      <c r="W544" s="69">
        <f>求节点($C$8:$C$67,$J$8:$J$67,基本信息!P541)+W543</f>
        <v>19524890.589488775</v>
      </c>
      <c r="X544" s="69">
        <f>求节点($C$8:$C$67,$J$8:$J$67,基本信息!Q541)+X543</f>
        <v>20828858.334594853</v>
      </c>
      <c r="Y544" s="69">
        <f>求节点($C$8:$C$67,$J$8:$J$67,基本信息!R541)+Y543</f>
        <v>22203131.168546535</v>
      </c>
      <c r="Z544" s="69">
        <f>求节点($C$8:$C$67,$K$8:$K$67,基本信息!N541)+Z543</f>
        <v>0</v>
      </c>
      <c r="AA544" s="69">
        <f>求节点($C$8:$C$67,$K$8:$K$67,基本信息!O541)+AA543</f>
        <v>0</v>
      </c>
      <c r="AB544" s="69">
        <f>求节点($C$8:$C$67,$K$8:$K$67,基本信息!P541)+AB543</f>
        <v>0</v>
      </c>
      <c r="AC544" s="69">
        <f>求节点($C$8:$C$67,$K$8:$K$67,基本信息!Q541)+AC543</f>
        <v>0</v>
      </c>
      <c r="AD544" s="69">
        <f>求节点($C$8:$C$67,$K$8:$K$67,基本信息!R541)+AD543</f>
        <v>0</v>
      </c>
      <c r="AE544" s="69">
        <f>求节点($C$8:$C$67,$L$8:$L$67,基本信息!N541)+AE543</f>
        <v>506307496.30241644</v>
      </c>
      <c r="AF544" s="69">
        <f>求节点($C$8:$C$67,$L$8:$L$67,基本信息!O541)+AF543</f>
        <v>574005979.81044507</v>
      </c>
      <c r="AG544" s="69">
        <f>求节点($C$8:$C$67,$L$8:$L$67,基本信息!P541)+AG543</f>
        <v>647698353.71210933</v>
      </c>
      <c r="AH544" s="69">
        <f>求节点($C$8:$C$67,$L$8:$L$67,基本信息!Q541)+AH543</f>
        <v>726853522.1965065</v>
      </c>
      <c r="AI544" s="69">
        <f>求节点($C$8:$C$67,$L$8:$L$67,基本信息!R541)+AI543</f>
        <v>811340093.50572407</v>
      </c>
      <c r="AJ544" s="69"/>
    </row>
    <row r="545" spans="14:36" x14ac:dyDescent="0.15">
      <c r="N545" s="69"/>
      <c r="O545" s="69">
        <v>538</v>
      </c>
      <c r="P545" s="69">
        <f>求节点($C$8:$C$67,$I$8:$I$67,基本信息!N542)+P544</f>
        <v>620035.53293080663</v>
      </c>
      <c r="Q545" s="69">
        <f>求节点($C$8:$C$67,$I$8:$I$67,基本信息!O542)+Q544</f>
        <v>654077.79688078084</v>
      </c>
      <c r="R545" s="69">
        <f>求节点($C$8:$C$67,$I$8:$I$67,基本信息!P542)+R544</f>
        <v>689534.69667524379</v>
      </c>
      <c r="S545" s="69">
        <f>求节点($C$8:$C$67,$I$8:$I$67,基本信息!Q542)+S544</f>
        <v>726552.6823951269</v>
      </c>
      <c r="T545" s="69">
        <f>求节点($C$8:$C$67,$I$8:$I$67,基本信息!R542)+T544</f>
        <v>765449.85137715051</v>
      </c>
      <c r="U545" s="69">
        <f>求节点($C$8:$C$67,$J$8:$J$67,基本信息!N542)+U544</f>
        <v>17097258.574859377</v>
      </c>
      <c r="V545" s="69">
        <f>求节点($C$8:$C$67,$J$8:$J$67,基本信息!O542)+V544</f>
        <v>18282070.15777117</v>
      </c>
      <c r="W545" s="69">
        <f>求节点($C$8:$C$67,$J$8:$J$67,基本信息!P542)+W544</f>
        <v>19524890.589488775</v>
      </c>
      <c r="X545" s="69">
        <f>求节点($C$8:$C$67,$J$8:$J$67,基本信息!Q542)+X544</f>
        <v>20828858.334594853</v>
      </c>
      <c r="Y545" s="69">
        <f>求节点($C$8:$C$67,$J$8:$J$67,基本信息!R542)+Y544</f>
        <v>22203131.168546535</v>
      </c>
      <c r="Z545" s="69">
        <f>求节点($C$8:$C$67,$K$8:$K$67,基本信息!N542)+Z544</f>
        <v>0</v>
      </c>
      <c r="AA545" s="69">
        <f>求节点($C$8:$C$67,$K$8:$K$67,基本信息!O542)+AA544</f>
        <v>0</v>
      </c>
      <c r="AB545" s="69">
        <f>求节点($C$8:$C$67,$K$8:$K$67,基本信息!P542)+AB544</f>
        <v>0</v>
      </c>
      <c r="AC545" s="69">
        <f>求节点($C$8:$C$67,$K$8:$K$67,基本信息!Q542)+AC544</f>
        <v>0</v>
      </c>
      <c r="AD545" s="69">
        <f>求节点($C$8:$C$67,$K$8:$K$67,基本信息!R542)+AD544</f>
        <v>0</v>
      </c>
      <c r="AE545" s="69">
        <f>求节点($C$8:$C$67,$L$8:$L$67,基本信息!N542)+AE544</f>
        <v>506307496.30241644</v>
      </c>
      <c r="AF545" s="69">
        <f>求节点($C$8:$C$67,$L$8:$L$67,基本信息!O542)+AF544</f>
        <v>574005979.81044507</v>
      </c>
      <c r="AG545" s="69">
        <f>求节点($C$8:$C$67,$L$8:$L$67,基本信息!P542)+AG544</f>
        <v>647698353.71210933</v>
      </c>
      <c r="AH545" s="69">
        <f>求节点($C$8:$C$67,$L$8:$L$67,基本信息!Q542)+AH544</f>
        <v>726853522.1965065</v>
      </c>
      <c r="AI545" s="69">
        <f>求节点($C$8:$C$67,$L$8:$L$67,基本信息!R542)+AI544</f>
        <v>811340093.50572407</v>
      </c>
      <c r="AJ545" s="69"/>
    </row>
    <row r="546" spans="14:36" x14ac:dyDescent="0.15">
      <c r="N546" s="69"/>
      <c r="O546" s="69">
        <v>539</v>
      </c>
      <c r="P546" s="69">
        <f>求节点($C$8:$C$67,$I$8:$I$67,基本信息!N543)+P545</f>
        <v>620035.53293080663</v>
      </c>
      <c r="Q546" s="69">
        <f>求节点($C$8:$C$67,$I$8:$I$67,基本信息!O543)+Q545</f>
        <v>654077.79688078084</v>
      </c>
      <c r="R546" s="69">
        <f>求节点($C$8:$C$67,$I$8:$I$67,基本信息!P543)+R545</f>
        <v>689534.69667524379</v>
      </c>
      <c r="S546" s="69">
        <f>求节点($C$8:$C$67,$I$8:$I$67,基本信息!Q543)+S545</f>
        <v>726552.6823951269</v>
      </c>
      <c r="T546" s="69">
        <f>求节点($C$8:$C$67,$I$8:$I$67,基本信息!R543)+T545</f>
        <v>765449.85137715051</v>
      </c>
      <c r="U546" s="69">
        <f>求节点($C$8:$C$67,$J$8:$J$67,基本信息!N543)+U545</f>
        <v>17097258.574859377</v>
      </c>
      <c r="V546" s="69">
        <f>求节点($C$8:$C$67,$J$8:$J$67,基本信息!O543)+V545</f>
        <v>18282070.15777117</v>
      </c>
      <c r="W546" s="69">
        <f>求节点($C$8:$C$67,$J$8:$J$67,基本信息!P543)+W545</f>
        <v>19524890.589488775</v>
      </c>
      <c r="X546" s="69">
        <f>求节点($C$8:$C$67,$J$8:$J$67,基本信息!Q543)+X545</f>
        <v>20828858.334594853</v>
      </c>
      <c r="Y546" s="69">
        <f>求节点($C$8:$C$67,$J$8:$J$67,基本信息!R543)+Y545</f>
        <v>22203131.168546535</v>
      </c>
      <c r="Z546" s="69">
        <f>求节点($C$8:$C$67,$K$8:$K$67,基本信息!N543)+Z545</f>
        <v>0</v>
      </c>
      <c r="AA546" s="69">
        <f>求节点($C$8:$C$67,$K$8:$K$67,基本信息!O543)+AA545</f>
        <v>0</v>
      </c>
      <c r="AB546" s="69">
        <f>求节点($C$8:$C$67,$K$8:$K$67,基本信息!P543)+AB545</f>
        <v>0</v>
      </c>
      <c r="AC546" s="69">
        <f>求节点($C$8:$C$67,$K$8:$K$67,基本信息!Q543)+AC545</f>
        <v>0</v>
      </c>
      <c r="AD546" s="69">
        <f>求节点($C$8:$C$67,$K$8:$K$67,基本信息!R543)+AD545</f>
        <v>0</v>
      </c>
      <c r="AE546" s="69">
        <f>求节点($C$8:$C$67,$L$8:$L$67,基本信息!N543)+AE545</f>
        <v>506307496.30241644</v>
      </c>
      <c r="AF546" s="69">
        <f>求节点($C$8:$C$67,$L$8:$L$67,基本信息!O543)+AF545</f>
        <v>574005979.81044507</v>
      </c>
      <c r="AG546" s="69">
        <f>求节点($C$8:$C$67,$L$8:$L$67,基本信息!P543)+AG545</f>
        <v>647698353.71210933</v>
      </c>
      <c r="AH546" s="69">
        <f>求节点($C$8:$C$67,$L$8:$L$67,基本信息!Q543)+AH545</f>
        <v>726853522.1965065</v>
      </c>
      <c r="AI546" s="69">
        <f>求节点($C$8:$C$67,$L$8:$L$67,基本信息!R543)+AI545</f>
        <v>811340093.50572407</v>
      </c>
      <c r="AJ546" s="69"/>
    </row>
    <row r="547" spans="14:36" x14ac:dyDescent="0.15">
      <c r="N547" s="69"/>
      <c r="O547" s="69">
        <v>540</v>
      </c>
      <c r="P547" s="69">
        <f>求节点($C$8:$C$67,$I$8:$I$67,基本信息!N544)+P546</f>
        <v>620035.53293080663</v>
      </c>
      <c r="Q547" s="69">
        <f>求节点($C$8:$C$67,$I$8:$I$67,基本信息!O544)+Q546</f>
        <v>654077.79688078084</v>
      </c>
      <c r="R547" s="69">
        <f>求节点($C$8:$C$67,$I$8:$I$67,基本信息!P544)+R546</f>
        <v>689534.69667524379</v>
      </c>
      <c r="S547" s="69">
        <f>求节点($C$8:$C$67,$I$8:$I$67,基本信息!Q544)+S546</f>
        <v>726552.6823951269</v>
      </c>
      <c r="T547" s="69">
        <f>求节点($C$8:$C$67,$I$8:$I$67,基本信息!R544)+T546</f>
        <v>765449.85137715051</v>
      </c>
      <c r="U547" s="69">
        <f>求节点($C$8:$C$67,$J$8:$J$67,基本信息!N544)+U546</f>
        <v>17097258.574859377</v>
      </c>
      <c r="V547" s="69">
        <f>求节点($C$8:$C$67,$J$8:$J$67,基本信息!O544)+V546</f>
        <v>18282070.15777117</v>
      </c>
      <c r="W547" s="69">
        <f>求节点($C$8:$C$67,$J$8:$J$67,基本信息!P544)+W546</f>
        <v>19524890.589488775</v>
      </c>
      <c r="X547" s="69">
        <f>求节点($C$8:$C$67,$J$8:$J$67,基本信息!Q544)+X546</f>
        <v>20828858.334594853</v>
      </c>
      <c r="Y547" s="69">
        <f>求节点($C$8:$C$67,$J$8:$J$67,基本信息!R544)+Y546</f>
        <v>22203131.168546535</v>
      </c>
      <c r="Z547" s="69">
        <f>求节点($C$8:$C$67,$K$8:$K$67,基本信息!N544)+Z546</f>
        <v>0</v>
      </c>
      <c r="AA547" s="69">
        <f>求节点($C$8:$C$67,$K$8:$K$67,基本信息!O544)+AA546</f>
        <v>0</v>
      </c>
      <c r="AB547" s="69">
        <f>求节点($C$8:$C$67,$K$8:$K$67,基本信息!P544)+AB546</f>
        <v>0</v>
      </c>
      <c r="AC547" s="69">
        <f>求节点($C$8:$C$67,$K$8:$K$67,基本信息!Q544)+AC546</f>
        <v>0</v>
      </c>
      <c r="AD547" s="69">
        <f>求节点($C$8:$C$67,$K$8:$K$67,基本信息!R544)+AD546</f>
        <v>0</v>
      </c>
      <c r="AE547" s="69">
        <f>求节点($C$8:$C$67,$L$8:$L$67,基本信息!N544)+AE546</f>
        <v>506307496.30241644</v>
      </c>
      <c r="AF547" s="69">
        <f>求节点($C$8:$C$67,$L$8:$L$67,基本信息!O544)+AF546</f>
        <v>574005979.81044507</v>
      </c>
      <c r="AG547" s="69">
        <f>求节点($C$8:$C$67,$L$8:$L$67,基本信息!P544)+AG546</f>
        <v>647698353.71210933</v>
      </c>
      <c r="AH547" s="69">
        <f>求节点($C$8:$C$67,$L$8:$L$67,基本信息!Q544)+AH546</f>
        <v>726853522.1965065</v>
      </c>
      <c r="AI547" s="69">
        <f>求节点($C$8:$C$67,$L$8:$L$67,基本信息!R544)+AI546</f>
        <v>811340093.50572407</v>
      </c>
      <c r="AJ547" s="69"/>
    </row>
    <row r="548" spans="14:36" x14ac:dyDescent="0.15">
      <c r="N548" s="69"/>
      <c r="O548" s="69">
        <v>541</v>
      </c>
      <c r="P548" s="69">
        <f>求节点($C$8:$C$67,$I$8:$I$67,基本信息!N545)+P547</f>
        <v>620035.53293080663</v>
      </c>
      <c r="Q548" s="69">
        <f>求节点($C$8:$C$67,$I$8:$I$67,基本信息!O545)+Q547</f>
        <v>654077.79688078084</v>
      </c>
      <c r="R548" s="69">
        <f>求节点($C$8:$C$67,$I$8:$I$67,基本信息!P545)+R547</f>
        <v>689534.69667524379</v>
      </c>
      <c r="S548" s="69">
        <f>求节点($C$8:$C$67,$I$8:$I$67,基本信息!Q545)+S547</f>
        <v>726552.6823951269</v>
      </c>
      <c r="T548" s="69">
        <f>求节点($C$8:$C$67,$I$8:$I$67,基本信息!R545)+T547</f>
        <v>765449.85137715051</v>
      </c>
      <c r="U548" s="69">
        <f>求节点($C$8:$C$67,$J$8:$J$67,基本信息!N545)+U547</f>
        <v>17097258.574859377</v>
      </c>
      <c r="V548" s="69">
        <f>求节点($C$8:$C$67,$J$8:$J$67,基本信息!O545)+V547</f>
        <v>18282070.15777117</v>
      </c>
      <c r="W548" s="69">
        <f>求节点($C$8:$C$67,$J$8:$J$67,基本信息!P545)+W547</f>
        <v>19524890.589488775</v>
      </c>
      <c r="X548" s="69">
        <f>求节点($C$8:$C$67,$J$8:$J$67,基本信息!Q545)+X547</f>
        <v>20828858.334594853</v>
      </c>
      <c r="Y548" s="69">
        <f>求节点($C$8:$C$67,$J$8:$J$67,基本信息!R545)+Y547</f>
        <v>22203131.168546535</v>
      </c>
      <c r="Z548" s="69">
        <f>求节点($C$8:$C$67,$K$8:$K$67,基本信息!N545)+Z547</f>
        <v>0</v>
      </c>
      <c r="AA548" s="69">
        <f>求节点($C$8:$C$67,$K$8:$K$67,基本信息!O545)+AA547</f>
        <v>0</v>
      </c>
      <c r="AB548" s="69">
        <f>求节点($C$8:$C$67,$K$8:$K$67,基本信息!P545)+AB547</f>
        <v>0</v>
      </c>
      <c r="AC548" s="69">
        <f>求节点($C$8:$C$67,$K$8:$K$67,基本信息!Q545)+AC547</f>
        <v>0</v>
      </c>
      <c r="AD548" s="69">
        <f>求节点($C$8:$C$67,$K$8:$K$67,基本信息!R545)+AD547</f>
        <v>0</v>
      </c>
      <c r="AE548" s="69">
        <f>求节点($C$8:$C$67,$L$8:$L$67,基本信息!N545)+AE547</f>
        <v>506307496.30241644</v>
      </c>
      <c r="AF548" s="69">
        <f>求节点($C$8:$C$67,$L$8:$L$67,基本信息!O545)+AF547</f>
        <v>574005979.81044507</v>
      </c>
      <c r="AG548" s="69">
        <f>求节点($C$8:$C$67,$L$8:$L$67,基本信息!P545)+AG547</f>
        <v>647698353.71210933</v>
      </c>
      <c r="AH548" s="69">
        <f>求节点($C$8:$C$67,$L$8:$L$67,基本信息!Q545)+AH547</f>
        <v>726853522.1965065</v>
      </c>
      <c r="AI548" s="69">
        <f>求节点($C$8:$C$67,$L$8:$L$67,基本信息!R545)+AI547</f>
        <v>811340093.50572407</v>
      </c>
      <c r="AJ548" s="69"/>
    </row>
    <row r="549" spans="14:36" x14ac:dyDescent="0.15">
      <c r="N549" s="69"/>
      <c r="O549" s="69">
        <v>542</v>
      </c>
      <c r="P549" s="69">
        <f>求节点($C$8:$C$67,$I$8:$I$67,基本信息!N546)+P548</f>
        <v>620035.53293080663</v>
      </c>
      <c r="Q549" s="69">
        <f>求节点($C$8:$C$67,$I$8:$I$67,基本信息!O546)+Q548</f>
        <v>654077.79688078084</v>
      </c>
      <c r="R549" s="69">
        <f>求节点($C$8:$C$67,$I$8:$I$67,基本信息!P546)+R548</f>
        <v>689534.69667524379</v>
      </c>
      <c r="S549" s="69">
        <f>求节点($C$8:$C$67,$I$8:$I$67,基本信息!Q546)+S548</f>
        <v>726552.6823951269</v>
      </c>
      <c r="T549" s="69">
        <f>求节点($C$8:$C$67,$I$8:$I$67,基本信息!R546)+T548</f>
        <v>765449.85137715051</v>
      </c>
      <c r="U549" s="69">
        <f>求节点($C$8:$C$67,$J$8:$J$67,基本信息!N546)+U548</f>
        <v>17097258.574859377</v>
      </c>
      <c r="V549" s="69">
        <f>求节点($C$8:$C$67,$J$8:$J$67,基本信息!O546)+V548</f>
        <v>18282070.15777117</v>
      </c>
      <c r="W549" s="69">
        <f>求节点($C$8:$C$67,$J$8:$J$67,基本信息!P546)+W548</f>
        <v>19524890.589488775</v>
      </c>
      <c r="X549" s="69">
        <f>求节点($C$8:$C$67,$J$8:$J$67,基本信息!Q546)+X548</f>
        <v>20828858.334594853</v>
      </c>
      <c r="Y549" s="69">
        <f>求节点($C$8:$C$67,$J$8:$J$67,基本信息!R546)+Y548</f>
        <v>22203131.168546535</v>
      </c>
      <c r="Z549" s="69">
        <f>求节点($C$8:$C$67,$K$8:$K$67,基本信息!N546)+Z548</f>
        <v>0</v>
      </c>
      <c r="AA549" s="69">
        <f>求节点($C$8:$C$67,$K$8:$K$67,基本信息!O546)+AA548</f>
        <v>0</v>
      </c>
      <c r="AB549" s="69">
        <f>求节点($C$8:$C$67,$K$8:$K$67,基本信息!P546)+AB548</f>
        <v>0</v>
      </c>
      <c r="AC549" s="69">
        <f>求节点($C$8:$C$67,$K$8:$K$67,基本信息!Q546)+AC548</f>
        <v>0</v>
      </c>
      <c r="AD549" s="69">
        <f>求节点($C$8:$C$67,$K$8:$K$67,基本信息!R546)+AD548</f>
        <v>0</v>
      </c>
      <c r="AE549" s="69">
        <f>求节点($C$8:$C$67,$L$8:$L$67,基本信息!N546)+AE548</f>
        <v>506307496.30241644</v>
      </c>
      <c r="AF549" s="69">
        <f>求节点($C$8:$C$67,$L$8:$L$67,基本信息!O546)+AF548</f>
        <v>574005979.81044507</v>
      </c>
      <c r="AG549" s="69">
        <f>求节点($C$8:$C$67,$L$8:$L$67,基本信息!P546)+AG548</f>
        <v>647698353.71210933</v>
      </c>
      <c r="AH549" s="69">
        <f>求节点($C$8:$C$67,$L$8:$L$67,基本信息!Q546)+AH548</f>
        <v>726853522.1965065</v>
      </c>
      <c r="AI549" s="69">
        <f>求节点($C$8:$C$67,$L$8:$L$67,基本信息!R546)+AI548</f>
        <v>811340093.50572407</v>
      </c>
      <c r="AJ549" s="69"/>
    </row>
    <row r="550" spans="14:36" x14ac:dyDescent="0.15">
      <c r="N550" s="69"/>
      <c r="O550" s="69">
        <v>543</v>
      </c>
      <c r="P550" s="69">
        <f>求节点($C$8:$C$67,$I$8:$I$67,基本信息!N547)+P549</f>
        <v>620035.53293080663</v>
      </c>
      <c r="Q550" s="69">
        <f>求节点($C$8:$C$67,$I$8:$I$67,基本信息!O547)+Q549</f>
        <v>654077.79688078084</v>
      </c>
      <c r="R550" s="69">
        <f>求节点($C$8:$C$67,$I$8:$I$67,基本信息!P547)+R549</f>
        <v>689534.69667524379</v>
      </c>
      <c r="S550" s="69">
        <f>求节点($C$8:$C$67,$I$8:$I$67,基本信息!Q547)+S549</f>
        <v>726552.6823951269</v>
      </c>
      <c r="T550" s="69">
        <f>求节点($C$8:$C$67,$I$8:$I$67,基本信息!R547)+T549</f>
        <v>765449.85137715051</v>
      </c>
      <c r="U550" s="69">
        <f>求节点($C$8:$C$67,$J$8:$J$67,基本信息!N547)+U549</f>
        <v>17097258.574859377</v>
      </c>
      <c r="V550" s="69">
        <f>求节点($C$8:$C$67,$J$8:$J$67,基本信息!O547)+V549</f>
        <v>18282070.15777117</v>
      </c>
      <c r="W550" s="69">
        <f>求节点($C$8:$C$67,$J$8:$J$67,基本信息!P547)+W549</f>
        <v>19524890.589488775</v>
      </c>
      <c r="X550" s="69">
        <f>求节点($C$8:$C$67,$J$8:$J$67,基本信息!Q547)+X549</f>
        <v>20828858.334594853</v>
      </c>
      <c r="Y550" s="69">
        <f>求节点($C$8:$C$67,$J$8:$J$67,基本信息!R547)+Y549</f>
        <v>22203131.168546535</v>
      </c>
      <c r="Z550" s="69">
        <f>求节点($C$8:$C$67,$K$8:$K$67,基本信息!N547)+Z549</f>
        <v>0</v>
      </c>
      <c r="AA550" s="69">
        <f>求节点($C$8:$C$67,$K$8:$K$67,基本信息!O547)+AA549</f>
        <v>0</v>
      </c>
      <c r="AB550" s="69">
        <f>求节点($C$8:$C$67,$K$8:$K$67,基本信息!P547)+AB549</f>
        <v>0</v>
      </c>
      <c r="AC550" s="69">
        <f>求节点($C$8:$C$67,$K$8:$K$67,基本信息!Q547)+AC549</f>
        <v>0</v>
      </c>
      <c r="AD550" s="69">
        <f>求节点($C$8:$C$67,$K$8:$K$67,基本信息!R547)+AD549</f>
        <v>0</v>
      </c>
      <c r="AE550" s="69">
        <f>求节点($C$8:$C$67,$L$8:$L$67,基本信息!N547)+AE549</f>
        <v>506307496.30241644</v>
      </c>
      <c r="AF550" s="69">
        <f>求节点($C$8:$C$67,$L$8:$L$67,基本信息!O547)+AF549</f>
        <v>574005979.81044507</v>
      </c>
      <c r="AG550" s="69">
        <f>求节点($C$8:$C$67,$L$8:$L$67,基本信息!P547)+AG549</f>
        <v>647698353.71210933</v>
      </c>
      <c r="AH550" s="69">
        <f>求节点($C$8:$C$67,$L$8:$L$67,基本信息!Q547)+AH549</f>
        <v>726853522.1965065</v>
      </c>
      <c r="AI550" s="69">
        <f>求节点($C$8:$C$67,$L$8:$L$67,基本信息!R547)+AI549</f>
        <v>811340093.50572407</v>
      </c>
      <c r="AJ550" s="69"/>
    </row>
    <row r="551" spans="14:36" x14ac:dyDescent="0.15">
      <c r="N551" s="69"/>
      <c r="O551" s="69">
        <v>544</v>
      </c>
      <c r="P551" s="69">
        <f>求节点($C$8:$C$67,$I$8:$I$67,基本信息!N548)+P550</f>
        <v>620035.53293080663</v>
      </c>
      <c r="Q551" s="69">
        <f>求节点($C$8:$C$67,$I$8:$I$67,基本信息!O548)+Q550</f>
        <v>654077.79688078084</v>
      </c>
      <c r="R551" s="69">
        <f>求节点($C$8:$C$67,$I$8:$I$67,基本信息!P548)+R550</f>
        <v>689534.69667524379</v>
      </c>
      <c r="S551" s="69">
        <f>求节点($C$8:$C$67,$I$8:$I$67,基本信息!Q548)+S550</f>
        <v>726552.6823951269</v>
      </c>
      <c r="T551" s="69">
        <f>求节点($C$8:$C$67,$I$8:$I$67,基本信息!R548)+T550</f>
        <v>765449.85137715051</v>
      </c>
      <c r="U551" s="69">
        <f>求节点($C$8:$C$67,$J$8:$J$67,基本信息!N548)+U550</f>
        <v>17097258.574859377</v>
      </c>
      <c r="V551" s="69">
        <f>求节点($C$8:$C$67,$J$8:$J$67,基本信息!O548)+V550</f>
        <v>18282070.15777117</v>
      </c>
      <c r="W551" s="69">
        <f>求节点($C$8:$C$67,$J$8:$J$67,基本信息!P548)+W550</f>
        <v>19524890.589488775</v>
      </c>
      <c r="X551" s="69">
        <f>求节点($C$8:$C$67,$J$8:$J$67,基本信息!Q548)+X550</f>
        <v>20828858.334594853</v>
      </c>
      <c r="Y551" s="69">
        <f>求节点($C$8:$C$67,$J$8:$J$67,基本信息!R548)+Y550</f>
        <v>22203131.168546535</v>
      </c>
      <c r="Z551" s="69">
        <f>求节点($C$8:$C$67,$K$8:$K$67,基本信息!N548)+Z550</f>
        <v>0</v>
      </c>
      <c r="AA551" s="69">
        <f>求节点($C$8:$C$67,$K$8:$K$67,基本信息!O548)+AA550</f>
        <v>0</v>
      </c>
      <c r="AB551" s="69">
        <f>求节点($C$8:$C$67,$K$8:$K$67,基本信息!P548)+AB550</f>
        <v>0</v>
      </c>
      <c r="AC551" s="69">
        <f>求节点($C$8:$C$67,$K$8:$K$67,基本信息!Q548)+AC550</f>
        <v>0</v>
      </c>
      <c r="AD551" s="69">
        <f>求节点($C$8:$C$67,$K$8:$K$67,基本信息!R548)+AD550</f>
        <v>0</v>
      </c>
      <c r="AE551" s="69">
        <f>求节点($C$8:$C$67,$L$8:$L$67,基本信息!N548)+AE550</f>
        <v>506307496.30241644</v>
      </c>
      <c r="AF551" s="69">
        <f>求节点($C$8:$C$67,$L$8:$L$67,基本信息!O548)+AF550</f>
        <v>574005979.81044507</v>
      </c>
      <c r="AG551" s="69">
        <f>求节点($C$8:$C$67,$L$8:$L$67,基本信息!P548)+AG550</f>
        <v>647698353.71210933</v>
      </c>
      <c r="AH551" s="69">
        <f>求节点($C$8:$C$67,$L$8:$L$67,基本信息!Q548)+AH550</f>
        <v>726853522.1965065</v>
      </c>
      <c r="AI551" s="69">
        <f>求节点($C$8:$C$67,$L$8:$L$67,基本信息!R548)+AI550</f>
        <v>811340093.50572407</v>
      </c>
      <c r="AJ551" s="69"/>
    </row>
    <row r="552" spans="14:36" x14ac:dyDescent="0.15">
      <c r="N552" s="69"/>
      <c r="O552" s="69">
        <v>545</v>
      </c>
      <c r="P552" s="69">
        <f>求节点($C$8:$C$67,$I$8:$I$67,基本信息!N549)+P551</f>
        <v>620035.53293080663</v>
      </c>
      <c r="Q552" s="69">
        <f>求节点($C$8:$C$67,$I$8:$I$67,基本信息!O549)+Q551</f>
        <v>654077.79688078084</v>
      </c>
      <c r="R552" s="69">
        <f>求节点($C$8:$C$67,$I$8:$I$67,基本信息!P549)+R551</f>
        <v>689534.69667524379</v>
      </c>
      <c r="S552" s="69">
        <f>求节点($C$8:$C$67,$I$8:$I$67,基本信息!Q549)+S551</f>
        <v>726552.6823951269</v>
      </c>
      <c r="T552" s="69">
        <f>求节点($C$8:$C$67,$I$8:$I$67,基本信息!R549)+T551</f>
        <v>765449.85137715051</v>
      </c>
      <c r="U552" s="69">
        <f>求节点($C$8:$C$67,$J$8:$J$67,基本信息!N549)+U551</f>
        <v>17097258.574859377</v>
      </c>
      <c r="V552" s="69">
        <f>求节点($C$8:$C$67,$J$8:$J$67,基本信息!O549)+V551</f>
        <v>18282070.15777117</v>
      </c>
      <c r="W552" s="69">
        <f>求节点($C$8:$C$67,$J$8:$J$67,基本信息!P549)+W551</f>
        <v>19524890.589488775</v>
      </c>
      <c r="X552" s="69">
        <f>求节点($C$8:$C$67,$J$8:$J$67,基本信息!Q549)+X551</f>
        <v>20828858.334594853</v>
      </c>
      <c r="Y552" s="69">
        <f>求节点($C$8:$C$67,$J$8:$J$67,基本信息!R549)+Y551</f>
        <v>22203131.168546535</v>
      </c>
      <c r="Z552" s="69">
        <f>求节点($C$8:$C$67,$K$8:$K$67,基本信息!N549)+Z551</f>
        <v>0</v>
      </c>
      <c r="AA552" s="69">
        <f>求节点($C$8:$C$67,$K$8:$K$67,基本信息!O549)+AA551</f>
        <v>0</v>
      </c>
      <c r="AB552" s="69">
        <f>求节点($C$8:$C$67,$K$8:$K$67,基本信息!P549)+AB551</f>
        <v>0</v>
      </c>
      <c r="AC552" s="69">
        <f>求节点($C$8:$C$67,$K$8:$K$67,基本信息!Q549)+AC551</f>
        <v>0</v>
      </c>
      <c r="AD552" s="69">
        <f>求节点($C$8:$C$67,$K$8:$K$67,基本信息!R549)+AD551</f>
        <v>0</v>
      </c>
      <c r="AE552" s="69">
        <f>求节点($C$8:$C$67,$L$8:$L$67,基本信息!N549)+AE551</f>
        <v>506307496.30241644</v>
      </c>
      <c r="AF552" s="69">
        <f>求节点($C$8:$C$67,$L$8:$L$67,基本信息!O549)+AF551</f>
        <v>574005979.81044507</v>
      </c>
      <c r="AG552" s="69">
        <f>求节点($C$8:$C$67,$L$8:$L$67,基本信息!P549)+AG551</f>
        <v>647698353.71210933</v>
      </c>
      <c r="AH552" s="69">
        <f>求节点($C$8:$C$67,$L$8:$L$67,基本信息!Q549)+AH551</f>
        <v>726853522.1965065</v>
      </c>
      <c r="AI552" s="69">
        <f>求节点($C$8:$C$67,$L$8:$L$67,基本信息!R549)+AI551</f>
        <v>811340093.50572407</v>
      </c>
      <c r="AJ552" s="69"/>
    </row>
    <row r="553" spans="14:36" x14ac:dyDescent="0.15">
      <c r="N553" s="69"/>
      <c r="O553" s="69">
        <v>546</v>
      </c>
      <c r="P553" s="69">
        <f>求节点($C$8:$C$67,$I$8:$I$67,基本信息!N550)+P552</f>
        <v>620035.53293080663</v>
      </c>
      <c r="Q553" s="69">
        <f>求节点($C$8:$C$67,$I$8:$I$67,基本信息!O550)+Q552</f>
        <v>654077.79688078084</v>
      </c>
      <c r="R553" s="69">
        <f>求节点($C$8:$C$67,$I$8:$I$67,基本信息!P550)+R552</f>
        <v>689534.69667524379</v>
      </c>
      <c r="S553" s="69">
        <f>求节点($C$8:$C$67,$I$8:$I$67,基本信息!Q550)+S552</f>
        <v>726552.6823951269</v>
      </c>
      <c r="T553" s="69">
        <f>求节点($C$8:$C$67,$I$8:$I$67,基本信息!R550)+T552</f>
        <v>765449.85137715051</v>
      </c>
      <c r="U553" s="69">
        <f>求节点($C$8:$C$67,$J$8:$J$67,基本信息!N550)+U552</f>
        <v>17097258.574859377</v>
      </c>
      <c r="V553" s="69">
        <f>求节点($C$8:$C$67,$J$8:$J$67,基本信息!O550)+V552</f>
        <v>18282070.15777117</v>
      </c>
      <c r="W553" s="69">
        <f>求节点($C$8:$C$67,$J$8:$J$67,基本信息!P550)+W552</f>
        <v>19524890.589488775</v>
      </c>
      <c r="X553" s="69">
        <f>求节点($C$8:$C$67,$J$8:$J$67,基本信息!Q550)+X552</f>
        <v>20828858.334594853</v>
      </c>
      <c r="Y553" s="69">
        <f>求节点($C$8:$C$67,$J$8:$J$67,基本信息!R550)+Y552</f>
        <v>22203131.168546535</v>
      </c>
      <c r="Z553" s="69">
        <f>求节点($C$8:$C$67,$K$8:$K$67,基本信息!N550)+Z552</f>
        <v>0</v>
      </c>
      <c r="AA553" s="69">
        <f>求节点($C$8:$C$67,$K$8:$K$67,基本信息!O550)+AA552</f>
        <v>0</v>
      </c>
      <c r="AB553" s="69">
        <f>求节点($C$8:$C$67,$K$8:$K$67,基本信息!P550)+AB552</f>
        <v>0</v>
      </c>
      <c r="AC553" s="69">
        <f>求节点($C$8:$C$67,$K$8:$K$67,基本信息!Q550)+AC552</f>
        <v>0</v>
      </c>
      <c r="AD553" s="69">
        <f>求节点($C$8:$C$67,$K$8:$K$67,基本信息!R550)+AD552</f>
        <v>0</v>
      </c>
      <c r="AE553" s="69">
        <f>求节点($C$8:$C$67,$L$8:$L$67,基本信息!N550)+AE552</f>
        <v>506307496.30241644</v>
      </c>
      <c r="AF553" s="69">
        <f>求节点($C$8:$C$67,$L$8:$L$67,基本信息!O550)+AF552</f>
        <v>574005979.81044507</v>
      </c>
      <c r="AG553" s="69">
        <f>求节点($C$8:$C$67,$L$8:$L$67,基本信息!P550)+AG552</f>
        <v>647698353.71210933</v>
      </c>
      <c r="AH553" s="69">
        <f>求节点($C$8:$C$67,$L$8:$L$67,基本信息!Q550)+AH552</f>
        <v>726853522.1965065</v>
      </c>
      <c r="AI553" s="69">
        <f>求节点($C$8:$C$67,$L$8:$L$67,基本信息!R550)+AI552</f>
        <v>811340093.50572407</v>
      </c>
      <c r="AJ553" s="69"/>
    </row>
    <row r="554" spans="14:36" x14ac:dyDescent="0.15">
      <c r="N554" s="69"/>
      <c r="O554" s="69">
        <v>547</v>
      </c>
      <c r="P554" s="69">
        <f>求节点($C$8:$C$67,$I$8:$I$67,基本信息!N551)+P553</f>
        <v>620035.53293080663</v>
      </c>
      <c r="Q554" s="69">
        <f>求节点($C$8:$C$67,$I$8:$I$67,基本信息!O551)+Q553</f>
        <v>654077.79688078084</v>
      </c>
      <c r="R554" s="69">
        <f>求节点($C$8:$C$67,$I$8:$I$67,基本信息!P551)+R553</f>
        <v>689534.69667524379</v>
      </c>
      <c r="S554" s="69">
        <f>求节点($C$8:$C$67,$I$8:$I$67,基本信息!Q551)+S553</f>
        <v>726552.6823951269</v>
      </c>
      <c r="T554" s="69">
        <f>求节点($C$8:$C$67,$I$8:$I$67,基本信息!R551)+T553</f>
        <v>765449.85137715051</v>
      </c>
      <c r="U554" s="69">
        <f>求节点($C$8:$C$67,$J$8:$J$67,基本信息!N551)+U553</f>
        <v>17097258.574859377</v>
      </c>
      <c r="V554" s="69">
        <f>求节点($C$8:$C$67,$J$8:$J$67,基本信息!O551)+V553</f>
        <v>18282070.15777117</v>
      </c>
      <c r="W554" s="69">
        <f>求节点($C$8:$C$67,$J$8:$J$67,基本信息!P551)+W553</f>
        <v>19524890.589488775</v>
      </c>
      <c r="X554" s="69">
        <f>求节点($C$8:$C$67,$J$8:$J$67,基本信息!Q551)+X553</f>
        <v>20828858.334594853</v>
      </c>
      <c r="Y554" s="69">
        <f>求节点($C$8:$C$67,$J$8:$J$67,基本信息!R551)+Y553</f>
        <v>22203131.168546535</v>
      </c>
      <c r="Z554" s="69">
        <f>求节点($C$8:$C$67,$K$8:$K$67,基本信息!N551)+Z553</f>
        <v>0</v>
      </c>
      <c r="AA554" s="69">
        <f>求节点($C$8:$C$67,$K$8:$K$67,基本信息!O551)+AA553</f>
        <v>0</v>
      </c>
      <c r="AB554" s="69">
        <f>求节点($C$8:$C$67,$K$8:$K$67,基本信息!P551)+AB553</f>
        <v>0</v>
      </c>
      <c r="AC554" s="69">
        <f>求节点($C$8:$C$67,$K$8:$K$67,基本信息!Q551)+AC553</f>
        <v>0</v>
      </c>
      <c r="AD554" s="69">
        <f>求节点($C$8:$C$67,$K$8:$K$67,基本信息!R551)+AD553</f>
        <v>0</v>
      </c>
      <c r="AE554" s="69">
        <f>求节点($C$8:$C$67,$L$8:$L$67,基本信息!N551)+AE553</f>
        <v>506307496.30241644</v>
      </c>
      <c r="AF554" s="69">
        <f>求节点($C$8:$C$67,$L$8:$L$67,基本信息!O551)+AF553</f>
        <v>574005979.81044507</v>
      </c>
      <c r="AG554" s="69">
        <f>求节点($C$8:$C$67,$L$8:$L$67,基本信息!P551)+AG553</f>
        <v>647698353.71210933</v>
      </c>
      <c r="AH554" s="69">
        <f>求节点($C$8:$C$67,$L$8:$L$67,基本信息!Q551)+AH553</f>
        <v>726853522.1965065</v>
      </c>
      <c r="AI554" s="69">
        <f>求节点($C$8:$C$67,$L$8:$L$67,基本信息!R551)+AI553</f>
        <v>811340093.50572407</v>
      </c>
      <c r="AJ554" s="69"/>
    </row>
    <row r="555" spans="14:36" x14ac:dyDescent="0.15">
      <c r="N555" s="69"/>
      <c r="O555" s="69">
        <v>548</v>
      </c>
      <c r="P555" s="69">
        <f>求节点($C$8:$C$67,$I$8:$I$67,基本信息!N552)+P554</f>
        <v>620035.53293080663</v>
      </c>
      <c r="Q555" s="69">
        <f>求节点($C$8:$C$67,$I$8:$I$67,基本信息!O552)+Q554</f>
        <v>654077.79688078084</v>
      </c>
      <c r="R555" s="69">
        <f>求节点($C$8:$C$67,$I$8:$I$67,基本信息!P552)+R554</f>
        <v>689534.69667524379</v>
      </c>
      <c r="S555" s="69">
        <f>求节点($C$8:$C$67,$I$8:$I$67,基本信息!Q552)+S554</f>
        <v>726552.6823951269</v>
      </c>
      <c r="T555" s="69">
        <f>求节点($C$8:$C$67,$I$8:$I$67,基本信息!R552)+T554</f>
        <v>765449.85137715051</v>
      </c>
      <c r="U555" s="69">
        <f>求节点($C$8:$C$67,$J$8:$J$67,基本信息!N552)+U554</f>
        <v>17097258.574859377</v>
      </c>
      <c r="V555" s="69">
        <f>求节点($C$8:$C$67,$J$8:$J$67,基本信息!O552)+V554</f>
        <v>18282070.15777117</v>
      </c>
      <c r="W555" s="69">
        <f>求节点($C$8:$C$67,$J$8:$J$67,基本信息!P552)+W554</f>
        <v>19524890.589488775</v>
      </c>
      <c r="X555" s="69">
        <f>求节点($C$8:$C$67,$J$8:$J$67,基本信息!Q552)+X554</f>
        <v>20828858.334594853</v>
      </c>
      <c r="Y555" s="69">
        <f>求节点($C$8:$C$67,$J$8:$J$67,基本信息!R552)+Y554</f>
        <v>22203131.168546535</v>
      </c>
      <c r="Z555" s="69">
        <f>求节点($C$8:$C$67,$K$8:$K$67,基本信息!N552)+Z554</f>
        <v>0</v>
      </c>
      <c r="AA555" s="69">
        <f>求节点($C$8:$C$67,$K$8:$K$67,基本信息!O552)+AA554</f>
        <v>0</v>
      </c>
      <c r="AB555" s="69">
        <f>求节点($C$8:$C$67,$K$8:$K$67,基本信息!P552)+AB554</f>
        <v>0</v>
      </c>
      <c r="AC555" s="69">
        <f>求节点($C$8:$C$67,$K$8:$K$67,基本信息!Q552)+AC554</f>
        <v>0</v>
      </c>
      <c r="AD555" s="69">
        <f>求节点($C$8:$C$67,$K$8:$K$67,基本信息!R552)+AD554</f>
        <v>0</v>
      </c>
      <c r="AE555" s="69">
        <f>求节点($C$8:$C$67,$L$8:$L$67,基本信息!N552)+AE554</f>
        <v>506307496.30241644</v>
      </c>
      <c r="AF555" s="69">
        <f>求节点($C$8:$C$67,$L$8:$L$67,基本信息!O552)+AF554</f>
        <v>574005979.81044507</v>
      </c>
      <c r="AG555" s="69">
        <f>求节点($C$8:$C$67,$L$8:$L$67,基本信息!P552)+AG554</f>
        <v>647698353.71210933</v>
      </c>
      <c r="AH555" s="69">
        <f>求节点($C$8:$C$67,$L$8:$L$67,基本信息!Q552)+AH554</f>
        <v>726853522.1965065</v>
      </c>
      <c r="AI555" s="69">
        <f>求节点($C$8:$C$67,$L$8:$L$67,基本信息!R552)+AI554</f>
        <v>811340093.50572407</v>
      </c>
      <c r="AJ555" s="69"/>
    </row>
    <row r="556" spans="14:36" x14ac:dyDescent="0.15">
      <c r="N556" s="69"/>
      <c r="O556" s="69">
        <v>549</v>
      </c>
      <c r="P556" s="69">
        <f>求节点($C$8:$C$67,$I$8:$I$67,基本信息!N553)+P555</f>
        <v>620035.53293080663</v>
      </c>
      <c r="Q556" s="69">
        <f>求节点($C$8:$C$67,$I$8:$I$67,基本信息!O553)+Q555</f>
        <v>654077.79688078084</v>
      </c>
      <c r="R556" s="69">
        <f>求节点($C$8:$C$67,$I$8:$I$67,基本信息!P553)+R555</f>
        <v>689534.69667524379</v>
      </c>
      <c r="S556" s="69">
        <f>求节点($C$8:$C$67,$I$8:$I$67,基本信息!Q553)+S555</f>
        <v>726552.6823951269</v>
      </c>
      <c r="T556" s="69">
        <f>求节点($C$8:$C$67,$I$8:$I$67,基本信息!R553)+T555</f>
        <v>765449.85137715051</v>
      </c>
      <c r="U556" s="69">
        <f>求节点($C$8:$C$67,$J$8:$J$67,基本信息!N553)+U555</f>
        <v>17097258.574859377</v>
      </c>
      <c r="V556" s="69">
        <f>求节点($C$8:$C$67,$J$8:$J$67,基本信息!O553)+V555</f>
        <v>18282070.15777117</v>
      </c>
      <c r="W556" s="69">
        <f>求节点($C$8:$C$67,$J$8:$J$67,基本信息!P553)+W555</f>
        <v>19524890.589488775</v>
      </c>
      <c r="X556" s="69">
        <f>求节点($C$8:$C$67,$J$8:$J$67,基本信息!Q553)+X555</f>
        <v>20828858.334594853</v>
      </c>
      <c r="Y556" s="69">
        <f>求节点($C$8:$C$67,$J$8:$J$67,基本信息!R553)+Y555</f>
        <v>22203131.168546535</v>
      </c>
      <c r="Z556" s="69">
        <f>求节点($C$8:$C$67,$K$8:$K$67,基本信息!N553)+Z555</f>
        <v>0</v>
      </c>
      <c r="AA556" s="69">
        <f>求节点($C$8:$C$67,$K$8:$K$67,基本信息!O553)+AA555</f>
        <v>0</v>
      </c>
      <c r="AB556" s="69">
        <f>求节点($C$8:$C$67,$K$8:$K$67,基本信息!P553)+AB555</f>
        <v>0</v>
      </c>
      <c r="AC556" s="69">
        <f>求节点($C$8:$C$67,$K$8:$K$67,基本信息!Q553)+AC555</f>
        <v>0</v>
      </c>
      <c r="AD556" s="69">
        <f>求节点($C$8:$C$67,$K$8:$K$67,基本信息!R553)+AD555</f>
        <v>0</v>
      </c>
      <c r="AE556" s="69">
        <f>求节点($C$8:$C$67,$L$8:$L$67,基本信息!N553)+AE555</f>
        <v>506307496.30241644</v>
      </c>
      <c r="AF556" s="69">
        <f>求节点($C$8:$C$67,$L$8:$L$67,基本信息!O553)+AF555</f>
        <v>574005979.81044507</v>
      </c>
      <c r="AG556" s="69">
        <f>求节点($C$8:$C$67,$L$8:$L$67,基本信息!P553)+AG555</f>
        <v>647698353.71210933</v>
      </c>
      <c r="AH556" s="69">
        <f>求节点($C$8:$C$67,$L$8:$L$67,基本信息!Q553)+AH555</f>
        <v>726853522.1965065</v>
      </c>
      <c r="AI556" s="69">
        <f>求节点($C$8:$C$67,$L$8:$L$67,基本信息!R553)+AI555</f>
        <v>811340093.50572407</v>
      </c>
      <c r="AJ556" s="69"/>
    </row>
    <row r="557" spans="14:36" x14ac:dyDescent="0.15">
      <c r="N557" s="69"/>
      <c r="O557" s="69">
        <v>550</v>
      </c>
      <c r="P557" s="69">
        <f>求节点($C$8:$C$67,$I$8:$I$67,基本信息!N554)+P556</f>
        <v>620035.53293080663</v>
      </c>
      <c r="Q557" s="69">
        <f>求节点($C$8:$C$67,$I$8:$I$67,基本信息!O554)+Q556</f>
        <v>654077.79688078084</v>
      </c>
      <c r="R557" s="69">
        <f>求节点($C$8:$C$67,$I$8:$I$67,基本信息!P554)+R556</f>
        <v>689534.69667524379</v>
      </c>
      <c r="S557" s="69">
        <f>求节点($C$8:$C$67,$I$8:$I$67,基本信息!Q554)+S556</f>
        <v>726552.6823951269</v>
      </c>
      <c r="T557" s="69">
        <f>求节点($C$8:$C$67,$I$8:$I$67,基本信息!R554)+T556</f>
        <v>765449.85137715051</v>
      </c>
      <c r="U557" s="69">
        <f>求节点($C$8:$C$67,$J$8:$J$67,基本信息!N554)+U556</f>
        <v>17097258.574859377</v>
      </c>
      <c r="V557" s="69">
        <f>求节点($C$8:$C$67,$J$8:$J$67,基本信息!O554)+V556</f>
        <v>18282070.15777117</v>
      </c>
      <c r="W557" s="69">
        <f>求节点($C$8:$C$67,$J$8:$J$67,基本信息!P554)+W556</f>
        <v>19524890.589488775</v>
      </c>
      <c r="X557" s="69">
        <f>求节点($C$8:$C$67,$J$8:$J$67,基本信息!Q554)+X556</f>
        <v>20828858.334594853</v>
      </c>
      <c r="Y557" s="69">
        <f>求节点($C$8:$C$67,$J$8:$J$67,基本信息!R554)+Y556</f>
        <v>22203131.168546535</v>
      </c>
      <c r="Z557" s="69">
        <f>求节点($C$8:$C$67,$K$8:$K$67,基本信息!N554)+Z556</f>
        <v>0</v>
      </c>
      <c r="AA557" s="69">
        <f>求节点($C$8:$C$67,$K$8:$K$67,基本信息!O554)+AA556</f>
        <v>0</v>
      </c>
      <c r="AB557" s="69">
        <f>求节点($C$8:$C$67,$K$8:$K$67,基本信息!P554)+AB556</f>
        <v>0</v>
      </c>
      <c r="AC557" s="69">
        <f>求节点($C$8:$C$67,$K$8:$K$67,基本信息!Q554)+AC556</f>
        <v>0</v>
      </c>
      <c r="AD557" s="69">
        <f>求节点($C$8:$C$67,$K$8:$K$67,基本信息!R554)+AD556</f>
        <v>0</v>
      </c>
      <c r="AE557" s="69">
        <f>求节点($C$8:$C$67,$L$8:$L$67,基本信息!N554)+AE556</f>
        <v>506307496.30241644</v>
      </c>
      <c r="AF557" s="69">
        <f>求节点($C$8:$C$67,$L$8:$L$67,基本信息!O554)+AF556</f>
        <v>574005979.81044507</v>
      </c>
      <c r="AG557" s="69">
        <f>求节点($C$8:$C$67,$L$8:$L$67,基本信息!P554)+AG556</f>
        <v>647698353.71210933</v>
      </c>
      <c r="AH557" s="69">
        <f>求节点($C$8:$C$67,$L$8:$L$67,基本信息!Q554)+AH556</f>
        <v>726853522.1965065</v>
      </c>
      <c r="AI557" s="69">
        <f>求节点($C$8:$C$67,$L$8:$L$67,基本信息!R554)+AI556</f>
        <v>811340093.50572407</v>
      </c>
      <c r="AJ557" s="69"/>
    </row>
    <row r="558" spans="14:36" x14ac:dyDescent="0.15">
      <c r="N558" s="69"/>
      <c r="O558" s="69">
        <v>551</v>
      </c>
      <c r="P558" s="69">
        <f>求节点($C$8:$C$67,$I$8:$I$67,基本信息!N555)+P557</f>
        <v>620035.53293080663</v>
      </c>
      <c r="Q558" s="69">
        <f>求节点($C$8:$C$67,$I$8:$I$67,基本信息!O555)+Q557</f>
        <v>654077.79688078084</v>
      </c>
      <c r="R558" s="69">
        <f>求节点($C$8:$C$67,$I$8:$I$67,基本信息!P555)+R557</f>
        <v>689534.69667524379</v>
      </c>
      <c r="S558" s="69">
        <f>求节点($C$8:$C$67,$I$8:$I$67,基本信息!Q555)+S557</f>
        <v>726552.6823951269</v>
      </c>
      <c r="T558" s="69">
        <f>求节点($C$8:$C$67,$I$8:$I$67,基本信息!R555)+T557</f>
        <v>765449.85137715051</v>
      </c>
      <c r="U558" s="69">
        <f>求节点($C$8:$C$67,$J$8:$J$67,基本信息!N555)+U557</f>
        <v>17097258.574859377</v>
      </c>
      <c r="V558" s="69">
        <f>求节点($C$8:$C$67,$J$8:$J$67,基本信息!O555)+V557</f>
        <v>18282070.15777117</v>
      </c>
      <c r="W558" s="69">
        <f>求节点($C$8:$C$67,$J$8:$J$67,基本信息!P555)+W557</f>
        <v>19524890.589488775</v>
      </c>
      <c r="X558" s="69">
        <f>求节点($C$8:$C$67,$J$8:$J$67,基本信息!Q555)+X557</f>
        <v>20828858.334594853</v>
      </c>
      <c r="Y558" s="69">
        <f>求节点($C$8:$C$67,$J$8:$J$67,基本信息!R555)+Y557</f>
        <v>22203131.168546535</v>
      </c>
      <c r="Z558" s="69">
        <f>求节点($C$8:$C$67,$K$8:$K$67,基本信息!N555)+Z557</f>
        <v>0</v>
      </c>
      <c r="AA558" s="69">
        <f>求节点($C$8:$C$67,$K$8:$K$67,基本信息!O555)+AA557</f>
        <v>0</v>
      </c>
      <c r="AB558" s="69">
        <f>求节点($C$8:$C$67,$K$8:$K$67,基本信息!P555)+AB557</f>
        <v>0</v>
      </c>
      <c r="AC558" s="69">
        <f>求节点($C$8:$C$67,$K$8:$K$67,基本信息!Q555)+AC557</f>
        <v>0</v>
      </c>
      <c r="AD558" s="69">
        <f>求节点($C$8:$C$67,$K$8:$K$67,基本信息!R555)+AD557</f>
        <v>0</v>
      </c>
      <c r="AE558" s="69">
        <f>求节点($C$8:$C$67,$L$8:$L$67,基本信息!N555)+AE557</f>
        <v>506307496.30241644</v>
      </c>
      <c r="AF558" s="69">
        <f>求节点($C$8:$C$67,$L$8:$L$67,基本信息!O555)+AF557</f>
        <v>574005979.81044507</v>
      </c>
      <c r="AG558" s="69">
        <f>求节点($C$8:$C$67,$L$8:$L$67,基本信息!P555)+AG557</f>
        <v>647698353.71210933</v>
      </c>
      <c r="AH558" s="69">
        <f>求节点($C$8:$C$67,$L$8:$L$67,基本信息!Q555)+AH557</f>
        <v>726853522.1965065</v>
      </c>
      <c r="AI558" s="69">
        <f>求节点($C$8:$C$67,$L$8:$L$67,基本信息!R555)+AI557</f>
        <v>811340093.50572407</v>
      </c>
      <c r="AJ558" s="69"/>
    </row>
    <row r="559" spans="14:36" x14ac:dyDescent="0.15">
      <c r="N559" s="69"/>
      <c r="O559" s="69">
        <v>552</v>
      </c>
      <c r="P559" s="69">
        <f>求节点($C$8:$C$67,$I$8:$I$67,基本信息!N556)+P558</f>
        <v>620035.53293080663</v>
      </c>
      <c r="Q559" s="69">
        <f>求节点($C$8:$C$67,$I$8:$I$67,基本信息!O556)+Q558</f>
        <v>654077.79688078084</v>
      </c>
      <c r="R559" s="69">
        <f>求节点($C$8:$C$67,$I$8:$I$67,基本信息!P556)+R558</f>
        <v>689534.69667524379</v>
      </c>
      <c r="S559" s="69">
        <f>求节点($C$8:$C$67,$I$8:$I$67,基本信息!Q556)+S558</f>
        <v>726552.6823951269</v>
      </c>
      <c r="T559" s="69">
        <f>求节点($C$8:$C$67,$I$8:$I$67,基本信息!R556)+T558</f>
        <v>765449.85137715051</v>
      </c>
      <c r="U559" s="69">
        <f>求节点($C$8:$C$67,$J$8:$J$67,基本信息!N556)+U558</f>
        <v>17097258.574859377</v>
      </c>
      <c r="V559" s="69">
        <f>求节点($C$8:$C$67,$J$8:$J$67,基本信息!O556)+V558</f>
        <v>18282070.15777117</v>
      </c>
      <c r="W559" s="69">
        <f>求节点($C$8:$C$67,$J$8:$J$67,基本信息!P556)+W558</f>
        <v>19524890.589488775</v>
      </c>
      <c r="X559" s="69">
        <f>求节点($C$8:$C$67,$J$8:$J$67,基本信息!Q556)+X558</f>
        <v>20828858.334594853</v>
      </c>
      <c r="Y559" s="69">
        <f>求节点($C$8:$C$67,$J$8:$J$67,基本信息!R556)+Y558</f>
        <v>22203131.168546535</v>
      </c>
      <c r="Z559" s="69">
        <f>求节点($C$8:$C$67,$K$8:$K$67,基本信息!N556)+Z558</f>
        <v>0</v>
      </c>
      <c r="AA559" s="69">
        <f>求节点($C$8:$C$67,$K$8:$K$67,基本信息!O556)+AA558</f>
        <v>0</v>
      </c>
      <c r="AB559" s="69">
        <f>求节点($C$8:$C$67,$K$8:$K$67,基本信息!P556)+AB558</f>
        <v>0</v>
      </c>
      <c r="AC559" s="69">
        <f>求节点($C$8:$C$67,$K$8:$K$67,基本信息!Q556)+AC558</f>
        <v>0</v>
      </c>
      <c r="AD559" s="69">
        <f>求节点($C$8:$C$67,$K$8:$K$67,基本信息!R556)+AD558</f>
        <v>0</v>
      </c>
      <c r="AE559" s="69">
        <f>求节点($C$8:$C$67,$L$8:$L$67,基本信息!N556)+AE558</f>
        <v>506307496.30241644</v>
      </c>
      <c r="AF559" s="69">
        <f>求节点($C$8:$C$67,$L$8:$L$67,基本信息!O556)+AF558</f>
        <v>574005979.81044507</v>
      </c>
      <c r="AG559" s="69">
        <f>求节点($C$8:$C$67,$L$8:$L$67,基本信息!P556)+AG558</f>
        <v>647698353.71210933</v>
      </c>
      <c r="AH559" s="69">
        <f>求节点($C$8:$C$67,$L$8:$L$67,基本信息!Q556)+AH558</f>
        <v>726853522.1965065</v>
      </c>
      <c r="AI559" s="69">
        <f>求节点($C$8:$C$67,$L$8:$L$67,基本信息!R556)+AI558</f>
        <v>811340093.50572407</v>
      </c>
      <c r="AJ559" s="69"/>
    </row>
    <row r="560" spans="14:36" x14ac:dyDescent="0.15">
      <c r="N560" s="69"/>
      <c r="O560" s="69">
        <v>553</v>
      </c>
      <c r="P560" s="69">
        <f>求节点($C$8:$C$67,$I$8:$I$67,基本信息!N557)+P559</f>
        <v>620035.53293080663</v>
      </c>
      <c r="Q560" s="69">
        <f>求节点($C$8:$C$67,$I$8:$I$67,基本信息!O557)+Q559</f>
        <v>654077.79688078084</v>
      </c>
      <c r="R560" s="69">
        <f>求节点($C$8:$C$67,$I$8:$I$67,基本信息!P557)+R559</f>
        <v>689534.69667524379</v>
      </c>
      <c r="S560" s="69">
        <f>求节点($C$8:$C$67,$I$8:$I$67,基本信息!Q557)+S559</f>
        <v>726552.6823951269</v>
      </c>
      <c r="T560" s="69">
        <f>求节点($C$8:$C$67,$I$8:$I$67,基本信息!R557)+T559</f>
        <v>765449.85137715051</v>
      </c>
      <c r="U560" s="69">
        <f>求节点($C$8:$C$67,$J$8:$J$67,基本信息!N557)+U559</f>
        <v>17097258.574859377</v>
      </c>
      <c r="V560" s="69">
        <f>求节点($C$8:$C$67,$J$8:$J$67,基本信息!O557)+V559</f>
        <v>18282070.15777117</v>
      </c>
      <c r="W560" s="69">
        <f>求节点($C$8:$C$67,$J$8:$J$67,基本信息!P557)+W559</f>
        <v>19524890.589488775</v>
      </c>
      <c r="X560" s="69">
        <f>求节点($C$8:$C$67,$J$8:$J$67,基本信息!Q557)+X559</f>
        <v>20828858.334594853</v>
      </c>
      <c r="Y560" s="69">
        <f>求节点($C$8:$C$67,$J$8:$J$67,基本信息!R557)+Y559</f>
        <v>22203131.168546535</v>
      </c>
      <c r="Z560" s="69">
        <f>求节点($C$8:$C$67,$K$8:$K$67,基本信息!N557)+Z559</f>
        <v>0</v>
      </c>
      <c r="AA560" s="69">
        <f>求节点($C$8:$C$67,$K$8:$K$67,基本信息!O557)+AA559</f>
        <v>0</v>
      </c>
      <c r="AB560" s="69">
        <f>求节点($C$8:$C$67,$K$8:$K$67,基本信息!P557)+AB559</f>
        <v>0</v>
      </c>
      <c r="AC560" s="69">
        <f>求节点($C$8:$C$67,$K$8:$K$67,基本信息!Q557)+AC559</f>
        <v>0</v>
      </c>
      <c r="AD560" s="69">
        <f>求节点($C$8:$C$67,$K$8:$K$67,基本信息!R557)+AD559</f>
        <v>0</v>
      </c>
      <c r="AE560" s="69">
        <f>求节点($C$8:$C$67,$L$8:$L$67,基本信息!N557)+AE559</f>
        <v>506307496.30241644</v>
      </c>
      <c r="AF560" s="69">
        <f>求节点($C$8:$C$67,$L$8:$L$67,基本信息!O557)+AF559</f>
        <v>574005979.81044507</v>
      </c>
      <c r="AG560" s="69">
        <f>求节点($C$8:$C$67,$L$8:$L$67,基本信息!P557)+AG559</f>
        <v>647698353.71210933</v>
      </c>
      <c r="AH560" s="69">
        <f>求节点($C$8:$C$67,$L$8:$L$67,基本信息!Q557)+AH559</f>
        <v>726853522.1965065</v>
      </c>
      <c r="AI560" s="69">
        <f>求节点($C$8:$C$67,$L$8:$L$67,基本信息!R557)+AI559</f>
        <v>811340093.50572407</v>
      </c>
      <c r="AJ560" s="69"/>
    </row>
    <row r="561" spans="14:36" x14ac:dyDescent="0.15">
      <c r="N561" s="69"/>
      <c r="O561" s="69">
        <v>554</v>
      </c>
      <c r="P561" s="69">
        <f>求节点($C$8:$C$67,$I$8:$I$67,基本信息!N558)+P560</f>
        <v>620035.53293080663</v>
      </c>
      <c r="Q561" s="69">
        <f>求节点($C$8:$C$67,$I$8:$I$67,基本信息!O558)+Q560</f>
        <v>654077.79688078084</v>
      </c>
      <c r="R561" s="69">
        <f>求节点($C$8:$C$67,$I$8:$I$67,基本信息!P558)+R560</f>
        <v>689534.69667524379</v>
      </c>
      <c r="S561" s="69">
        <f>求节点($C$8:$C$67,$I$8:$I$67,基本信息!Q558)+S560</f>
        <v>726552.6823951269</v>
      </c>
      <c r="T561" s="69">
        <f>求节点($C$8:$C$67,$I$8:$I$67,基本信息!R558)+T560</f>
        <v>765449.85137715051</v>
      </c>
      <c r="U561" s="69">
        <f>求节点($C$8:$C$67,$J$8:$J$67,基本信息!N558)+U560</f>
        <v>17097258.574859377</v>
      </c>
      <c r="V561" s="69">
        <f>求节点($C$8:$C$67,$J$8:$J$67,基本信息!O558)+V560</f>
        <v>18282070.15777117</v>
      </c>
      <c r="W561" s="69">
        <f>求节点($C$8:$C$67,$J$8:$J$67,基本信息!P558)+W560</f>
        <v>19524890.589488775</v>
      </c>
      <c r="X561" s="69">
        <f>求节点($C$8:$C$67,$J$8:$J$67,基本信息!Q558)+X560</f>
        <v>20828858.334594853</v>
      </c>
      <c r="Y561" s="69">
        <f>求节点($C$8:$C$67,$J$8:$J$67,基本信息!R558)+Y560</f>
        <v>22203131.168546535</v>
      </c>
      <c r="Z561" s="69">
        <f>求节点($C$8:$C$67,$K$8:$K$67,基本信息!N558)+Z560</f>
        <v>0</v>
      </c>
      <c r="AA561" s="69">
        <f>求节点($C$8:$C$67,$K$8:$K$67,基本信息!O558)+AA560</f>
        <v>0</v>
      </c>
      <c r="AB561" s="69">
        <f>求节点($C$8:$C$67,$K$8:$K$67,基本信息!P558)+AB560</f>
        <v>0</v>
      </c>
      <c r="AC561" s="69">
        <f>求节点($C$8:$C$67,$K$8:$K$67,基本信息!Q558)+AC560</f>
        <v>0</v>
      </c>
      <c r="AD561" s="69">
        <f>求节点($C$8:$C$67,$K$8:$K$67,基本信息!R558)+AD560</f>
        <v>0</v>
      </c>
      <c r="AE561" s="69">
        <f>求节点($C$8:$C$67,$L$8:$L$67,基本信息!N558)+AE560</f>
        <v>506307496.30241644</v>
      </c>
      <c r="AF561" s="69">
        <f>求节点($C$8:$C$67,$L$8:$L$67,基本信息!O558)+AF560</f>
        <v>574005979.81044507</v>
      </c>
      <c r="AG561" s="69">
        <f>求节点($C$8:$C$67,$L$8:$L$67,基本信息!P558)+AG560</f>
        <v>647698353.71210933</v>
      </c>
      <c r="AH561" s="69">
        <f>求节点($C$8:$C$67,$L$8:$L$67,基本信息!Q558)+AH560</f>
        <v>726853522.1965065</v>
      </c>
      <c r="AI561" s="69">
        <f>求节点($C$8:$C$67,$L$8:$L$67,基本信息!R558)+AI560</f>
        <v>811340093.50572407</v>
      </c>
      <c r="AJ561" s="69"/>
    </row>
    <row r="562" spans="14:36" x14ac:dyDescent="0.15">
      <c r="N562" s="69"/>
      <c r="O562" s="69">
        <v>555</v>
      </c>
      <c r="P562" s="69">
        <f>求节点($C$8:$C$67,$I$8:$I$67,基本信息!N559)+P561</f>
        <v>620035.53293080663</v>
      </c>
      <c r="Q562" s="69">
        <f>求节点($C$8:$C$67,$I$8:$I$67,基本信息!O559)+Q561</f>
        <v>654077.79688078084</v>
      </c>
      <c r="R562" s="69">
        <f>求节点($C$8:$C$67,$I$8:$I$67,基本信息!P559)+R561</f>
        <v>689534.69667524379</v>
      </c>
      <c r="S562" s="69">
        <f>求节点($C$8:$C$67,$I$8:$I$67,基本信息!Q559)+S561</f>
        <v>726552.6823951269</v>
      </c>
      <c r="T562" s="69">
        <f>求节点($C$8:$C$67,$I$8:$I$67,基本信息!R559)+T561</f>
        <v>765449.85137715051</v>
      </c>
      <c r="U562" s="69">
        <f>求节点($C$8:$C$67,$J$8:$J$67,基本信息!N559)+U561</f>
        <v>17097258.574859377</v>
      </c>
      <c r="V562" s="69">
        <f>求节点($C$8:$C$67,$J$8:$J$67,基本信息!O559)+V561</f>
        <v>18282070.15777117</v>
      </c>
      <c r="W562" s="69">
        <f>求节点($C$8:$C$67,$J$8:$J$67,基本信息!P559)+W561</f>
        <v>19524890.589488775</v>
      </c>
      <c r="X562" s="69">
        <f>求节点($C$8:$C$67,$J$8:$J$67,基本信息!Q559)+X561</f>
        <v>20828858.334594853</v>
      </c>
      <c r="Y562" s="69">
        <f>求节点($C$8:$C$67,$J$8:$J$67,基本信息!R559)+Y561</f>
        <v>22203131.168546535</v>
      </c>
      <c r="Z562" s="69">
        <f>求节点($C$8:$C$67,$K$8:$K$67,基本信息!N559)+Z561</f>
        <v>0</v>
      </c>
      <c r="AA562" s="69">
        <f>求节点($C$8:$C$67,$K$8:$K$67,基本信息!O559)+AA561</f>
        <v>0</v>
      </c>
      <c r="AB562" s="69">
        <f>求节点($C$8:$C$67,$K$8:$K$67,基本信息!P559)+AB561</f>
        <v>0</v>
      </c>
      <c r="AC562" s="69">
        <f>求节点($C$8:$C$67,$K$8:$K$67,基本信息!Q559)+AC561</f>
        <v>0</v>
      </c>
      <c r="AD562" s="69">
        <f>求节点($C$8:$C$67,$K$8:$K$67,基本信息!R559)+AD561</f>
        <v>0</v>
      </c>
      <c r="AE562" s="69">
        <f>求节点($C$8:$C$67,$L$8:$L$67,基本信息!N559)+AE561</f>
        <v>506307496.30241644</v>
      </c>
      <c r="AF562" s="69">
        <f>求节点($C$8:$C$67,$L$8:$L$67,基本信息!O559)+AF561</f>
        <v>574005979.81044507</v>
      </c>
      <c r="AG562" s="69">
        <f>求节点($C$8:$C$67,$L$8:$L$67,基本信息!P559)+AG561</f>
        <v>647698353.71210933</v>
      </c>
      <c r="AH562" s="69">
        <f>求节点($C$8:$C$67,$L$8:$L$67,基本信息!Q559)+AH561</f>
        <v>726853522.1965065</v>
      </c>
      <c r="AI562" s="69">
        <f>求节点($C$8:$C$67,$L$8:$L$67,基本信息!R559)+AI561</f>
        <v>811340093.50572407</v>
      </c>
      <c r="AJ562" s="69"/>
    </row>
    <row r="563" spans="14:36" x14ac:dyDescent="0.15">
      <c r="N563" s="69"/>
      <c r="O563" s="69">
        <v>556</v>
      </c>
      <c r="P563" s="69">
        <f>求节点($C$8:$C$67,$I$8:$I$67,基本信息!N560)+P562</f>
        <v>620035.53293080663</v>
      </c>
      <c r="Q563" s="69">
        <f>求节点($C$8:$C$67,$I$8:$I$67,基本信息!O560)+Q562</f>
        <v>654077.79688078084</v>
      </c>
      <c r="R563" s="69">
        <f>求节点($C$8:$C$67,$I$8:$I$67,基本信息!P560)+R562</f>
        <v>689534.69667524379</v>
      </c>
      <c r="S563" s="69">
        <f>求节点($C$8:$C$67,$I$8:$I$67,基本信息!Q560)+S562</f>
        <v>726552.6823951269</v>
      </c>
      <c r="T563" s="69">
        <f>求节点($C$8:$C$67,$I$8:$I$67,基本信息!R560)+T562</f>
        <v>765449.85137715051</v>
      </c>
      <c r="U563" s="69">
        <f>求节点($C$8:$C$67,$J$8:$J$67,基本信息!N560)+U562</f>
        <v>17097258.574859377</v>
      </c>
      <c r="V563" s="69">
        <f>求节点($C$8:$C$67,$J$8:$J$67,基本信息!O560)+V562</f>
        <v>18282070.15777117</v>
      </c>
      <c r="W563" s="69">
        <f>求节点($C$8:$C$67,$J$8:$J$67,基本信息!P560)+W562</f>
        <v>19524890.589488775</v>
      </c>
      <c r="X563" s="69">
        <f>求节点($C$8:$C$67,$J$8:$J$67,基本信息!Q560)+X562</f>
        <v>20828858.334594853</v>
      </c>
      <c r="Y563" s="69">
        <f>求节点($C$8:$C$67,$J$8:$J$67,基本信息!R560)+Y562</f>
        <v>22203131.168546535</v>
      </c>
      <c r="Z563" s="69">
        <f>求节点($C$8:$C$67,$K$8:$K$67,基本信息!N560)+Z562</f>
        <v>0</v>
      </c>
      <c r="AA563" s="69">
        <f>求节点($C$8:$C$67,$K$8:$K$67,基本信息!O560)+AA562</f>
        <v>0</v>
      </c>
      <c r="AB563" s="69">
        <f>求节点($C$8:$C$67,$K$8:$K$67,基本信息!P560)+AB562</f>
        <v>0</v>
      </c>
      <c r="AC563" s="69">
        <f>求节点($C$8:$C$67,$K$8:$K$67,基本信息!Q560)+AC562</f>
        <v>0</v>
      </c>
      <c r="AD563" s="69">
        <f>求节点($C$8:$C$67,$K$8:$K$67,基本信息!R560)+AD562</f>
        <v>0</v>
      </c>
      <c r="AE563" s="69">
        <f>求节点($C$8:$C$67,$L$8:$L$67,基本信息!N560)+AE562</f>
        <v>506307496.30241644</v>
      </c>
      <c r="AF563" s="69">
        <f>求节点($C$8:$C$67,$L$8:$L$67,基本信息!O560)+AF562</f>
        <v>574005979.81044507</v>
      </c>
      <c r="AG563" s="69">
        <f>求节点($C$8:$C$67,$L$8:$L$67,基本信息!P560)+AG562</f>
        <v>647698353.71210933</v>
      </c>
      <c r="AH563" s="69">
        <f>求节点($C$8:$C$67,$L$8:$L$67,基本信息!Q560)+AH562</f>
        <v>726853522.1965065</v>
      </c>
      <c r="AI563" s="69">
        <f>求节点($C$8:$C$67,$L$8:$L$67,基本信息!R560)+AI562</f>
        <v>811340093.50572407</v>
      </c>
      <c r="AJ563" s="69"/>
    </row>
    <row r="564" spans="14:36" x14ac:dyDescent="0.15">
      <c r="N564" s="69"/>
      <c r="O564" s="69">
        <v>557</v>
      </c>
      <c r="P564" s="69">
        <f>求节点($C$8:$C$67,$I$8:$I$67,基本信息!N561)+P563</f>
        <v>620035.53293080663</v>
      </c>
      <c r="Q564" s="69">
        <f>求节点($C$8:$C$67,$I$8:$I$67,基本信息!O561)+Q563</f>
        <v>654077.79688078084</v>
      </c>
      <c r="R564" s="69">
        <f>求节点($C$8:$C$67,$I$8:$I$67,基本信息!P561)+R563</f>
        <v>689534.69667524379</v>
      </c>
      <c r="S564" s="69">
        <f>求节点($C$8:$C$67,$I$8:$I$67,基本信息!Q561)+S563</f>
        <v>726552.6823951269</v>
      </c>
      <c r="T564" s="69">
        <f>求节点($C$8:$C$67,$I$8:$I$67,基本信息!R561)+T563</f>
        <v>765449.85137715051</v>
      </c>
      <c r="U564" s="69">
        <f>求节点($C$8:$C$67,$J$8:$J$67,基本信息!N561)+U563</f>
        <v>17097258.574859377</v>
      </c>
      <c r="V564" s="69">
        <f>求节点($C$8:$C$67,$J$8:$J$67,基本信息!O561)+V563</f>
        <v>18282070.15777117</v>
      </c>
      <c r="W564" s="69">
        <f>求节点($C$8:$C$67,$J$8:$J$67,基本信息!P561)+W563</f>
        <v>19524890.589488775</v>
      </c>
      <c r="X564" s="69">
        <f>求节点($C$8:$C$67,$J$8:$J$67,基本信息!Q561)+X563</f>
        <v>20828858.334594853</v>
      </c>
      <c r="Y564" s="69">
        <f>求节点($C$8:$C$67,$J$8:$J$67,基本信息!R561)+Y563</f>
        <v>22203131.168546535</v>
      </c>
      <c r="Z564" s="69">
        <f>求节点($C$8:$C$67,$K$8:$K$67,基本信息!N561)+Z563</f>
        <v>0</v>
      </c>
      <c r="AA564" s="69">
        <f>求节点($C$8:$C$67,$K$8:$K$67,基本信息!O561)+AA563</f>
        <v>0</v>
      </c>
      <c r="AB564" s="69">
        <f>求节点($C$8:$C$67,$K$8:$K$67,基本信息!P561)+AB563</f>
        <v>0</v>
      </c>
      <c r="AC564" s="69">
        <f>求节点($C$8:$C$67,$K$8:$K$67,基本信息!Q561)+AC563</f>
        <v>0</v>
      </c>
      <c r="AD564" s="69">
        <f>求节点($C$8:$C$67,$K$8:$K$67,基本信息!R561)+AD563</f>
        <v>0</v>
      </c>
      <c r="AE564" s="69">
        <f>求节点($C$8:$C$67,$L$8:$L$67,基本信息!N561)+AE563</f>
        <v>506307496.30241644</v>
      </c>
      <c r="AF564" s="69">
        <f>求节点($C$8:$C$67,$L$8:$L$67,基本信息!O561)+AF563</f>
        <v>574005979.81044507</v>
      </c>
      <c r="AG564" s="69">
        <f>求节点($C$8:$C$67,$L$8:$L$67,基本信息!P561)+AG563</f>
        <v>647698353.71210933</v>
      </c>
      <c r="AH564" s="69">
        <f>求节点($C$8:$C$67,$L$8:$L$67,基本信息!Q561)+AH563</f>
        <v>726853522.1965065</v>
      </c>
      <c r="AI564" s="69">
        <f>求节点($C$8:$C$67,$L$8:$L$67,基本信息!R561)+AI563</f>
        <v>811340093.50572407</v>
      </c>
      <c r="AJ564" s="69"/>
    </row>
    <row r="565" spans="14:36" x14ac:dyDescent="0.15">
      <c r="N565" s="69"/>
      <c r="O565" s="69">
        <v>558</v>
      </c>
      <c r="P565" s="69">
        <f>求节点($C$8:$C$67,$I$8:$I$67,基本信息!N562)+P564</f>
        <v>620035.53293080663</v>
      </c>
      <c r="Q565" s="69">
        <f>求节点($C$8:$C$67,$I$8:$I$67,基本信息!O562)+Q564</f>
        <v>654077.79688078084</v>
      </c>
      <c r="R565" s="69">
        <f>求节点($C$8:$C$67,$I$8:$I$67,基本信息!P562)+R564</f>
        <v>689534.69667524379</v>
      </c>
      <c r="S565" s="69">
        <f>求节点($C$8:$C$67,$I$8:$I$67,基本信息!Q562)+S564</f>
        <v>726552.6823951269</v>
      </c>
      <c r="T565" s="69">
        <f>求节点($C$8:$C$67,$I$8:$I$67,基本信息!R562)+T564</f>
        <v>765449.85137715051</v>
      </c>
      <c r="U565" s="69">
        <f>求节点($C$8:$C$67,$J$8:$J$67,基本信息!N562)+U564</f>
        <v>17097258.574859377</v>
      </c>
      <c r="V565" s="69">
        <f>求节点($C$8:$C$67,$J$8:$J$67,基本信息!O562)+V564</f>
        <v>18282070.15777117</v>
      </c>
      <c r="W565" s="69">
        <f>求节点($C$8:$C$67,$J$8:$J$67,基本信息!P562)+W564</f>
        <v>19524890.589488775</v>
      </c>
      <c r="X565" s="69">
        <f>求节点($C$8:$C$67,$J$8:$J$67,基本信息!Q562)+X564</f>
        <v>20828858.334594853</v>
      </c>
      <c r="Y565" s="69">
        <f>求节点($C$8:$C$67,$J$8:$J$67,基本信息!R562)+Y564</f>
        <v>22203131.168546535</v>
      </c>
      <c r="Z565" s="69">
        <f>求节点($C$8:$C$67,$K$8:$K$67,基本信息!N562)+Z564</f>
        <v>0</v>
      </c>
      <c r="AA565" s="69">
        <f>求节点($C$8:$C$67,$K$8:$K$67,基本信息!O562)+AA564</f>
        <v>0</v>
      </c>
      <c r="AB565" s="69">
        <f>求节点($C$8:$C$67,$K$8:$K$67,基本信息!P562)+AB564</f>
        <v>0</v>
      </c>
      <c r="AC565" s="69">
        <f>求节点($C$8:$C$67,$K$8:$K$67,基本信息!Q562)+AC564</f>
        <v>0</v>
      </c>
      <c r="AD565" s="69">
        <f>求节点($C$8:$C$67,$K$8:$K$67,基本信息!R562)+AD564</f>
        <v>0</v>
      </c>
      <c r="AE565" s="69">
        <f>求节点($C$8:$C$67,$L$8:$L$67,基本信息!N562)+AE564</f>
        <v>506307496.30241644</v>
      </c>
      <c r="AF565" s="69">
        <f>求节点($C$8:$C$67,$L$8:$L$67,基本信息!O562)+AF564</f>
        <v>574005979.81044507</v>
      </c>
      <c r="AG565" s="69">
        <f>求节点($C$8:$C$67,$L$8:$L$67,基本信息!P562)+AG564</f>
        <v>647698353.71210933</v>
      </c>
      <c r="AH565" s="69">
        <f>求节点($C$8:$C$67,$L$8:$L$67,基本信息!Q562)+AH564</f>
        <v>726853522.1965065</v>
      </c>
      <c r="AI565" s="69">
        <f>求节点($C$8:$C$67,$L$8:$L$67,基本信息!R562)+AI564</f>
        <v>811340093.50572407</v>
      </c>
      <c r="AJ565" s="69"/>
    </row>
    <row r="566" spans="14:36" x14ac:dyDescent="0.15">
      <c r="N566" s="69"/>
      <c r="O566" s="69">
        <v>559</v>
      </c>
      <c r="P566" s="69">
        <f>求节点($C$8:$C$67,$I$8:$I$67,基本信息!N563)+P565</f>
        <v>620035.53293080663</v>
      </c>
      <c r="Q566" s="69">
        <f>求节点($C$8:$C$67,$I$8:$I$67,基本信息!O563)+Q565</f>
        <v>654077.79688078084</v>
      </c>
      <c r="R566" s="69">
        <f>求节点($C$8:$C$67,$I$8:$I$67,基本信息!P563)+R565</f>
        <v>689534.69667524379</v>
      </c>
      <c r="S566" s="69">
        <f>求节点($C$8:$C$67,$I$8:$I$67,基本信息!Q563)+S565</f>
        <v>726552.6823951269</v>
      </c>
      <c r="T566" s="69">
        <f>求节点($C$8:$C$67,$I$8:$I$67,基本信息!R563)+T565</f>
        <v>765449.85137715051</v>
      </c>
      <c r="U566" s="69">
        <f>求节点($C$8:$C$67,$J$8:$J$67,基本信息!N563)+U565</f>
        <v>17097258.574859377</v>
      </c>
      <c r="V566" s="69">
        <f>求节点($C$8:$C$67,$J$8:$J$67,基本信息!O563)+V565</f>
        <v>18282070.15777117</v>
      </c>
      <c r="W566" s="69">
        <f>求节点($C$8:$C$67,$J$8:$J$67,基本信息!P563)+W565</f>
        <v>19524890.589488775</v>
      </c>
      <c r="X566" s="69">
        <f>求节点($C$8:$C$67,$J$8:$J$67,基本信息!Q563)+X565</f>
        <v>20828858.334594853</v>
      </c>
      <c r="Y566" s="69">
        <f>求节点($C$8:$C$67,$J$8:$J$67,基本信息!R563)+Y565</f>
        <v>22203131.168546535</v>
      </c>
      <c r="Z566" s="69">
        <f>求节点($C$8:$C$67,$K$8:$K$67,基本信息!N563)+Z565</f>
        <v>0</v>
      </c>
      <c r="AA566" s="69">
        <f>求节点($C$8:$C$67,$K$8:$K$67,基本信息!O563)+AA565</f>
        <v>0</v>
      </c>
      <c r="AB566" s="69">
        <f>求节点($C$8:$C$67,$K$8:$K$67,基本信息!P563)+AB565</f>
        <v>0</v>
      </c>
      <c r="AC566" s="69">
        <f>求节点($C$8:$C$67,$K$8:$K$67,基本信息!Q563)+AC565</f>
        <v>0</v>
      </c>
      <c r="AD566" s="69">
        <f>求节点($C$8:$C$67,$K$8:$K$67,基本信息!R563)+AD565</f>
        <v>0</v>
      </c>
      <c r="AE566" s="69">
        <f>求节点($C$8:$C$67,$L$8:$L$67,基本信息!N563)+AE565</f>
        <v>506307496.30241644</v>
      </c>
      <c r="AF566" s="69">
        <f>求节点($C$8:$C$67,$L$8:$L$67,基本信息!O563)+AF565</f>
        <v>574005979.81044507</v>
      </c>
      <c r="AG566" s="69">
        <f>求节点($C$8:$C$67,$L$8:$L$67,基本信息!P563)+AG565</f>
        <v>647698353.71210933</v>
      </c>
      <c r="AH566" s="69">
        <f>求节点($C$8:$C$67,$L$8:$L$67,基本信息!Q563)+AH565</f>
        <v>726853522.1965065</v>
      </c>
      <c r="AI566" s="69">
        <f>求节点($C$8:$C$67,$L$8:$L$67,基本信息!R563)+AI565</f>
        <v>811340093.50572407</v>
      </c>
      <c r="AJ566" s="69"/>
    </row>
    <row r="567" spans="14:36" x14ac:dyDescent="0.15">
      <c r="N567" s="69"/>
      <c r="O567" s="69">
        <v>560</v>
      </c>
      <c r="P567" s="69">
        <f>求节点($C$8:$C$67,$I$8:$I$67,基本信息!N564)+P566</f>
        <v>620035.53293080663</v>
      </c>
      <c r="Q567" s="69">
        <f>求节点($C$8:$C$67,$I$8:$I$67,基本信息!O564)+Q566</f>
        <v>654077.79688078084</v>
      </c>
      <c r="R567" s="69">
        <f>求节点($C$8:$C$67,$I$8:$I$67,基本信息!P564)+R566</f>
        <v>689534.69667524379</v>
      </c>
      <c r="S567" s="69">
        <f>求节点($C$8:$C$67,$I$8:$I$67,基本信息!Q564)+S566</f>
        <v>726552.6823951269</v>
      </c>
      <c r="T567" s="69">
        <f>求节点($C$8:$C$67,$I$8:$I$67,基本信息!R564)+T566</f>
        <v>765449.85137715051</v>
      </c>
      <c r="U567" s="69">
        <f>求节点($C$8:$C$67,$J$8:$J$67,基本信息!N564)+U566</f>
        <v>17097258.574859377</v>
      </c>
      <c r="V567" s="69">
        <f>求节点($C$8:$C$67,$J$8:$J$67,基本信息!O564)+V566</f>
        <v>18282070.15777117</v>
      </c>
      <c r="W567" s="69">
        <f>求节点($C$8:$C$67,$J$8:$J$67,基本信息!P564)+W566</f>
        <v>19524890.589488775</v>
      </c>
      <c r="X567" s="69">
        <f>求节点($C$8:$C$67,$J$8:$J$67,基本信息!Q564)+X566</f>
        <v>20828858.334594853</v>
      </c>
      <c r="Y567" s="69">
        <f>求节点($C$8:$C$67,$J$8:$J$67,基本信息!R564)+Y566</f>
        <v>22203131.168546535</v>
      </c>
      <c r="Z567" s="69">
        <f>求节点($C$8:$C$67,$K$8:$K$67,基本信息!N564)+Z566</f>
        <v>0</v>
      </c>
      <c r="AA567" s="69">
        <f>求节点($C$8:$C$67,$K$8:$K$67,基本信息!O564)+AA566</f>
        <v>0</v>
      </c>
      <c r="AB567" s="69">
        <f>求节点($C$8:$C$67,$K$8:$K$67,基本信息!P564)+AB566</f>
        <v>0</v>
      </c>
      <c r="AC567" s="69">
        <f>求节点($C$8:$C$67,$K$8:$K$67,基本信息!Q564)+AC566</f>
        <v>0</v>
      </c>
      <c r="AD567" s="69">
        <f>求节点($C$8:$C$67,$K$8:$K$67,基本信息!R564)+AD566</f>
        <v>0</v>
      </c>
      <c r="AE567" s="69">
        <f>求节点($C$8:$C$67,$L$8:$L$67,基本信息!N564)+AE566</f>
        <v>506307496.30241644</v>
      </c>
      <c r="AF567" s="69">
        <f>求节点($C$8:$C$67,$L$8:$L$67,基本信息!O564)+AF566</f>
        <v>574005979.81044507</v>
      </c>
      <c r="AG567" s="69">
        <f>求节点($C$8:$C$67,$L$8:$L$67,基本信息!P564)+AG566</f>
        <v>647698353.71210933</v>
      </c>
      <c r="AH567" s="69">
        <f>求节点($C$8:$C$67,$L$8:$L$67,基本信息!Q564)+AH566</f>
        <v>726853522.1965065</v>
      </c>
      <c r="AI567" s="69">
        <f>求节点($C$8:$C$67,$L$8:$L$67,基本信息!R564)+AI566</f>
        <v>811340093.50572407</v>
      </c>
      <c r="AJ567" s="69"/>
    </row>
    <row r="568" spans="14:36" x14ac:dyDescent="0.15">
      <c r="N568" s="69"/>
      <c r="O568" s="69">
        <v>561</v>
      </c>
      <c r="P568" s="69">
        <f>求节点($C$8:$C$67,$I$8:$I$67,基本信息!N565)+P567</f>
        <v>620035.53293080663</v>
      </c>
      <c r="Q568" s="69">
        <f>求节点($C$8:$C$67,$I$8:$I$67,基本信息!O565)+Q567</f>
        <v>654077.79688078084</v>
      </c>
      <c r="R568" s="69">
        <f>求节点($C$8:$C$67,$I$8:$I$67,基本信息!P565)+R567</f>
        <v>689534.69667524379</v>
      </c>
      <c r="S568" s="69">
        <f>求节点($C$8:$C$67,$I$8:$I$67,基本信息!Q565)+S567</f>
        <v>726552.6823951269</v>
      </c>
      <c r="T568" s="69">
        <f>求节点($C$8:$C$67,$I$8:$I$67,基本信息!R565)+T567</f>
        <v>765449.85137715051</v>
      </c>
      <c r="U568" s="69">
        <f>求节点($C$8:$C$67,$J$8:$J$67,基本信息!N565)+U567</f>
        <v>17097258.574859377</v>
      </c>
      <c r="V568" s="69">
        <f>求节点($C$8:$C$67,$J$8:$J$67,基本信息!O565)+V567</f>
        <v>18282070.15777117</v>
      </c>
      <c r="W568" s="69">
        <f>求节点($C$8:$C$67,$J$8:$J$67,基本信息!P565)+W567</f>
        <v>19524890.589488775</v>
      </c>
      <c r="X568" s="69">
        <f>求节点($C$8:$C$67,$J$8:$J$67,基本信息!Q565)+X567</f>
        <v>20828858.334594853</v>
      </c>
      <c r="Y568" s="69">
        <f>求节点($C$8:$C$67,$J$8:$J$67,基本信息!R565)+Y567</f>
        <v>22203131.168546535</v>
      </c>
      <c r="Z568" s="69">
        <f>求节点($C$8:$C$67,$K$8:$K$67,基本信息!N565)+Z567</f>
        <v>0</v>
      </c>
      <c r="AA568" s="69">
        <f>求节点($C$8:$C$67,$K$8:$K$67,基本信息!O565)+AA567</f>
        <v>0</v>
      </c>
      <c r="AB568" s="69">
        <f>求节点($C$8:$C$67,$K$8:$K$67,基本信息!P565)+AB567</f>
        <v>0</v>
      </c>
      <c r="AC568" s="69">
        <f>求节点($C$8:$C$67,$K$8:$K$67,基本信息!Q565)+AC567</f>
        <v>0</v>
      </c>
      <c r="AD568" s="69">
        <f>求节点($C$8:$C$67,$K$8:$K$67,基本信息!R565)+AD567</f>
        <v>0</v>
      </c>
      <c r="AE568" s="69">
        <f>求节点($C$8:$C$67,$L$8:$L$67,基本信息!N565)+AE567</f>
        <v>506307496.30241644</v>
      </c>
      <c r="AF568" s="69">
        <f>求节点($C$8:$C$67,$L$8:$L$67,基本信息!O565)+AF567</f>
        <v>574005979.81044507</v>
      </c>
      <c r="AG568" s="69">
        <f>求节点($C$8:$C$67,$L$8:$L$67,基本信息!P565)+AG567</f>
        <v>647698353.71210933</v>
      </c>
      <c r="AH568" s="69">
        <f>求节点($C$8:$C$67,$L$8:$L$67,基本信息!Q565)+AH567</f>
        <v>726853522.1965065</v>
      </c>
      <c r="AI568" s="69">
        <f>求节点($C$8:$C$67,$L$8:$L$67,基本信息!R565)+AI567</f>
        <v>811340093.50572407</v>
      </c>
      <c r="AJ568" s="69"/>
    </row>
    <row r="569" spans="14:36" x14ac:dyDescent="0.15">
      <c r="N569" s="69"/>
      <c r="O569" s="69">
        <v>562</v>
      </c>
      <c r="P569" s="69">
        <f>求节点($C$8:$C$67,$I$8:$I$67,基本信息!N566)+P568</f>
        <v>620035.53293080663</v>
      </c>
      <c r="Q569" s="69">
        <f>求节点($C$8:$C$67,$I$8:$I$67,基本信息!O566)+Q568</f>
        <v>654077.79688078084</v>
      </c>
      <c r="R569" s="69">
        <f>求节点($C$8:$C$67,$I$8:$I$67,基本信息!P566)+R568</f>
        <v>689534.69667524379</v>
      </c>
      <c r="S569" s="69">
        <f>求节点($C$8:$C$67,$I$8:$I$67,基本信息!Q566)+S568</f>
        <v>726552.6823951269</v>
      </c>
      <c r="T569" s="69">
        <f>求节点($C$8:$C$67,$I$8:$I$67,基本信息!R566)+T568</f>
        <v>765449.85137715051</v>
      </c>
      <c r="U569" s="69">
        <f>求节点($C$8:$C$67,$J$8:$J$67,基本信息!N566)+U568</f>
        <v>17097258.574859377</v>
      </c>
      <c r="V569" s="69">
        <f>求节点($C$8:$C$67,$J$8:$J$67,基本信息!O566)+V568</f>
        <v>18282070.15777117</v>
      </c>
      <c r="W569" s="69">
        <f>求节点($C$8:$C$67,$J$8:$J$67,基本信息!P566)+W568</f>
        <v>19524890.589488775</v>
      </c>
      <c r="X569" s="69">
        <f>求节点($C$8:$C$67,$J$8:$J$67,基本信息!Q566)+X568</f>
        <v>20828858.334594853</v>
      </c>
      <c r="Y569" s="69">
        <f>求节点($C$8:$C$67,$J$8:$J$67,基本信息!R566)+Y568</f>
        <v>22203131.168546535</v>
      </c>
      <c r="Z569" s="69">
        <f>求节点($C$8:$C$67,$K$8:$K$67,基本信息!N566)+Z568</f>
        <v>0</v>
      </c>
      <c r="AA569" s="69">
        <f>求节点($C$8:$C$67,$K$8:$K$67,基本信息!O566)+AA568</f>
        <v>0</v>
      </c>
      <c r="AB569" s="69">
        <f>求节点($C$8:$C$67,$K$8:$K$67,基本信息!P566)+AB568</f>
        <v>0</v>
      </c>
      <c r="AC569" s="69">
        <f>求节点($C$8:$C$67,$K$8:$K$67,基本信息!Q566)+AC568</f>
        <v>0</v>
      </c>
      <c r="AD569" s="69">
        <f>求节点($C$8:$C$67,$K$8:$K$67,基本信息!R566)+AD568</f>
        <v>0</v>
      </c>
      <c r="AE569" s="69">
        <f>求节点($C$8:$C$67,$L$8:$L$67,基本信息!N566)+AE568</f>
        <v>506307496.30241644</v>
      </c>
      <c r="AF569" s="69">
        <f>求节点($C$8:$C$67,$L$8:$L$67,基本信息!O566)+AF568</f>
        <v>574005979.81044507</v>
      </c>
      <c r="AG569" s="69">
        <f>求节点($C$8:$C$67,$L$8:$L$67,基本信息!P566)+AG568</f>
        <v>647698353.71210933</v>
      </c>
      <c r="AH569" s="69">
        <f>求节点($C$8:$C$67,$L$8:$L$67,基本信息!Q566)+AH568</f>
        <v>726853522.1965065</v>
      </c>
      <c r="AI569" s="69">
        <f>求节点($C$8:$C$67,$L$8:$L$67,基本信息!R566)+AI568</f>
        <v>811340093.50572407</v>
      </c>
      <c r="AJ569" s="69"/>
    </row>
    <row r="570" spans="14:36" x14ac:dyDescent="0.15">
      <c r="N570" s="69"/>
      <c r="O570" s="69">
        <v>563</v>
      </c>
      <c r="P570" s="69">
        <f>求节点($C$8:$C$67,$I$8:$I$67,基本信息!N567)+P569</f>
        <v>620035.53293080663</v>
      </c>
      <c r="Q570" s="69">
        <f>求节点($C$8:$C$67,$I$8:$I$67,基本信息!O567)+Q569</f>
        <v>654077.79688078084</v>
      </c>
      <c r="R570" s="69">
        <f>求节点($C$8:$C$67,$I$8:$I$67,基本信息!P567)+R569</f>
        <v>689534.69667524379</v>
      </c>
      <c r="S570" s="69">
        <f>求节点($C$8:$C$67,$I$8:$I$67,基本信息!Q567)+S569</f>
        <v>726552.6823951269</v>
      </c>
      <c r="T570" s="69">
        <f>求节点($C$8:$C$67,$I$8:$I$67,基本信息!R567)+T569</f>
        <v>765449.85137715051</v>
      </c>
      <c r="U570" s="69">
        <f>求节点($C$8:$C$67,$J$8:$J$67,基本信息!N567)+U569</f>
        <v>17097258.574859377</v>
      </c>
      <c r="V570" s="69">
        <f>求节点($C$8:$C$67,$J$8:$J$67,基本信息!O567)+V569</f>
        <v>18282070.15777117</v>
      </c>
      <c r="W570" s="69">
        <f>求节点($C$8:$C$67,$J$8:$J$67,基本信息!P567)+W569</f>
        <v>19524890.589488775</v>
      </c>
      <c r="X570" s="69">
        <f>求节点($C$8:$C$67,$J$8:$J$67,基本信息!Q567)+X569</f>
        <v>20828858.334594853</v>
      </c>
      <c r="Y570" s="69">
        <f>求节点($C$8:$C$67,$J$8:$J$67,基本信息!R567)+Y569</f>
        <v>22203131.168546535</v>
      </c>
      <c r="Z570" s="69">
        <f>求节点($C$8:$C$67,$K$8:$K$67,基本信息!N567)+Z569</f>
        <v>0</v>
      </c>
      <c r="AA570" s="69">
        <f>求节点($C$8:$C$67,$K$8:$K$67,基本信息!O567)+AA569</f>
        <v>0</v>
      </c>
      <c r="AB570" s="69">
        <f>求节点($C$8:$C$67,$K$8:$K$67,基本信息!P567)+AB569</f>
        <v>0</v>
      </c>
      <c r="AC570" s="69">
        <f>求节点($C$8:$C$67,$K$8:$K$67,基本信息!Q567)+AC569</f>
        <v>0</v>
      </c>
      <c r="AD570" s="69">
        <f>求节点($C$8:$C$67,$K$8:$K$67,基本信息!R567)+AD569</f>
        <v>0</v>
      </c>
      <c r="AE570" s="69">
        <f>求节点($C$8:$C$67,$L$8:$L$67,基本信息!N567)+AE569</f>
        <v>506307496.30241644</v>
      </c>
      <c r="AF570" s="69">
        <f>求节点($C$8:$C$67,$L$8:$L$67,基本信息!O567)+AF569</f>
        <v>574005979.81044507</v>
      </c>
      <c r="AG570" s="69">
        <f>求节点($C$8:$C$67,$L$8:$L$67,基本信息!P567)+AG569</f>
        <v>647698353.71210933</v>
      </c>
      <c r="AH570" s="69">
        <f>求节点($C$8:$C$67,$L$8:$L$67,基本信息!Q567)+AH569</f>
        <v>726853522.1965065</v>
      </c>
      <c r="AI570" s="69">
        <f>求节点($C$8:$C$67,$L$8:$L$67,基本信息!R567)+AI569</f>
        <v>811340093.50572407</v>
      </c>
      <c r="AJ570" s="69"/>
    </row>
    <row r="571" spans="14:36" x14ac:dyDescent="0.15">
      <c r="N571" s="69"/>
      <c r="O571" s="69">
        <v>564</v>
      </c>
      <c r="P571" s="69">
        <f>求节点($C$8:$C$67,$I$8:$I$67,基本信息!N568)+P570</f>
        <v>620035.53293080663</v>
      </c>
      <c r="Q571" s="69">
        <f>求节点($C$8:$C$67,$I$8:$I$67,基本信息!O568)+Q570</f>
        <v>654077.79688078084</v>
      </c>
      <c r="R571" s="69">
        <f>求节点($C$8:$C$67,$I$8:$I$67,基本信息!P568)+R570</f>
        <v>689534.69667524379</v>
      </c>
      <c r="S571" s="69">
        <f>求节点($C$8:$C$67,$I$8:$I$67,基本信息!Q568)+S570</f>
        <v>726552.6823951269</v>
      </c>
      <c r="T571" s="69">
        <f>求节点($C$8:$C$67,$I$8:$I$67,基本信息!R568)+T570</f>
        <v>765449.85137715051</v>
      </c>
      <c r="U571" s="69">
        <f>求节点($C$8:$C$67,$J$8:$J$67,基本信息!N568)+U570</f>
        <v>17097258.574859377</v>
      </c>
      <c r="V571" s="69">
        <f>求节点($C$8:$C$67,$J$8:$J$67,基本信息!O568)+V570</f>
        <v>18282070.15777117</v>
      </c>
      <c r="W571" s="69">
        <f>求节点($C$8:$C$67,$J$8:$J$67,基本信息!P568)+W570</f>
        <v>19524890.589488775</v>
      </c>
      <c r="X571" s="69">
        <f>求节点($C$8:$C$67,$J$8:$J$67,基本信息!Q568)+X570</f>
        <v>20828858.334594853</v>
      </c>
      <c r="Y571" s="69">
        <f>求节点($C$8:$C$67,$J$8:$J$67,基本信息!R568)+Y570</f>
        <v>22203131.168546535</v>
      </c>
      <c r="Z571" s="69">
        <f>求节点($C$8:$C$67,$K$8:$K$67,基本信息!N568)+Z570</f>
        <v>0</v>
      </c>
      <c r="AA571" s="69">
        <f>求节点($C$8:$C$67,$K$8:$K$67,基本信息!O568)+AA570</f>
        <v>0</v>
      </c>
      <c r="AB571" s="69">
        <f>求节点($C$8:$C$67,$K$8:$K$67,基本信息!P568)+AB570</f>
        <v>0</v>
      </c>
      <c r="AC571" s="69">
        <f>求节点($C$8:$C$67,$K$8:$K$67,基本信息!Q568)+AC570</f>
        <v>0</v>
      </c>
      <c r="AD571" s="69">
        <f>求节点($C$8:$C$67,$K$8:$K$67,基本信息!R568)+AD570</f>
        <v>0</v>
      </c>
      <c r="AE571" s="69">
        <f>求节点($C$8:$C$67,$L$8:$L$67,基本信息!N568)+AE570</f>
        <v>506307496.30241644</v>
      </c>
      <c r="AF571" s="69">
        <f>求节点($C$8:$C$67,$L$8:$L$67,基本信息!O568)+AF570</f>
        <v>574005979.81044507</v>
      </c>
      <c r="AG571" s="69">
        <f>求节点($C$8:$C$67,$L$8:$L$67,基本信息!P568)+AG570</f>
        <v>647698353.71210933</v>
      </c>
      <c r="AH571" s="69">
        <f>求节点($C$8:$C$67,$L$8:$L$67,基本信息!Q568)+AH570</f>
        <v>726853522.1965065</v>
      </c>
      <c r="AI571" s="69">
        <f>求节点($C$8:$C$67,$L$8:$L$67,基本信息!R568)+AI570</f>
        <v>811340093.50572407</v>
      </c>
      <c r="AJ571" s="69"/>
    </row>
    <row r="572" spans="14:36" x14ac:dyDescent="0.15">
      <c r="N572" s="69"/>
      <c r="O572" s="69">
        <v>565</v>
      </c>
      <c r="P572" s="69">
        <f>求节点($C$8:$C$67,$I$8:$I$67,基本信息!N569)+P571</f>
        <v>620035.53293080663</v>
      </c>
      <c r="Q572" s="69">
        <f>求节点($C$8:$C$67,$I$8:$I$67,基本信息!O569)+Q571</f>
        <v>654077.79688078084</v>
      </c>
      <c r="R572" s="69">
        <f>求节点($C$8:$C$67,$I$8:$I$67,基本信息!P569)+R571</f>
        <v>689534.69667524379</v>
      </c>
      <c r="S572" s="69">
        <f>求节点($C$8:$C$67,$I$8:$I$67,基本信息!Q569)+S571</f>
        <v>726552.6823951269</v>
      </c>
      <c r="T572" s="69">
        <f>求节点($C$8:$C$67,$I$8:$I$67,基本信息!R569)+T571</f>
        <v>765449.85137715051</v>
      </c>
      <c r="U572" s="69">
        <f>求节点($C$8:$C$67,$J$8:$J$67,基本信息!N569)+U571</f>
        <v>17097258.574859377</v>
      </c>
      <c r="V572" s="69">
        <f>求节点($C$8:$C$67,$J$8:$J$67,基本信息!O569)+V571</f>
        <v>18282070.15777117</v>
      </c>
      <c r="W572" s="69">
        <f>求节点($C$8:$C$67,$J$8:$J$67,基本信息!P569)+W571</f>
        <v>19524890.589488775</v>
      </c>
      <c r="X572" s="69">
        <f>求节点($C$8:$C$67,$J$8:$J$67,基本信息!Q569)+X571</f>
        <v>20828858.334594853</v>
      </c>
      <c r="Y572" s="69">
        <f>求节点($C$8:$C$67,$J$8:$J$67,基本信息!R569)+Y571</f>
        <v>22203131.168546535</v>
      </c>
      <c r="Z572" s="69">
        <f>求节点($C$8:$C$67,$K$8:$K$67,基本信息!N569)+Z571</f>
        <v>0</v>
      </c>
      <c r="AA572" s="69">
        <f>求节点($C$8:$C$67,$K$8:$K$67,基本信息!O569)+AA571</f>
        <v>0</v>
      </c>
      <c r="AB572" s="69">
        <f>求节点($C$8:$C$67,$K$8:$K$67,基本信息!P569)+AB571</f>
        <v>0</v>
      </c>
      <c r="AC572" s="69">
        <f>求节点($C$8:$C$67,$K$8:$K$67,基本信息!Q569)+AC571</f>
        <v>0</v>
      </c>
      <c r="AD572" s="69">
        <f>求节点($C$8:$C$67,$K$8:$K$67,基本信息!R569)+AD571</f>
        <v>0</v>
      </c>
      <c r="AE572" s="69">
        <f>求节点($C$8:$C$67,$L$8:$L$67,基本信息!N569)+AE571</f>
        <v>506307496.30241644</v>
      </c>
      <c r="AF572" s="69">
        <f>求节点($C$8:$C$67,$L$8:$L$67,基本信息!O569)+AF571</f>
        <v>574005979.81044507</v>
      </c>
      <c r="AG572" s="69">
        <f>求节点($C$8:$C$67,$L$8:$L$67,基本信息!P569)+AG571</f>
        <v>647698353.71210933</v>
      </c>
      <c r="AH572" s="69">
        <f>求节点($C$8:$C$67,$L$8:$L$67,基本信息!Q569)+AH571</f>
        <v>726853522.1965065</v>
      </c>
      <c r="AI572" s="69">
        <f>求节点($C$8:$C$67,$L$8:$L$67,基本信息!R569)+AI571</f>
        <v>811340093.50572407</v>
      </c>
      <c r="AJ572" s="69"/>
    </row>
    <row r="573" spans="14:36" x14ac:dyDescent="0.15">
      <c r="N573" s="69"/>
      <c r="O573" s="69">
        <v>566</v>
      </c>
      <c r="P573" s="69">
        <f>求节点($C$8:$C$67,$I$8:$I$67,基本信息!N570)+P572</f>
        <v>620035.53293080663</v>
      </c>
      <c r="Q573" s="69">
        <f>求节点($C$8:$C$67,$I$8:$I$67,基本信息!O570)+Q572</f>
        <v>654077.79688078084</v>
      </c>
      <c r="R573" s="69">
        <f>求节点($C$8:$C$67,$I$8:$I$67,基本信息!P570)+R572</f>
        <v>689534.69667524379</v>
      </c>
      <c r="S573" s="69">
        <f>求节点($C$8:$C$67,$I$8:$I$67,基本信息!Q570)+S572</f>
        <v>726552.6823951269</v>
      </c>
      <c r="T573" s="69">
        <f>求节点($C$8:$C$67,$I$8:$I$67,基本信息!R570)+T572</f>
        <v>765449.85137715051</v>
      </c>
      <c r="U573" s="69">
        <f>求节点($C$8:$C$67,$J$8:$J$67,基本信息!N570)+U572</f>
        <v>17097258.574859377</v>
      </c>
      <c r="V573" s="69">
        <f>求节点($C$8:$C$67,$J$8:$J$67,基本信息!O570)+V572</f>
        <v>18282070.15777117</v>
      </c>
      <c r="W573" s="69">
        <f>求节点($C$8:$C$67,$J$8:$J$67,基本信息!P570)+W572</f>
        <v>19524890.589488775</v>
      </c>
      <c r="X573" s="69">
        <f>求节点($C$8:$C$67,$J$8:$J$67,基本信息!Q570)+X572</f>
        <v>20828858.334594853</v>
      </c>
      <c r="Y573" s="69">
        <f>求节点($C$8:$C$67,$J$8:$J$67,基本信息!R570)+Y572</f>
        <v>22203131.168546535</v>
      </c>
      <c r="Z573" s="69">
        <f>求节点($C$8:$C$67,$K$8:$K$67,基本信息!N570)+Z572</f>
        <v>0</v>
      </c>
      <c r="AA573" s="69">
        <f>求节点($C$8:$C$67,$K$8:$K$67,基本信息!O570)+AA572</f>
        <v>0</v>
      </c>
      <c r="AB573" s="69">
        <f>求节点($C$8:$C$67,$K$8:$K$67,基本信息!P570)+AB572</f>
        <v>0</v>
      </c>
      <c r="AC573" s="69">
        <f>求节点($C$8:$C$67,$K$8:$K$67,基本信息!Q570)+AC572</f>
        <v>0</v>
      </c>
      <c r="AD573" s="69">
        <f>求节点($C$8:$C$67,$K$8:$K$67,基本信息!R570)+AD572</f>
        <v>0</v>
      </c>
      <c r="AE573" s="69">
        <f>求节点($C$8:$C$67,$L$8:$L$67,基本信息!N570)+AE572</f>
        <v>506307496.30241644</v>
      </c>
      <c r="AF573" s="69">
        <f>求节点($C$8:$C$67,$L$8:$L$67,基本信息!O570)+AF572</f>
        <v>574005979.81044507</v>
      </c>
      <c r="AG573" s="69">
        <f>求节点($C$8:$C$67,$L$8:$L$67,基本信息!P570)+AG572</f>
        <v>647698353.71210933</v>
      </c>
      <c r="AH573" s="69">
        <f>求节点($C$8:$C$67,$L$8:$L$67,基本信息!Q570)+AH572</f>
        <v>726853522.1965065</v>
      </c>
      <c r="AI573" s="69">
        <f>求节点($C$8:$C$67,$L$8:$L$67,基本信息!R570)+AI572</f>
        <v>811340093.50572407</v>
      </c>
      <c r="AJ573" s="69"/>
    </row>
    <row r="574" spans="14:36" x14ac:dyDescent="0.15">
      <c r="N574" s="69"/>
      <c r="O574" s="69">
        <v>567</v>
      </c>
      <c r="P574" s="69">
        <f>求节点($C$8:$C$67,$I$8:$I$67,基本信息!N571)+P573</f>
        <v>620035.53293080663</v>
      </c>
      <c r="Q574" s="69">
        <f>求节点($C$8:$C$67,$I$8:$I$67,基本信息!O571)+Q573</f>
        <v>654077.79688078084</v>
      </c>
      <c r="R574" s="69">
        <f>求节点($C$8:$C$67,$I$8:$I$67,基本信息!P571)+R573</f>
        <v>689534.69667524379</v>
      </c>
      <c r="S574" s="69">
        <f>求节点($C$8:$C$67,$I$8:$I$67,基本信息!Q571)+S573</f>
        <v>726552.6823951269</v>
      </c>
      <c r="T574" s="69">
        <f>求节点($C$8:$C$67,$I$8:$I$67,基本信息!R571)+T573</f>
        <v>765449.85137715051</v>
      </c>
      <c r="U574" s="69">
        <f>求节点($C$8:$C$67,$J$8:$J$67,基本信息!N571)+U573</f>
        <v>17097258.574859377</v>
      </c>
      <c r="V574" s="69">
        <f>求节点($C$8:$C$67,$J$8:$J$67,基本信息!O571)+V573</f>
        <v>18282070.15777117</v>
      </c>
      <c r="W574" s="69">
        <f>求节点($C$8:$C$67,$J$8:$J$67,基本信息!P571)+W573</f>
        <v>19524890.589488775</v>
      </c>
      <c r="X574" s="69">
        <f>求节点($C$8:$C$67,$J$8:$J$67,基本信息!Q571)+X573</f>
        <v>20828858.334594853</v>
      </c>
      <c r="Y574" s="69">
        <f>求节点($C$8:$C$67,$J$8:$J$67,基本信息!R571)+Y573</f>
        <v>22203131.168546535</v>
      </c>
      <c r="Z574" s="69">
        <f>求节点($C$8:$C$67,$K$8:$K$67,基本信息!N571)+Z573</f>
        <v>0</v>
      </c>
      <c r="AA574" s="69">
        <f>求节点($C$8:$C$67,$K$8:$K$67,基本信息!O571)+AA573</f>
        <v>0</v>
      </c>
      <c r="AB574" s="69">
        <f>求节点($C$8:$C$67,$K$8:$K$67,基本信息!P571)+AB573</f>
        <v>0</v>
      </c>
      <c r="AC574" s="69">
        <f>求节点($C$8:$C$67,$K$8:$K$67,基本信息!Q571)+AC573</f>
        <v>0</v>
      </c>
      <c r="AD574" s="69">
        <f>求节点($C$8:$C$67,$K$8:$K$67,基本信息!R571)+AD573</f>
        <v>0</v>
      </c>
      <c r="AE574" s="69">
        <f>求节点($C$8:$C$67,$L$8:$L$67,基本信息!N571)+AE573</f>
        <v>506307496.30241644</v>
      </c>
      <c r="AF574" s="69">
        <f>求节点($C$8:$C$67,$L$8:$L$67,基本信息!O571)+AF573</f>
        <v>574005979.81044507</v>
      </c>
      <c r="AG574" s="69">
        <f>求节点($C$8:$C$67,$L$8:$L$67,基本信息!P571)+AG573</f>
        <v>647698353.71210933</v>
      </c>
      <c r="AH574" s="69">
        <f>求节点($C$8:$C$67,$L$8:$L$67,基本信息!Q571)+AH573</f>
        <v>726853522.1965065</v>
      </c>
      <c r="AI574" s="69">
        <f>求节点($C$8:$C$67,$L$8:$L$67,基本信息!R571)+AI573</f>
        <v>811340093.50572407</v>
      </c>
      <c r="AJ574" s="69"/>
    </row>
    <row r="575" spans="14:36" x14ac:dyDescent="0.15">
      <c r="N575" s="69"/>
      <c r="O575" s="69">
        <v>568</v>
      </c>
      <c r="P575" s="69">
        <f>求节点($C$8:$C$67,$I$8:$I$67,基本信息!N572)+P574</f>
        <v>620035.53293080663</v>
      </c>
      <c r="Q575" s="69">
        <f>求节点($C$8:$C$67,$I$8:$I$67,基本信息!O572)+Q574</f>
        <v>654077.79688078084</v>
      </c>
      <c r="R575" s="69">
        <f>求节点($C$8:$C$67,$I$8:$I$67,基本信息!P572)+R574</f>
        <v>689534.69667524379</v>
      </c>
      <c r="S575" s="69">
        <f>求节点($C$8:$C$67,$I$8:$I$67,基本信息!Q572)+S574</f>
        <v>726552.6823951269</v>
      </c>
      <c r="T575" s="69">
        <f>求节点($C$8:$C$67,$I$8:$I$67,基本信息!R572)+T574</f>
        <v>765449.85137715051</v>
      </c>
      <c r="U575" s="69">
        <f>求节点($C$8:$C$67,$J$8:$J$67,基本信息!N572)+U574</f>
        <v>17097258.574859377</v>
      </c>
      <c r="V575" s="69">
        <f>求节点($C$8:$C$67,$J$8:$J$67,基本信息!O572)+V574</f>
        <v>18282070.15777117</v>
      </c>
      <c r="W575" s="69">
        <f>求节点($C$8:$C$67,$J$8:$J$67,基本信息!P572)+W574</f>
        <v>19524890.589488775</v>
      </c>
      <c r="X575" s="69">
        <f>求节点($C$8:$C$67,$J$8:$J$67,基本信息!Q572)+X574</f>
        <v>20828858.334594853</v>
      </c>
      <c r="Y575" s="69">
        <f>求节点($C$8:$C$67,$J$8:$J$67,基本信息!R572)+Y574</f>
        <v>22203131.168546535</v>
      </c>
      <c r="Z575" s="69">
        <f>求节点($C$8:$C$67,$K$8:$K$67,基本信息!N572)+Z574</f>
        <v>0</v>
      </c>
      <c r="AA575" s="69">
        <f>求节点($C$8:$C$67,$K$8:$K$67,基本信息!O572)+AA574</f>
        <v>0</v>
      </c>
      <c r="AB575" s="69">
        <f>求节点($C$8:$C$67,$K$8:$K$67,基本信息!P572)+AB574</f>
        <v>0</v>
      </c>
      <c r="AC575" s="69">
        <f>求节点($C$8:$C$67,$K$8:$K$67,基本信息!Q572)+AC574</f>
        <v>0</v>
      </c>
      <c r="AD575" s="69">
        <f>求节点($C$8:$C$67,$K$8:$K$67,基本信息!R572)+AD574</f>
        <v>0</v>
      </c>
      <c r="AE575" s="69">
        <f>求节点($C$8:$C$67,$L$8:$L$67,基本信息!N572)+AE574</f>
        <v>506307496.30241644</v>
      </c>
      <c r="AF575" s="69">
        <f>求节点($C$8:$C$67,$L$8:$L$67,基本信息!O572)+AF574</f>
        <v>574005979.81044507</v>
      </c>
      <c r="AG575" s="69">
        <f>求节点($C$8:$C$67,$L$8:$L$67,基本信息!P572)+AG574</f>
        <v>647698353.71210933</v>
      </c>
      <c r="AH575" s="69">
        <f>求节点($C$8:$C$67,$L$8:$L$67,基本信息!Q572)+AH574</f>
        <v>726853522.1965065</v>
      </c>
      <c r="AI575" s="69">
        <f>求节点($C$8:$C$67,$L$8:$L$67,基本信息!R572)+AI574</f>
        <v>811340093.50572407</v>
      </c>
      <c r="AJ575" s="69"/>
    </row>
    <row r="576" spans="14:36" x14ac:dyDescent="0.15">
      <c r="N576" s="69"/>
      <c r="O576" s="69">
        <v>569</v>
      </c>
      <c r="P576" s="69">
        <f>求节点($C$8:$C$67,$I$8:$I$67,基本信息!N573)+P575</f>
        <v>620035.53293080663</v>
      </c>
      <c r="Q576" s="69">
        <f>求节点($C$8:$C$67,$I$8:$I$67,基本信息!O573)+Q575</f>
        <v>654077.79688078084</v>
      </c>
      <c r="R576" s="69">
        <f>求节点($C$8:$C$67,$I$8:$I$67,基本信息!P573)+R575</f>
        <v>689534.69667524379</v>
      </c>
      <c r="S576" s="69">
        <f>求节点($C$8:$C$67,$I$8:$I$67,基本信息!Q573)+S575</f>
        <v>726552.6823951269</v>
      </c>
      <c r="T576" s="69">
        <f>求节点($C$8:$C$67,$I$8:$I$67,基本信息!R573)+T575</f>
        <v>765449.85137715051</v>
      </c>
      <c r="U576" s="69">
        <f>求节点($C$8:$C$67,$J$8:$J$67,基本信息!N573)+U575</f>
        <v>17097258.574859377</v>
      </c>
      <c r="V576" s="69">
        <f>求节点($C$8:$C$67,$J$8:$J$67,基本信息!O573)+V575</f>
        <v>18282070.15777117</v>
      </c>
      <c r="W576" s="69">
        <f>求节点($C$8:$C$67,$J$8:$J$67,基本信息!P573)+W575</f>
        <v>19524890.589488775</v>
      </c>
      <c r="X576" s="69">
        <f>求节点($C$8:$C$67,$J$8:$J$67,基本信息!Q573)+X575</f>
        <v>20828858.334594853</v>
      </c>
      <c r="Y576" s="69">
        <f>求节点($C$8:$C$67,$J$8:$J$67,基本信息!R573)+Y575</f>
        <v>22203131.168546535</v>
      </c>
      <c r="Z576" s="69">
        <f>求节点($C$8:$C$67,$K$8:$K$67,基本信息!N573)+Z575</f>
        <v>0</v>
      </c>
      <c r="AA576" s="69">
        <f>求节点($C$8:$C$67,$K$8:$K$67,基本信息!O573)+AA575</f>
        <v>0</v>
      </c>
      <c r="AB576" s="69">
        <f>求节点($C$8:$C$67,$K$8:$K$67,基本信息!P573)+AB575</f>
        <v>0</v>
      </c>
      <c r="AC576" s="69">
        <f>求节点($C$8:$C$67,$K$8:$K$67,基本信息!Q573)+AC575</f>
        <v>0</v>
      </c>
      <c r="AD576" s="69">
        <f>求节点($C$8:$C$67,$K$8:$K$67,基本信息!R573)+AD575</f>
        <v>0</v>
      </c>
      <c r="AE576" s="69">
        <f>求节点($C$8:$C$67,$L$8:$L$67,基本信息!N573)+AE575</f>
        <v>506307496.30241644</v>
      </c>
      <c r="AF576" s="69">
        <f>求节点($C$8:$C$67,$L$8:$L$67,基本信息!O573)+AF575</f>
        <v>574005979.81044507</v>
      </c>
      <c r="AG576" s="69">
        <f>求节点($C$8:$C$67,$L$8:$L$67,基本信息!P573)+AG575</f>
        <v>647698353.71210933</v>
      </c>
      <c r="AH576" s="69">
        <f>求节点($C$8:$C$67,$L$8:$L$67,基本信息!Q573)+AH575</f>
        <v>726853522.1965065</v>
      </c>
      <c r="AI576" s="69">
        <f>求节点($C$8:$C$67,$L$8:$L$67,基本信息!R573)+AI575</f>
        <v>811340093.50572407</v>
      </c>
      <c r="AJ576" s="69"/>
    </row>
    <row r="577" spans="14:36" x14ac:dyDescent="0.15">
      <c r="N577" s="69"/>
      <c r="O577" s="69">
        <v>570</v>
      </c>
      <c r="P577" s="69">
        <f>求节点($C$8:$C$67,$I$8:$I$67,基本信息!N574)+P576</f>
        <v>620035.53293080663</v>
      </c>
      <c r="Q577" s="69">
        <f>求节点($C$8:$C$67,$I$8:$I$67,基本信息!O574)+Q576</f>
        <v>654077.79688078084</v>
      </c>
      <c r="R577" s="69">
        <f>求节点($C$8:$C$67,$I$8:$I$67,基本信息!P574)+R576</f>
        <v>689534.69667524379</v>
      </c>
      <c r="S577" s="69">
        <f>求节点($C$8:$C$67,$I$8:$I$67,基本信息!Q574)+S576</f>
        <v>726552.6823951269</v>
      </c>
      <c r="T577" s="69">
        <f>求节点($C$8:$C$67,$I$8:$I$67,基本信息!R574)+T576</f>
        <v>765449.85137715051</v>
      </c>
      <c r="U577" s="69">
        <f>求节点($C$8:$C$67,$J$8:$J$67,基本信息!N574)+U576</f>
        <v>17097258.574859377</v>
      </c>
      <c r="V577" s="69">
        <f>求节点($C$8:$C$67,$J$8:$J$67,基本信息!O574)+V576</f>
        <v>18282070.15777117</v>
      </c>
      <c r="W577" s="69">
        <f>求节点($C$8:$C$67,$J$8:$J$67,基本信息!P574)+W576</f>
        <v>19524890.589488775</v>
      </c>
      <c r="X577" s="69">
        <f>求节点($C$8:$C$67,$J$8:$J$67,基本信息!Q574)+X576</f>
        <v>20828858.334594853</v>
      </c>
      <c r="Y577" s="69">
        <f>求节点($C$8:$C$67,$J$8:$J$67,基本信息!R574)+Y576</f>
        <v>22203131.168546535</v>
      </c>
      <c r="Z577" s="69">
        <f>求节点($C$8:$C$67,$K$8:$K$67,基本信息!N574)+Z576</f>
        <v>0</v>
      </c>
      <c r="AA577" s="69">
        <f>求节点($C$8:$C$67,$K$8:$K$67,基本信息!O574)+AA576</f>
        <v>0</v>
      </c>
      <c r="AB577" s="69">
        <f>求节点($C$8:$C$67,$K$8:$K$67,基本信息!P574)+AB576</f>
        <v>0</v>
      </c>
      <c r="AC577" s="69">
        <f>求节点($C$8:$C$67,$K$8:$K$67,基本信息!Q574)+AC576</f>
        <v>0</v>
      </c>
      <c r="AD577" s="69">
        <f>求节点($C$8:$C$67,$K$8:$K$67,基本信息!R574)+AD576</f>
        <v>0</v>
      </c>
      <c r="AE577" s="69">
        <f>求节点($C$8:$C$67,$L$8:$L$67,基本信息!N574)+AE576</f>
        <v>506307496.30241644</v>
      </c>
      <c r="AF577" s="69">
        <f>求节点($C$8:$C$67,$L$8:$L$67,基本信息!O574)+AF576</f>
        <v>574005979.81044507</v>
      </c>
      <c r="AG577" s="69">
        <f>求节点($C$8:$C$67,$L$8:$L$67,基本信息!P574)+AG576</f>
        <v>647698353.71210933</v>
      </c>
      <c r="AH577" s="69">
        <f>求节点($C$8:$C$67,$L$8:$L$67,基本信息!Q574)+AH576</f>
        <v>726853522.1965065</v>
      </c>
      <c r="AI577" s="69">
        <f>求节点($C$8:$C$67,$L$8:$L$67,基本信息!R574)+AI576</f>
        <v>811340093.50572407</v>
      </c>
      <c r="AJ577" s="69"/>
    </row>
    <row r="578" spans="14:36" x14ac:dyDescent="0.15">
      <c r="N578" s="69"/>
      <c r="O578" s="69">
        <v>571</v>
      </c>
      <c r="P578" s="69">
        <f>求节点($C$8:$C$67,$I$8:$I$67,基本信息!N575)+P577</f>
        <v>620035.53293080663</v>
      </c>
      <c r="Q578" s="69">
        <f>求节点($C$8:$C$67,$I$8:$I$67,基本信息!O575)+Q577</f>
        <v>654077.79688078084</v>
      </c>
      <c r="R578" s="69">
        <f>求节点($C$8:$C$67,$I$8:$I$67,基本信息!P575)+R577</f>
        <v>689534.69667524379</v>
      </c>
      <c r="S578" s="69">
        <f>求节点($C$8:$C$67,$I$8:$I$67,基本信息!Q575)+S577</f>
        <v>726552.6823951269</v>
      </c>
      <c r="T578" s="69">
        <f>求节点($C$8:$C$67,$I$8:$I$67,基本信息!R575)+T577</f>
        <v>765449.85137715051</v>
      </c>
      <c r="U578" s="69">
        <f>求节点($C$8:$C$67,$J$8:$J$67,基本信息!N575)+U577</f>
        <v>17097258.574859377</v>
      </c>
      <c r="V578" s="69">
        <f>求节点($C$8:$C$67,$J$8:$J$67,基本信息!O575)+V577</f>
        <v>18282070.15777117</v>
      </c>
      <c r="W578" s="69">
        <f>求节点($C$8:$C$67,$J$8:$J$67,基本信息!P575)+W577</f>
        <v>19524890.589488775</v>
      </c>
      <c r="X578" s="69">
        <f>求节点($C$8:$C$67,$J$8:$J$67,基本信息!Q575)+X577</f>
        <v>20828858.334594853</v>
      </c>
      <c r="Y578" s="69">
        <f>求节点($C$8:$C$67,$J$8:$J$67,基本信息!R575)+Y577</f>
        <v>22203131.168546535</v>
      </c>
      <c r="Z578" s="69">
        <f>求节点($C$8:$C$67,$K$8:$K$67,基本信息!N575)+Z577</f>
        <v>0</v>
      </c>
      <c r="AA578" s="69">
        <f>求节点($C$8:$C$67,$K$8:$K$67,基本信息!O575)+AA577</f>
        <v>0</v>
      </c>
      <c r="AB578" s="69">
        <f>求节点($C$8:$C$67,$K$8:$K$67,基本信息!P575)+AB577</f>
        <v>0</v>
      </c>
      <c r="AC578" s="69">
        <f>求节点($C$8:$C$67,$K$8:$K$67,基本信息!Q575)+AC577</f>
        <v>0</v>
      </c>
      <c r="AD578" s="69">
        <f>求节点($C$8:$C$67,$K$8:$K$67,基本信息!R575)+AD577</f>
        <v>0</v>
      </c>
      <c r="AE578" s="69">
        <f>求节点($C$8:$C$67,$L$8:$L$67,基本信息!N575)+AE577</f>
        <v>506307496.30241644</v>
      </c>
      <c r="AF578" s="69">
        <f>求节点($C$8:$C$67,$L$8:$L$67,基本信息!O575)+AF577</f>
        <v>574005979.81044507</v>
      </c>
      <c r="AG578" s="69">
        <f>求节点($C$8:$C$67,$L$8:$L$67,基本信息!P575)+AG577</f>
        <v>647698353.71210933</v>
      </c>
      <c r="AH578" s="69">
        <f>求节点($C$8:$C$67,$L$8:$L$67,基本信息!Q575)+AH577</f>
        <v>726853522.1965065</v>
      </c>
      <c r="AI578" s="69">
        <f>求节点($C$8:$C$67,$L$8:$L$67,基本信息!R575)+AI577</f>
        <v>811340093.50572407</v>
      </c>
      <c r="AJ578" s="69"/>
    </row>
    <row r="579" spans="14:36" x14ac:dyDescent="0.15">
      <c r="N579" s="69"/>
      <c r="O579" s="69">
        <v>572</v>
      </c>
      <c r="P579" s="69">
        <f>求节点($C$8:$C$67,$I$8:$I$67,基本信息!N576)+P578</f>
        <v>620035.53293080663</v>
      </c>
      <c r="Q579" s="69">
        <f>求节点($C$8:$C$67,$I$8:$I$67,基本信息!O576)+Q578</f>
        <v>654077.79688078084</v>
      </c>
      <c r="R579" s="69">
        <f>求节点($C$8:$C$67,$I$8:$I$67,基本信息!P576)+R578</f>
        <v>689534.69667524379</v>
      </c>
      <c r="S579" s="69">
        <f>求节点($C$8:$C$67,$I$8:$I$67,基本信息!Q576)+S578</f>
        <v>726552.6823951269</v>
      </c>
      <c r="T579" s="69">
        <f>求节点($C$8:$C$67,$I$8:$I$67,基本信息!R576)+T578</f>
        <v>765449.85137715051</v>
      </c>
      <c r="U579" s="69">
        <f>求节点($C$8:$C$67,$J$8:$J$67,基本信息!N576)+U578</f>
        <v>17097258.574859377</v>
      </c>
      <c r="V579" s="69">
        <f>求节点($C$8:$C$67,$J$8:$J$67,基本信息!O576)+V578</f>
        <v>18282070.15777117</v>
      </c>
      <c r="W579" s="69">
        <f>求节点($C$8:$C$67,$J$8:$J$67,基本信息!P576)+W578</f>
        <v>19524890.589488775</v>
      </c>
      <c r="X579" s="69">
        <f>求节点($C$8:$C$67,$J$8:$J$67,基本信息!Q576)+X578</f>
        <v>20828858.334594853</v>
      </c>
      <c r="Y579" s="69">
        <f>求节点($C$8:$C$67,$J$8:$J$67,基本信息!R576)+Y578</f>
        <v>22203131.168546535</v>
      </c>
      <c r="Z579" s="69">
        <f>求节点($C$8:$C$67,$K$8:$K$67,基本信息!N576)+Z578</f>
        <v>0</v>
      </c>
      <c r="AA579" s="69">
        <f>求节点($C$8:$C$67,$K$8:$K$67,基本信息!O576)+AA578</f>
        <v>0</v>
      </c>
      <c r="AB579" s="69">
        <f>求节点($C$8:$C$67,$K$8:$K$67,基本信息!P576)+AB578</f>
        <v>0</v>
      </c>
      <c r="AC579" s="69">
        <f>求节点($C$8:$C$67,$K$8:$K$67,基本信息!Q576)+AC578</f>
        <v>0</v>
      </c>
      <c r="AD579" s="69">
        <f>求节点($C$8:$C$67,$K$8:$K$67,基本信息!R576)+AD578</f>
        <v>0</v>
      </c>
      <c r="AE579" s="69">
        <f>求节点($C$8:$C$67,$L$8:$L$67,基本信息!N576)+AE578</f>
        <v>506307496.30241644</v>
      </c>
      <c r="AF579" s="69">
        <f>求节点($C$8:$C$67,$L$8:$L$67,基本信息!O576)+AF578</f>
        <v>574005979.81044507</v>
      </c>
      <c r="AG579" s="69">
        <f>求节点($C$8:$C$67,$L$8:$L$67,基本信息!P576)+AG578</f>
        <v>647698353.71210933</v>
      </c>
      <c r="AH579" s="69">
        <f>求节点($C$8:$C$67,$L$8:$L$67,基本信息!Q576)+AH578</f>
        <v>726853522.1965065</v>
      </c>
      <c r="AI579" s="69">
        <f>求节点($C$8:$C$67,$L$8:$L$67,基本信息!R576)+AI578</f>
        <v>811340093.50572407</v>
      </c>
      <c r="AJ579" s="69"/>
    </row>
    <row r="580" spans="14:36" x14ac:dyDescent="0.15">
      <c r="N580" s="69"/>
      <c r="O580" s="69">
        <v>573</v>
      </c>
      <c r="P580" s="69">
        <f>求节点($C$8:$C$67,$I$8:$I$67,基本信息!N577)+P579</f>
        <v>620035.53293080663</v>
      </c>
      <c r="Q580" s="69">
        <f>求节点($C$8:$C$67,$I$8:$I$67,基本信息!O577)+Q579</f>
        <v>654077.79688078084</v>
      </c>
      <c r="R580" s="69">
        <f>求节点($C$8:$C$67,$I$8:$I$67,基本信息!P577)+R579</f>
        <v>689534.69667524379</v>
      </c>
      <c r="S580" s="69">
        <f>求节点($C$8:$C$67,$I$8:$I$67,基本信息!Q577)+S579</f>
        <v>726552.6823951269</v>
      </c>
      <c r="T580" s="69">
        <f>求节点($C$8:$C$67,$I$8:$I$67,基本信息!R577)+T579</f>
        <v>765449.85137715051</v>
      </c>
      <c r="U580" s="69">
        <f>求节点($C$8:$C$67,$J$8:$J$67,基本信息!N577)+U579</f>
        <v>17097258.574859377</v>
      </c>
      <c r="V580" s="69">
        <f>求节点($C$8:$C$67,$J$8:$J$67,基本信息!O577)+V579</f>
        <v>18282070.15777117</v>
      </c>
      <c r="W580" s="69">
        <f>求节点($C$8:$C$67,$J$8:$J$67,基本信息!P577)+W579</f>
        <v>19524890.589488775</v>
      </c>
      <c r="X580" s="69">
        <f>求节点($C$8:$C$67,$J$8:$J$67,基本信息!Q577)+X579</f>
        <v>20828858.334594853</v>
      </c>
      <c r="Y580" s="69">
        <f>求节点($C$8:$C$67,$J$8:$J$67,基本信息!R577)+Y579</f>
        <v>22203131.168546535</v>
      </c>
      <c r="Z580" s="69">
        <f>求节点($C$8:$C$67,$K$8:$K$67,基本信息!N577)+Z579</f>
        <v>0</v>
      </c>
      <c r="AA580" s="69">
        <f>求节点($C$8:$C$67,$K$8:$K$67,基本信息!O577)+AA579</f>
        <v>0</v>
      </c>
      <c r="AB580" s="69">
        <f>求节点($C$8:$C$67,$K$8:$K$67,基本信息!P577)+AB579</f>
        <v>0</v>
      </c>
      <c r="AC580" s="69">
        <f>求节点($C$8:$C$67,$K$8:$K$67,基本信息!Q577)+AC579</f>
        <v>0</v>
      </c>
      <c r="AD580" s="69">
        <f>求节点($C$8:$C$67,$K$8:$K$67,基本信息!R577)+AD579</f>
        <v>0</v>
      </c>
      <c r="AE580" s="69">
        <f>求节点($C$8:$C$67,$L$8:$L$67,基本信息!N577)+AE579</f>
        <v>506307496.30241644</v>
      </c>
      <c r="AF580" s="69">
        <f>求节点($C$8:$C$67,$L$8:$L$67,基本信息!O577)+AF579</f>
        <v>574005979.81044507</v>
      </c>
      <c r="AG580" s="69">
        <f>求节点($C$8:$C$67,$L$8:$L$67,基本信息!P577)+AG579</f>
        <v>647698353.71210933</v>
      </c>
      <c r="AH580" s="69">
        <f>求节点($C$8:$C$67,$L$8:$L$67,基本信息!Q577)+AH579</f>
        <v>726853522.1965065</v>
      </c>
      <c r="AI580" s="69">
        <f>求节点($C$8:$C$67,$L$8:$L$67,基本信息!R577)+AI579</f>
        <v>811340093.50572407</v>
      </c>
      <c r="AJ580" s="69"/>
    </row>
    <row r="581" spans="14:36" x14ac:dyDescent="0.15">
      <c r="N581" s="69"/>
      <c r="O581" s="69">
        <v>574</v>
      </c>
      <c r="P581" s="69">
        <f>求节点($C$8:$C$67,$I$8:$I$67,基本信息!N578)+P580</f>
        <v>620035.53293080663</v>
      </c>
      <c r="Q581" s="69">
        <f>求节点($C$8:$C$67,$I$8:$I$67,基本信息!O578)+Q580</f>
        <v>654077.79688078084</v>
      </c>
      <c r="R581" s="69">
        <f>求节点($C$8:$C$67,$I$8:$I$67,基本信息!P578)+R580</f>
        <v>689534.69667524379</v>
      </c>
      <c r="S581" s="69">
        <f>求节点($C$8:$C$67,$I$8:$I$67,基本信息!Q578)+S580</f>
        <v>726552.6823951269</v>
      </c>
      <c r="T581" s="69">
        <f>求节点($C$8:$C$67,$I$8:$I$67,基本信息!R578)+T580</f>
        <v>765449.85137715051</v>
      </c>
      <c r="U581" s="69">
        <f>求节点($C$8:$C$67,$J$8:$J$67,基本信息!N578)+U580</f>
        <v>17097258.574859377</v>
      </c>
      <c r="V581" s="69">
        <f>求节点($C$8:$C$67,$J$8:$J$67,基本信息!O578)+V580</f>
        <v>18282070.15777117</v>
      </c>
      <c r="W581" s="69">
        <f>求节点($C$8:$C$67,$J$8:$J$67,基本信息!P578)+W580</f>
        <v>19524890.589488775</v>
      </c>
      <c r="X581" s="69">
        <f>求节点($C$8:$C$67,$J$8:$J$67,基本信息!Q578)+X580</f>
        <v>20828858.334594853</v>
      </c>
      <c r="Y581" s="69">
        <f>求节点($C$8:$C$67,$J$8:$J$67,基本信息!R578)+Y580</f>
        <v>22203131.168546535</v>
      </c>
      <c r="Z581" s="69">
        <f>求节点($C$8:$C$67,$K$8:$K$67,基本信息!N578)+Z580</f>
        <v>0</v>
      </c>
      <c r="AA581" s="69">
        <f>求节点($C$8:$C$67,$K$8:$K$67,基本信息!O578)+AA580</f>
        <v>0</v>
      </c>
      <c r="AB581" s="69">
        <f>求节点($C$8:$C$67,$K$8:$K$67,基本信息!P578)+AB580</f>
        <v>0</v>
      </c>
      <c r="AC581" s="69">
        <f>求节点($C$8:$C$67,$K$8:$K$67,基本信息!Q578)+AC580</f>
        <v>0</v>
      </c>
      <c r="AD581" s="69">
        <f>求节点($C$8:$C$67,$K$8:$K$67,基本信息!R578)+AD580</f>
        <v>0</v>
      </c>
      <c r="AE581" s="69">
        <f>求节点($C$8:$C$67,$L$8:$L$67,基本信息!N578)+AE580</f>
        <v>506307496.30241644</v>
      </c>
      <c r="AF581" s="69">
        <f>求节点($C$8:$C$67,$L$8:$L$67,基本信息!O578)+AF580</f>
        <v>574005979.81044507</v>
      </c>
      <c r="AG581" s="69">
        <f>求节点($C$8:$C$67,$L$8:$L$67,基本信息!P578)+AG580</f>
        <v>647698353.71210933</v>
      </c>
      <c r="AH581" s="69">
        <f>求节点($C$8:$C$67,$L$8:$L$67,基本信息!Q578)+AH580</f>
        <v>726853522.1965065</v>
      </c>
      <c r="AI581" s="69">
        <f>求节点($C$8:$C$67,$L$8:$L$67,基本信息!R578)+AI580</f>
        <v>811340093.50572407</v>
      </c>
      <c r="AJ581" s="69"/>
    </row>
    <row r="582" spans="14:36" x14ac:dyDescent="0.15">
      <c r="N582" s="69"/>
      <c r="O582" s="69">
        <v>575</v>
      </c>
      <c r="P582" s="69">
        <f>求节点($C$8:$C$67,$I$8:$I$67,基本信息!N579)+P581</f>
        <v>620035.53293080663</v>
      </c>
      <c r="Q582" s="69">
        <f>求节点($C$8:$C$67,$I$8:$I$67,基本信息!O579)+Q581</f>
        <v>654077.79688078084</v>
      </c>
      <c r="R582" s="69">
        <f>求节点($C$8:$C$67,$I$8:$I$67,基本信息!P579)+R581</f>
        <v>689534.69667524379</v>
      </c>
      <c r="S582" s="69">
        <f>求节点($C$8:$C$67,$I$8:$I$67,基本信息!Q579)+S581</f>
        <v>726552.6823951269</v>
      </c>
      <c r="T582" s="69">
        <f>求节点($C$8:$C$67,$I$8:$I$67,基本信息!R579)+T581</f>
        <v>765449.85137715051</v>
      </c>
      <c r="U582" s="69">
        <f>求节点($C$8:$C$67,$J$8:$J$67,基本信息!N579)+U581</f>
        <v>17097258.574859377</v>
      </c>
      <c r="V582" s="69">
        <f>求节点($C$8:$C$67,$J$8:$J$67,基本信息!O579)+V581</f>
        <v>18282070.15777117</v>
      </c>
      <c r="W582" s="69">
        <f>求节点($C$8:$C$67,$J$8:$J$67,基本信息!P579)+W581</f>
        <v>19524890.589488775</v>
      </c>
      <c r="X582" s="69">
        <f>求节点($C$8:$C$67,$J$8:$J$67,基本信息!Q579)+X581</f>
        <v>20828858.334594853</v>
      </c>
      <c r="Y582" s="69">
        <f>求节点($C$8:$C$67,$J$8:$J$67,基本信息!R579)+Y581</f>
        <v>22203131.168546535</v>
      </c>
      <c r="Z582" s="69">
        <f>求节点($C$8:$C$67,$K$8:$K$67,基本信息!N579)+Z581</f>
        <v>0</v>
      </c>
      <c r="AA582" s="69">
        <f>求节点($C$8:$C$67,$K$8:$K$67,基本信息!O579)+AA581</f>
        <v>0</v>
      </c>
      <c r="AB582" s="69">
        <f>求节点($C$8:$C$67,$K$8:$K$67,基本信息!P579)+AB581</f>
        <v>0</v>
      </c>
      <c r="AC582" s="69">
        <f>求节点($C$8:$C$67,$K$8:$K$67,基本信息!Q579)+AC581</f>
        <v>0</v>
      </c>
      <c r="AD582" s="69">
        <f>求节点($C$8:$C$67,$K$8:$K$67,基本信息!R579)+AD581</f>
        <v>0</v>
      </c>
      <c r="AE582" s="69">
        <f>求节点($C$8:$C$67,$L$8:$L$67,基本信息!N579)+AE581</f>
        <v>506307496.30241644</v>
      </c>
      <c r="AF582" s="69">
        <f>求节点($C$8:$C$67,$L$8:$L$67,基本信息!O579)+AF581</f>
        <v>574005979.81044507</v>
      </c>
      <c r="AG582" s="69">
        <f>求节点($C$8:$C$67,$L$8:$L$67,基本信息!P579)+AG581</f>
        <v>647698353.71210933</v>
      </c>
      <c r="AH582" s="69">
        <f>求节点($C$8:$C$67,$L$8:$L$67,基本信息!Q579)+AH581</f>
        <v>726853522.1965065</v>
      </c>
      <c r="AI582" s="69">
        <f>求节点($C$8:$C$67,$L$8:$L$67,基本信息!R579)+AI581</f>
        <v>811340093.50572407</v>
      </c>
      <c r="AJ582" s="69"/>
    </row>
    <row r="583" spans="14:36" x14ac:dyDescent="0.15">
      <c r="N583" s="69"/>
      <c r="O583" s="69">
        <v>576</v>
      </c>
      <c r="P583" s="69">
        <f>求节点($C$8:$C$67,$I$8:$I$67,基本信息!N580)+P582</f>
        <v>620035.53293080663</v>
      </c>
      <c r="Q583" s="69">
        <f>求节点($C$8:$C$67,$I$8:$I$67,基本信息!O580)+Q582</f>
        <v>654077.79688078084</v>
      </c>
      <c r="R583" s="69">
        <f>求节点($C$8:$C$67,$I$8:$I$67,基本信息!P580)+R582</f>
        <v>689534.69667524379</v>
      </c>
      <c r="S583" s="69">
        <f>求节点($C$8:$C$67,$I$8:$I$67,基本信息!Q580)+S582</f>
        <v>726552.6823951269</v>
      </c>
      <c r="T583" s="69">
        <f>求节点($C$8:$C$67,$I$8:$I$67,基本信息!R580)+T582</f>
        <v>765449.85137715051</v>
      </c>
      <c r="U583" s="69">
        <f>求节点($C$8:$C$67,$J$8:$J$67,基本信息!N580)+U582</f>
        <v>17097258.574859377</v>
      </c>
      <c r="V583" s="69">
        <f>求节点($C$8:$C$67,$J$8:$J$67,基本信息!O580)+V582</f>
        <v>18282070.15777117</v>
      </c>
      <c r="W583" s="69">
        <f>求节点($C$8:$C$67,$J$8:$J$67,基本信息!P580)+W582</f>
        <v>19524890.589488775</v>
      </c>
      <c r="X583" s="69">
        <f>求节点($C$8:$C$67,$J$8:$J$67,基本信息!Q580)+X582</f>
        <v>20828858.334594853</v>
      </c>
      <c r="Y583" s="69">
        <f>求节点($C$8:$C$67,$J$8:$J$67,基本信息!R580)+Y582</f>
        <v>22203131.168546535</v>
      </c>
      <c r="Z583" s="69">
        <f>求节点($C$8:$C$67,$K$8:$K$67,基本信息!N580)+Z582</f>
        <v>0</v>
      </c>
      <c r="AA583" s="69">
        <f>求节点($C$8:$C$67,$K$8:$K$67,基本信息!O580)+AA582</f>
        <v>0</v>
      </c>
      <c r="AB583" s="69">
        <f>求节点($C$8:$C$67,$K$8:$K$67,基本信息!P580)+AB582</f>
        <v>0</v>
      </c>
      <c r="AC583" s="69">
        <f>求节点($C$8:$C$67,$K$8:$K$67,基本信息!Q580)+AC582</f>
        <v>0</v>
      </c>
      <c r="AD583" s="69">
        <f>求节点($C$8:$C$67,$K$8:$K$67,基本信息!R580)+AD582</f>
        <v>0</v>
      </c>
      <c r="AE583" s="69">
        <f>求节点($C$8:$C$67,$L$8:$L$67,基本信息!N580)+AE582</f>
        <v>506307496.30241644</v>
      </c>
      <c r="AF583" s="69">
        <f>求节点($C$8:$C$67,$L$8:$L$67,基本信息!O580)+AF582</f>
        <v>574005979.81044507</v>
      </c>
      <c r="AG583" s="69">
        <f>求节点($C$8:$C$67,$L$8:$L$67,基本信息!P580)+AG582</f>
        <v>647698353.71210933</v>
      </c>
      <c r="AH583" s="69">
        <f>求节点($C$8:$C$67,$L$8:$L$67,基本信息!Q580)+AH582</f>
        <v>726853522.1965065</v>
      </c>
      <c r="AI583" s="69">
        <f>求节点($C$8:$C$67,$L$8:$L$67,基本信息!R580)+AI582</f>
        <v>811340093.50572407</v>
      </c>
      <c r="AJ583" s="69"/>
    </row>
    <row r="584" spans="14:36" x14ac:dyDescent="0.15">
      <c r="N584" s="69"/>
      <c r="O584" s="69">
        <v>577</v>
      </c>
      <c r="P584" s="69">
        <f>求节点($C$8:$C$67,$I$8:$I$67,基本信息!N581)+P583</f>
        <v>620035.53293080663</v>
      </c>
      <c r="Q584" s="69">
        <f>求节点($C$8:$C$67,$I$8:$I$67,基本信息!O581)+Q583</f>
        <v>654077.79688078084</v>
      </c>
      <c r="R584" s="69">
        <f>求节点($C$8:$C$67,$I$8:$I$67,基本信息!P581)+R583</f>
        <v>689534.69667524379</v>
      </c>
      <c r="S584" s="69">
        <f>求节点($C$8:$C$67,$I$8:$I$67,基本信息!Q581)+S583</f>
        <v>726552.6823951269</v>
      </c>
      <c r="T584" s="69">
        <f>求节点($C$8:$C$67,$I$8:$I$67,基本信息!R581)+T583</f>
        <v>765449.85137715051</v>
      </c>
      <c r="U584" s="69">
        <f>求节点($C$8:$C$67,$J$8:$J$67,基本信息!N581)+U583</f>
        <v>17097258.574859377</v>
      </c>
      <c r="V584" s="69">
        <f>求节点($C$8:$C$67,$J$8:$J$67,基本信息!O581)+V583</f>
        <v>18282070.15777117</v>
      </c>
      <c r="W584" s="69">
        <f>求节点($C$8:$C$67,$J$8:$J$67,基本信息!P581)+W583</f>
        <v>19524890.589488775</v>
      </c>
      <c r="X584" s="69">
        <f>求节点($C$8:$C$67,$J$8:$J$67,基本信息!Q581)+X583</f>
        <v>20828858.334594853</v>
      </c>
      <c r="Y584" s="69">
        <f>求节点($C$8:$C$67,$J$8:$J$67,基本信息!R581)+Y583</f>
        <v>22203131.168546535</v>
      </c>
      <c r="Z584" s="69">
        <f>求节点($C$8:$C$67,$K$8:$K$67,基本信息!N581)+Z583</f>
        <v>0</v>
      </c>
      <c r="AA584" s="69">
        <f>求节点($C$8:$C$67,$K$8:$K$67,基本信息!O581)+AA583</f>
        <v>0</v>
      </c>
      <c r="AB584" s="69">
        <f>求节点($C$8:$C$67,$K$8:$K$67,基本信息!P581)+AB583</f>
        <v>0</v>
      </c>
      <c r="AC584" s="69">
        <f>求节点($C$8:$C$67,$K$8:$K$67,基本信息!Q581)+AC583</f>
        <v>0</v>
      </c>
      <c r="AD584" s="69">
        <f>求节点($C$8:$C$67,$K$8:$K$67,基本信息!R581)+AD583</f>
        <v>0</v>
      </c>
      <c r="AE584" s="69">
        <f>求节点($C$8:$C$67,$L$8:$L$67,基本信息!N581)+AE583</f>
        <v>506307496.30241644</v>
      </c>
      <c r="AF584" s="69">
        <f>求节点($C$8:$C$67,$L$8:$L$67,基本信息!O581)+AF583</f>
        <v>574005979.81044507</v>
      </c>
      <c r="AG584" s="69">
        <f>求节点($C$8:$C$67,$L$8:$L$67,基本信息!P581)+AG583</f>
        <v>647698353.71210933</v>
      </c>
      <c r="AH584" s="69">
        <f>求节点($C$8:$C$67,$L$8:$L$67,基本信息!Q581)+AH583</f>
        <v>726853522.1965065</v>
      </c>
      <c r="AI584" s="69">
        <f>求节点($C$8:$C$67,$L$8:$L$67,基本信息!R581)+AI583</f>
        <v>811340093.50572407</v>
      </c>
      <c r="AJ584" s="69"/>
    </row>
    <row r="585" spans="14:36" x14ac:dyDescent="0.15">
      <c r="N585" s="69"/>
      <c r="O585" s="69">
        <v>578</v>
      </c>
      <c r="P585" s="69">
        <f>求节点($C$8:$C$67,$I$8:$I$67,基本信息!N582)+P584</f>
        <v>620035.53293080663</v>
      </c>
      <c r="Q585" s="69">
        <f>求节点($C$8:$C$67,$I$8:$I$67,基本信息!O582)+Q584</f>
        <v>654077.79688078084</v>
      </c>
      <c r="R585" s="69">
        <f>求节点($C$8:$C$67,$I$8:$I$67,基本信息!P582)+R584</f>
        <v>689534.69667524379</v>
      </c>
      <c r="S585" s="69">
        <f>求节点($C$8:$C$67,$I$8:$I$67,基本信息!Q582)+S584</f>
        <v>726552.6823951269</v>
      </c>
      <c r="T585" s="69">
        <f>求节点($C$8:$C$67,$I$8:$I$67,基本信息!R582)+T584</f>
        <v>765449.85137715051</v>
      </c>
      <c r="U585" s="69">
        <f>求节点($C$8:$C$67,$J$8:$J$67,基本信息!N582)+U584</f>
        <v>17097258.574859377</v>
      </c>
      <c r="V585" s="69">
        <f>求节点($C$8:$C$67,$J$8:$J$67,基本信息!O582)+V584</f>
        <v>18282070.15777117</v>
      </c>
      <c r="W585" s="69">
        <f>求节点($C$8:$C$67,$J$8:$J$67,基本信息!P582)+W584</f>
        <v>19524890.589488775</v>
      </c>
      <c r="X585" s="69">
        <f>求节点($C$8:$C$67,$J$8:$J$67,基本信息!Q582)+X584</f>
        <v>20828858.334594853</v>
      </c>
      <c r="Y585" s="69">
        <f>求节点($C$8:$C$67,$J$8:$J$67,基本信息!R582)+Y584</f>
        <v>22203131.168546535</v>
      </c>
      <c r="Z585" s="69">
        <f>求节点($C$8:$C$67,$K$8:$K$67,基本信息!N582)+Z584</f>
        <v>0</v>
      </c>
      <c r="AA585" s="69">
        <f>求节点($C$8:$C$67,$K$8:$K$67,基本信息!O582)+AA584</f>
        <v>0</v>
      </c>
      <c r="AB585" s="69">
        <f>求节点($C$8:$C$67,$K$8:$K$67,基本信息!P582)+AB584</f>
        <v>0</v>
      </c>
      <c r="AC585" s="69">
        <f>求节点($C$8:$C$67,$K$8:$K$67,基本信息!Q582)+AC584</f>
        <v>0</v>
      </c>
      <c r="AD585" s="69">
        <f>求节点($C$8:$C$67,$K$8:$K$67,基本信息!R582)+AD584</f>
        <v>0</v>
      </c>
      <c r="AE585" s="69">
        <f>求节点($C$8:$C$67,$L$8:$L$67,基本信息!N582)+AE584</f>
        <v>506307496.30241644</v>
      </c>
      <c r="AF585" s="69">
        <f>求节点($C$8:$C$67,$L$8:$L$67,基本信息!O582)+AF584</f>
        <v>574005979.81044507</v>
      </c>
      <c r="AG585" s="69">
        <f>求节点($C$8:$C$67,$L$8:$L$67,基本信息!P582)+AG584</f>
        <v>647698353.71210933</v>
      </c>
      <c r="AH585" s="69">
        <f>求节点($C$8:$C$67,$L$8:$L$67,基本信息!Q582)+AH584</f>
        <v>726853522.1965065</v>
      </c>
      <c r="AI585" s="69">
        <f>求节点($C$8:$C$67,$L$8:$L$67,基本信息!R582)+AI584</f>
        <v>811340093.50572407</v>
      </c>
      <c r="AJ585" s="69"/>
    </row>
    <row r="586" spans="14:36" x14ac:dyDescent="0.15">
      <c r="N586" s="69"/>
      <c r="O586" s="69">
        <v>579</v>
      </c>
      <c r="P586" s="69">
        <f>求节点($C$8:$C$67,$I$8:$I$67,基本信息!N583)+P585</f>
        <v>620035.53293080663</v>
      </c>
      <c r="Q586" s="69">
        <f>求节点($C$8:$C$67,$I$8:$I$67,基本信息!O583)+Q585</f>
        <v>654077.79688078084</v>
      </c>
      <c r="R586" s="69">
        <f>求节点($C$8:$C$67,$I$8:$I$67,基本信息!P583)+R585</f>
        <v>689534.69667524379</v>
      </c>
      <c r="S586" s="69">
        <f>求节点($C$8:$C$67,$I$8:$I$67,基本信息!Q583)+S585</f>
        <v>726552.6823951269</v>
      </c>
      <c r="T586" s="69">
        <f>求节点($C$8:$C$67,$I$8:$I$67,基本信息!R583)+T585</f>
        <v>765449.85137715051</v>
      </c>
      <c r="U586" s="69">
        <f>求节点($C$8:$C$67,$J$8:$J$67,基本信息!N583)+U585</f>
        <v>17097258.574859377</v>
      </c>
      <c r="V586" s="69">
        <f>求节点($C$8:$C$67,$J$8:$J$67,基本信息!O583)+V585</f>
        <v>18282070.15777117</v>
      </c>
      <c r="W586" s="69">
        <f>求节点($C$8:$C$67,$J$8:$J$67,基本信息!P583)+W585</f>
        <v>19524890.589488775</v>
      </c>
      <c r="X586" s="69">
        <f>求节点($C$8:$C$67,$J$8:$J$67,基本信息!Q583)+X585</f>
        <v>20828858.334594853</v>
      </c>
      <c r="Y586" s="69">
        <f>求节点($C$8:$C$67,$J$8:$J$67,基本信息!R583)+Y585</f>
        <v>22203131.168546535</v>
      </c>
      <c r="Z586" s="69">
        <f>求节点($C$8:$C$67,$K$8:$K$67,基本信息!N583)+Z585</f>
        <v>0</v>
      </c>
      <c r="AA586" s="69">
        <f>求节点($C$8:$C$67,$K$8:$K$67,基本信息!O583)+AA585</f>
        <v>0</v>
      </c>
      <c r="AB586" s="69">
        <f>求节点($C$8:$C$67,$K$8:$K$67,基本信息!P583)+AB585</f>
        <v>0</v>
      </c>
      <c r="AC586" s="69">
        <f>求节点($C$8:$C$67,$K$8:$K$67,基本信息!Q583)+AC585</f>
        <v>0</v>
      </c>
      <c r="AD586" s="69">
        <f>求节点($C$8:$C$67,$K$8:$K$67,基本信息!R583)+AD585</f>
        <v>0</v>
      </c>
      <c r="AE586" s="69">
        <f>求节点($C$8:$C$67,$L$8:$L$67,基本信息!N583)+AE585</f>
        <v>506307496.30241644</v>
      </c>
      <c r="AF586" s="69">
        <f>求节点($C$8:$C$67,$L$8:$L$67,基本信息!O583)+AF585</f>
        <v>574005979.81044507</v>
      </c>
      <c r="AG586" s="69">
        <f>求节点($C$8:$C$67,$L$8:$L$67,基本信息!P583)+AG585</f>
        <v>647698353.71210933</v>
      </c>
      <c r="AH586" s="69">
        <f>求节点($C$8:$C$67,$L$8:$L$67,基本信息!Q583)+AH585</f>
        <v>726853522.1965065</v>
      </c>
      <c r="AI586" s="69">
        <f>求节点($C$8:$C$67,$L$8:$L$67,基本信息!R583)+AI585</f>
        <v>811340093.50572407</v>
      </c>
      <c r="AJ586" s="69"/>
    </row>
    <row r="587" spans="14:36" x14ac:dyDescent="0.15">
      <c r="N587" s="69"/>
      <c r="O587" s="69">
        <v>580</v>
      </c>
      <c r="P587" s="69">
        <f>求节点($C$8:$C$67,$I$8:$I$67,基本信息!N584)+P586</f>
        <v>620035.53293080663</v>
      </c>
      <c r="Q587" s="69">
        <f>求节点($C$8:$C$67,$I$8:$I$67,基本信息!O584)+Q586</f>
        <v>654077.79688078084</v>
      </c>
      <c r="R587" s="69">
        <f>求节点($C$8:$C$67,$I$8:$I$67,基本信息!P584)+R586</f>
        <v>689534.69667524379</v>
      </c>
      <c r="S587" s="69">
        <f>求节点($C$8:$C$67,$I$8:$I$67,基本信息!Q584)+S586</f>
        <v>726552.6823951269</v>
      </c>
      <c r="T587" s="69">
        <f>求节点($C$8:$C$67,$I$8:$I$67,基本信息!R584)+T586</f>
        <v>765449.85137715051</v>
      </c>
      <c r="U587" s="69">
        <f>求节点($C$8:$C$67,$J$8:$J$67,基本信息!N584)+U586</f>
        <v>17097258.574859377</v>
      </c>
      <c r="V587" s="69">
        <f>求节点($C$8:$C$67,$J$8:$J$67,基本信息!O584)+V586</f>
        <v>18282070.15777117</v>
      </c>
      <c r="W587" s="69">
        <f>求节点($C$8:$C$67,$J$8:$J$67,基本信息!P584)+W586</f>
        <v>19524890.589488775</v>
      </c>
      <c r="X587" s="69">
        <f>求节点($C$8:$C$67,$J$8:$J$67,基本信息!Q584)+X586</f>
        <v>20828858.334594853</v>
      </c>
      <c r="Y587" s="69">
        <f>求节点($C$8:$C$67,$J$8:$J$67,基本信息!R584)+Y586</f>
        <v>22203131.168546535</v>
      </c>
      <c r="Z587" s="69">
        <f>求节点($C$8:$C$67,$K$8:$K$67,基本信息!N584)+Z586</f>
        <v>0</v>
      </c>
      <c r="AA587" s="69">
        <f>求节点($C$8:$C$67,$K$8:$K$67,基本信息!O584)+AA586</f>
        <v>0</v>
      </c>
      <c r="AB587" s="69">
        <f>求节点($C$8:$C$67,$K$8:$K$67,基本信息!P584)+AB586</f>
        <v>0</v>
      </c>
      <c r="AC587" s="69">
        <f>求节点($C$8:$C$67,$K$8:$K$67,基本信息!Q584)+AC586</f>
        <v>0</v>
      </c>
      <c r="AD587" s="69">
        <f>求节点($C$8:$C$67,$K$8:$K$67,基本信息!R584)+AD586</f>
        <v>0</v>
      </c>
      <c r="AE587" s="69">
        <f>求节点($C$8:$C$67,$L$8:$L$67,基本信息!N584)+AE586</f>
        <v>506307496.30241644</v>
      </c>
      <c r="AF587" s="69">
        <f>求节点($C$8:$C$67,$L$8:$L$67,基本信息!O584)+AF586</f>
        <v>574005979.81044507</v>
      </c>
      <c r="AG587" s="69">
        <f>求节点($C$8:$C$67,$L$8:$L$67,基本信息!P584)+AG586</f>
        <v>647698353.71210933</v>
      </c>
      <c r="AH587" s="69">
        <f>求节点($C$8:$C$67,$L$8:$L$67,基本信息!Q584)+AH586</f>
        <v>726853522.1965065</v>
      </c>
      <c r="AI587" s="69">
        <f>求节点($C$8:$C$67,$L$8:$L$67,基本信息!R584)+AI586</f>
        <v>811340093.50572407</v>
      </c>
      <c r="AJ587" s="69"/>
    </row>
    <row r="588" spans="14:36" x14ac:dyDescent="0.15">
      <c r="N588" s="69"/>
      <c r="O588" s="69">
        <v>581</v>
      </c>
      <c r="P588" s="69">
        <f>求节点($C$8:$C$67,$I$8:$I$67,基本信息!N585)+P587</f>
        <v>620035.53293080663</v>
      </c>
      <c r="Q588" s="69">
        <f>求节点($C$8:$C$67,$I$8:$I$67,基本信息!O585)+Q587</f>
        <v>654077.79688078084</v>
      </c>
      <c r="R588" s="69">
        <f>求节点($C$8:$C$67,$I$8:$I$67,基本信息!P585)+R587</f>
        <v>689534.69667524379</v>
      </c>
      <c r="S588" s="69">
        <f>求节点($C$8:$C$67,$I$8:$I$67,基本信息!Q585)+S587</f>
        <v>726552.6823951269</v>
      </c>
      <c r="T588" s="69">
        <f>求节点($C$8:$C$67,$I$8:$I$67,基本信息!R585)+T587</f>
        <v>765449.85137715051</v>
      </c>
      <c r="U588" s="69">
        <f>求节点($C$8:$C$67,$J$8:$J$67,基本信息!N585)+U587</f>
        <v>17097258.574859377</v>
      </c>
      <c r="V588" s="69">
        <f>求节点($C$8:$C$67,$J$8:$J$67,基本信息!O585)+V587</f>
        <v>18282070.15777117</v>
      </c>
      <c r="W588" s="69">
        <f>求节点($C$8:$C$67,$J$8:$J$67,基本信息!P585)+W587</f>
        <v>19524890.589488775</v>
      </c>
      <c r="X588" s="69">
        <f>求节点($C$8:$C$67,$J$8:$J$67,基本信息!Q585)+X587</f>
        <v>20828858.334594853</v>
      </c>
      <c r="Y588" s="69">
        <f>求节点($C$8:$C$67,$J$8:$J$67,基本信息!R585)+Y587</f>
        <v>22203131.168546535</v>
      </c>
      <c r="Z588" s="69">
        <f>求节点($C$8:$C$67,$K$8:$K$67,基本信息!N585)+Z587</f>
        <v>0</v>
      </c>
      <c r="AA588" s="69">
        <f>求节点($C$8:$C$67,$K$8:$K$67,基本信息!O585)+AA587</f>
        <v>0</v>
      </c>
      <c r="AB588" s="69">
        <f>求节点($C$8:$C$67,$K$8:$K$67,基本信息!P585)+AB587</f>
        <v>0</v>
      </c>
      <c r="AC588" s="69">
        <f>求节点($C$8:$C$67,$K$8:$K$67,基本信息!Q585)+AC587</f>
        <v>0</v>
      </c>
      <c r="AD588" s="69">
        <f>求节点($C$8:$C$67,$K$8:$K$67,基本信息!R585)+AD587</f>
        <v>0</v>
      </c>
      <c r="AE588" s="69">
        <f>求节点($C$8:$C$67,$L$8:$L$67,基本信息!N585)+AE587</f>
        <v>506307496.30241644</v>
      </c>
      <c r="AF588" s="69">
        <f>求节点($C$8:$C$67,$L$8:$L$67,基本信息!O585)+AF587</f>
        <v>574005979.81044507</v>
      </c>
      <c r="AG588" s="69">
        <f>求节点($C$8:$C$67,$L$8:$L$67,基本信息!P585)+AG587</f>
        <v>647698353.71210933</v>
      </c>
      <c r="AH588" s="69">
        <f>求节点($C$8:$C$67,$L$8:$L$67,基本信息!Q585)+AH587</f>
        <v>726853522.1965065</v>
      </c>
      <c r="AI588" s="69">
        <f>求节点($C$8:$C$67,$L$8:$L$67,基本信息!R585)+AI587</f>
        <v>811340093.50572407</v>
      </c>
      <c r="AJ588" s="69"/>
    </row>
    <row r="589" spans="14:36" x14ac:dyDescent="0.15">
      <c r="N589" s="69"/>
      <c r="O589" s="69">
        <v>582</v>
      </c>
      <c r="P589" s="69">
        <f>求节点($C$8:$C$67,$I$8:$I$67,基本信息!N586)+P588</f>
        <v>620035.53293080663</v>
      </c>
      <c r="Q589" s="69">
        <f>求节点($C$8:$C$67,$I$8:$I$67,基本信息!O586)+Q588</f>
        <v>654077.79688078084</v>
      </c>
      <c r="R589" s="69">
        <f>求节点($C$8:$C$67,$I$8:$I$67,基本信息!P586)+R588</f>
        <v>689534.69667524379</v>
      </c>
      <c r="S589" s="69">
        <f>求节点($C$8:$C$67,$I$8:$I$67,基本信息!Q586)+S588</f>
        <v>726552.6823951269</v>
      </c>
      <c r="T589" s="69">
        <f>求节点($C$8:$C$67,$I$8:$I$67,基本信息!R586)+T588</f>
        <v>765449.85137715051</v>
      </c>
      <c r="U589" s="69">
        <f>求节点($C$8:$C$67,$J$8:$J$67,基本信息!N586)+U588</f>
        <v>17097258.574859377</v>
      </c>
      <c r="V589" s="69">
        <f>求节点($C$8:$C$67,$J$8:$J$67,基本信息!O586)+V588</f>
        <v>18282070.15777117</v>
      </c>
      <c r="W589" s="69">
        <f>求节点($C$8:$C$67,$J$8:$J$67,基本信息!P586)+W588</f>
        <v>19524890.589488775</v>
      </c>
      <c r="X589" s="69">
        <f>求节点($C$8:$C$67,$J$8:$J$67,基本信息!Q586)+X588</f>
        <v>20828858.334594853</v>
      </c>
      <c r="Y589" s="69">
        <f>求节点($C$8:$C$67,$J$8:$J$67,基本信息!R586)+Y588</f>
        <v>22203131.168546535</v>
      </c>
      <c r="Z589" s="69">
        <f>求节点($C$8:$C$67,$K$8:$K$67,基本信息!N586)+Z588</f>
        <v>0</v>
      </c>
      <c r="AA589" s="69">
        <f>求节点($C$8:$C$67,$K$8:$K$67,基本信息!O586)+AA588</f>
        <v>0</v>
      </c>
      <c r="AB589" s="69">
        <f>求节点($C$8:$C$67,$K$8:$K$67,基本信息!P586)+AB588</f>
        <v>0</v>
      </c>
      <c r="AC589" s="69">
        <f>求节点($C$8:$C$67,$K$8:$K$67,基本信息!Q586)+AC588</f>
        <v>0</v>
      </c>
      <c r="AD589" s="69">
        <f>求节点($C$8:$C$67,$K$8:$K$67,基本信息!R586)+AD588</f>
        <v>0</v>
      </c>
      <c r="AE589" s="69">
        <f>求节点($C$8:$C$67,$L$8:$L$67,基本信息!N586)+AE588</f>
        <v>506307496.30241644</v>
      </c>
      <c r="AF589" s="69">
        <f>求节点($C$8:$C$67,$L$8:$L$67,基本信息!O586)+AF588</f>
        <v>574005979.81044507</v>
      </c>
      <c r="AG589" s="69">
        <f>求节点($C$8:$C$67,$L$8:$L$67,基本信息!P586)+AG588</f>
        <v>647698353.71210933</v>
      </c>
      <c r="AH589" s="69">
        <f>求节点($C$8:$C$67,$L$8:$L$67,基本信息!Q586)+AH588</f>
        <v>726853522.1965065</v>
      </c>
      <c r="AI589" s="69">
        <f>求节点($C$8:$C$67,$L$8:$L$67,基本信息!R586)+AI588</f>
        <v>811340093.50572407</v>
      </c>
      <c r="AJ589" s="69"/>
    </row>
    <row r="590" spans="14:36" x14ac:dyDescent="0.15">
      <c r="N590" s="69"/>
      <c r="O590" s="69">
        <v>583</v>
      </c>
      <c r="P590" s="69">
        <f>求节点($C$8:$C$67,$I$8:$I$67,基本信息!N587)+P589</f>
        <v>620035.53293080663</v>
      </c>
      <c r="Q590" s="69">
        <f>求节点($C$8:$C$67,$I$8:$I$67,基本信息!O587)+Q589</f>
        <v>654077.79688078084</v>
      </c>
      <c r="R590" s="69">
        <f>求节点($C$8:$C$67,$I$8:$I$67,基本信息!P587)+R589</f>
        <v>689534.69667524379</v>
      </c>
      <c r="S590" s="69">
        <f>求节点($C$8:$C$67,$I$8:$I$67,基本信息!Q587)+S589</f>
        <v>726552.6823951269</v>
      </c>
      <c r="T590" s="69">
        <f>求节点($C$8:$C$67,$I$8:$I$67,基本信息!R587)+T589</f>
        <v>765449.85137715051</v>
      </c>
      <c r="U590" s="69">
        <f>求节点($C$8:$C$67,$J$8:$J$67,基本信息!N587)+U589</f>
        <v>17097258.574859377</v>
      </c>
      <c r="V590" s="69">
        <f>求节点($C$8:$C$67,$J$8:$J$67,基本信息!O587)+V589</f>
        <v>18282070.15777117</v>
      </c>
      <c r="W590" s="69">
        <f>求节点($C$8:$C$67,$J$8:$J$67,基本信息!P587)+W589</f>
        <v>19524890.589488775</v>
      </c>
      <c r="X590" s="69">
        <f>求节点($C$8:$C$67,$J$8:$J$67,基本信息!Q587)+X589</f>
        <v>20828858.334594853</v>
      </c>
      <c r="Y590" s="69">
        <f>求节点($C$8:$C$67,$J$8:$J$67,基本信息!R587)+Y589</f>
        <v>22203131.168546535</v>
      </c>
      <c r="Z590" s="69">
        <f>求节点($C$8:$C$67,$K$8:$K$67,基本信息!N587)+Z589</f>
        <v>0</v>
      </c>
      <c r="AA590" s="69">
        <f>求节点($C$8:$C$67,$K$8:$K$67,基本信息!O587)+AA589</f>
        <v>0</v>
      </c>
      <c r="AB590" s="69">
        <f>求节点($C$8:$C$67,$K$8:$K$67,基本信息!P587)+AB589</f>
        <v>0</v>
      </c>
      <c r="AC590" s="69">
        <f>求节点($C$8:$C$67,$K$8:$K$67,基本信息!Q587)+AC589</f>
        <v>0</v>
      </c>
      <c r="AD590" s="69">
        <f>求节点($C$8:$C$67,$K$8:$K$67,基本信息!R587)+AD589</f>
        <v>0</v>
      </c>
      <c r="AE590" s="69">
        <f>求节点($C$8:$C$67,$L$8:$L$67,基本信息!N587)+AE589</f>
        <v>506307496.30241644</v>
      </c>
      <c r="AF590" s="69">
        <f>求节点($C$8:$C$67,$L$8:$L$67,基本信息!O587)+AF589</f>
        <v>574005979.81044507</v>
      </c>
      <c r="AG590" s="69">
        <f>求节点($C$8:$C$67,$L$8:$L$67,基本信息!P587)+AG589</f>
        <v>647698353.71210933</v>
      </c>
      <c r="AH590" s="69">
        <f>求节点($C$8:$C$67,$L$8:$L$67,基本信息!Q587)+AH589</f>
        <v>726853522.1965065</v>
      </c>
      <c r="AI590" s="69">
        <f>求节点($C$8:$C$67,$L$8:$L$67,基本信息!R587)+AI589</f>
        <v>811340093.50572407</v>
      </c>
      <c r="AJ590" s="69"/>
    </row>
    <row r="591" spans="14:36" x14ac:dyDescent="0.15">
      <c r="N591" s="69"/>
      <c r="O591" s="69">
        <v>584</v>
      </c>
      <c r="P591" s="69">
        <f>求节点($C$8:$C$67,$I$8:$I$67,基本信息!N588)+P590</f>
        <v>620035.53293080663</v>
      </c>
      <c r="Q591" s="69">
        <f>求节点($C$8:$C$67,$I$8:$I$67,基本信息!O588)+Q590</f>
        <v>654077.79688078084</v>
      </c>
      <c r="R591" s="69">
        <f>求节点($C$8:$C$67,$I$8:$I$67,基本信息!P588)+R590</f>
        <v>689534.69667524379</v>
      </c>
      <c r="S591" s="69">
        <f>求节点($C$8:$C$67,$I$8:$I$67,基本信息!Q588)+S590</f>
        <v>726552.6823951269</v>
      </c>
      <c r="T591" s="69">
        <f>求节点($C$8:$C$67,$I$8:$I$67,基本信息!R588)+T590</f>
        <v>765449.85137715051</v>
      </c>
      <c r="U591" s="69">
        <f>求节点($C$8:$C$67,$J$8:$J$67,基本信息!N588)+U590</f>
        <v>17097258.574859377</v>
      </c>
      <c r="V591" s="69">
        <f>求节点($C$8:$C$67,$J$8:$J$67,基本信息!O588)+V590</f>
        <v>18282070.15777117</v>
      </c>
      <c r="W591" s="69">
        <f>求节点($C$8:$C$67,$J$8:$J$67,基本信息!P588)+W590</f>
        <v>19524890.589488775</v>
      </c>
      <c r="X591" s="69">
        <f>求节点($C$8:$C$67,$J$8:$J$67,基本信息!Q588)+X590</f>
        <v>20828858.334594853</v>
      </c>
      <c r="Y591" s="69">
        <f>求节点($C$8:$C$67,$J$8:$J$67,基本信息!R588)+Y590</f>
        <v>22203131.168546535</v>
      </c>
      <c r="Z591" s="69">
        <f>求节点($C$8:$C$67,$K$8:$K$67,基本信息!N588)+Z590</f>
        <v>0</v>
      </c>
      <c r="AA591" s="69">
        <f>求节点($C$8:$C$67,$K$8:$K$67,基本信息!O588)+AA590</f>
        <v>0</v>
      </c>
      <c r="AB591" s="69">
        <f>求节点($C$8:$C$67,$K$8:$K$67,基本信息!P588)+AB590</f>
        <v>0</v>
      </c>
      <c r="AC591" s="69">
        <f>求节点($C$8:$C$67,$K$8:$K$67,基本信息!Q588)+AC590</f>
        <v>0</v>
      </c>
      <c r="AD591" s="69">
        <f>求节点($C$8:$C$67,$K$8:$K$67,基本信息!R588)+AD590</f>
        <v>0</v>
      </c>
      <c r="AE591" s="69">
        <f>求节点($C$8:$C$67,$L$8:$L$67,基本信息!N588)+AE590</f>
        <v>506307496.30241644</v>
      </c>
      <c r="AF591" s="69">
        <f>求节点($C$8:$C$67,$L$8:$L$67,基本信息!O588)+AF590</f>
        <v>574005979.81044507</v>
      </c>
      <c r="AG591" s="69">
        <f>求节点($C$8:$C$67,$L$8:$L$67,基本信息!P588)+AG590</f>
        <v>647698353.71210933</v>
      </c>
      <c r="AH591" s="69">
        <f>求节点($C$8:$C$67,$L$8:$L$67,基本信息!Q588)+AH590</f>
        <v>726853522.1965065</v>
      </c>
      <c r="AI591" s="69">
        <f>求节点($C$8:$C$67,$L$8:$L$67,基本信息!R588)+AI590</f>
        <v>811340093.50572407</v>
      </c>
      <c r="AJ591" s="69"/>
    </row>
    <row r="592" spans="14:36" x14ac:dyDescent="0.15">
      <c r="N592" s="69"/>
      <c r="O592" s="69">
        <v>585</v>
      </c>
      <c r="P592" s="69">
        <f>求节点($C$8:$C$67,$I$8:$I$67,基本信息!N589)+P591</f>
        <v>620035.53293080663</v>
      </c>
      <c r="Q592" s="69">
        <f>求节点($C$8:$C$67,$I$8:$I$67,基本信息!O589)+Q591</f>
        <v>654077.79688078084</v>
      </c>
      <c r="R592" s="69">
        <f>求节点($C$8:$C$67,$I$8:$I$67,基本信息!P589)+R591</f>
        <v>689534.69667524379</v>
      </c>
      <c r="S592" s="69">
        <f>求节点($C$8:$C$67,$I$8:$I$67,基本信息!Q589)+S591</f>
        <v>726552.6823951269</v>
      </c>
      <c r="T592" s="69">
        <f>求节点($C$8:$C$67,$I$8:$I$67,基本信息!R589)+T591</f>
        <v>765449.85137715051</v>
      </c>
      <c r="U592" s="69">
        <f>求节点($C$8:$C$67,$J$8:$J$67,基本信息!N589)+U591</f>
        <v>17097258.574859377</v>
      </c>
      <c r="V592" s="69">
        <f>求节点($C$8:$C$67,$J$8:$J$67,基本信息!O589)+V591</f>
        <v>18282070.15777117</v>
      </c>
      <c r="W592" s="69">
        <f>求节点($C$8:$C$67,$J$8:$J$67,基本信息!P589)+W591</f>
        <v>19524890.589488775</v>
      </c>
      <c r="X592" s="69">
        <f>求节点($C$8:$C$67,$J$8:$J$67,基本信息!Q589)+X591</f>
        <v>20828858.334594853</v>
      </c>
      <c r="Y592" s="69">
        <f>求节点($C$8:$C$67,$J$8:$J$67,基本信息!R589)+Y591</f>
        <v>22203131.168546535</v>
      </c>
      <c r="Z592" s="69">
        <f>求节点($C$8:$C$67,$K$8:$K$67,基本信息!N589)+Z591</f>
        <v>0</v>
      </c>
      <c r="AA592" s="69">
        <f>求节点($C$8:$C$67,$K$8:$K$67,基本信息!O589)+AA591</f>
        <v>0</v>
      </c>
      <c r="AB592" s="69">
        <f>求节点($C$8:$C$67,$K$8:$K$67,基本信息!P589)+AB591</f>
        <v>0</v>
      </c>
      <c r="AC592" s="69">
        <f>求节点($C$8:$C$67,$K$8:$K$67,基本信息!Q589)+AC591</f>
        <v>0</v>
      </c>
      <c r="AD592" s="69">
        <f>求节点($C$8:$C$67,$K$8:$K$67,基本信息!R589)+AD591</f>
        <v>0</v>
      </c>
      <c r="AE592" s="69">
        <f>求节点($C$8:$C$67,$L$8:$L$67,基本信息!N589)+AE591</f>
        <v>506307496.30241644</v>
      </c>
      <c r="AF592" s="69">
        <f>求节点($C$8:$C$67,$L$8:$L$67,基本信息!O589)+AF591</f>
        <v>574005979.81044507</v>
      </c>
      <c r="AG592" s="69">
        <f>求节点($C$8:$C$67,$L$8:$L$67,基本信息!P589)+AG591</f>
        <v>647698353.71210933</v>
      </c>
      <c r="AH592" s="69">
        <f>求节点($C$8:$C$67,$L$8:$L$67,基本信息!Q589)+AH591</f>
        <v>726853522.1965065</v>
      </c>
      <c r="AI592" s="69">
        <f>求节点($C$8:$C$67,$L$8:$L$67,基本信息!R589)+AI591</f>
        <v>811340093.50572407</v>
      </c>
      <c r="AJ592" s="69"/>
    </row>
    <row r="593" spans="14:36" x14ac:dyDescent="0.15">
      <c r="N593" s="69"/>
      <c r="O593" s="69">
        <v>586</v>
      </c>
      <c r="P593" s="69">
        <f>求节点($C$8:$C$67,$I$8:$I$67,基本信息!N590)+P592</f>
        <v>620035.53293080663</v>
      </c>
      <c r="Q593" s="69">
        <f>求节点($C$8:$C$67,$I$8:$I$67,基本信息!O590)+Q592</f>
        <v>654077.79688078084</v>
      </c>
      <c r="R593" s="69">
        <f>求节点($C$8:$C$67,$I$8:$I$67,基本信息!P590)+R592</f>
        <v>689534.69667524379</v>
      </c>
      <c r="S593" s="69">
        <f>求节点($C$8:$C$67,$I$8:$I$67,基本信息!Q590)+S592</f>
        <v>726552.6823951269</v>
      </c>
      <c r="T593" s="69">
        <f>求节点($C$8:$C$67,$I$8:$I$67,基本信息!R590)+T592</f>
        <v>765449.85137715051</v>
      </c>
      <c r="U593" s="69">
        <f>求节点($C$8:$C$67,$J$8:$J$67,基本信息!N590)+U592</f>
        <v>17097258.574859377</v>
      </c>
      <c r="V593" s="69">
        <f>求节点($C$8:$C$67,$J$8:$J$67,基本信息!O590)+V592</f>
        <v>18282070.15777117</v>
      </c>
      <c r="W593" s="69">
        <f>求节点($C$8:$C$67,$J$8:$J$67,基本信息!P590)+W592</f>
        <v>19524890.589488775</v>
      </c>
      <c r="X593" s="69">
        <f>求节点($C$8:$C$67,$J$8:$J$67,基本信息!Q590)+X592</f>
        <v>20828858.334594853</v>
      </c>
      <c r="Y593" s="69">
        <f>求节点($C$8:$C$67,$J$8:$J$67,基本信息!R590)+Y592</f>
        <v>22203131.168546535</v>
      </c>
      <c r="Z593" s="69">
        <f>求节点($C$8:$C$67,$K$8:$K$67,基本信息!N590)+Z592</f>
        <v>0</v>
      </c>
      <c r="AA593" s="69">
        <f>求节点($C$8:$C$67,$K$8:$K$67,基本信息!O590)+AA592</f>
        <v>0</v>
      </c>
      <c r="AB593" s="69">
        <f>求节点($C$8:$C$67,$K$8:$K$67,基本信息!P590)+AB592</f>
        <v>0</v>
      </c>
      <c r="AC593" s="69">
        <f>求节点($C$8:$C$67,$K$8:$K$67,基本信息!Q590)+AC592</f>
        <v>0</v>
      </c>
      <c r="AD593" s="69">
        <f>求节点($C$8:$C$67,$K$8:$K$67,基本信息!R590)+AD592</f>
        <v>0</v>
      </c>
      <c r="AE593" s="69">
        <f>求节点($C$8:$C$67,$L$8:$L$67,基本信息!N590)+AE592</f>
        <v>506307496.30241644</v>
      </c>
      <c r="AF593" s="69">
        <f>求节点($C$8:$C$67,$L$8:$L$67,基本信息!O590)+AF592</f>
        <v>574005979.81044507</v>
      </c>
      <c r="AG593" s="69">
        <f>求节点($C$8:$C$67,$L$8:$L$67,基本信息!P590)+AG592</f>
        <v>647698353.71210933</v>
      </c>
      <c r="AH593" s="69">
        <f>求节点($C$8:$C$67,$L$8:$L$67,基本信息!Q590)+AH592</f>
        <v>726853522.1965065</v>
      </c>
      <c r="AI593" s="69">
        <f>求节点($C$8:$C$67,$L$8:$L$67,基本信息!R590)+AI592</f>
        <v>811340093.50572407</v>
      </c>
      <c r="AJ593" s="69"/>
    </row>
    <row r="594" spans="14:36" x14ac:dyDescent="0.15">
      <c r="N594" s="69"/>
      <c r="O594" s="69">
        <v>587</v>
      </c>
      <c r="P594" s="69">
        <f>求节点($C$8:$C$67,$I$8:$I$67,基本信息!N591)+P593</f>
        <v>620035.53293080663</v>
      </c>
      <c r="Q594" s="69">
        <f>求节点($C$8:$C$67,$I$8:$I$67,基本信息!O591)+Q593</f>
        <v>654077.79688078084</v>
      </c>
      <c r="R594" s="69">
        <f>求节点($C$8:$C$67,$I$8:$I$67,基本信息!P591)+R593</f>
        <v>689534.69667524379</v>
      </c>
      <c r="S594" s="69">
        <f>求节点($C$8:$C$67,$I$8:$I$67,基本信息!Q591)+S593</f>
        <v>726552.6823951269</v>
      </c>
      <c r="T594" s="69">
        <f>求节点($C$8:$C$67,$I$8:$I$67,基本信息!R591)+T593</f>
        <v>765449.85137715051</v>
      </c>
      <c r="U594" s="69">
        <f>求节点($C$8:$C$67,$J$8:$J$67,基本信息!N591)+U593</f>
        <v>17097258.574859377</v>
      </c>
      <c r="V594" s="69">
        <f>求节点($C$8:$C$67,$J$8:$J$67,基本信息!O591)+V593</f>
        <v>18282070.15777117</v>
      </c>
      <c r="W594" s="69">
        <f>求节点($C$8:$C$67,$J$8:$J$67,基本信息!P591)+W593</f>
        <v>19524890.589488775</v>
      </c>
      <c r="X594" s="69">
        <f>求节点($C$8:$C$67,$J$8:$J$67,基本信息!Q591)+X593</f>
        <v>20828858.334594853</v>
      </c>
      <c r="Y594" s="69">
        <f>求节点($C$8:$C$67,$J$8:$J$67,基本信息!R591)+Y593</f>
        <v>22203131.168546535</v>
      </c>
      <c r="Z594" s="69">
        <f>求节点($C$8:$C$67,$K$8:$K$67,基本信息!N591)+Z593</f>
        <v>0</v>
      </c>
      <c r="AA594" s="69">
        <f>求节点($C$8:$C$67,$K$8:$K$67,基本信息!O591)+AA593</f>
        <v>0</v>
      </c>
      <c r="AB594" s="69">
        <f>求节点($C$8:$C$67,$K$8:$K$67,基本信息!P591)+AB593</f>
        <v>0</v>
      </c>
      <c r="AC594" s="69">
        <f>求节点($C$8:$C$67,$K$8:$K$67,基本信息!Q591)+AC593</f>
        <v>0</v>
      </c>
      <c r="AD594" s="69">
        <f>求节点($C$8:$C$67,$K$8:$K$67,基本信息!R591)+AD593</f>
        <v>0</v>
      </c>
      <c r="AE594" s="69">
        <f>求节点($C$8:$C$67,$L$8:$L$67,基本信息!N591)+AE593</f>
        <v>506307496.30241644</v>
      </c>
      <c r="AF594" s="69">
        <f>求节点($C$8:$C$67,$L$8:$L$67,基本信息!O591)+AF593</f>
        <v>574005979.81044507</v>
      </c>
      <c r="AG594" s="69">
        <f>求节点($C$8:$C$67,$L$8:$L$67,基本信息!P591)+AG593</f>
        <v>647698353.71210933</v>
      </c>
      <c r="AH594" s="69">
        <f>求节点($C$8:$C$67,$L$8:$L$67,基本信息!Q591)+AH593</f>
        <v>726853522.1965065</v>
      </c>
      <c r="AI594" s="69">
        <f>求节点($C$8:$C$67,$L$8:$L$67,基本信息!R591)+AI593</f>
        <v>811340093.50572407</v>
      </c>
      <c r="AJ594" s="69"/>
    </row>
    <row r="595" spans="14:36" x14ac:dyDescent="0.15">
      <c r="N595" s="69"/>
      <c r="O595" s="69">
        <v>588</v>
      </c>
      <c r="P595" s="69">
        <f>求节点($C$8:$C$67,$I$8:$I$67,基本信息!N592)+P594</f>
        <v>620035.53293080663</v>
      </c>
      <c r="Q595" s="69">
        <f>求节点($C$8:$C$67,$I$8:$I$67,基本信息!O592)+Q594</f>
        <v>654077.79688078084</v>
      </c>
      <c r="R595" s="69">
        <f>求节点($C$8:$C$67,$I$8:$I$67,基本信息!P592)+R594</f>
        <v>689534.69667524379</v>
      </c>
      <c r="S595" s="69">
        <f>求节点($C$8:$C$67,$I$8:$I$67,基本信息!Q592)+S594</f>
        <v>726552.6823951269</v>
      </c>
      <c r="T595" s="69">
        <f>求节点($C$8:$C$67,$I$8:$I$67,基本信息!R592)+T594</f>
        <v>765449.85137715051</v>
      </c>
      <c r="U595" s="69">
        <f>求节点($C$8:$C$67,$J$8:$J$67,基本信息!N592)+U594</f>
        <v>17097258.574859377</v>
      </c>
      <c r="V595" s="69">
        <f>求节点($C$8:$C$67,$J$8:$J$67,基本信息!O592)+V594</f>
        <v>18282070.15777117</v>
      </c>
      <c r="W595" s="69">
        <f>求节点($C$8:$C$67,$J$8:$J$67,基本信息!P592)+W594</f>
        <v>19524890.589488775</v>
      </c>
      <c r="X595" s="69">
        <f>求节点($C$8:$C$67,$J$8:$J$67,基本信息!Q592)+X594</f>
        <v>20828858.334594853</v>
      </c>
      <c r="Y595" s="69">
        <f>求节点($C$8:$C$67,$J$8:$J$67,基本信息!R592)+Y594</f>
        <v>22203131.168546535</v>
      </c>
      <c r="Z595" s="69">
        <f>求节点($C$8:$C$67,$K$8:$K$67,基本信息!N592)+Z594</f>
        <v>0</v>
      </c>
      <c r="AA595" s="69">
        <f>求节点($C$8:$C$67,$K$8:$K$67,基本信息!O592)+AA594</f>
        <v>0</v>
      </c>
      <c r="AB595" s="69">
        <f>求节点($C$8:$C$67,$K$8:$K$67,基本信息!P592)+AB594</f>
        <v>0</v>
      </c>
      <c r="AC595" s="69">
        <f>求节点($C$8:$C$67,$K$8:$K$67,基本信息!Q592)+AC594</f>
        <v>0</v>
      </c>
      <c r="AD595" s="69">
        <f>求节点($C$8:$C$67,$K$8:$K$67,基本信息!R592)+AD594</f>
        <v>0</v>
      </c>
      <c r="AE595" s="69">
        <f>求节点($C$8:$C$67,$L$8:$L$67,基本信息!N592)+AE594</f>
        <v>506307496.30241644</v>
      </c>
      <c r="AF595" s="69">
        <f>求节点($C$8:$C$67,$L$8:$L$67,基本信息!O592)+AF594</f>
        <v>574005979.81044507</v>
      </c>
      <c r="AG595" s="69">
        <f>求节点($C$8:$C$67,$L$8:$L$67,基本信息!P592)+AG594</f>
        <v>647698353.71210933</v>
      </c>
      <c r="AH595" s="69">
        <f>求节点($C$8:$C$67,$L$8:$L$67,基本信息!Q592)+AH594</f>
        <v>726853522.1965065</v>
      </c>
      <c r="AI595" s="69">
        <f>求节点($C$8:$C$67,$L$8:$L$67,基本信息!R592)+AI594</f>
        <v>811340093.50572407</v>
      </c>
      <c r="AJ595" s="69"/>
    </row>
    <row r="596" spans="14:36" x14ac:dyDescent="0.15">
      <c r="N596" s="69"/>
      <c r="O596" s="69">
        <v>589</v>
      </c>
      <c r="P596" s="69">
        <f>求节点($C$8:$C$67,$I$8:$I$67,基本信息!N593)+P595</f>
        <v>620035.53293080663</v>
      </c>
      <c r="Q596" s="69">
        <f>求节点($C$8:$C$67,$I$8:$I$67,基本信息!O593)+Q595</f>
        <v>654077.79688078084</v>
      </c>
      <c r="R596" s="69">
        <f>求节点($C$8:$C$67,$I$8:$I$67,基本信息!P593)+R595</f>
        <v>689534.69667524379</v>
      </c>
      <c r="S596" s="69">
        <f>求节点($C$8:$C$67,$I$8:$I$67,基本信息!Q593)+S595</f>
        <v>726552.6823951269</v>
      </c>
      <c r="T596" s="69">
        <f>求节点($C$8:$C$67,$I$8:$I$67,基本信息!R593)+T595</f>
        <v>765449.85137715051</v>
      </c>
      <c r="U596" s="69">
        <f>求节点($C$8:$C$67,$J$8:$J$67,基本信息!N593)+U595</f>
        <v>17097258.574859377</v>
      </c>
      <c r="V596" s="69">
        <f>求节点($C$8:$C$67,$J$8:$J$67,基本信息!O593)+V595</f>
        <v>18282070.15777117</v>
      </c>
      <c r="W596" s="69">
        <f>求节点($C$8:$C$67,$J$8:$J$67,基本信息!P593)+W595</f>
        <v>19524890.589488775</v>
      </c>
      <c r="X596" s="69">
        <f>求节点($C$8:$C$67,$J$8:$J$67,基本信息!Q593)+X595</f>
        <v>20828858.334594853</v>
      </c>
      <c r="Y596" s="69">
        <f>求节点($C$8:$C$67,$J$8:$J$67,基本信息!R593)+Y595</f>
        <v>22203131.168546535</v>
      </c>
      <c r="Z596" s="69">
        <f>求节点($C$8:$C$67,$K$8:$K$67,基本信息!N593)+Z595</f>
        <v>0</v>
      </c>
      <c r="AA596" s="69">
        <f>求节点($C$8:$C$67,$K$8:$K$67,基本信息!O593)+AA595</f>
        <v>0</v>
      </c>
      <c r="AB596" s="69">
        <f>求节点($C$8:$C$67,$K$8:$K$67,基本信息!P593)+AB595</f>
        <v>0</v>
      </c>
      <c r="AC596" s="69">
        <f>求节点($C$8:$C$67,$K$8:$K$67,基本信息!Q593)+AC595</f>
        <v>0</v>
      </c>
      <c r="AD596" s="69">
        <f>求节点($C$8:$C$67,$K$8:$K$67,基本信息!R593)+AD595</f>
        <v>0</v>
      </c>
      <c r="AE596" s="69">
        <f>求节点($C$8:$C$67,$L$8:$L$67,基本信息!N593)+AE595</f>
        <v>506307496.30241644</v>
      </c>
      <c r="AF596" s="69">
        <f>求节点($C$8:$C$67,$L$8:$L$67,基本信息!O593)+AF595</f>
        <v>574005979.81044507</v>
      </c>
      <c r="AG596" s="69">
        <f>求节点($C$8:$C$67,$L$8:$L$67,基本信息!P593)+AG595</f>
        <v>647698353.71210933</v>
      </c>
      <c r="AH596" s="69">
        <f>求节点($C$8:$C$67,$L$8:$L$67,基本信息!Q593)+AH595</f>
        <v>726853522.1965065</v>
      </c>
      <c r="AI596" s="69">
        <f>求节点($C$8:$C$67,$L$8:$L$67,基本信息!R593)+AI595</f>
        <v>811340093.50572407</v>
      </c>
      <c r="AJ596" s="69"/>
    </row>
    <row r="597" spans="14:36" x14ac:dyDescent="0.15">
      <c r="N597" s="69"/>
      <c r="O597" s="69">
        <v>590</v>
      </c>
      <c r="P597" s="69">
        <f>求节点($C$8:$C$67,$I$8:$I$67,基本信息!N594)+P596</f>
        <v>620035.53293080663</v>
      </c>
      <c r="Q597" s="69">
        <f>求节点($C$8:$C$67,$I$8:$I$67,基本信息!O594)+Q596</f>
        <v>654077.79688078084</v>
      </c>
      <c r="R597" s="69">
        <f>求节点($C$8:$C$67,$I$8:$I$67,基本信息!P594)+R596</f>
        <v>689534.69667524379</v>
      </c>
      <c r="S597" s="69">
        <f>求节点($C$8:$C$67,$I$8:$I$67,基本信息!Q594)+S596</f>
        <v>726552.6823951269</v>
      </c>
      <c r="T597" s="69">
        <f>求节点($C$8:$C$67,$I$8:$I$67,基本信息!R594)+T596</f>
        <v>765449.85137715051</v>
      </c>
      <c r="U597" s="69">
        <f>求节点($C$8:$C$67,$J$8:$J$67,基本信息!N594)+U596</f>
        <v>17097258.574859377</v>
      </c>
      <c r="V597" s="69">
        <f>求节点($C$8:$C$67,$J$8:$J$67,基本信息!O594)+V596</f>
        <v>18282070.15777117</v>
      </c>
      <c r="W597" s="69">
        <f>求节点($C$8:$C$67,$J$8:$J$67,基本信息!P594)+W596</f>
        <v>19524890.589488775</v>
      </c>
      <c r="X597" s="69">
        <f>求节点($C$8:$C$67,$J$8:$J$67,基本信息!Q594)+X596</f>
        <v>20828858.334594853</v>
      </c>
      <c r="Y597" s="69">
        <f>求节点($C$8:$C$67,$J$8:$J$67,基本信息!R594)+Y596</f>
        <v>22203131.168546535</v>
      </c>
      <c r="Z597" s="69">
        <f>求节点($C$8:$C$67,$K$8:$K$67,基本信息!N594)+Z596</f>
        <v>0</v>
      </c>
      <c r="AA597" s="69">
        <f>求节点($C$8:$C$67,$K$8:$K$67,基本信息!O594)+AA596</f>
        <v>0</v>
      </c>
      <c r="AB597" s="69">
        <f>求节点($C$8:$C$67,$K$8:$K$67,基本信息!P594)+AB596</f>
        <v>0</v>
      </c>
      <c r="AC597" s="69">
        <f>求节点($C$8:$C$67,$K$8:$K$67,基本信息!Q594)+AC596</f>
        <v>0</v>
      </c>
      <c r="AD597" s="69">
        <f>求节点($C$8:$C$67,$K$8:$K$67,基本信息!R594)+AD596</f>
        <v>0</v>
      </c>
      <c r="AE597" s="69">
        <f>求节点($C$8:$C$67,$L$8:$L$67,基本信息!N594)+AE596</f>
        <v>506307496.30241644</v>
      </c>
      <c r="AF597" s="69">
        <f>求节点($C$8:$C$67,$L$8:$L$67,基本信息!O594)+AF596</f>
        <v>574005979.81044507</v>
      </c>
      <c r="AG597" s="69">
        <f>求节点($C$8:$C$67,$L$8:$L$67,基本信息!P594)+AG596</f>
        <v>647698353.71210933</v>
      </c>
      <c r="AH597" s="69">
        <f>求节点($C$8:$C$67,$L$8:$L$67,基本信息!Q594)+AH596</f>
        <v>726853522.1965065</v>
      </c>
      <c r="AI597" s="69">
        <f>求节点($C$8:$C$67,$L$8:$L$67,基本信息!R594)+AI596</f>
        <v>811340093.50572407</v>
      </c>
      <c r="AJ597" s="69"/>
    </row>
    <row r="598" spans="14:36" x14ac:dyDescent="0.15">
      <c r="N598" s="69"/>
      <c r="O598" s="69">
        <v>591</v>
      </c>
      <c r="P598" s="69">
        <f>求节点($C$8:$C$67,$I$8:$I$67,基本信息!N595)+P597</f>
        <v>620035.53293080663</v>
      </c>
      <c r="Q598" s="69">
        <f>求节点($C$8:$C$67,$I$8:$I$67,基本信息!O595)+Q597</f>
        <v>654077.79688078084</v>
      </c>
      <c r="R598" s="69">
        <f>求节点($C$8:$C$67,$I$8:$I$67,基本信息!P595)+R597</f>
        <v>689534.69667524379</v>
      </c>
      <c r="S598" s="69">
        <f>求节点($C$8:$C$67,$I$8:$I$67,基本信息!Q595)+S597</f>
        <v>726552.6823951269</v>
      </c>
      <c r="T598" s="69">
        <f>求节点($C$8:$C$67,$I$8:$I$67,基本信息!R595)+T597</f>
        <v>765449.85137715051</v>
      </c>
      <c r="U598" s="69">
        <f>求节点($C$8:$C$67,$J$8:$J$67,基本信息!N595)+U597</f>
        <v>17097258.574859377</v>
      </c>
      <c r="V598" s="69">
        <f>求节点($C$8:$C$67,$J$8:$J$67,基本信息!O595)+V597</f>
        <v>18282070.15777117</v>
      </c>
      <c r="W598" s="69">
        <f>求节点($C$8:$C$67,$J$8:$J$67,基本信息!P595)+W597</f>
        <v>19524890.589488775</v>
      </c>
      <c r="X598" s="69">
        <f>求节点($C$8:$C$67,$J$8:$J$67,基本信息!Q595)+X597</f>
        <v>20828858.334594853</v>
      </c>
      <c r="Y598" s="69">
        <f>求节点($C$8:$C$67,$J$8:$J$67,基本信息!R595)+Y597</f>
        <v>22203131.168546535</v>
      </c>
      <c r="Z598" s="69">
        <f>求节点($C$8:$C$67,$K$8:$K$67,基本信息!N595)+Z597</f>
        <v>0</v>
      </c>
      <c r="AA598" s="69">
        <f>求节点($C$8:$C$67,$K$8:$K$67,基本信息!O595)+AA597</f>
        <v>0</v>
      </c>
      <c r="AB598" s="69">
        <f>求节点($C$8:$C$67,$K$8:$K$67,基本信息!P595)+AB597</f>
        <v>0</v>
      </c>
      <c r="AC598" s="69">
        <f>求节点($C$8:$C$67,$K$8:$K$67,基本信息!Q595)+AC597</f>
        <v>0</v>
      </c>
      <c r="AD598" s="69">
        <f>求节点($C$8:$C$67,$K$8:$K$67,基本信息!R595)+AD597</f>
        <v>0</v>
      </c>
      <c r="AE598" s="69">
        <f>求节点($C$8:$C$67,$L$8:$L$67,基本信息!N595)+AE597</f>
        <v>506307496.30241644</v>
      </c>
      <c r="AF598" s="69">
        <f>求节点($C$8:$C$67,$L$8:$L$67,基本信息!O595)+AF597</f>
        <v>574005979.81044507</v>
      </c>
      <c r="AG598" s="69">
        <f>求节点($C$8:$C$67,$L$8:$L$67,基本信息!P595)+AG597</f>
        <v>647698353.71210933</v>
      </c>
      <c r="AH598" s="69">
        <f>求节点($C$8:$C$67,$L$8:$L$67,基本信息!Q595)+AH597</f>
        <v>726853522.1965065</v>
      </c>
      <c r="AI598" s="69">
        <f>求节点($C$8:$C$67,$L$8:$L$67,基本信息!R595)+AI597</f>
        <v>811340093.50572407</v>
      </c>
      <c r="AJ598" s="69"/>
    </row>
    <row r="599" spans="14:36" x14ac:dyDescent="0.15">
      <c r="N599" s="69"/>
      <c r="O599" s="69">
        <v>592</v>
      </c>
      <c r="P599" s="69">
        <f>求节点($C$8:$C$67,$I$8:$I$67,基本信息!N596)+P598</f>
        <v>620035.53293080663</v>
      </c>
      <c r="Q599" s="69">
        <f>求节点($C$8:$C$67,$I$8:$I$67,基本信息!O596)+Q598</f>
        <v>654077.79688078084</v>
      </c>
      <c r="R599" s="69">
        <f>求节点($C$8:$C$67,$I$8:$I$67,基本信息!P596)+R598</f>
        <v>689534.69667524379</v>
      </c>
      <c r="S599" s="69">
        <f>求节点($C$8:$C$67,$I$8:$I$67,基本信息!Q596)+S598</f>
        <v>726552.6823951269</v>
      </c>
      <c r="T599" s="69">
        <f>求节点($C$8:$C$67,$I$8:$I$67,基本信息!R596)+T598</f>
        <v>765449.85137715051</v>
      </c>
      <c r="U599" s="69">
        <f>求节点($C$8:$C$67,$J$8:$J$67,基本信息!N596)+U598</f>
        <v>17097258.574859377</v>
      </c>
      <c r="V599" s="69">
        <f>求节点($C$8:$C$67,$J$8:$J$67,基本信息!O596)+V598</f>
        <v>18282070.15777117</v>
      </c>
      <c r="W599" s="69">
        <f>求节点($C$8:$C$67,$J$8:$J$67,基本信息!P596)+W598</f>
        <v>19524890.589488775</v>
      </c>
      <c r="X599" s="69">
        <f>求节点($C$8:$C$67,$J$8:$J$67,基本信息!Q596)+X598</f>
        <v>20828858.334594853</v>
      </c>
      <c r="Y599" s="69">
        <f>求节点($C$8:$C$67,$J$8:$J$67,基本信息!R596)+Y598</f>
        <v>22203131.168546535</v>
      </c>
      <c r="Z599" s="69">
        <f>求节点($C$8:$C$67,$K$8:$K$67,基本信息!N596)+Z598</f>
        <v>0</v>
      </c>
      <c r="AA599" s="69">
        <f>求节点($C$8:$C$67,$K$8:$K$67,基本信息!O596)+AA598</f>
        <v>0</v>
      </c>
      <c r="AB599" s="69">
        <f>求节点($C$8:$C$67,$K$8:$K$67,基本信息!P596)+AB598</f>
        <v>0</v>
      </c>
      <c r="AC599" s="69">
        <f>求节点($C$8:$C$67,$K$8:$K$67,基本信息!Q596)+AC598</f>
        <v>0</v>
      </c>
      <c r="AD599" s="69">
        <f>求节点($C$8:$C$67,$K$8:$K$67,基本信息!R596)+AD598</f>
        <v>0</v>
      </c>
      <c r="AE599" s="69">
        <f>求节点($C$8:$C$67,$L$8:$L$67,基本信息!N596)+AE598</f>
        <v>506307496.30241644</v>
      </c>
      <c r="AF599" s="69">
        <f>求节点($C$8:$C$67,$L$8:$L$67,基本信息!O596)+AF598</f>
        <v>574005979.81044507</v>
      </c>
      <c r="AG599" s="69">
        <f>求节点($C$8:$C$67,$L$8:$L$67,基本信息!P596)+AG598</f>
        <v>647698353.71210933</v>
      </c>
      <c r="AH599" s="69">
        <f>求节点($C$8:$C$67,$L$8:$L$67,基本信息!Q596)+AH598</f>
        <v>726853522.1965065</v>
      </c>
      <c r="AI599" s="69">
        <f>求节点($C$8:$C$67,$L$8:$L$67,基本信息!R596)+AI598</f>
        <v>811340093.50572407</v>
      </c>
      <c r="AJ599" s="69"/>
    </row>
    <row r="600" spans="14:36" x14ac:dyDescent="0.15">
      <c r="N600" s="69"/>
      <c r="O600" s="69">
        <v>593</v>
      </c>
      <c r="P600" s="69">
        <f>求节点($C$8:$C$67,$I$8:$I$67,基本信息!N597)+P599</f>
        <v>620035.53293080663</v>
      </c>
      <c r="Q600" s="69">
        <f>求节点($C$8:$C$67,$I$8:$I$67,基本信息!O597)+Q599</f>
        <v>654077.79688078084</v>
      </c>
      <c r="R600" s="69">
        <f>求节点($C$8:$C$67,$I$8:$I$67,基本信息!P597)+R599</f>
        <v>689534.69667524379</v>
      </c>
      <c r="S600" s="69">
        <f>求节点($C$8:$C$67,$I$8:$I$67,基本信息!Q597)+S599</f>
        <v>726552.6823951269</v>
      </c>
      <c r="T600" s="69">
        <f>求节点($C$8:$C$67,$I$8:$I$67,基本信息!R597)+T599</f>
        <v>765449.85137715051</v>
      </c>
      <c r="U600" s="69">
        <f>求节点($C$8:$C$67,$J$8:$J$67,基本信息!N597)+U599</f>
        <v>17097258.574859377</v>
      </c>
      <c r="V600" s="69">
        <f>求节点($C$8:$C$67,$J$8:$J$67,基本信息!O597)+V599</f>
        <v>18282070.15777117</v>
      </c>
      <c r="W600" s="69">
        <f>求节点($C$8:$C$67,$J$8:$J$67,基本信息!P597)+W599</f>
        <v>19524890.589488775</v>
      </c>
      <c r="X600" s="69">
        <f>求节点($C$8:$C$67,$J$8:$J$67,基本信息!Q597)+X599</f>
        <v>20828858.334594853</v>
      </c>
      <c r="Y600" s="69">
        <f>求节点($C$8:$C$67,$J$8:$J$67,基本信息!R597)+Y599</f>
        <v>22203131.168546535</v>
      </c>
      <c r="Z600" s="69">
        <f>求节点($C$8:$C$67,$K$8:$K$67,基本信息!N597)+Z599</f>
        <v>0</v>
      </c>
      <c r="AA600" s="69">
        <f>求节点($C$8:$C$67,$K$8:$K$67,基本信息!O597)+AA599</f>
        <v>0</v>
      </c>
      <c r="AB600" s="69">
        <f>求节点($C$8:$C$67,$K$8:$K$67,基本信息!P597)+AB599</f>
        <v>0</v>
      </c>
      <c r="AC600" s="69">
        <f>求节点($C$8:$C$67,$K$8:$K$67,基本信息!Q597)+AC599</f>
        <v>0</v>
      </c>
      <c r="AD600" s="69">
        <f>求节点($C$8:$C$67,$K$8:$K$67,基本信息!R597)+AD599</f>
        <v>0</v>
      </c>
      <c r="AE600" s="69">
        <f>求节点($C$8:$C$67,$L$8:$L$67,基本信息!N597)+AE599</f>
        <v>506307496.30241644</v>
      </c>
      <c r="AF600" s="69">
        <f>求节点($C$8:$C$67,$L$8:$L$67,基本信息!O597)+AF599</f>
        <v>574005979.81044507</v>
      </c>
      <c r="AG600" s="69">
        <f>求节点($C$8:$C$67,$L$8:$L$67,基本信息!P597)+AG599</f>
        <v>647698353.71210933</v>
      </c>
      <c r="AH600" s="69">
        <f>求节点($C$8:$C$67,$L$8:$L$67,基本信息!Q597)+AH599</f>
        <v>726853522.1965065</v>
      </c>
      <c r="AI600" s="69">
        <f>求节点($C$8:$C$67,$L$8:$L$67,基本信息!R597)+AI599</f>
        <v>811340093.50572407</v>
      </c>
      <c r="AJ600" s="69"/>
    </row>
    <row r="601" spans="14:36" x14ac:dyDescent="0.15">
      <c r="N601" s="69"/>
      <c r="O601" s="69">
        <v>594</v>
      </c>
      <c r="P601" s="69">
        <f>求节点($C$8:$C$67,$I$8:$I$67,基本信息!N598)+P600</f>
        <v>620035.53293080663</v>
      </c>
      <c r="Q601" s="69">
        <f>求节点($C$8:$C$67,$I$8:$I$67,基本信息!O598)+Q600</f>
        <v>654077.79688078084</v>
      </c>
      <c r="R601" s="69">
        <f>求节点($C$8:$C$67,$I$8:$I$67,基本信息!P598)+R600</f>
        <v>689534.69667524379</v>
      </c>
      <c r="S601" s="69">
        <f>求节点($C$8:$C$67,$I$8:$I$67,基本信息!Q598)+S600</f>
        <v>726552.6823951269</v>
      </c>
      <c r="T601" s="69">
        <f>求节点($C$8:$C$67,$I$8:$I$67,基本信息!R598)+T600</f>
        <v>765449.85137715051</v>
      </c>
      <c r="U601" s="69">
        <f>求节点($C$8:$C$67,$J$8:$J$67,基本信息!N598)+U600</f>
        <v>17097258.574859377</v>
      </c>
      <c r="V601" s="69">
        <f>求节点($C$8:$C$67,$J$8:$J$67,基本信息!O598)+V600</f>
        <v>18282070.15777117</v>
      </c>
      <c r="W601" s="69">
        <f>求节点($C$8:$C$67,$J$8:$J$67,基本信息!P598)+W600</f>
        <v>19524890.589488775</v>
      </c>
      <c r="X601" s="69">
        <f>求节点($C$8:$C$67,$J$8:$J$67,基本信息!Q598)+X600</f>
        <v>20828858.334594853</v>
      </c>
      <c r="Y601" s="69">
        <f>求节点($C$8:$C$67,$J$8:$J$67,基本信息!R598)+Y600</f>
        <v>22203131.168546535</v>
      </c>
      <c r="Z601" s="69">
        <f>求节点($C$8:$C$67,$K$8:$K$67,基本信息!N598)+Z600</f>
        <v>0</v>
      </c>
      <c r="AA601" s="69">
        <f>求节点($C$8:$C$67,$K$8:$K$67,基本信息!O598)+AA600</f>
        <v>0</v>
      </c>
      <c r="AB601" s="69">
        <f>求节点($C$8:$C$67,$K$8:$K$67,基本信息!P598)+AB600</f>
        <v>0</v>
      </c>
      <c r="AC601" s="69">
        <f>求节点($C$8:$C$67,$K$8:$K$67,基本信息!Q598)+AC600</f>
        <v>0</v>
      </c>
      <c r="AD601" s="69">
        <f>求节点($C$8:$C$67,$K$8:$K$67,基本信息!R598)+AD600</f>
        <v>0</v>
      </c>
      <c r="AE601" s="69">
        <f>求节点($C$8:$C$67,$L$8:$L$67,基本信息!N598)+AE600</f>
        <v>506307496.30241644</v>
      </c>
      <c r="AF601" s="69">
        <f>求节点($C$8:$C$67,$L$8:$L$67,基本信息!O598)+AF600</f>
        <v>574005979.81044507</v>
      </c>
      <c r="AG601" s="69">
        <f>求节点($C$8:$C$67,$L$8:$L$67,基本信息!P598)+AG600</f>
        <v>647698353.71210933</v>
      </c>
      <c r="AH601" s="69">
        <f>求节点($C$8:$C$67,$L$8:$L$67,基本信息!Q598)+AH600</f>
        <v>726853522.1965065</v>
      </c>
      <c r="AI601" s="69">
        <f>求节点($C$8:$C$67,$L$8:$L$67,基本信息!R598)+AI600</f>
        <v>811340093.50572407</v>
      </c>
      <c r="AJ601" s="69"/>
    </row>
    <row r="602" spans="14:36" x14ac:dyDescent="0.15">
      <c r="N602" s="69"/>
      <c r="O602" s="69">
        <v>595</v>
      </c>
      <c r="P602" s="69">
        <f>求节点($C$8:$C$67,$I$8:$I$67,基本信息!N599)+P601</f>
        <v>620035.53293080663</v>
      </c>
      <c r="Q602" s="69">
        <f>求节点($C$8:$C$67,$I$8:$I$67,基本信息!O599)+Q601</f>
        <v>654077.79688078084</v>
      </c>
      <c r="R602" s="69">
        <f>求节点($C$8:$C$67,$I$8:$I$67,基本信息!P599)+R601</f>
        <v>689534.69667524379</v>
      </c>
      <c r="S602" s="69">
        <f>求节点($C$8:$C$67,$I$8:$I$67,基本信息!Q599)+S601</f>
        <v>726552.6823951269</v>
      </c>
      <c r="T602" s="69">
        <f>求节点($C$8:$C$67,$I$8:$I$67,基本信息!R599)+T601</f>
        <v>765449.85137715051</v>
      </c>
      <c r="U602" s="69">
        <f>求节点($C$8:$C$67,$J$8:$J$67,基本信息!N599)+U601</f>
        <v>17097258.574859377</v>
      </c>
      <c r="V602" s="69">
        <f>求节点($C$8:$C$67,$J$8:$J$67,基本信息!O599)+V601</f>
        <v>18282070.15777117</v>
      </c>
      <c r="W602" s="69">
        <f>求节点($C$8:$C$67,$J$8:$J$67,基本信息!P599)+W601</f>
        <v>19524890.589488775</v>
      </c>
      <c r="X602" s="69">
        <f>求节点($C$8:$C$67,$J$8:$J$67,基本信息!Q599)+X601</f>
        <v>20828858.334594853</v>
      </c>
      <c r="Y602" s="69">
        <f>求节点($C$8:$C$67,$J$8:$J$67,基本信息!R599)+Y601</f>
        <v>22203131.168546535</v>
      </c>
      <c r="Z602" s="69">
        <f>求节点($C$8:$C$67,$K$8:$K$67,基本信息!N599)+Z601</f>
        <v>0</v>
      </c>
      <c r="AA602" s="69">
        <f>求节点($C$8:$C$67,$K$8:$K$67,基本信息!O599)+AA601</f>
        <v>0</v>
      </c>
      <c r="AB602" s="69">
        <f>求节点($C$8:$C$67,$K$8:$K$67,基本信息!P599)+AB601</f>
        <v>0</v>
      </c>
      <c r="AC602" s="69">
        <f>求节点($C$8:$C$67,$K$8:$K$67,基本信息!Q599)+AC601</f>
        <v>0</v>
      </c>
      <c r="AD602" s="69">
        <f>求节点($C$8:$C$67,$K$8:$K$67,基本信息!R599)+AD601</f>
        <v>0</v>
      </c>
      <c r="AE602" s="69">
        <f>求节点($C$8:$C$67,$L$8:$L$67,基本信息!N599)+AE601</f>
        <v>506307496.30241644</v>
      </c>
      <c r="AF602" s="69">
        <f>求节点($C$8:$C$67,$L$8:$L$67,基本信息!O599)+AF601</f>
        <v>574005979.81044507</v>
      </c>
      <c r="AG602" s="69">
        <f>求节点($C$8:$C$67,$L$8:$L$67,基本信息!P599)+AG601</f>
        <v>647698353.71210933</v>
      </c>
      <c r="AH602" s="69">
        <f>求节点($C$8:$C$67,$L$8:$L$67,基本信息!Q599)+AH601</f>
        <v>726853522.1965065</v>
      </c>
      <c r="AI602" s="69">
        <f>求节点($C$8:$C$67,$L$8:$L$67,基本信息!R599)+AI601</f>
        <v>811340093.50572407</v>
      </c>
      <c r="AJ602" s="69"/>
    </row>
    <row r="603" spans="14:36" x14ac:dyDescent="0.15">
      <c r="N603" s="69"/>
      <c r="O603" s="69">
        <v>596</v>
      </c>
      <c r="P603" s="69">
        <f>求节点($C$8:$C$67,$I$8:$I$67,基本信息!N600)+P602</f>
        <v>620035.53293080663</v>
      </c>
      <c r="Q603" s="69">
        <f>求节点($C$8:$C$67,$I$8:$I$67,基本信息!O600)+Q602</f>
        <v>654077.79688078084</v>
      </c>
      <c r="R603" s="69">
        <f>求节点($C$8:$C$67,$I$8:$I$67,基本信息!P600)+R602</f>
        <v>689534.69667524379</v>
      </c>
      <c r="S603" s="69">
        <f>求节点($C$8:$C$67,$I$8:$I$67,基本信息!Q600)+S602</f>
        <v>726552.6823951269</v>
      </c>
      <c r="T603" s="69">
        <f>求节点($C$8:$C$67,$I$8:$I$67,基本信息!R600)+T602</f>
        <v>765449.85137715051</v>
      </c>
      <c r="U603" s="69">
        <f>求节点($C$8:$C$67,$J$8:$J$67,基本信息!N600)+U602</f>
        <v>17097258.574859377</v>
      </c>
      <c r="V603" s="69">
        <f>求节点($C$8:$C$67,$J$8:$J$67,基本信息!O600)+V602</f>
        <v>18282070.15777117</v>
      </c>
      <c r="W603" s="69">
        <f>求节点($C$8:$C$67,$J$8:$J$67,基本信息!P600)+W602</f>
        <v>19524890.589488775</v>
      </c>
      <c r="X603" s="69">
        <f>求节点($C$8:$C$67,$J$8:$J$67,基本信息!Q600)+X602</f>
        <v>20828858.334594853</v>
      </c>
      <c r="Y603" s="69">
        <f>求节点($C$8:$C$67,$J$8:$J$67,基本信息!R600)+Y602</f>
        <v>22203131.168546535</v>
      </c>
      <c r="Z603" s="69">
        <f>求节点($C$8:$C$67,$K$8:$K$67,基本信息!N600)+Z602</f>
        <v>0</v>
      </c>
      <c r="AA603" s="69">
        <f>求节点($C$8:$C$67,$K$8:$K$67,基本信息!O600)+AA602</f>
        <v>0</v>
      </c>
      <c r="AB603" s="69">
        <f>求节点($C$8:$C$67,$K$8:$K$67,基本信息!P600)+AB602</f>
        <v>0</v>
      </c>
      <c r="AC603" s="69">
        <f>求节点($C$8:$C$67,$K$8:$K$67,基本信息!Q600)+AC602</f>
        <v>0</v>
      </c>
      <c r="AD603" s="69">
        <f>求节点($C$8:$C$67,$K$8:$K$67,基本信息!R600)+AD602</f>
        <v>0</v>
      </c>
      <c r="AE603" s="69">
        <f>求节点($C$8:$C$67,$L$8:$L$67,基本信息!N600)+AE602</f>
        <v>506307496.30241644</v>
      </c>
      <c r="AF603" s="69">
        <f>求节点($C$8:$C$67,$L$8:$L$67,基本信息!O600)+AF602</f>
        <v>574005979.81044507</v>
      </c>
      <c r="AG603" s="69">
        <f>求节点($C$8:$C$67,$L$8:$L$67,基本信息!P600)+AG602</f>
        <v>647698353.71210933</v>
      </c>
      <c r="AH603" s="69">
        <f>求节点($C$8:$C$67,$L$8:$L$67,基本信息!Q600)+AH602</f>
        <v>726853522.1965065</v>
      </c>
      <c r="AI603" s="69">
        <f>求节点($C$8:$C$67,$L$8:$L$67,基本信息!R600)+AI602</f>
        <v>811340093.50572407</v>
      </c>
      <c r="AJ603" s="69"/>
    </row>
    <row r="604" spans="14:36" x14ac:dyDescent="0.15">
      <c r="N604" s="69"/>
      <c r="O604" s="69">
        <v>597</v>
      </c>
      <c r="P604" s="69">
        <f>求节点($C$8:$C$67,$I$8:$I$67,基本信息!N601)+P603</f>
        <v>620035.53293080663</v>
      </c>
      <c r="Q604" s="69">
        <f>求节点($C$8:$C$67,$I$8:$I$67,基本信息!O601)+Q603</f>
        <v>654077.79688078084</v>
      </c>
      <c r="R604" s="69">
        <f>求节点($C$8:$C$67,$I$8:$I$67,基本信息!P601)+R603</f>
        <v>689534.69667524379</v>
      </c>
      <c r="S604" s="69">
        <f>求节点($C$8:$C$67,$I$8:$I$67,基本信息!Q601)+S603</f>
        <v>726552.6823951269</v>
      </c>
      <c r="T604" s="69">
        <f>求节点($C$8:$C$67,$I$8:$I$67,基本信息!R601)+T603</f>
        <v>765449.85137715051</v>
      </c>
      <c r="U604" s="69">
        <f>求节点($C$8:$C$67,$J$8:$J$67,基本信息!N601)+U603</f>
        <v>17097258.574859377</v>
      </c>
      <c r="V604" s="69">
        <f>求节点($C$8:$C$67,$J$8:$J$67,基本信息!O601)+V603</f>
        <v>18282070.15777117</v>
      </c>
      <c r="W604" s="69">
        <f>求节点($C$8:$C$67,$J$8:$J$67,基本信息!P601)+W603</f>
        <v>19524890.589488775</v>
      </c>
      <c r="X604" s="69">
        <f>求节点($C$8:$C$67,$J$8:$J$67,基本信息!Q601)+X603</f>
        <v>20828858.334594853</v>
      </c>
      <c r="Y604" s="69">
        <f>求节点($C$8:$C$67,$J$8:$J$67,基本信息!R601)+Y603</f>
        <v>22203131.168546535</v>
      </c>
      <c r="Z604" s="69">
        <f>求节点($C$8:$C$67,$K$8:$K$67,基本信息!N601)+Z603</f>
        <v>0</v>
      </c>
      <c r="AA604" s="69">
        <f>求节点($C$8:$C$67,$K$8:$K$67,基本信息!O601)+AA603</f>
        <v>0</v>
      </c>
      <c r="AB604" s="69">
        <f>求节点($C$8:$C$67,$K$8:$K$67,基本信息!P601)+AB603</f>
        <v>0</v>
      </c>
      <c r="AC604" s="69">
        <f>求节点($C$8:$C$67,$K$8:$K$67,基本信息!Q601)+AC603</f>
        <v>0</v>
      </c>
      <c r="AD604" s="69">
        <f>求节点($C$8:$C$67,$K$8:$K$67,基本信息!R601)+AD603</f>
        <v>0</v>
      </c>
      <c r="AE604" s="69">
        <f>求节点($C$8:$C$67,$L$8:$L$67,基本信息!N601)+AE603</f>
        <v>506307496.30241644</v>
      </c>
      <c r="AF604" s="69">
        <f>求节点($C$8:$C$67,$L$8:$L$67,基本信息!O601)+AF603</f>
        <v>574005979.81044507</v>
      </c>
      <c r="AG604" s="69">
        <f>求节点($C$8:$C$67,$L$8:$L$67,基本信息!P601)+AG603</f>
        <v>647698353.71210933</v>
      </c>
      <c r="AH604" s="69">
        <f>求节点($C$8:$C$67,$L$8:$L$67,基本信息!Q601)+AH603</f>
        <v>726853522.1965065</v>
      </c>
      <c r="AI604" s="69">
        <f>求节点($C$8:$C$67,$L$8:$L$67,基本信息!R601)+AI603</f>
        <v>811340093.50572407</v>
      </c>
      <c r="AJ604" s="69"/>
    </row>
    <row r="605" spans="14:36" x14ac:dyDescent="0.15">
      <c r="N605" s="69"/>
      <c r="O605" s="69">
        <v>598</v>
      </c>
      <c r="P605" s="69">
        <f>求节点($C$8:$C$67,$I$8:$I$67,基本信息!N602)+P604</f>
        <v>620035.53293080663</v>
      </c>
      <c r="Q605" s="69">
        <f>求节点($C$8:$C$67,$I$8:$I$67,基本信息!O602)+Q604</f>
        <v>654077.79688078084</v>
      </c>
      <c r="R605" s="69">
        <f>求节点($C$8:$C$67,$I$8:$I$67,基本信息!P602)+R604</f>
        <v>689534.69667524379</v>
      </c>
      <c r="S605" s="69">
        <f>求节点($C$8:$C$67,$I$8:$I$67,基本信息!Q602)+S604</f>
        <v>726552.6823951269</v>
      </c>
      <c r="T605" s="69">
        <f>求节点($C$8:$C$67,$I$8:$I$67,基本信息!R602)+T604</f>
        <v>765449.85137715051</v>
      </c>
      <c r="U605" s="69">
        <f>求节点($C$8:$C$67,$J$8:$J$67,基本信息!N602)+U604</f>
        <v>17097258.574859377</v>
      </c>
      <c r="V605" s="69">
        <f>求节点($C$8:$C$67,$J$8:$J$67,基本信息!O602)+V604</f>
        <v>18282070.15777117</v>
      </c>
      <c r="W605" s="69">
        <f>求节点($C$8:$C$67,$J$8:$J$67,基本信息!P602)+W604</f>
        <v>19524890.589488775</v>
      </c>
      <c r="X605" s="69">
        <f>求节点($C$8:$C$67,$J$8:$J$67,基本信息!Q602)+X604</f>
        <v>20828858.334594853</v>
      </c>
      <c r="Y605" s="69">
        <f>求节点($C$8:$C$67,$J$8:$J$67,基本信息!R602)+Y604</f>
        <v>22203131.168546535</v>
      </c>
      <c r="Z605" s="69">
        <f>求节点($C$8:$C$67,$K$8:$K$67,基本信息!N602)+Z604</f>
        <v>0</v>
      </c>
      <c r="AA605" s="69">
        <f>求节点($C$8:$C$67,$K$8:$K$67,基本信息!O602)+AA604</f>
        <v>0</v>
      </c>
      <c r="AB605" s="69">
        <f>求节点($C$8:$C$67,$K$8:$K$67,基本信息!P602)+AB604</f>
        <v>0</v>
      </c>
      <c r="AC605" s="69">
        <f>求节点($C$8:$C$67,$K$8:$K$67,基本信息!Q602)+AC604</f>
        <v>0</v>
      </c>
      <c r="AD605" s="69">
        <f>求节点($C$8:$C$67,$K$8:$K$67,基本信息!R602)+AD604</f>
        <v>0</v>
      </c>
      <c r="AE605" s="69">
        <f>求节点($C$8:$C$67,$L$8:$L$67,基本信息!N602)+AE604</f>
        <v>506307496.30241644</v>
      </c>
      <c r="AF605" s="69">
        <f>求节点($C$8:$C$67,$L$8:$L$67,基本信息!O602)+AF604</f>
        <v>574005979.81044507</v>
      </c>
      <c r="AG605" s="69">
        <f>求节点($C$8:$C$67,$L$8:$L$67,基本信息!P602)+AG604</f>
        <v>647698353.71210933</v>
      </c>
      <c r="AH605" s="69">
        <f>求节点($C$8:$C$67,$L$8:$L$67,基本信息!Q602)+AH604</f>
        <v>726853522.1965065</v>
      </c>
      <c r="AI605" s="69">
        <f>求节点($C$8:$C$67,$L$8:$L$67,基本信息!R602)+AI604</f>
        <v>811340093.50572407</v>
      </c>
      <c r="AJ605" s="69"/>
    </row>
    <row r="606" spans="14:36" x14ac:dyDescent="0.15">
      <c r="N606" s="69"/>
      <c r="O606" s="69">
        <v>599</v>
      </c>
      <c r="P606" s="69">
        <f>求节点($C$8:$C$67,$I$8:$I$67,基本信息!N603)+P605</f>
        <v>620035.53293080663</v>
      </c>
      <c r="Q606" s="69">
        <f>求节点($C$8:$C$67,$I$8:$I$67,基本信息!O603)+Q605</f>
        <v>654077.79688078084</v>
      </c>
      <c r="R606" s="69">
        <f>求节点($C$8:$C$67,$I$8:$I$67,基本信息!P603)+R605</f>
        <v>689534.69667524379</v>
      </c>
      <c r="S606" s="69">
        <f>求节点($C$8:$C$67,$I$8:$I$67,基本信息!Q603)+S605</f>
        <v>726552.6823951269</v>
      </c>
      <c r="T606" s="69">
        <f>求节点($C$8:$C$67,$I$8:$I$67,基本信息!R603)+T605</f>
        <v>765449.85137715051</v>
      </c>
      <c r="U606" s="69">
        <f>求节点($C$8:$C$67,$J$8:$J$67,基本信息!N603)+U605</f>
        <v>17097258.574859377</v>
      </c>
      <c r="V606" s="69">
        <f>求节点($C$8:$C$67,$J$8:$J$67,基本信息!O603)+V605</f>
        <v>18282070.15777117</v>
      </c>
      <c r="W606" s="69">
        <f>求节点($C$8:$C$67,$J$8:$J$67,基本信息!P603)+W605</f>
        <v>19524890.589488775</v>
      </c>
      <c r="X606" s="69">
        <f>求节点($C$8:$C$67,$J$8:$J$67,基本信息!Q603)+X605</f>
        <v>20828858.334594853</v>
      </c>
      <c r="Y606" s="69">
        <f>求节点($C$8:$C$67,$J$8:$J$67,基本信息!R603)+Y605</f>
        <v>22203131.168546535</v>
      </c>
      <c r="Z606" s="69">
        <f>求节点($C$8:$C$67,$K$8:$K$67,基本信息!N603)+Z605</f>
        <v>0</v>
      </c>
      <c r="AA606" s="69">
        <f>求节点($C$8:$C$67,$K$8:$K$67,基本信息!O603)+AA605</f>
        <v>0</v>
      </c>
      <c r="AB606" s="69">
        <f>求节点($C$8:$C$67,$K$8:$K$67,基本信息!P603)+AB605</f>
        <v>0</v>
      </c>
      <c r="AC606" s="69">
        <f>求节点($C$8:$C$67,$K$8:$K$67,基本信息!Q603)+AC605</f>
        <v>0</v>
      </c>
      <c r="AD606" s="69">
        <f>求节点($C$8:$C$67,$K$8:$K$67,基本信息!R603)+AD605</f>
        <v>0</v>
      </c>
      <c r="AE606" s="69">
        <f>求节点($C$8:$C$67,$L$8:$L$67,基本信息!N603)+AE605</f>
        <v>506307496.30241644</v>
      </c>
      <c r="AF606" s="69">
        <f>求节点($C$8:$C$67,$L$8:$L$67,基本信息!O603)+AF605</f>
        <v>574005979.81044507</v>
      </c>
      <c r="AG606" s="69">
        <f>求节点($C$8:$C$67,$L$8:$L$67,基本信息!P603)+AG605</f>
        <v>647698353.71210933</v>
      </c>
      <c r="AH606" s="69">
        <f>求节点($C$8:$C$67,$L$8:$L$67,基本信息!Q603)+AH605</f>
        <v>726853522.1965065</v>
      </c>
      <c r="AI606" s="69">
        <f>求节点($C$8:$C$67,$L$8:$L$67,基本信息!R603)+AI605</f>
        <v>811340093.50572407</v>
      </c>
      <c r="AJ606" s="69"/>
    </row>
    <row r="607" spans="14:36" x14ac:dyDescent="0.15">
      <c r="N607" s="69"/>
      <c r="O607" s="69">
        <v>600</v>
      </c>
      <c r="P607" s="69">
        <f>求节点($C$8:$C$67,$I$8:$I$67,基本信息!N604)+P606</f>
        <v>620035.53293080663</v>
      </c>
      <c r="Q607" s="69">
        <f>求节点($C$8:$C$67,$I$8:$I$67,基本信息!O604)+Q606</f>
        <v>654077.79688078084</v>
      </c>
      <c r="R607" s="69">
        <f>求节点($C$8:$C$67,$I$8:$I$67,基本信息!P604)+R606</f>
        <v>689534.69667524379</v>
      </c>
      <c r="S607" s="69">
        <f>求节点($C$8:$C$67,$I$8:$I$67,基本信息!Q604)+S606</f>
        <v>726552.6823951269</v>
      </c>
      <c r="T607" s="69">
        <f>求节点($C$8:$C$67,$I$8:$I$67,基本信息!R604)+T606</f>
        <v>765449.85137715051</v>
      </c>
      <c r="U607" s="69">
        <f>求节点($C$8:$C$67,$J$8:$J$67,基本信息!N604)+U606</f>
        <v>17097258.574859377</v>
      </c>
      <c r="V607" s="69">
        <f>求节点($C$8:$C$67,$J$8:$J$67,基本信息!O604)+V606</f>
        <v>18282070.15777117</v>
      </c>
      <c r="W607" s="69">
        <f>求节点($C$8:$C$67,$J$8:$J$67,基本信息!P604)+W606</f>
        <v>19524890.589488775</v>
      </c>
      <c r="X607" s="69">
        <f>求节点($C$8:$C$67,$J$8:$J$67,基本信息!Q604)+X606</f>
        <v>20828858.334594853</v>
      </c>
      <c r="Y607" s="69">
        <f>求节点($C$8:$C$67,$J$8:$J$67,基本信息!R604)+Y606</f>
        <v>22203131.168546535</v>
      </c>
      <c r="Z607" s="69">
        <f>求节点($C$8:$C$67,$K$8:$K$67,基本信息!N604)+Z606</f>
        <v>0</v>
      </c>
      <c r="AA607" s="69">
        <f>求节点($C$8:$C$67,$K$8:$K$67,基本信息!O604)+AA606</f>
        <v>0</v>
      </c>
      <c r="AB607" s="69">
        <f>求节点($C$8:$C$67,$K$8:$K$67,基本信息!P604)+AB606</f>
        <v>0</v>
      </c>
      <c r="AC607" s="69">
        <f>求节点($C$8:$C$67,$K$8:$K$67,基本信息!Q604)+AC606</f>
        <v>0</v>
      </c>
      <c r="AD607" s="69">
        <f>求节点($C$8:$C$67,$K$8:$K$67,基本信息!R604)+AD606</f>
        <v>0</v>
      </c>
      <c r="AE607" s="69">
        <f>求节点($C$8:$C$67,$L$8:$L$67,基本信息!N604)+AE606</f>
        <v>506307496.30241644</v>
      </c>
      <c r="AF607" s="69">
        <f>求节点($C$8:$C$67,$L$8:$L$67,基本信息!O604)+AF606</f>
        <v>574005979.81044507</v>
      </c>
      <c r="AG607" s="69">
        <f>求节点($C$8:$C$67,$L$8:$L$67,基本信息!P604)+AG606</f>
        <v>647698353.71210933</v>
      </c>
      <c r="AH607" s="69">
        <f>求节点($C$8:$C$67,$L$8:$L$67,基本信息!Q604)+AH606</f>
        <v>726853522.1965065</v>
      </c>
      <c r="AI607" s="69">
        <f>求节点($C$8:$C$67,$L$8:$L$67,基本信息!R604)+AI606</f>
        <v>811340093.50572407</v>
      </c>
      <c r="AJ607" s="69"/>
    </row>
  </sheetData>
  <mergeCells count="27">
    <mergeCell ref="BO5:BX5"/>
    <mergeCell ref="CO6:CS6"/>
    <mergeCell ref="BO6:BS6"/>
    <mergeCell ref="BT6:BX6"/>
    <mergeCell ref="CE6:CI6"/>
    <mergeCell ref="CK6:CL6"/>
    <mergeCell ref="AL6:AP6"/>
    <mergeCell ref="AQ6:AU6"/>
    <mergeCell ref="AV6:AZ6"/>
    <mergeCell ref="CT6:CU6"/>
    <mergeCell ref="CX6:DB6"/>
    <mergeCell ref="B56:B67"/>
    <mergeCell ref="B20:B31"/>
    <mergeCell ref="B32:B43"/>
    <mergeCell ref="B44:B55"/>
    <mergeCell ref="BK5:BL5"/>
    <mergeCell ref="BK17:BL17"/>
    <mergeCell ref="B8:B19"/>
    <mergeCell ref="P6:T6"/>
    <mergeCell ref="U6:Y6"/>
    <mergeCell ref="Z6:AD6"/>
    <mergeCell ref="I6:L6"/>
    <mergeCell ref="D6:G6"/>
    <mergeCell ref="AE6:AI6"/>
    <mergeCell ref="P5:AI5"/>
    <mergeCell ref="BA6:BE6"/>
    <mergeCell ref="AL5:BE5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Q64"/>
  <sheetViews>
    <sheetView zoomScaleNormal="100" workbookViewId="0">
      <selection activeCell="M23" sqref="M23"/>
    </sheetView>
  </sheetViews>
  <sheetFormatPr defaultRowHeight="11.25" x14ac:dyDescent="0.15"/>
  <cols>
    <col min="1" max="16384" width="9" style="31"/>
  </cols>
  <sheetData>
    <row r="2" spans="2:17" ht="12" thickBot="1" x14ac:dyDescent="0.2">
      <c r="D2" s="31" t="s">
        <v>126</v>
      </c>
      <c r="E2" s="31" t="s">
        <v>132</v>
      </c>
      <c r="F2" s="74" t="s">
        <v>127</v>
      </c>
      <c r="G2" s="74"/>
      <c r="H2" s="74"/>
      <c r="I2" s="31" t="s">
        <v>128</v>
      </c>
      <c r="P2" s="31" t="s">
        <v>205</v>
      </c>
      <c r="Q2" s="31" t="s">
        <v>206</v>
      </c>
    </row>
    <row r="3" spans="2:17" x14ac:dyDescent="0.15">
      <c r="B3" s="80" t="s">
        <v>161</v>
      </c>
      <c r="C3" s="73" t="s">
        <v>87</v>
      </c>
      <c r="D3" s="76" t="s">
        <v>129</v>
      </c>
      <c r="E3" s="35" t="s">
        <v>130</v>
      </c>
      <c r="F3" s="37"/>
      <c r="G3" s="38"/>
      <c r="H3" s="39"/>
      <c r="I3" s="32" t="s">
        <v>88</v>
      </c>
      <c r="P3" s="31" t="s">
        <v>166</v>
      </c>
      <c r="Q3" s="31">
        <f>COUNTIF($I$3:$I$64,P3)</f>
        <v>1</v>
      </c>
    </row>
    <row r="4" spans="2:17" x14ac:dyDescent="0.15">
      <c r="B4" s="80"/>
      <c r="C4" s="73"/>
      <c r="D4" s="76"/>
      <c r="E4" s="35" t="s">
        <v>130</v>
      </c>
      <c r="F4" s="40"/>
      <c r="G4" s="41" t="s">
        <v>134</v>
      </c>
      <c r="H4" s="42"/>
      <c r="I4" s="32" t="s">
        <v>89</v>
      </c>
      <c r="P4" s="31" t="s">
        <v>167</v>
      </c>
      <c r="Q4" s="33">
        <f t="shared" ref="Q4:Q36" si="0">COUNTIF($I$3:$I$64,P4)</f>
        <v>1</v>
      </c>
    </row>
    <row r="5" spans="2:17" x14ac:dyDescent="0.15">
      <c r="B5" s="80"/>
      <c r="C5" s="73"/>
      <c r="D5" s="76"/>
      <c r="E5" s="35" t="s">
        <v>133</v>
      </c>
      <c r="F5" s="40" t="s">
        <v>136</v>
      </c>
      <c r="G5" s="41"/>
      <c r="H5" s="42" t="s">
        <v>131</v>
      </c>
      <c r="I5" s="32" t="s">
        <v>90</v>
      </c>
      <c r="P5" s="31" t="s">
        <v>168</v>
      </c>
      <c r="Q5" s="33">
        <f t="shared" si="0"/>
        <v>1</v>
      </c>
    </row>
    <row r="6" spans="2:17" x14ac:dyDescent="0.15">
      <c r="B6" s="80"/>
      <c r="C6" s="73"/>
      <c r="D6" s="76"/>
      <c r="E6" s="35" t="s">
        <v>133</v>
      </c>
      <c r="F6" s="40" t="s">
        <v>136</v>
      </c>
      <c r="G6" s="41"/>
      <c r="H6" s="42" t="s">
        <v>131</v>
      </c>
      <c r="I6" s="32" t="s">
        <v>91</v>
      </c>
      <c r="P6" s="31" t="s">
        <v>163</v>
      </c>
      <c r="Q6" s="33">
        <f t="shared" si="0"/>
        <v>2</v>
      </c>
    </row>
    <row r="7" spans="2:17" x14ac:dyDescent="0.15">
      <c r="B7" s="80"/>
      <c r="C7" s="73"/>
      <c r="D7" s="76"/>
      <c r="E7" s="35" t="s">
        <v>135</v>
      </c>
      <c r="F7" s="40"/>
      <c r="G7" s="41" t="s">
        <v>134</v>
      </c>
      <c r="H7" s="42"/>
      <c r="I7" s="32" t="s">
        <v>92</v>
      </c>
      <c r="P7" s="31" t="s">
        <v>169</v>
      </c>
      <c r="Q7" s="33">
        <f t="shared" si="0"/>
        <v>1</v>
      </c>
    </row>
    <row r="8" spans="2:17" ht="12" thickBot="1" x14ac:dyDescent="0.2">
      <c r="B8" s="80"/>
      <c r="C8" s="73"/>
      <c r="D8" s="76"/>
      <c r="E8" s="35" t="s">
        <v>135</v>
      </c>
      <c r="F8" s="43"/>
      <c r="G8" s="44"/>
      <c r="H8" s="45"/>
      <c r="I8" s="32" t="s">
        <v>199</v>
      </c>
      <c r="P8" s="31" t="s">
        <v>170</v>
      </c>
      <c r="Q8" s="33">
        <f t="shared" si="0"/>
        <v>2</v>
      </c>
    </row>
    <row r="9" spans="2:17" x14ac:dyDescent="0.15">
      <c r="B9" s="80"/>
      <c r="C9" s="73" t="s">
        <v>94</v>
      </c>
      <c r="D9" s="76" t="s">
        <v>146</v>
      </c>
      <c r="E9" s="35" t="s">
        <v>151</v>
      </c>
      <c r="F9" s="37"/>
      <c r="G9" s="38"/>
      <c r="H9" s="39"/>
      <c r="I9" s="32" t="s">
        <v>95</v>
      </c>
      <c r="P9" s="31" t="s">
        <v>171</v>
      </c>
      <c r="Q9" s="33">
        <f t="shared" si="0"/>
        <v>2</v>
      </c>
    </row>
    <row r="10" spans="2:17" x14ac:dyDescent="0.15">
      <c r="B10" s="80"/>
      <c r="C10" s="73"/>
      <c r="D10" s="76"/>
      <c r="E10" s="35" t="s">
        <v>151</v>
      </c>
      <c r="F10" s="40"/>
      <c r="G10" s="41"/>
      <c r="H10" s="42"/>
      <c r="I10" s="32" t="s">
        <v>89</v>
      </c>
      <c r="P10" s="31" t="s">
        <v>172</v>
      </c>
      <c r="Q10" s="33">
        <f t="shared" si="0"/>
        <v>2</v>
      </c>
    </row>
    <row r="11" spans="2:17" x14ac:dyDescent="0.15">
      <c r="B11" s="80"/>
      <c r="C11" s="73"/>
      <c r="D11" s="76"/>
      <c r="E11" s="35" t="s">
        <v>130</v>
      </c>
      <c r="F11" s="40" t="s">
        <v>136</v>
      </c>
      <c r="G11" s="41" t="s">
        <v>131</v>
      </c>
      <c r="H11" s="42" t="s">
        <v>151</v>
      </c>
      <c r="I11" s="32" t="s">
        <v>96</v>
      </c>
      <c r="P11" s="31" t="s">
        <v>90</v>
      </c>
      <c r="Q11" s="33">
        <f t="shared" si="0"/>
        <v>3</v>
      </c>
    </row>
    <row r="12" spans="2:17" x14ac:dyDescent="0.15">
      <c r="B12" s="80"/>
      <c r="C12" s="73"/>
      <c r="D12" s="76"/>
      <c r="E12" s="35" t="s">
        <v>130</v>
      </c>
      <c r="F12" s="40" t="s">
        <v>136</v>
      </c>
      <c r="G12" s="41" t="s">
        <v>131</v>
      </c>
      <c r="H12" s="42" t="s">
        <v>151</v>
      </c>
      <c r="I12" s="32" t="s">
        <v>97</v>
      </c>
      <c r="P12" s="31" t="s">
        <v>173</v>
      </c>
      <c r="Q12" s="33">
        <f t="shared" si="0"/>
        <v>2</v>
      </c>
    </row>
    <row r="13" spans="2:17" x14ac:dyDescent="0.15">
      <c r="B13" s="80"/>
      <c r="C13" s="73"/>
      <c r="D13" s="76"/>
      <c r="E13" s="35" t="s">
        <v>135</v>
      </c>
      <c r="F13" s="40"/>
      <c r="G13" s="41"/>
      <c r="H13" s="42"/>
      <c r="I13" s="32" t="s">
        <v>98</v>
      </c>
      <c r="P13" s="31" t="s">
        <v>174</v>
      </c>
      <c r="Q13" s="33">
        <f t="shared" si="0"/>
        <v>2</v>
      </c>
    </row>
    <row r="14" spans="2:17" ht="12" thickBot="1" x14ac:dyDescent="0.2">
      <c r="B14" s="80"/>
      <c r="C14" s="73"/>
      <c r="D14" s="76"/>
      <c r="E14" s="35" t="s">
        <v>135</v>
      </c>
      <c r="F14" s="43"/>
      <c r="G14" s="44"/>
      <c r="H14" s="45"/>
      <c r="I14" s="32" t="s">
        <v>99</v>
      </c>
      <c r="P14" s="31" t="s">
        <v>175</v>
      </c>
      <c r="Q14" s="33">
        <f t="shared" si="0"/>
        <v>1</v>
      </c>
    </row>
    <row r="15" spans="2:17" x14ac:dyDescent="0.15">
      <c r="B15" s="79" t="s">
        <v>160</v>
      </c>
      <c r="C15" s="73" t="s">
        <v>100</v>
      </c>
      <c r="D15" s="76" t="s">
        <v>197</v>
      </c>
      <c r="E15" s="35" t="s">
        <v>151</v>
      </c>
      <c r="F15" s="40"/>
      <c r="G15" s="41"/>
      <c r="H15" s="42" t="s">
        <v>151</v>
      </c>
      <c r="I15" s="32" t="s">
        <v>117</v>
      </c>
      <c r="P15" s="31" t="s">
        <v>176</v>
      </c>
      <c r="Q15" s="33">
        <f t="shared" si="0"/>
        <v>3</v>
      </c>
    </row>
    <row r="16" spans="2:17" x14ac:dyDescent="0.15">
      <c r="B16" s="79"/>
      <c r="C16" s="73"/>
      <c r="D16" s="76"/>
      <c r="E16" s="35" t="s">
        <v>151</v>
      </c>
      <c r="F16" s="40" t="s">
        <v>135</v>
      </c>
      <c r="G16" s="41" t="s">
        <v>130</v>
      </c>
      <c r="H16" s="42" t="s">
        <v>151</v>
      </c>
      <c r="I16" s="32" t="s">
        <v>102</v>
      </c>
      <c r="P16" s="31" t="s">
        <v>177</v>
      </c>
      <c r="Q16" s="33">
        <f t="shared" si="0"/>
        <v>2</v>
      </c>
    </row>
    <row r="17" spans="2:17" x14ac:dyDescent="0.15">
      <c r="B17" s="79"/>
      <c r="C17" s="73"/>
      <c r="D17" s="76"/>
      <c r="E17" s="35" t="s">
        <v>151</v>
      </c>
      <c r="F17" s="40"/>
      <c r="G17" s="41"/>
      <c r="H17" s="42" t="s">
        <v>151</v>
      </c>
      <c r="I17" s="32" t="s">
        <v>103</v>
      </c>
      <c r="P17" s="31" t="s">
        <v>178</v>
      </c>
      <c r="Q17" s="33">
        <f t="shared" si="0"/>
        <v>1</v>
      </c>
    </row>
    <row r="18" spans="2:17" x14ac:dyDescent="0.15">
      <c r="B18" s="79"/>
      <c r="C18" s="73"/>
      <c r="D18" s="76"/>
      <c r="E18" s="35" t="s">
        <v>152</v>
      </c>
      <c r="F18" s="40"/>
      <c r="G18" s="41"/>
      <c r="H18" s="42"/>
      <c r="I18" s="32" t="s">
        <v>165</v>
      </c>
      <c r="O18" s="33"/>
      <c r="P18" s="31" t="s">
        <v>179</v>
      </c>
      <c r="Q18" s="33">
        <f t="shared" si="0"/>
        <v>3</v>
      </c>
    </row>
    <row r="19" spans="2:17" x14ac:dyDescent="0.15">
      <c r="B19" s="79"/>
      <c r="C19" s="73"/>
      <c r="D19" s="76"/>
      <c r="E19" s="36" t="s">
        <v>159</v>
      </c>
      <c r="F19" s="40"/>
      <c r="G19" s="41"/>
      <c r="H19" s="42"/>
      <c r="I19" s="34" t="s">
        <v>198</v>
      </c>
      <c r="O19" s="33"/>
      <c r="P19" s="33" t="s">
        <v>180</v>
      </c>
      <c r="Q19" s="33">
        <f t="shared" si="0"/>
        <v>2</v>
      </c>
    </row>
    <row r="20" spans="2:17" ht="12" thickBot="1" x14ac:dyDescent="0.2">
      <c r="B20" s="79"/>
      <c r="C20" s="73"/>
      <c r="D20" s="76"/>
      <c r="E20" s="36" t="s">
        <v>135</v>
      </c>
      <c r="F20" s="43"/>
      <c r="G20" s="44"/>
      <c r="H20" s="45" t="s">
        <v>159</v>
      </c>
      <c r="I20" s="34" t="s">
        <v>105</v>
      </c>
      <c r="P20" s="31" t="s">
        <v>181</v>
      </c>
      <c r="Q20" s="33">
        <f t="shared" si="0"/>
        <v>2</v>
      </c>
    </row>
    <row r="21" spans="2:17" x14ac:dyDescent="0.15">
      <c r="B21" s="79"/>
      <c r="C21" s="73" t="s">
        <v>106</v>
      </c>
      <c r="D21" s="76" t="s">
        <v>155</v>
      </c>
      <c r="E21" s="35" t="s">
        <v>154</v>
      </c>
      <c r="F21" s="37"/>
      <c r="G21" s="38"/>
      <c r="H21" s="39"/>
      <c r="I21" s="32" t="s">
        <v>122</v>
      </c>
      <c r="P21" s="31" t="s">
        <v>182</v>
      </c>
      <c r="Q21" s="33">
        <f t="shared" si="0"/>
        <v>1</v>
      </c>
    </row>
    <row r="22" spans="2:17" x14ac:dyDescent="0.15">
      <c r="B22" s="79"/>
      <c r="C22" s="73"/>
      <c r="D22" s="76"/>
      <c r="E22" s="35" t="s">
        <v>154</v>
      </c>
      <c r="F22" s="40" t="s">
        <v>153</v>
      </c>
      <c r="G22" s="41" t="s">
        <v>154</v>
      </c>
      <c r="H22" s="42"/>
      <c r="I22" s="32" t="s">
        <v>201</v>
      </c>
      <c r="P22" s="31" t="s">
        <v>164</v>
      </c>
      <c r="Q22" s="33">
        <f t="shared" si="0"/>
        <v>2</v>
      </c>
    </row>
    <row r="23" spans="2:17" x14ac:dyDescent="0.15">
      <c r="B23" s="79"/>
      <c r="C23" s="73"/>
      <c r="D23" s="76"/>
      <c r="E23" s="35" t="s">
        <v>133</v>
      </c>
      <c r="F23" s="40"/>
      <c r="G23" s="41"/>
      <c r="H23" s="42"/>
      <c r="I23" s="32" t="s">
        <v>91</v>
      </c>
      <c r="P23" s="31" t="s">
        <v>183</v>
      </c>
      <c r="Q23" s="33">
        <f t="shared" si="0"/>
        <v>3</v>
      </c>
    </row>
    <row r="24" spans="2:17" x14ac:dyDescent="0.15">
      <c r="B24" s="79"/>
      <c r="C24" s="73"/>
      <c r="D24" s="76"/>
      <c r="E24" s="35" t="s">
        <v>137</v>
      </c>
      <c r="F24" s="40" t="s">
        <v>153</v>
      </c>
      <c r="G24" s="41" t="s">
        <v>154</v>
      </c>
      <c r="H24" s="42"/>
      <c r="I24" s="32" t="s">
        <v>108</v>
      </c>
      <c r="P24" s="31" t="s">
        <v>184</v>
      </c>
      <c r="Q24" s="33">
        <f t="shared" si="0"/>
        <v>1</v>
      </c>
    </row>
    <row r="25" spans="2:17" x14ac:dyDescent="0.15">
      <c r="B25" s="79"/>
      <c r="C25" s="73"/>
      <c r="D25" s="76"/>
      <c r="E25" s="35" t="s">
        <v>137</v>
      </c>
      <c r="F25" s="40"/>
      <c r="G25" s="41"/>
      <c r="H25" s="42"/>
      <c r="I25" s="32" t="s">
        <v>109</v>
      </c>
      <c r="P25" s="31" t="s">
        <v>185</v>
      </c>
      <c r="Q25" s="33">
        <f t="shared" si="0"/>
        <v>2</v>
      </c>
    </row>
    <row r="26" spans="2:17" ht="12" thickBot="1" x14ac:dyDescent="0.2">
      <c r="B26" s="79"/>
      <c r="C26" s="73"/>
      <c r="D26" s="76"/>
      <c r="E26" s="35" t="s">
        <v>137</v>
      </c>
      <c r="F26" s="40" t="s">
        <v>153</v>
      </c>
      <c r="G26" s="41" t="s">
        <v>154</v>
      </c>
      <c r="H26" s="45"/>
      <c r="I26" s="32" t="s">
        <v>110</v>
      </c>
      <c r="P26" s="31" t="s">
        <v>186</v>
      </c>
      <c r="Q26" s="33">
        <f t="shared" si="0"/>
        <v>3</v>
      </c>
    </row>
    <row r="27" spans="2:17" x14ac:dyDescent="0.15">
      <c r="B27" s="79"/>
      <c r="C27" s="73" t="s">
        <v>111</v>
      </c>
      <c r="D27" s="76" t="s">
        <v>156</v>
      </c>
      <c r="E27" s="35"/>
      <c r="F27" s="37"/>
      <c r="G27" s="38"/>
      <c r="H27" s="39"/>
      <c r="I27" s="32"/>
      <c r="P27" s="31" t="s">
        <v>187</v>
      </c>
      <c r="Q27" s="33">
        <f t="shared" si="0"/>
        <v>2</v>
      </c>
    </row>
    <row r="28" spans="2:17" s="33" customFormat="1" x14ac:dyDescent="0.15">
      <c r="B28" s="79"/>
      <c r="C28" s="73"/>
      <c r="D28" s="76"/>
      <c r="E28" s="36" t="s">
        <v>152</v>
      </c>
      <c r="F28" s="40"/>
      <c r="G28" s="41" t="s">
        <v>152</v>
      </c>
      <c r="H28" s="42"/>
      <c r="I28" s="34" t="s">
        <v>202</v>
      </c>
      <c r="O28" s="31"/>
      <c r="P28" s="31" t="s">
        <v>188</v>
      </c>
      <c r="Q28" s="33">
        <f t="shared" si="0"/>
        <v>2</v>
      </c>
    </row>
    <row r="29" spans="2:17" x14ac:dyDescent="0.15">
      <c r="B29" s="79"/>
      <c r="C29" s="73"/>
      <c r="D29" s="76"/>
      <c r="E29" s="35" t="s">
        <v>152</v>
      </c>
      <c r="F29" s="40"/>
      <c r="G29" s="41"/>
      <c r="H29" s="42"/>
      <c r="I29" s="32" t="s">
        <v>203</v>
      </c>
      <c r="P29" s="31" t="s">
        <v>189</v>
      </c>
      <c r="Q29" s="33">
        <f t="shared" si="0"/>
        <v>1</v>
      </c>
    </row>
    <row r="30" spans="2:17" x14ac:dyDescent="0.15">
      <c r="B30" s="79"/>
      <c r="C30" s="73"/>
      <c r="D30" s="76"/>
      <c r="E30" s="35" t="s">
        <v>152</v>
      </c>
      <c r="F30" s="40" t="s">
        <v>150</v>
      </c>
      <c r="G30" s="41" t="s">
        <v>152</v>
      </c>
      <c r="H30" s="42"/>
      <c r="I30" s="32" t="s">
        <v>118</v>
      </c>
      <c r="P30" s="31" t="s">
        <v>190</v>
      </c>
      <c r="Q30" s="33">
        <f t="shared" si="0"/>
        <v>1</v>
      </c>
    </row>
    <row r="31" spans="2:17" x14ac:dyDescent="0.15">
      <c r="B31" s="79"/>
      <c r="C31" s="73"/>
      <c r="D31" s="76"/>
      <c r="E31" s="35" t="s">
        <v>131</v>
      </c>
      <c r="F31" s="40"/>
      <c r="G31" s="41"/>
      <c r="H31" s="42"/>
      <c r="I31" s="32" t="s">
        <v>125</v>
      </c>
      <c r="P31" s="31" t="s">
        <v>191</v>
      </c>
      <c r="Q31" s="33">
        <f t="shared" si="0"/>
        <v>3</v>
      </c>
    </row>
    <row r="32" spans="2:17" x14ac:dyDescent="0.15">
      <c r="B32" s="79"/>
      <c r="C32" s="73"/>
      <c r="D32" s="76"/>
      <c r="E32" s="35" t="s">
        <v>135</v>
      </c>
      <c r="F32" s="40" t="s">
        <v>150</v>
      </c>
      <c r="G32" s="41" t="s">
        <v>152</v>
      </c>
      <c r="H32" s="42"/>
      <c r="I32" s="32" t="s">
        <v>92</v>
      </c>
      <c r="P32" s="31" t="s">
        <v>192</v>
      </c>
      <c r="Q32" s="33">
        <f t="shared" si="0"/>
        <v>1</v>
      </c>
    </row>
    <row r="33" spans="2:17" s="33" customFormat="1" x14ac:dyDescent="0.15">
      <c r="B33" s="79"/>
      <c r="C33" s="73"/>
      <c r="D33" s="76"/>
      <c r="E33" s="36" t="s">
        <v>135</v>
      </c>
      <c r="F33" s="40"/>
      <c r="G33" s="41"/>
      <c r="H33" s="42"/>
      <c r="I33" s="34" t="s">
        <v>200</v>
      </c>
      <c r="O33" s="31"/>
      <c r="P33" s="31" t="s">
        <v>193</v>
      </c>
      <c r="Q33" s="33">
        <f t="shared" si="0"/>
        <v>1</v>
      </c>
    </row>
    <row r="34" spans="2:17" ht="12" thickBot="1" x14ac:dyDescent="0.2">
      <c r="B34" s="79"/>
      <c r="C34" s="73"/>
      <c r="D34" s="76"/>
      <c r="E34" s="35"/>
      <c r="F34" s="43"/>
      <c r="G34" s="44" t="s">
        <v>152</v>
      </c>
      <c r="H34" s="45"/>
      <c r="I34" s="32"/>
      <c r="P34" s="31" t="s">
        <v>194</v>
      </c>
      <c r="Q34" s="33">
        <f t="shared" si="0"/>
        <v>1</v>
      </c>
    </row>
    <row r="35" spans="2:17" x14ac:dyDescent="0.15">
      <c r="B35" s="79"/>
      <c r="C35" s="73" t="s">
        <v>113</v>
      </c>
      <c r="D35" s="76" t="s">
        <v>147</v>
      </c>
      <c r="E35" s="35" t="s">
        <v>141</v>
      </c>
      <c r="F35" s="37"/>
      <c r="G35" s="38"/>
      <c r="H35" s="39" t="s">
        <v>142</v>
      </c>
      <c r="I35" s="32" t="s">
        <v>112</v>
      </c>
      <c r="P35" s="31" t="s">
        <v>195</v>
      </c>
      <c r="Q35" s="33">
        <f t="shared" si="0"/>
        <v>2</v>
      </c>
    </row>
    <row r="36" spans="2:17" x14ac:dyDescent="0.15">
      <c r="B36" s="79"/>
      <c r="C36" s="73"/>
      <c r="D36" s="76"/>
      <c r="E36" s="35" t="s">
        <v>141</v>
      </c>
      <c r="F36" s="40"/>
      <c r="G36" s="41"/>
      <c r="H36" s="42" t="s">
        <v>142</v>
      </c>
      <c r="I36" s="32" t="s">
        <v>104</v>
      </c>
      <c r="P36" s="31" t="s">
        <v>196</v>
      </c>
      <c r="Q36" s="33">
        <f t="shared" si="0"/>
        <v>1</v>
      </c>
    </row>
    <row r="37" spans="2:17" x14ac:dyDescent="0.15">
      <c r="B37" s="79"/>
      <c r="C37" s="73"/>
      <c r="D37" s="76"/>
      <c r="E37" s="35" t="s">
        <v>141</v>
      </c>
      <c r="F37" s="40" t="s">
        <v>138</v>
      </c>
      <c r="G37" s="41"/>
      <c r="H37" s="42"/>
      <c r="I37" s="32" t="s">
        <v>114</v>
      </c>
    </row>
    <row r="38" spans="2:17" x14ac:dyDescent="0.15">
      <c r="B38" s="79"/>
      <c r="C38" s="73"/>
      <c r="D38" s="76"/>
      <c r="E38" s="35" t="s">
        <v>142</v>
      </c>
      <c r="F38" s="40" t="s">
        <v>138</v>
      </c>
      <c r="G38" s="41"/>
      <c r="H38" s="42"/>
      <c r="I38" s="32" t="s">
        <v>109</v>
      </c>
    </row>
    <row r="39" spans="2:17" x14ac:dyDescent="0.15">
      <c r="B39" s="79"/>
      <c r="C39" s="73"/>
      <c r="D39" s="76"/>
      <c r="E39" s="35" t="s">
        <v>137</v>
      </c>
      <c r="F39" s="40"/>
      <c r="G39" s="41"/>
      <c r="H39" s="42" t="s">
        <v>142</v>
      </c>
      <c r="I39" s="32" t="s">
        <v>110</v>
      </c>
    </row>
    <row r="40" spans="2:17" ht="12" thickBot="1" x14ac:dyDescent="0.2">
      <c r="B40" s="79"/>
      <c r="C40" s="73"/>
      <c r="D40" s="76"/>
      <c r="E40" s="35" t="s">
        <v>137</v>
      </c>
      <c r="F40" s="43"/>
      <c r="G40" s="44"/>
      <c r="H40" s="45" t="s">
        <v>142</v>
      </c>
      <c r="I40" s="32" t="s">
        <v>115</v>
      </c>
    </row>
    <row r="41" spans="2:17" x14ac:dyDescent="0.15">
      <c r="B41" s="79"/>
      <c r="C41" s="73" t="s">
        <v>116</v>
      </c>
      <c r="D41" s="76" t="s">
        <v>157</v>
      </c>
      <c r="E41" s="35" t="s">
        <v>143</v>
      </c>
      <c r="F41" s="37"/>
      <c r="G41" s="38"/>
      <c r="H41" s="39"/>
      <c r="I41" s="32" t="s">
        <v>88</v>
      </c>
    </row>
    <row r="42" spans="2:17" x14ac:dyDescent="0.15">
      <c r="B42" s="79"/>
      <c r="C42" s="73"/>
      <c r="D42" s="76"/>
      <c r="E42" s="35" t="s">
        <v>143</v>
      </c>
      <c r="F42" s="40" t="s">
        <v>150</v>
      </c>
      <c r="G42" s="41" t="s">
        <v>151</v>
      </c>
      <c r="H42" s="42"/>
      <c r="I42" s="32" t="s">
        <v>117</v>
      </c>
    </row>
    <row r="43" spans="2:17" x14ac:dyDescent="0.15">
      <c r="B43" s="79"/>
      <c r="C43" s="73"/>
      <c r="D43" s="76"/>
      <c r="E43" s="35" t="s">
        <v>143</v>
      </c>
      <c r="F43" s="40"/>
      <c r="G43" s="41" t="s">
        <v>151</v>
      </c>
      <c r="H43" s="42"/>
      <c r="I43" s="32" t="s">
        <v>118</v>
      </c>
    </row>
    <row r="44" spans="2:17" x14ac:dyDescent="0.15">
      <c r="B44" s="79"/>
      <c r="C44" s="73"/>
      <c r="D44" s="76"/>
      <c r="E44" s="35" t="s">
        <v>143</v>
      </c>
      <c r="F44" s="40"/>
      <c r="G44" s="41" t="s">
        <v>151</v>
      </c>
      <c r="H44" s="42"/>
      <c r="I44" s="32" t="s">
        <v>125</v>
      </c>
    </row>
    <row r="45" spans="2:17" x14ac:dyDescent="0.15">
      <c r="B45" s="79"/>
      <c r="C45" s="73"/>
      <c r="D45" s="76"/>
      <c r="E45" s="35" t="s">
        <v>135</v>
      </c>
      <c r="F45" s="40" t="s">
        <v>150</v>
      </c>
      <c r="G45" s="41" t="s">
        <v>151</v>
      </c>
      <c r="H45" s="42"/>
      <c r="I45" s="32" t="s">
        <v>119</v>
      </c>
    </row>
    <row r="46" spans="2:17" ht="12" thickBot="1" x14ac:dyDescent="0.2">
      <c r="B46" s="79"/>
      <c r="C46" s="73"/>
      <c r="D46" s="76"/>
      <c r="E46" s="35" t="s">
        <v>135</v>
      </c>
      <c r="F46" s="43"/>
      <c r="G46" s="44"/>
      <c r="H46" s="45"/>
      <c r="I46" s="32" t="s">
        <v>120</v>
      </c>
    </row>
    <row r="47" spans="2:17" x14ac:dyDescent="0.15">
      <c r="B47" s="79"/>
      <c r="C47" s="73" t="s">
        <v>121</v>
      </c>
      <c r="D47" s="76" t="s">
        <v>158</v>
      </c>
      <c r="E47" s="35" t="s">
        <v>133</v>
      </c>
      <c r="F47" s="37"/>
      <c r="G47" s="38"/>
      <c r="H47" s="39"/>
      <c r="I47" s="32" t="s">
        <v>204</v>
      </c>
    </row>
    <row r="48" spans="2:17" x14ac:dyDescent="0.15">
      <c r="B48" s="79"/>
      <c r="C48" s="73"/>
      <c r="D48" s="76"/>
      <c r="E48" s="35" t="s">
        <v>133</v>
      </c>
      <c r="F48" s="40" t="s">
        <v>136</v>
      </c>
      <c r="G48" s="41" t="s">
        <v>134</v>
      </c>
      <c r="H48" s="42"/>
      <c r="I48" s="32" t="s">
        <v>201</v>
      </c>
    </row>
    <row r="49" spans="2:9" x14ac:dyDescent="0.15">
      <c r="B49" s="79"/>
      <c r="C49" s="73"/>
      <c r="D49" s="76"/>
      <c r="E49" s="35" t="s">
        <v>133</v>
      </c>
      <c r="F49" s="40"/>
      <c r="G49" s="41"/>
      <c r="H49" s="42"/>
      <c r="I49" s="32" t="s">
        <v>91</v>
      </c>
    </row>
    <row r="50" spans="2:9" x14ac:dyDescent="0.15">
      <c r="B50" s="79"/>
      <c r="C50" s="73"/>
      <c r="D50" s="76"/>
      <c r="E50" s="35" t="s">
        <v>136</v>
      </c>
      <c r="F50" s="40" t="s">
        <v>136</v>
      </c>
      <c r="G50" s="41" t="s">
        <v>134</v>
      </c>
      <c r="H50" s="42"/>
      <c r="I50" s="32" t="s">
        <v>119</v>
      </c>
    </row>
    <row r="51" spans="2:9" x14ac:dyDescent="0.15">
      <c r="B51" s="79"/>
      <c r="C51" s="73"/>
      <c r="D51" s="76"/>
      <c r="E51" s="35" t="s">
        <v>135</v>
      </c>
      <c r="F51" s="40"/>
      <c r="G51" s="41"/>
      <c r="H51" s="42"/>
      <c r="I51" s="32" t="s">
        <v>99</v>
      </c>
    </row>
    <row r="52" spans="2:9" ht="12" thickBot="1" x14ac:dyDescent="0.2">
      <c r="B52" s="79"/>
      <c r="C52" s="73"/>
      <c r="D52" s="76"/>
      <c r="E52" s="35" t="s">
        <v>135</v>
      </c>
      <c r="F52" s="40" t="s">
        <v>136</v>
      </c>
      <c r="G52" s="41" t="s">
        <v>134</v>
      </c>
      <c r="H52" s="45"/>
      <c r="I52" s="32" t="s">
        <v>93</v>
      </c>
    </row>
    <row r="53" spans="2:9" x14ac:dyDescent="0.15">
      <c r="B53" s="81" t="s">
        <v>162</v>
      </c>
      <c r="C53" s="73" t="s">
        <v>123</v>
      </c>
      <c r="D53" s="76" t="s">
        <v>149</v>
      </c>
      <c r="E53" s="35" t="s">
        <v>139</v>
      </c>
      <c r="F53" s="37"/>
      <c r="G53" s="38"/>
      <c r="H53" s="39"/>
      <c r="I53" s="32" t="s">
        <v>101</v>
      </c>
    </row>
    <row r="54" spans="2:9" x14ac:dyDescent="0.15">
      <c r="B54" s="81"/>
      <c r="C54" s="73"/>
      <c r="D54" s="76"/>
      <c r="E54" s="35" t="s">
        <v>139</v>
      </c>
      <c r="F54" s="40"/>
      <c r="G54" s="41"/>
      <c r="H54" s="41" t="s">
        <v>140</v>
      </c>
      <c r="I54" s="32" t="s">
        <v>102</v>
      </c>
    </row>
    <row r="55" spans="2:9" x14ac:dyDescent="0.15">
      <c r="B55" s="81"/>
      <c r="C55" s="73"/>
      <c r="D55" s="76"/>
      <c r="E55" s="35" t="s">
        <v>139</v>
      </c>
      <c r="F55" s="40" t="s">
        <v>145</v>
      </c>
      <c r="G55" s="41" t="s">
        <v>140</v>
      </c>
      <c r="H55" s="42"/>
      <c r="I55" s="32" t="s">
        <v>103</v>
      </c>
    </row>
    <row r="56" spans="2:9" x14ac:dyDescent="0.15">
      <c r="B56" s="81"/>
      <c r="C56" s="73"/>
      <c r="D56" s="76"/>
      <c r="E56" s="35" t="s">
        <v>139</v>
      </c>
      <c r="F56" s="40" t="s">
        <v>145</v>
      </c>
      <c r="G56" s="41" t="s">
        <v>140</v>
      </c>
      <c r="H56" s="42"/>
      <c r="I56" s="32" t="s">
        <v>107</v>
      </c>
    </row>
    <row r="57" spans="2:9" x14ac:dyDescent="0.15">
      <c r="B57" s="81"/>
      <c r="C57" s="73"/>
      <c r="D57" s="76"/>
      <c r="E57" s="35" t="s">
        <v>144</v>
      </c>
      <c r="F57" s="40"/>
      <c r="G57" s="41"/>
      <c r="H57" s="41" t="s">
        <v>140</v>
      </c>
      <c r="I57" s="32" t="s">
        <v>119</v>
      </c>
    </row>
    <row r="58" spans="2:9" ht="12" thickBot="1" x14ac:dyDescent="0.2">
      <c r="B58" s="81"/>
      <c r="C58" s="73"/>
      <c r="D58" s="76"/>
      <c r="E58" s="35" t="s">
        <v>144</v>
      </c>
      <c r="F58" s="43"/>
      <c r="G58" s="44"/>
      <c r="H58" s="45"/>
      <c r="I58" s="32" t="s">
        <v>105</v>
      </c>
    </row>
    <row r="59" spans="2:9" x14ac:dyDescent="0.15">
      <c r="B59" s="81"/>
      <c r="C59" s="73" t="s">
        <v>124</v>
      </c>
      <c r="D59" s="76" t="s">
        <v>148</v>
      </c>
      <c r="E59" s="35" t="s">
        <v>139</v>
      </c>
      <c r="F59" s="37"/>
      <c r="G59" s="38"/>
      <c r="H59" s="39"/>
      <c r="I59" s="32" t="s">
        <v>118</v>
      </c>
    </row>
    <row r="60" spans="2:9" x14ac:dyDescent="0.15">
      <c r="B60" s="81"/>
      <c r="C60" s="73"/>
      <c r="D60" s="76"/>
      <c r="E60" s="35" t="s">
        <v>139</v>
      </c>
      <c r="F60" s="40"/>
      <c r="G60" s="41" t="s">
        <v>144</v>
      </c>
      <c r="H60" s="41" t="s">
        <v>140</v>
      </c>
      <c r="I60" s="32" t="s">
        <v>97</v>
      </c>
    </row>
    <row r="61" spans="2:9" x14ac:dyDescent="0.15">
      <c r="B61" s="81"/>
      <c r="C61" s="73"/>
      <c r="D61" s="76"/>
      <c r="E61" s="35" t="s">
        <v>139</v>
      </c>
      <c r="F61" s="77" t="s">
        <v>207</v>
      </c>
      <c r="G61" s="78"/>
      <c r="H61" s="41" t="s">
        <v>140</v>
      </c>
      <c r="I61" s="32" t="s">
        <v>125</v>
      </c>
    </row>
    <row r="62" spans="2:9" x14ac:dyDescent="0.15">
      <c r="B62" s="81"/>
      <c r="C62" s="73"/>
      <c r="D62" s="76"/>
      <c r="E62" s="35" t="s">
        <v>139</v>
      </c>
      <c r="F62" s="77"/>
      <c r="G62" s="78"/>
      <c r="H62" s="41" t="s">
        <v>140</v>
      </c>
      <c r="I62" s="32" t="s">
        <v>95</v>
      </c>
    </row>
    <row r="63" spans="2:9" x14ac:dyDescent="0.15">
      <c r="B63" s="81"/>
      <c r="C63" s="73"/>
      <c r="D63" s="76"/>
      <c r="E63" s="35" t="s">
        <v>144</v>
      </c>
      <c r="F63" s="40"/>
      <c r="G63" s="41" t="s">
        <v>144</v>
      </c>
      <c r="H63" s="41" t="s">
        <v>140</v>
      </c>
      <c r="I63" s="32" t="s">
        <v>93</v>
      </c>
    </row>
    <row r="64" spans="2:9" ht="12" thickBot="1" x14ac:dyDescent="0.2">
      <c r="B64" s="81"/>
      <c r="C64" s="73"/>
      <c r="D64" s="76"/>
      <c r="E64" s="35" t="s">
        <v>144</v>
      </c>
      <c r="F64" s="43"/>
      <c r="G64" s="44"/>
      <c r="H64" s="45"/>
      <c r="I64" s="32" t="s">
        <v>105</v>
      </c>
    </row>
  </sheetData>
  <mergeCells count="25">
    <mergeCell ref="B15:B52"/>
    <mergeCell ref="B3:B14"/>
    <mergeCell ref="B53:B64"/>
    <mergeCell ref="C41:C46"/>
    <mergeCell ref="C47:C52"/>
    <mergeCell ref="C53:C58"/>
    <mergeCell ref="C59:C64"/>
    <mergeCell ref="C35:C40"/>
    <mergeCell ref="C3:C8"/>
    <mergeCell ref="C9:C14"/>
    <mergeCell ref="C15:C20"/>
    <mergeCell ref="C21:C26"/>
    <mergeCell ref="C27:C34"/>
    <mergeCell ref="D41:D46"/>
    <mergeCell ref="D47:D52"/>
    <mergeCell ref="D53:D58"/>
    <mergeCell ref="D59:D64"/>
    <mergeCell ref="F2:H2"/>
    <mergeCell ref="F61:G62"/>
    <mergeCell ref="D35:D40"/>
    <mergeCell ref="D3:D8"/>
    <mergeCell ref="D9:D14"/>
    <mergeCell ref="D15:D20"/>
    <mergeCell ref="D21:D26"/>
    <mergeCell ref="D27:D34"/>
  </mergeCells>
  <phoneticPr fontId="1" type="noConversion"/>
  <conditionalFormatting sqref="F1:H60 F63:H1048576 F61 H61:H62">
    <cfRule type="containsText" dxfId="7" priority="1" operator="containsText" text="远程器械">
      <formula>NOT(ISERROR(SEARCH("远程器械",F1)))</formula>
    </cfRule>
    <cfRule type="containsText" dxfId="6" priority="2" operator="containsText" text="近战器械">
      <formula>NOT(ISERROR(SEARCH("近战器械",F1)))</formula>
    </cfRule>
    <cfRule type="containsText" dxfId="5" priority="3" operator="containsText" text="车兵">
      <formula>NOT(ISERROR(SEARCH("车兵",F1)))</formula>
    </cfRule>
    <cfRule type="containsText" dxfId="4" priority="4" operator="containsText" text="骑兵">
      <formula>NOT(ISERROR(SEARCH("骑兵",F1)))</formula>
    </cfRule>
    <cfRule type="containsText" dxfId="3" priority="5" operator="containsText" text="弩兵">
      <formula>NOT(ISERROR(SEARCH("弩兵",F1)))</formula>
    </cfRule>
    <cfRule type="containsText" dxfId="2" priority="6" operator="containsText" text="弓兵">
      <formula>NOT(ISERROR(SEARCH("弓兵",F1)))</formula>
    </cfRule>
    <cfRule type="containsText" dxfId="1" priority="7" operator="containsText" text="枪兵">
      <formula>NOT(ISERROR(SEARCH("枪兵",F1)))</formula>
    </cfRule>
    <cfRule type="containsText" dxfId="0" priority="8" operator="containsText" text="刀兵">
      <formula>NOT(ISERROR(SEARCH("刀兵",F1)))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节奏总纲</vt:lpstr>
      <vt:lpstr>基本信息</vt:lpstr>
      <vt:lpstr>其他调用</vt:lpstr>
      <vt:lpstr>城防战关卡设计</vt:lpstr>
      <vt:lpstr>草稿</vt:lpstr>
      <vt:lpstr>投放设计</vt:lpstr>
      <vt:lpstr>城防战怪物阵容设计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abc123</cp:lastModifiedBy>
  <dcterms:created xsi:type="dcterms:W3CDTF">2006-09-16T00:00:00Z</dcterms:created>
  <dcterms:modified xsi:type="dcterms:W3CDTF">2021-07-01T11:29:32Z</dcterms:modified>
</cp:coreProperties>
</file>