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0995" activeTab="1"/>
  </bookViews>
  <sheets>
    <sheet name="伤兵模拟器1" sheetId="1" r:id="rId1"/>
    <sheet name="伤兵模拟器2" sheetId="2" r:id="rId2"/>
    <sheet name="跨表关联数据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H28" i="2" l="1"/>
  <c r="H29" i="2"/>
  <c r="H30" i="2"/>
  <c r="H31" i="2"/>
  <c r="H32" i="2"/>
  <c r="H27" i="2"/>
  <c r="H15" i="2"/>
  <c r="H16" i="2"/>
  <c r="H17" i="2"/>
  <c r="H18" i="2"/>
  <c r="H19" i="2"/>
  <c r="H14" i="2"/>
  <c r="H21" i="1"/>
  <c r="H22" i="1"/>
  <c r="H23" i="1"/>
  <c r="H24" i="1"/>
  <c r="H25" i="1"/>
  <c r="H20" i="1"/>
  <c r="H8" i="1"/>
  <c r="H9" i="1"/>
  <c r="H10" i="1"/>
  <c r="H11" i="1"/>
  <c r="H12" i="1"/>
  <c r="H7" i="1"/>
  <c r="E6" i="3" l="1"/>
  <c r="L25" i="1" l="1"/>
  <c r="L24" i="1"/>
  <c r="L23" i="1"/>
  <c r="L22" i="1"/>
  <c r="L21" i="1"/>
  <c r="L20" i="1"/>
  <c r="L8" i="1"/>
  <c r="L9" i="1"/>
  <c r="L10" i="1"/>
  <c r="L11" i="1"/>
  <c r="L12" i="1"/>
  <c r="L7" i="1"/>
  <c r="G25" i="1"/>
  <c r="G24" i="1"/>
  <c r="G23" i="1"/>
  <c r="G22" i="1"/>
  <c r="G21" i="1"/>
  <c r="G20" i="1"/>
  <c r="G8" i="1"/>
  <c r="G9" i="1"/>
  <c r="G10" i="1"/>
  <c r="G11" i="1"/>
  <c r="G12" i="1"/>
  <c r="G7" i="1"/>
  <c r="K14" i="2"/>
  <c r="K15" i="2"/>
  <c r="K16" i="2"/>
  <c r="K17" i="2"/>
  <c r="K18" i="2"/>
  <c r="K19" i="2"/>
  <c r="J15" i="2"/>
  <c r="J16" i="2"/>
  <c r="J17" i="2"/>
  <c r="J18" i="2"/>
  <c r="J19" i="2"/>
  <c r="J14" i="2"/>
  <c r="E14" i="2"/>
  <c r="F14" i="2"/>
  <c r="F15" i="2"/>
  <c r="F16" i="2"/>
  <c r="F17" i="2"/>
  <c r="F18" i="2"/>
  <c r="F19" i="2"/>
  <c r="E15" i="2"/>
  <c r="E16" i="2"/>
  <c r="E17" i="2"/>
  <c r="E18" i="2"/>
  <c r="E19" i="2"/>
  <c r="I15" i="2"/>
  <c r="I16" i="2"/>
  <c r="I17" i="2"/>
  <c r="I18" i="2"/>
  <c r="I19" i="2"/>
  <c r="I14" i="2"/>
  <c r="L32" i="2"/>
  <c r="L31" i="2"/>
  <c r="L30" i="2"/>
  <c r="L29" i="2"/>
  <c r="L28" i="2"/>
  <c r="L27" i="2"/>
  <c r="L15" i="2"/>
  <c r="L16" i="2"/>
  <c r="L17" i="2"/>
  <c r="L18" i="2"/>
  <c r="L19" i="2"/>
  <c r="L14" i="2"/>
  <c r="G14" i="2"/>
  <c r="G28" i="2"/>
  <c r="G29" i="2"/>
  <c r="G30" i="2"/>
  <c r="G31" i="2"/>
  <c r="G32" i="2"/>
  <c r="G27" i="2"/>
  <c r="G15" i="2"/>
  <c r="G16" i="2"/>
  <c r="G17" i="2"/>
  <c r="G18" i="2"/>
  <c r="G19" i="2"/>
  <c r="Q7" i="3"/>
  <c r="R7" i="3"/>
  <c r="Q8" i="3"/>
  <c r="R8" i="3"/>
  <c r="R6" i="3"/>
  <c r="Q6" i="3"/>
  <c r="O7" i="3"/>
  <c r="P7" i="3"/>
  <c r="O8" i="3"/>
  <c r="P8" i="3"/>
  <c r="P6" i="3"/>
  <c r="O6" i="3"/>
  <c r="I7" i="3" l="1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D14" i="2" l="1"/>
  <c r="M14" i="2"/>
  <c r="Q14" i="2"/>
  <c r="D15" i="2"/>
  <c r="M15" i="2"/>
  <c r="Q15" i="2"/>
  <c r="D16" i="2"/>
  <c r="M16" i="2"/>
  <c r="Q16" i="2"/>
  <c r="D17" i="2"/>
  <c r="M17" i="2"/>
  <c r="Q17" i="2"/>
  <c r="D18" i="2"/>
  <c r="M18" i="2"/>
  <c r="Q18" i="2"/>
  <c r="D19" i="2"/>
  <c r="M19" i="2"/>
  <c r="Q19" i="2"/>
  <c r="D27" i="2"/>
  <c r="E27" i="2"/>
  <c r="F27" i="2"/>
  <c r="I27" i="2"/>
  <c r="J27" i="2"/>
  <c r="K27" i="2"/>
  <c r="D28" i="2"/>
  <c r="E28" i="2"/>
  <c r="F28" i="2"/>
  <c r="I28" i="2"/>
  <c r="J28" i="2"/>
  <c r="K28" i="2"/>
  <c r="D29" i="2"/>
  <c r="E29" i="2"/>
  <c r="F29" i="2"/>
  <c r="I29" i="2"/>
  <c r="J29" i="2"/>
  <c r="K29" i="2"/>
  <c r="D30" i="2"/>
  <c r="E30" i="2"/>
  <c r="F30" i="2"/>
  <c r="I30" i="2"/>
  <c r="J30" i="2"/>
  <c r="K30" i="2"/>
  <c r="D31" i="2"/>
  <c r="E31" i="2"/>
  <c r="F31" i="2"/>
  <c r="I31" i="2"/>
  <c r="J31" i="2"/>
  <c r="K31" i="2"/>
  <c r="D32" i="2"/>
  <c r="E32" i="2"/>
  <c r="F32" i="2"/>
  <c r="I32" i="2"/>
  <c r="J32" i="2"/>
  <c r="K32" i="2"/>
  <c r="D7" i="1"/>
  <c r="M7" i="1"/>
  <c r="D8" i="1"/>
  <c r="M8" i="1"/>
  <c r="D9" i="1"/>
  <c r="M9" i="1"/>
  <c r="D10" i="1"/>
  <c r="M10" i="1"/>
  <c r="D11" i="1"/>
  <c r="M11" i="1"/>
  <c r="D12" i="1"/>
  <c r="M12" i="1"/>
  <c r="D20" i="1"/>
  <c r="M20" i="1"/>
  <c r="D21" i="1"/>
  <c r="M21" i="1"/>
  <c r="D22" i="1"/>
  <c r="M22" i="1"/>
  <c r="D23" i="1"/>
  <c r="M23" i="1"/>
  <c r="D24" i="1"/>
  <c r="M24" i="1"/>
  <c r="D25" i="1"/>
  <c r="M25" i="1"/>
  <c r="C18" i="1" l="1"/>
  <c r="Q7" i="1" s="1"/>
  <c r="Q8" i="1" s="1"/>
  <c r="Q9" i="1" s="1"/>
  <c r="Q10" i="1" s="1"/>
  <c r="Q11" i="1" s="1"/>
  <c r="Q12" i="1" s="1"/>
  <c r="M31" i="2"/>
  <c r="M28" i="2"/>
  <c r="M29" i="2"/>
  <c r="M30" i="2"/>
  <c r="M27" i="2"/>
  <c r="M32" i="2"/>
  <c r="D12" i="2"/>
  <c r="D24" i="2"/>
  <c r="C5" i="1"/>
  <c r="D25" i="2" l="1"/>
  <c r="R14" i="2" s="1"/>
  <c r="R15" i="2" s="1"/>
  <c r="R16" i="2" s="1"/>
  <c r="R17" i="2" s="1"/>
  <c r="R18" i="2" s="1"/>
  <c r="R19" i="2" s="1"/>
</calcChain>
</file>

<file path=xl/comments1.xml><?xml version="1.0" encoding="utf-8"?>
<comments xmlns="http://schemas.openxmlformats.org/spreadsheetml/2006/main">
  <authors>
    <author>admin</author>
  </authors>
  <commentList>
    <comment ref="C5" author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数据缩小了10000倍</t>
        </r>
      </text>
    </comment>
    <comment ref="H6" author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因为士兵存在兵力衰减后输出降低的设定，所以同血量、攻击的武将和士兵，武将战力会是士兵的两倍</t>
        </r>
      </text>
    </comment>
    <comment ref="C18" author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数据缩小了10000倍</t>
        </r>
      </text>
    </comment>
    <comment ref="H19" author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因为士兵存在兵力衰减后输出降低的设定，所以同血量、攻击的武将和士兵，武将战力会是士兵的两倍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D12" author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数据缩小了10000倍</t>
        </r>
      </text>
    </comment>
    <comment ref="H13" author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因为士兵存在兵力衰减后输出降低的设定，所以同血量、攻击的武将和士兵，武将战力会是士兵的两倍</t>
        </r>
      </text>
    </comment>
    <comment ref="D24" author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数据缩小了10000倍</t>
        </r>
      </text>
    </comment>
    <comment ref="D25" author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数据缩小了10000倍</t>
        </r>
      </text>
    </comment>
    <comment ref="H26" author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因为士兵存在兵力衰减后输出降低的设定，所以同血量、攻击的武将和士兵，武将战力会是士兵的两倍</t>
        </r>
      </text>
    </comment>
  </commentList>
</comments>
</file>

<file path=xl/sharedStrings.xml><?xml version="1.0" encoding="utf-8"?>
<sst xmlns="http://schemas.openxmlformats.org/spreadsheetml/2006/main" count="146" uniqueCount="76">
  <si>
    <t>远程</t>
  </si>
  <si>
    <t>武将6</t>
  </si>
  <si>
    <t>武将5</t>
  </si>
  <si>
    <t>近战输出</t>
  </si>
  <si>
    <t>武将4</t>
  </si>
  <si>
    <t>武将3</t>
  </si>
  <si>
    <t>近战防御</t>
  </si>
  <si>
    <t>武将2</t>
  </si>
  <si>
    <t>武将1</t>
    <phoneticPr fontId="1" type="noConversion"/>
  </si>
  <si>
    <t>士兵战力</t>
    <phoneticPr fontId="1" type="noConversion"/>
  </si>
  <si>
    <t>士兵防御</t>
    <phoneticPr fontId="1" type="noConversion"/>
  </si>
  <si>
    <t>士兵生命</t>
    <phoneticPr fontId="1" type="noConversion"/>
  </si>
  <si>
    <t>士兵攻击</t>
    <phoneticPr fontId="1" type="noConversion"/>
  </si>
  <si>
    <t>携带兵力数</t>
    <phoneticPr fontId="1" type="noConversion"/>
  </si>
  <si>
    <t>武将战力</t>
    <phoneticPr fontId="1" type="noConversion"/>
  </si>
  <si>
    <t>防御</t>
    <phoneticPr fontId="1" type="noConversion"/>
  </si>
  <si>
    <t>生命</t>
    <phoneticPr fontId="1" type="noConversion"/>
  </si>
  <si>
    <t>攻击</t>
    <phoneticPr fontId="1" type="noConversion"/>
  </si>
  <si>
    <t>承伤权重</t>
    <phoneticPr fontId="1" type="noConversion"/>
  </si>
  <si>
    <t>类型</t>
    <phoneticPr fontId="1" type="noConversion"/>
  </si>
  <si>
    <t>敌方阵容</t>
    <phoneticPr fontId="1" type="noConversion"/>
  </si>
  <si>
    <t>士兵6</t>
  </si>
  <si>
    <t>士兵5</t>
  </si>
  <si>
    <t>士兵4</t>
  </si>
  <si>
    <t>士兵3</t>
  </si>
  <si>
    <t>士兵2</t>
  </si>
  <si>
    <t>士兵1</t>
    <phoneticPr fontId="1" type="noConversion"/>
  </si>
  <si>
    <t>伤兵数</t>
    <phoneticPr fontId="1" type="noConversion"/>
  </si>
  <si>
    <t>结论：</t>
    <phoneticPr fontId="1" type="noConversion"/>
  </si>
  <si>
    <t>远程</t>
    <phoneticPr fontId="1" type="noConversion"/>
  </si>
  <si>
    <t>我方阵容</t>
    <phoneticPr fontId="1" type="noConversion"/>
  </si>
  <si>
    <t>近战输出</t>
    <phoneticPr fontId="1" type="noConversion"/>
  </si>
  <si>
    <t>近战防御</t>
    <phoneticPr fontId="1" type="noConversion"/>
  </si>
  <si>
    <t>远程战力最大加成系数：</t>
    <phoneticPr fontId="1" type="noConversion"/>
  </si>
  <si>
    <t>武将1</t>
    <phoneticPr fontId="1" type="noConversion"/>
  </si>
  <si>
    <t>士兵战力</t>
    <phoneticPr fontId="1" type="noConversion"/>
  </si>
  <si>
    <t>士兵防御</t>
    <phoneticPr fontId="1" type="noConversion"/>
  </si>
  <si>
    <t>士兵生命</t>
    <phoneticPr fontId="1" type="noConversion"/>
  </si>
  <si>
    <t>士兵攻击</t>
    <phoneticPr fontId="1" type="noConversion"/>
  </si>
  <si>
    <t>承伤权重</t>
    <phoneticPr fontId="1" type="noConversion"/>
  </si>
  <si>
    <t>类型</t>
    <phoneticPr fontId="1" type="noConversion"/>
  </si>
  <si>
    <t>实际阵容战力：</t>
    <phoneticPr fontId="1" type="noConversion"/>
  </si>
  <si>
    <t>期望阵容战力：</t>
    <phoneticPr fontId="1" type="noConversion"/>
  </si>
  <si>
    <t>敌方阵容</t>
    <phoneticPr fontId="1" type="noConversion"/>
  </si>
  <si>
    <t>士兵1</t>
    <phoneticPr fontId="1" type="noConversion"/>
  </si>
  <si>
    <t>实际伤兵数</t>
    <phoneticPr fontId="1" type="noConversion"/>
  </si>
  <si>
    <t>期望伤兵数</t>
    <phoneticPr fontId="1" type="noConversion"/>
  </si>
  <si>
    <t>我方阵容</t>
    <phoneticPr fontId="1" type="noConversion"/>
  </si>
  <si>
    <t>玩家等级：</t>
    <phoneticPr fontId="1" type="noConversion"/>
  </si>
  <si>
    <t>期望伤兵率：</t>
    <phoneticPr fontId="1" type="noConversion"/>
  </si>
  <si>
    <t>可变参数设定</t>
    <phoneticPr fontId="1" type="noConversion"/>
  </si>
  <si>
    <t>远程</t>
    <phoneticPr fontId="1" type="noConversion"/>
  </si>
  <si>
    <t>近战输出</t>
    <phoneticPr fontId="1" type="noConversion"/>
  </si>
  <si>
    <t>远程战力最大加成系数：</t>
    <phoneticPr fontId="1" type="noConversion"/>
  </si>
  <si>
    <t>近战防御</t>
    <phoneticPr fontId="1" type="noConversion"/>
  </si>
  <si>
    <t>固定参数设定</t>
    <phoneticPr fontId="1" type="noConversion"/>
  </si>
  <si>
    <t>玩家等级</t>
  </si>
  <si>
    <t>武将攻击</t>
    <phoneticPr fontId="5" type="noConversion"/>
  </si>
  <si>
    <t>武将生命</t>
    <phoneticPr fontId="5" type="noConversion"/>
  </si>
  <si>
    <t>带兵数</t>
    <phoneticPr fontId="5" type="noConversion"/>
  </si>
  <si>
    <t>士兵攻击</t>
    <phoneticPr fontId="5" type="noConversion"/>
  </si>
  <si>
    <t>武将攻击</t>
    <phoneticPr fontId="1" type="noConversion"/>
  </si>
  <si>
    <t>武将生命</t>
    <phoneticPr fontId="1" type="noConversion"/>
  </si>
  <si>
    <t>武将防御</t>
    <phoneticPr fontId="1" type="noConversion"/>
  </si>
  <si>
    <t>职业</t>
  </si>
  <si>
    <t>护甲值</t>
  </si>
  <si>
    <t>近战输出</t>
    <phoneticPr fontId="5" type="noConversion"/>
  </si>
  <si>
    <t>远程</t>
    <phoneticPr fontId="5" type="noConversion"/>
  </si>
  <si>
    <t>武将攻比例</t>
    <phoneticPr fontId="5" type="noConversion"/>
  </si>
  <si>
    <t>武将血比例</t>
    <phoneticPr fontId="5" type="noConversion"/>
  </si>
  <si>
    <t>士兵攻比例</t>
    <phoneticPr fontId="5" type="noConversion"/>
  </si>
  <si>
    <t>士兵血比例</t>
    <phoneticPr fontId="5" type="noConversion"/>
  </si>
  <si>
    <t>带兵数</t>
    <phoneticPr fontId="1" type="noConversion"/>
  </si>
  <si>
    <t>士兵生命</t>
    <phoneticPr fontId="5" type="noConversion"/>
  </si>
  <si>
    <t>阵容战力:</t>
    <phoneticPr fontId="1" type="noConversion"/>
  </si>
  <si>
    <t>结论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</si>
</sst>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4" xfId="0" applyFont="1" applyBorder="1" applyAlignment="1">
      <alignment horizontal="righ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209551</xdr:colOff>
      <xdr:row>15</xdr:row>
      <xdr:rowOff>9525</xdr:rowOff>
    </xdr:from>
    <xdr:to>
      <xdr:col>18</xdr:col>
      <xdr:colOff>228600</xdr:colOff>
      <xdr:row>25</xdr:row>
      <xdr:rowOff>0</xdr:rowOff>
    </xdr:to>
    <xdr:sp macro="" textlink="">
      <xdr:nvSpPr>
        <xdr:cNvPr id="2" name="TextBox 1"/>
        <xdr:cNvSpPr txBox="1"/>
      </xdr:nvSpPr>
      <xdr:spPr>
        <a:xfrm>
          <a:off x="9810751" y="2581275"/>
          <a:ext cx="2762249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/>
            <a:t>已知敌我武将、士兵阵容和属性，求我方伤兵数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123826</xdr:colOff>
      <xdr:row>21</xdr:row>
      <xdr:rowOff>19050</xdr:rowOff>
    </xdr:from>
    <xdr:to>
      <xdr:col>17</xdr:col>
      <xdr:colOff>581025</xdr:colOff>
      <xdr:row>31</xdr:row>
      <xdr:rowOff>9525</xdr:rowOff>
    </xdr:to>
    <xdr:sp macro="" textlink="">
      <xdr:nvSpPr>
        <xdr:cNvPr id="2" name="TextBox 1"/>
        <xdr:cNvSpPr txBox="1"/>
      </xdr:nvSpPr>
      <xdr:spPr>
        <a:xfrm>
          <a:off x="9725026" y="3619500"/>
          <a:ext cx="2514599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100"/>
            <a:t>已知我方队伍属性（等级对应属性）以及期望伤兵率，设计一套敌方的阵容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11</xdr:row>
      <xdr:rowOff>104775</xdr:rowOff>
    </xdr:from>
    <xdr:to>
      <xdr:col>16</xdr:col>
      <xdr:colOff>685800</xdr:colOff>
      <xdr:row>21</xdr:row>
      <xdr:rowOff>142875</xdr:rowOff>
    </xdr:to>
    <xdr:sp macro="" textlink="">
      <xdr:nvSpPr>
        <xdr:cNvPr id="2" name="TextBox 1"/>
        <xdr:cNvSpPr txBox="1"/>
      </xdr:nvSpPr>
      <xdr:spPr>
        <a:xfrm>
          <a:off x="8467725" y="1990725"/>
          <a:ext cx="3495675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关联表格统计：</a:t>
          </a:r>
          <a:endParaRPr lang="en-US" altLang="zh-CN" sz="1100"/>
        </a:p>
        <a:p>
          <a:r>
            <a:rPr lang="en-US" altLang="zh-CN" sz="1100"/>
            <a:t>1. F:\slg_cehua\trunk\</a:t>
          </a:r>
          <a:r>
            <a:rPr lang="zh-CN" altLang="en-US" sz="1100"/>
            <a:t>数值文档</a:t>
          </a:r>
          <a:r>
            <a:rPr lang="en-US" altLang="zh-CN" sz="1100"/>
            <a:t>\</a:t>
          </a:r>
          <a:r>
            <a:rPr lang="zh-CN" altLang="en-US" sz="1100"/>
            <a:t>数值设计</a:t>
          </a:r>
          <a:r>
            <a:rPr lang="en-US" altLang="zh-CN" sz="1100"/>
            <a:t>\[</a:t>
          </a:r>
          <a:r>
            <a:rPr lang="zh-CN" altLang="en-US" sz="1100"/>
            <a:t>养成表</a:t>
          </a:r>
          <a:r>
            <a:rPr lang="en-US" altLang="zh-CN" sz="1100"/>
            <a:t>.xlsm]</a:t>
          </a:r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lg_cehua/trunk/&#25968;&#20540;&#25991;&#26723;/&#25968;&#20540;&#35774;&#35745;/&#20859;&#25104;&#34920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总纲"/>
      <sheetName val="纲要"/>
      <sheetName val="节奏总纲"/>
      <sheetName val="圣人"/>
      <sheetName val="爵位"/>
      <sheetName val="士兵训练"/>
      <sheetName val="城池"/>
      <sheetName val="武将属性"/>
      <sheetName val="士兵属性"/>
      <sheetName val="战法技能效用"/>
      <sheetName val="攻城值"/>
      <sheetName val="带兵数"/>
      <sheetName val="职业属性对比"/>
      <sheetName val="各职业羁绊加成值"/>
      <sheetName val="非r将兵属性验证"/>
      <sheetName val="小r将兵属性验证"/>
      <sheetName val="中r将兵属性验证"/>
      <sheetName val="大r将兵属性验证"/>
      <sheetName val="超r将兵属性验证"/>
      <sheetName val="战力汇总"/>
      <sheetName val="消耗转换战力汇总"/>
      <sheetName val="将兵攻城值对比验证"/>
      <sheetName val="各职业武将属性"/>
      <sheetName val="各职业士兵属性"/>
      <sheetName val="Sheet1"/>
      <sheetName val="Sheet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Q5">
            <v>3242.9429767926554</v>
          </cell>
          <cell r="AC5">
            <v>3242.9429767926554</v>
          </cell>
        </row>
        <row r="6">
          <cell r="Q6">
            <v>6487.8041170622473</v>
          </cell>
          <cell r="AC6">
            <v>6487.8041170622473</v>
          </cell>
        </row>
        <row r="7">
          <cell r="Q7">
            <v>9733.9128982251968</v>
          </cell>
          <cell r="AC7">
            <v>9733.9128982251968</v>
          </cell>
        </row>
        <row r="8">
          <cell r="Q8">
            <v>12981.013816457627</v>
          </cell>
          <cell r="AC8">
            <v>12981.013816457627</v>
          </cell>
        </row>
        <row r="9">
          <cell r="Q9">
            <v>16228.921624977835</v>
          </cell>
          <cell r="AC9">
            <v>16228.921624977835</v>
          </cell>
        </row>
        <row r="10">
          <cell r="Q10">
            <v>19477.515019305934</v>
          </cell>
          <cell r="AC10">
            <v>19477.515019305934</v>
          </cell>
        </row>
        <row r="11">
          <cell r="Q11">
            <v>22726.848786201532</v>
          </cell>
          <cell r="AC11">
            <v>22726.848786201532</v>
          </cell>
        </row>
        <row r="12">
          <cell r="Q12">
            <v>25976.904379340456</v>
          </cell>
          <cell r="AC12">
            <v>25976.904379340456</v>
          </cell>
        </row>
        <row r="13">
          <cell r="Q13">
            <v>29282.751115221006</v>
          </cell>
          <cell r="AC13">
            <v>29282.751115221006</v>
          </cell>
        </row>
        <row r="14">
          <cell r="Q14">
            <v>32525.724805077618</v>
          </cell>
          <cell r="AC14">
            <v>32525.724805077618</v>
          </cell>
        </row>
        <row r="15">
          <cell r="Q15">
            <v>35301.882561174782</v>
          </cell>
          <cell r="AC15">
            <v>35301.882561174782</v>
          </cell>
        </row>
        <row r="16">
          <cell r="Q16">
            <v>38086.689584036736</v>
          </cell>
          <cell r="AC16">
            <v>38086.689584036736</v>
          </cell>
        </row>
        <row r="17">
          <cell r="Q17">
            <v>40885.412902173295</v>
          </cell>
          <cell r="AC17">
            <v>40885.412902173295</v>
          </cell>
        </row>
        <row r="18">
          <cell r="Q18">
            <v>43694.115493232275</v>
          </cell>
          <cell r="AC18">
            <v>43694.115493232275</v>
          </cell>
        </row>
        <row r="19">
          <cell r="Q19">
            <v>46515.168716334636</v>
          </cell>
          <cell r="AC19">
            <v>46515.168716334636</v>
          </cell>
        </row>
        <row r="20">
          <cell r="Q20">
            <v>49346.187715838707</v>
          </cell>
          <cell r="AC20">
            <v>49346.187715838707</v>
          </cell>
        </row>
        <row r="21">
          <cell r="Q21">
            <v>52185.170109149672</v>
          </cell>
          <cell r="AC21">
            <v>52185.170109149672</v>
          </cell>
        </row>
        <row r="22">
          <cell r="Q22">
            <v>55039.204366791309</v>
          </cell>
          <cell r="AC22">
            <v>55039.204366791309</v>
          </cell>
        </row>
        <row r="23">
          <cell r="Q23">
            <v>57902.225947662409</v>
          </cell>
          <cell r="AC23">
            <v>57902.225947662409</v>
          </cell>
        </row>
        <row r="24">
          <cell r="Q24">
            <v>60782.177029997649</v>
          </cell>
          <cell r="AC24">
            <v>60782.177029997649</v>
          </cell>
        </row>
        <row r="25">
          <cell r="Q25">
            <v>64478.975011055481</v>
          </cell>
          <cell r="AC25">
            <v>64478.975011055481</v>
          </cell>
        </row>
        <row r="26">
          <cell r="Q26">
            <v>68197.449003029382</v>
          </cell>
          <cell r="AC26">
            <v>68197.449003029382</v>
          </cell>
        </row>
        <row r="27">
          <cell r="Q27">
            <v>72073.617721532049</v>
          </cell>
          <cell r="AC27">
            <v>72073.617721532049</v>
          </cell>
        </row>
        <row r="28">
          <cell r="Q28">
            <v>76245.283269621243</v>
          </cell>
          <cell r="AC28">
            <v>76245.283269621243</v>
          </cell>
        </row>
        <row r="29">
          <cell r="Q29">
            <v>80432.380675111257</v>
          </cell>
          <cell r="AC29">
            <v>80432.380675111257</v>
          </cell>
        </row>
        <row r="30">
          <cell r="Q30">
            <v>84642.766424027839</v>
          </cell>
          <cell r="AC30">
            <v>84642.766424027839</v>
          </cell>
        </row>
        <row r="31">
          <cell r="Q31">
            <v>88871.472892325139</v>
          </cell>
          <cell r="AC31">
            <v>88871.472892325139</v>
          </cell>
        </row>
        <row r="32">
          <cell r="Q32">
            <v>92879.38451769414</v>
          </cell>
          <cell r="AC32">
            <v>92879.38451769414</v>
          </cell>
        </row>
        <row r="33">
          <cell r="Q33">
            <v>96781.050399210872</v>
          </cell>
          <cell r="AC33">
            <v>96781.050399210872</v>
          </cell>
        </row>
        <row r="34">
          <cell r="Q34">
            <v>100698.51936643431</v>
          </cell>
          <cell r="AC34">
            <v>100698.51936643431</v>
          </cell>
        </row>
        <row r="35">
          <cell r="Q35">
            <v>104468.97920543123</v>
          </cell>
          <cell r="AC35">
            <v>104468.97920543123</v>
          </cell>
        </row>
        <row r="36">
          <cell r="Q36">
            <v>108696.83959034586</v>
          </cell>
          <cell r="AC36">
            <v>108696.83959034586</v>
          </cell>
        </row>
        <row r="37">
          <cell r="Q37">
            <v>112961.43726236606</v>
          </cell>
          <cell r="AC37">
            <v>112961.43726236606</v>
          </cell>
        </row>
        <row r="38">
          <cell r="Q38">
            <v>117421.97032100985</v>
          </cell>
          <cell r="AC38">
            <v>117421.97032100985</v>
          </cell>
        </row>
        <row r="39">
          <cell r="Q39">
            <v>122292.31938393996</v>
          </cell>
          <cell r="AC39">
            <v>122292.31938393996</v>
          </cell>
        </row>
        <row r="40">
          <cell r="Q40">
            <v>127175.77965421662</v>
          </cell>
          <cell r="AC40">
            <v>127175.77965421662</v>
          </cell>
        </row>
        <row r="41">
          <cell r="Q41">
            <v>131655.13363812087</v>
          </cell>
          <cell r="AC41">
            <v>131655.13363812087</v>
          </cell>
        </row>
        <row r="42">
          <cell r="Q42">
            <v>136152.1203685074</v>
          </cell>
          <cell r="AC42">
            <v>136152.1203685074</v>
          </cell>
        </row>
        <row r="43">
          <cell r="Q43">
            <v>140674.32174814114</v>
          </cell>
          <cell r="AC43">
            <v>140674.32174814114</v>
          </cell>
        </row>
        <row r="44">
          <cell r="Q44">
            <v>145229.12841408106</v>
          </cell>
          <cell r="AC44">
            <v>145229.12841408106</v>
          </cell>
        </row>
        <row r="45">
          <cell r="Q45">
            <v>151043.50464380393</v>
          </cell>
          <cell r="AC45">
            <v>151043.50464380393</v>
          </cell>
        </row>
        <row r="46">
          <cell r="Q46">
            <v>156911.63445458034</v>
          </cell>
          <cell r="AC46">
            <v>156911.63445458034</v>
          </cell>
        </row>
        <row r="47">
          <cell r="Q47">
            <v>162786.6293587751</v>
          </cell>
          <cell r="AC47">
            <v>162786.6293587751</v>
          </cell>
        </row>
        <row r="48">
          <cell r="Q48">
            <v>168720.68698191887</v>
          </cell>
          <cell r="AC48">
            <v>168720.68698191887</v>
          </cell>
        </row>
        <row r="49">
          <cell r="Q49">
            <v>174669.946721018</v>
          </cell>
          <cell r="AC49">
            <v>174669.946721018</v>
          </cell>
        </row>
        <row r="50">
          <cell r="Q50">
            <v>180668.40888804547</v>
          </cell>
          <cell r="AC50">
            <v>180668.40888804547</v>
          </cell>
        </row>
        <row r="51">
          <cell r="Q51">
            <v>186698.85372971717</v>
          </cell>
          <cell r="AC51">
            <v>186698.85372971717</v>
          </cell>
        </row>
        <row r="52">
          <cell r="Q52">
            <v>192762.92670677972</v>
          </cell>
          <cell r="AC52">
            <v>192762.92670677972</v>
          </cell>
        </row>
        <row r="53">
          <cell r="Q53">
            <v>198878.83588051735</v>
          </cell>
          <cell r="AC53">
            <v>198878.83588051735</v>
          </cell>
        </row>
        <row r="54">
          <cell r="Q54">
            <v>205009.72284219877</v>
          </cell>
          <cell r="AC54">
            <v>205009.72284219877</v>
          </cell>
        </row>
        <row r="55">
          <cell r="Q55">
            <v>210814.22548025308</v>
          </cell>
          <cell r="AC55">
            <v>210814.22548025308</v>
          </cell>
        </row>
        <row r="56">
          <cell r="Q56">
            <v>216423.32908247266</v>
          </cell>
          <cell r="AC56">
            <v>216423.32908247266</v>
          </cell>
        </row>
        <row r="57">
          <cell r="Q57">
            <v>222282.34380191439</v>
          </cell>
          <cell r="AC57">
            <v>222282.34380191439</v>
          </cell>
        </row>
        <row r="58">
          <cell r="Q58">
            <v>228191.88585068699</v>
          </cell>
          <cell r="AC58">
            <v>228191.88585068699</v>
          </cell>
        </row>
        <row r="59">
          <cell r="Q59">
            <v>234132.05801256665</v>
          </cell>
          <cell r="AC59">
            <v>234132.05801256665</v>
          </cell>
        </row>
        <row r="60">
          <cell r="Q60">
            <v>240095.55787427214</v>
          </cell>
          <cell r="AC60">
            <v>240095.55787427214</v>
          </cell>
        </row>
        <row r="61">
          <cell r="Q61">
            <v>246070.18828621239</v>
          </cell>
          <cell r="AC61">
            <v>246070.18828621239</v>
          </cell>
        </row>
        <row r="62">
          <cell r="Q62">
            <v>252088.54702664088</v>
          </cell>
          <cell r="AC62">
            <v>252088.54702664088</v>
          </cell>
        </row>
        <row r="63">
          <cell r="Q63">
            <v>258097.25142648697</v>
          </cell>
          <cell r="AC63">
            <v>258097.25142648697</v>
          </cell>
        </row>
        <row r="64">
          <cell r="Q64">
            <v>264162.34962383099</v>
          </cell>
          <cell r="AC64">
            <v>264162.34962383099</v>
          </cell>
        </row>
        <row r="65">
          <cell r="Q65">
            <v>270930.67214526172</v>
          </cell>
          <cell r="AC65">
            <v>270930.67214526172</v>
          </cell>
        </row>
        <row r="66">
          <cell r="Q66">
            <v>277845.40275522071</v>
          </cell>
          <cell r="AC66">
            <v>277845.40275522071</v>
          </cell>
        </row>
        <row r="67">
          <cell r="Q67">
            <v>285242.37224235659</v>
          </cell>
          <cell r="AC67">
            <v>285242.37224235659</v>
          </cell>
        </row>
        <row r="68">
          <cell r="Q68">
            <v>292686.5775078382</v>
          </cell>
          <cell r="AC68">
            <v>292686.5775078382</v>
          </cell>
        </row>
        <row r="69">
          <cell r="Q69">
            <v>300145.21666063659</v>
          </cell>
          <cell r="AC69">
            <v>300145.21666063659</v>
          </cell>
        </row>
        <row r="70">
          <cell r="Q70">
            <v>307640.25172643346</v>
          </cell>
          <cell r="AC70">
            <v>307640.25172643346</v>
          </cell>
        </row>
        <row r="71">
          <cell r="Q71">
            <v>315161.16560140444</v>
          </cell>
          <cell r="AC71">
            <v>315161.16560140444</v>
          </cell>
        </row>
        <row r="72">
          <cell r="Q72">
            <v>322670.46229554218</v>
          </cell>
          <cell r="AC72">
            <v>322670.46229554218</v>
          </cell>
        </row>
        <row r="73">
          <cell r="Q73">
            <v>330172.62369586778</v>
          </cell>
          <cell r="AC73">
            <v>330172.62369586778</v>
          </cell>
        </row>
        <row r="74">
          <cell r="Q74">
            <v>337686.19565412786</v>
          </cell>
          <cell r="AC74">
            <v>337686.19565412786</v>
          </cell>
        </row>
        <row r="75">
          <cell r="Q75">
            <v>345674.07328449853</v>
          </cell>
          <cell r="AC75">
            <v>345674.07328449853</v>
          </cell>
        </row>
        <row r="76">
          <cell r="Q76">
            <v>353598.2340410052</v>
          </cell>
          <cell r="AC76">
            <v>353598.2340410052</v>
          </cell>
        </row>
        <row r="77">
          <cell r="Q77">
            <v>361483.0844995642</v>
          </cell>
          <cell r="AC77">
            <v>361483.0844995642</v>
          </cell>
        </row>
        <row r="78">
          <cell r="Q78">
            <v>369351.85587213252</v>
          </cell>
          <cell r="AC78">
            <v>369351.85587213252</v>
          </cell>
        </row>
        <row r="79">
          <cell r="Q79">
            <v>377477.15409180045</v>
          </cell>
          <cell r="AC79">
            <v>377477.15409180045</v>
          </cell>
        </row>
        <row r="80">
          <cell r="Q80">
            <v>386255.3585895506</v>
          </cell>
          <cell r="AC80">
            <v>386255.3585895506</v>
          </cell>
        </row>
        <row r="81">
          <cell r="Q81">
            <v>395117.50148330914</v>
          </cell>
          <cell r="AC81">
            <v>395117.50148330914</v>
          </cell>
        </row>
        <row r="82">
          <cell r="Q82">
            <v>402777.53363834566</v>
          </cell>
          <cell r="AC82">
            <v>402777.53363834566</v>
          </cell>
        </row>
        <row r="83">
          <cell r="Q83">
            <v>409758.29304457846</v>
          </cell>
          <cell r="AC83">
            <v>409758.29304457846</v>
          </cell>
        </row>
        <row r="84">
          <cell r="Q84">
            <v>416733.40127711848</v>
          </cell>
          <cell r="AC84">
            <v>416733.40127711848</v>
          </cell>
        </row>
        <row r="85">
          <cell r="Q85">
            <v>422383.48135542485</v>
          </cell>
          <cell r="AC85">
            <v>422383.48135542485</v>
          </cell>
        </row>
        <row r="86">
          <cell r="Q86">
            <v>428394.33524673822</v>
          </cell>
          <cell r="AC86">
            <v>428394.33524673822</v>
          </cell>
        </row>
        <row r="87">
          <cell r="Q87">
            <v>434433.56443392992</v>
          </cell>
          <cell r="AC87">
            <v>434433.56443392992</v>
          </cell>
        </row>
        <row r="88">
          <cell r="Q88">
            <v>439895.64960320946</v>
          </cell>
          <cell r="AC88">
            <v>439895.64960320946</v>
          </cell>
        </row>
        <row r="89">
          <cell r="Q89">
            <v>444948.53959967353</v>
          </cell>
          <cell r="AC89">
            <v>444948.53959967353</v>
          </cell>
        </row>
        <row r="90">
          <cell r="Q90">
            <v>450045.10599768098</v>
          </cell>
          <cell r="AC90">
            <v>450045.10599768098</v>
          </cell>
        </row>
        <row r="91">
          <cell r="Q91">
            <v>457104.28121406958</v>
          </cell>
          <cell r="AC91">
            <v>457104.28121406958</v>
          </cell>
        </row>
        <row r="92">
          <cell r="Q92">
            <v>464221.67510768195</v>
          </cell>
          <cell r="AC92">
            <v>464221.67510768195</v>
          </cell>
        </row>
        <row r="93">
          <cell r="Q93">
            <v>467555.66156333551</v>
          </cell>
          <cell r="AC93">
            <v>467555.66156333551</v>
          </cell>
        </row>
        <row r="94">
          <cell r="Q94">
            <v>470186.60769559728</v>
          </cell>
          <cell r="AC94">
            <v>470186.60769559728</v>
          </cell>
        </row>
        <row r="95">
          <cell r="Q95">
            <v>472765.65595764958</v>
          </cell>
          <cell r="AC95">
            <v>472765.65595764958</v>
          </cell>
        </row>
        <row r="96">
          <cell r="Q96">
            <v>475415.31433489599</v>
          </cell>
          <cell r="AC96">
            <v>475415.31433489599</v>
          </cell>
        </row>
        <row r="97">
          <cell r="Q97">
            <v>477135.89462776418</v>
          </cell>
          <cell r="AC97">
            <v>477135.89462776418</v>
          </cell>
        </row>
        <row r="98">
          <cell r="Q98">
            <v>478829.89462776418</v>
          </cell>
          <cell r="AC98">
            <v>478829.89462776418</v>
          </cell>
        </row>
        <row r="99">
          <cell r="Q99">
            <v>480523.89462776418</v>
          </cell>
          <cell r="AC99">
            <v>480523.89462776418</v>
          </cell>
        </row>
        <row r="100">
          <cell r="Q100">
            <v>482217.89462776418</v>
          </cell>
          <cell r="AC100">
            <v>482217.89462776418</v>
          </cell>
        </row>
        <row r="101">
          <cell r="Q101">
            <v>483911.89462776418</v>
          </cell>
          <cell r="AC101">
            <v>483911.89462776418</v>
          </cell>
        </row>
        <row r="102">
          <cell r="Q102">
            <v>485605.89462776418</v>
          </cell>
          <cell r="AC102">
            <v>485605.89462776418</v>
          </cell>
        </row>
        <row r="103">
          <cell r="Q103">
            <v>487299.89462776418</v>
          </cell>
          <cell r="AC103">
            <v>487299.89462776418</v>
          </cell>
        </row>
        <row r="104">
          <cell r="Q104">
            <v>488993.89462776418</v>
          </cell>
          <cell r="AC104">
            <v>488993.89462776418</v>
          </cell>
        </row>
      </sheetData>
      <sheetData sheetId="8">
        <row r="5">
          <cell r="D5">
            <v>2.4442794084965658</v>
          </cell>
          <cell r="O5">
            <v>2.4442794084965658</v>
          </cell>
        </row>
        <row r="6">
          <cell r="D6">
            <v>4.890004580154053</v>
          </cell>
          <cell r="O6">
            <v>4.890004580154053</v>
          </cell>
        </row>
        <row r="7">
          <cell r="D7">
            <v>7.3366701269481496</v>
          </cell>
          <cell r="O7">
            <v>7.3366701269481496</v>
          </cell>
        </row>
        <row r="8">
          <cell r="D8">
            <v>9.7840834698727068</v>
          </cell>
          <cell r="O8">
            <v>9.7840834698727068</v>
          </cell>
        </row>
        <row r="9">
          <cell r="D9">
            <v>12.232104984241978</v>
          </cell>
          <cell r="O9">
            <v>12.232104984241978</v>
          </cell>
        </row>
        <row r="10">
          <cell r="D10">
            <v>14.680643240128131</v>
          </cell>
          <cell r="O10">
            <v>14.680643240128131</v>
          </cell>
        </row>
        <row r="11">
          <cell r="D11">
            <v>17.129739531550001</v>
          </cell>
          <cell r="O11">
            <v>17.129739531550001</v>
          </cell>
        </row>
        <row r="12">
          <cell r="D12">
            <v>19.579379879723934</v>
          </cell>
          <cell r="O12">
            <v>19.579379879723934</v>
          </cell>
        </row>
        <row r="13">
          <cell r="D13">
            <v>22.07107127299972</v>
          </cell>
          <cell r="O13">
            <v>22.07107127299972</v>
          </cell>
        </row>
        <row r="14">
          <cell r="D14">
            <v>24.57686320829642</v>
          </cell>
          <cell r="O14">
            <v>24.57686320829642</v>
          </cell>
        </row>
        <row r="15">
          <cell r="D15">
            <v>26.89350945679222</v>
          </cell>
          <cell r="O15">
            <v>26.89350945679222</v>
          </cell>
        </row>
        <row r="16">
          <cell r="D16">
            <v>29.21761238745076</v>
          </cell>
          <cell r="O16">
            <v>29.21761238745076</v>
          </cell>
        </row>
        <row r="17">
          <cell r="D17">
            <v>31.553192751092396</v>
          </cell>
          <cell r="O17">
            <v>31.553192751092396</v>
          </cell>
        </row>
        <row r="18">
          <cell r="D18">
            <v>33.897226985025029</v>
          </cell>
          <cell r="O18">
            <v>33.897226985025029</v>
          </cell>
        </row>
        <row r="19">
          <cell r="D19">
            <v>36.251544621559198</v>
          </cell>
          <cell r="O19">
            <v>36.251544621559198</v>
          </cell>
        </row>
        <row r="20">
          <cell r="D20">
            <v>38.616403363175316</v>
          </cell>
          <cell r="O20">
            <v>38.616403363175316</v>
          </cell>
        </row>
        <row r="21">
          <cell r="D21">
            <v>40.990034739866687</v>
          </cell>
          <cell r="O21">
            <v>40.990034739866687</v>
          </cell>
        </row>
        <row r="22">
          <cell r="D22">
            <v>43.376106800282898</v>
          </cell>
          <cell r="O22">
            <v>43.376106800282898</v>
          </cell>
        </row>
        <row r="23">
          <cell r="D23">
            <v>45.769850584328893</v>
          </cell>
          <cell r="O23">
            <v>45.769850584328893</v>
          </cell>
        </row>
        <row r="24">
          <cell r="D24">
            <v>48.177542365047671</v>
          </cell>
          <cell r="O24">
            <v>48.177542365047671</v>
          </cell>
        </row>
        <row r="25">
          <cell r="D25">
            <v>48.778489922697247</v>
          </cell>
          <cell r="O25">
            <v>48.778489922697247</v>
          </cell>
        </row>
        <row r="26">
          <cell r="D26">
            <v>49.386226284669611</v>
          </cell>
          <cell r="O26">
            <v>49.386226284669611</v>
          </cell>
        </row>
        <row r="27">
          <cell r="D27">
            <v>49.993551913024049</v>
          </cell>
          <cell r="O27">
            <v>49.993551913024049</v>
          </cell>
        </row>
        <row r="28">
          <cell r="D28">
            <v>50.607426595543998</v>
          </cell>
          <cell r="O28">
            <v>50.607426595543998</v>
          </cell>
        </row>
        <row r="29">
          <cell r="D29">
            <v>51.221894475641271</v>
          </cell>
          <cell r="O29">
            <v>51.221894475641271</v>
          </cell>
        </row>
        <row r="30">
          <cell r="D30">
            <v>51.841958148703149</v>
          </cell>
          <cell r="O30">
            <v>51.841958148703149</v>
          </cell>
        </row>
        <row r="31">
          <cell r="D31">
            <v>52.464319219824311</v>
          </cell>
          <cell r="O31">
            <v>52.464319219824311</v>
          </cell>
        </row>
        <row r="32">
          <cell r="D32">
            <v>53.090626231458046</v>
          </cell>
          <cell r="O32">
            <v>53.090626231458046</v>
          </cell>
        </row>
        <row r="33">
          <cell r="D33">
            <v>53.721617073170847</v>
          </cell>
          <cell r="O33">
            <v>53.721617073170847</v>
          </cell>
        </row>
        <row r="34">
          <cell r="D34">
            <v>54.354225126536242</v>
          </cell>
          <cell r="O34">
            <v>54.354225126536242</v>
          </cell>
        </row>
        <row r="35">
          <cell r="D35">
            <v>54.960483593315487</v>
          </cell>
          <cell r="O35">
            <v>54.960483593315487</v>
          </cell>
        </row>
        <row r="36">
          <cell r="D36">
            <v>55.56521045014938</v>
          </cell>
          <cell r="O36">
            <v>55.56521045014938</v>
          </cell>
        </row>
        <row r="37">
          <cell r="D37">
            <v>56.181191434676769</v>
          </cell>
          <cell r="O37">
            <v>56.181191434676769</v>
          </cell>
        </row>
        <row r="38">
          <cell r="D38">
            <v>56.792015737228617</v>
          </cell>
          <cell r="O38">
            <v>56.792015737228617</v>
          </cell>
        </row>
        <row r="39">
          <cell r="D39">
            <v>57.414738061224618</v>
          </cell>
          <cell r="O39">
            <v>57.414738061224618</v>
          </cell>
        </row>
        <row r="40">
          <cell r="D40">
            <v>58.035372000489218</v>
          </cell>
          <cell r="O40">
            <v>58.035372000489218</v>
          </cell>
        </row>
        <row r="41">
          <cell r="D41">
            <v>58.664548976261507</v>
          </cell>
          <cell r="O41">
            <v>58.664548976261507</v>
          </cell>
        </row>
        <row r="42">
          <cell r="D42">
            <v>59.295995885998771</v>
          </cell>
          <cell r="O42">
            <v>59.295995885998771</v>
          </cell>
        </row>
        <row r="43">
          <cell r="D43">
            <v>59.931686695709772</v>
          </cell>
          <cell r="O43">
            <v>59.931686695709772</v>
          </cell>
        </row>
        <row r="44">
          <cell r="D44">
            <v>60.574590111440543</v>
          </cell>
          <cell r="O44">
            <v>60.574590111440543</v>
          </cell>
        </row>
        <row r="45">
          <cell r="D45">
            <v>61.251018204034025</v>
          </cell>
          <cell r="O45">
            <v>61.251018204034025</v>
          </cell>
        </row>
        <row r="46">
          <cell r="D46">
            <v>61.940354219160156</v>
          </cell>
          <cell r="O46">
            <v>61.940354219160156</v>
          </cell>
        </row>
        <row r="47">
          <cell r="D47">
            <v>62.623777871020444</v>
          </cell>
          <cell r="O47">
            <v>62.623777871020444</v>
          </cell>
        </row>
        <row r="48">
          <cell r="D48">
            <v>63.321520046822371</v>
          </cell>
          <cell r="O48">
            <v>63.321520046822371</v>
          </cell>
        </row>
        <row r="49">
          <cell r="D49">
            <v>64.016687495823547</v>
          </cell>
          <cell r="O49">
            <v>64.016687495823547</v>
          </cell>
        </row>
        <row r="50">
          <cell r="D50">
            <v>64.721829549559374</v>
          </cell>
          <cell r="O50">
            <v>64.721829549559374</v>
          </cell>
        </row>
        <row r="51">
          <cell r="D51">
            <v>65.430443711935368</v>
          </cell>
          <cell r="O51">
            <v>65.430443711935368</v>
          </cell>
        </row>
        <row r="52">
          <cell r="D52">
            <v>66.143059323355999</v>
          </cell>
          <cell r="O52">
            <v>66.143059323355999</v>
          </cell>
        </row>
        <row r="53">
          <cell r="D53">
            <v>66.865732703981692</v>
          </cell>
          <cell r="O53">
            <v>66.865732703981692</v>
          </cell>
        </row>
        <row r="54">
          <cell r="D54">
            <v>67.585896994727037</v>
          </cell>
          <cell r="O54">
            <v>67.585896994727037</v>
          </cell>
        </row>
        <row r="55">
          <cell r="D55">
            <v>68.009656224428369</v>
          </cell>
          <cell r="O55">
            <v>68.009656224428369</v>
          </cell>
        </row>
        <row r="56">
          <cell r="D56">
            <v>68.363292428898902</v>
          </cell>
          <cell r="O56">
            <v>68.363292428898902</v>
          </cell>
        </row>
        <row r="57">
          <cell r="D57">
            <v>68.72484510542094</v>
          </cell>
          <cell r="O57">
            <v>68.72484510542094</v>
          </cell>
        </row>
        <row r="58">
          <cell r="D58">
            <v>69.081924635995179</v>
          </cell>
          <cell r="O58">
            <v>69.081924635995179</v>
          </cell>
        </row>
        <row r="59">
          <cell r="D59">
            <v>69.442685185586527</v>
          </cell>
          <cell r="O59">
            <v>69.442685185586527</v>
          </cell>
        </row>
        <row r="60">
          <cell r="D60">
            <v>69.804836801263662</v>
          </cell>
          <cell r="O60">
            <v>69.804836801263662</v>
          </cell>
        </row>
        <row r="61">
          <cell r="D61">
            <v>70.164872246612717</v>
          </cell>
          <cell r="O61">
            <v>70.164872246612717</v>
          </cell>
        </row>
        <row r="62">
          <cell r="D62">
            <v>70.532081126209988</v>
          </cell>
          <cell r="O62">
            <v>70.532081126209988</v>
          </cell>
        </row>
        <row r="63">
          <cell r="D63">
            <v>70.891454557723009</v>
          </cell>
          <cell r="O63">
            <v>70.891454557723009</v>
          </cell>
        </row>
        <row r="64">
          <cell r="D64">
            <v>71.261278426698411</v>
          </cell>
          <cell r="O64">
            <v>71.261278426698411</v>
          </cell>
        </row>
        <row r="65">
          <cell r="D65">
            <v>72.175259950258422</v>
          </cell>
          <cell r="O65">
            <v>72.175259950258422</v>
          </cell>
        </row>
        <row r="66">
          <cell r="D66">
            <v>73.101206042537072</v>
          </cell>
          <cell r="O66">
            <v>73.101206042537072</v>
          </cell>
        </row>
        <row r="67">
          <cell r="D67">
            <v>74.02398870701235</v>
          </cell>
          <cell r="O67">
            <v>74.02398870701235</v>
          </cell>
        </row>
        <row r="68">
          <cell r="D68">
            <v>74.954932437293238</v>
          </cell>
          <cell r="O68">
            <v>74.954932437293238</v>
          </cell>
        </row>
        <row r="69">
          <cell r="D69">
            <v>75.885551500472161</v>
          </cell>
          <cell r="O69">
            <v>75.885551500472161</v>
          </cell>
        </row>
        <row r="70">
          <cell r="D70">
            <v>76.821461614273673</v>
          </cell>
          <cell r="O70">
            <v>76.821461614273673</v>
          </cell>
        </row>
        <row r="71">
          <cell r="D71">
            <v>77.75999150137369</v>
          </cell>
          <cell r="O71">
            <v>77.75999150137369</v>
          </cell>
        </row>
        <row r="72">
          <cell r="D72">
            <v>78.700837888850003</v>
          </cell>
          <cell r="O72">
            <v>78.700837888850003</v>
          </cell>
        </row>
        <row r="73">
          <cell r="D73">
            <v>79.647347930234062</v>
          </cell>
          <cell r="O73">
            <v>79.647347930234062</v>
          </cell>
        </row>
        <row r="74">
          <cell r="D74">
            <v>80.593101541828062</v>
          </cell>
          <cell r="O74">
            <v>80.593101541828062</v>
          </cell>
        </row>
        <row r="75">
          <cell r="D75">
            <v>80.759855336694528</v>
          </cell>
          <cell r="O75">
            <v>80.759855336694528</v>
          </cell>
        </row>
        <row r="76">
          <cell r="D76">
            <v>80.919570976476322</v>
          </cell>
          <cell r="O76">
            <v>80.919570976476322</v>
          </cell>
        </row>
        <row r="77">
          <cell r="D77">
            <v>81.087944812419224</v>
          </cell>
          <cell r="O77">
            <v>81.087944812419224</v>
          </cell>
        </row>
        <row r="78">
          <cell r="D78">
            <v>81.246250991078668</v>
          </cell>
          <cell r="O78">
            <v>81.246250991078668</v>
          </cell>
        </row>
        <row r="79">
          <cell r="D79">
            <v>81.415919352321382</v>
          </cell>
          <cell r="O79">
            <v>81.415919352321382</v>
          </cell>
        </row>
        <row r="80">
          <cell r="D80">
            <v>81.573158757092457</v>
          </cell>
          <cell r="O80">
            <v>81.573158757092457</v>
          </cell>
        </row>
        <row r="81">
          <cell r="D81">
            <v>81.741343569460525</v>
          </cell>
          <cell r="O81">
            <v>81.741343569460525</v>
          </cell>
        </row>
        <row r="82">
          <cell r="D82">
            <v>81.900307781799384</v>
          </cell>
          <cell r="O82">
            <v>81.900307781799384</v>
          </cell>
        </row>
        <row r="83">
          <cell r="D83">
            <v>82.067035316361682</v>
          </cell>
          <cell r="O83">
            <v>82.067035316361682</v>
          </cell>
        </row>
        <row r="84">
          <cell r="D84">
            <v>82.227708480275197</v>
          </cell>
          <cell r="O84">
            <v>82.227708480275197</v>
          </cell>
        </row>
        <row r="85">
          <cell r="D85">
            <v>82.979942807404868</v>
          </cell>
          <cell r="O85">
            <v>82.979942807404868</v>
          </cell>
        </row>
        <row r="86">
          <cell r="D86">
            <v>83.731559037147292</v>
          </cell>
          <cell r="O86">
            <v>83.731559037147292</v>
          </cell>
        </row>
        <row r="87">
          <cell r="D87">
            <v>84.487045464801682</v>
          </cell>
          <cell r="O87">
            <v>84.487045464801682</v>
          </cell>
        </row>
        <row r="88">
          <cell r="D88">
            <v>85.245018789715743</v>
          </cell>
          <cell r="O88">
            <v>85.245018789715743</v>
          </cell>
        </row>
        <row r="89">
          <cell r="D89">
            <v>86.003744069423632</v>
          </cell>
          <cell r="O89">
            <v>86.003744069423632</v>
          </cell>
        </row>
        <row r="90">
          <cell r="D90">
            <v>86.768103009741296</v>
          </cell>
          <cell r="O90">
            <v>86.768103009741296</v>
          </cell>
        </row>
        <row r="91">
          <cell r="D91">
            <v>87.530054259391193</v>
          </cell>
          <cell r="O91">
            <v>87.530054259391193</v>
          </cell>
        </row>
        <row r="92">
          <cell r="D92">
            <v>88.300825557157495</v>
          </cell>
          <cell r="O92">
            <v>88.300825557157495</v>
          </cell>
        </row>
        <row r="93">
          <cell r="D93">
            <v>89.065990243600666</v>
          </cell>
          <cell r="O93">
            <v>89.065990243600666</v>
          </cell>
        </row>
        <row r="94">
          <cell r="D94">
            <v>89.843199043163764</v>
          </cell>
          <cell r="O94">
            <v>89.843199043163764</v>
          </cell>
        </row>
        <row r="95">
          <cell r="D95">
            <v>90.012985072759093</v>
          </cell>
          <cell r="O95">
            <v>90.012985072759093</v>
          </cell>
        </row>
        <row r="96">
          <cell r="D96">
            <v>90.194957233588781</v>
          </cell>
          <cell r="O96">
            <v>90.194957233588781</v>
          </cell>
        </row>
        <row r="97">
          <cell r="D97">
            <v>90.199999999999989</v>
          </cell>
          <cell r="O97">
            <v>90.199999999999989</v>
          </cell>
        </row>
        <row r="98">
          <cell r="D98">
            <v>90.199999999999989</v>
          </cell>
          <cell r="O98">
            <v>90.199999999999989</v>
          </cell>
        </row>
        <row r="99">
          <cell r="D99">
            <v>90.199999999999989</v>
          </cell>
          <cell r="O99">
            <v>90.199999999999989</v>
          </cell>
        </row>
        <row r="100">
          <cell r="D100">
            <v>90.199999999999989</v>
          </cell>
          <cell r="O100">
            <v>90.199999999999989</v>
          </cell>
        </row>
        <row r="101">
          <cell r="D101">
            <v>90.199999999999989</v>
          </cell>
          <cell r="O101">
            <v>90.199999999999989</v>
          </cell>
        </row>
        <row r="102">
          <cell r="D102">
            <v>90.199999999999989</v>
          </cell>
          <cell r="O102">
            <v>90.199999999999989</v>
          </cell>
        </row>
        <row r="103">
          <cell r="D103">
            <v>90.199999999999989</v>
          </cell>
          <cell r="O103">
            <v>90.199999999999989</v>
          </cell>
        </row>
        <row r="104">
          <cell r="D104">
            <v>90.199999999999989</v>
          </cell>
          <cell r="O104">
            <v>90.199999999999989</v>
          </cell>
        </row>
      </sheetData>
      <sheetData sheetId="9"/>
      <sheetData sheetId="10"/>
      <sheetData sheetId="11">
        <row r="4">
          <cell r="D4">
            <v>142.18374539199567</v>
          </cell>
        </row>
        <row r="5">
          <cell r="D5">
            <v>284.36749078399134</v>
          </cell>
        </row>
        <row r="6">
          <cell r="D6">
            <v>426.55123617598701</v>
          </cell>
        </row>
        <row r="7">
          <cell r="D7">
            <v>568.73498156798269</v>
          </cell>
        </row>
        <row r="8">
          <cell r="D8">
            <v>710.91872695997836</v>
          </cell>
        </row>
        <row r="9">
          <cell r="D9">
            <v>853.10247235197403</v>
          </cell>
        </row>
        <row r="10">
          <cell r="D10">
            <v>995.2862177439697</v>
          </cell>
        </row>
        <row r="11">
          <cell r="D11">
            <v>1137.4699631359654</v>
          </cell>
        </row>
        <row r="12">
          <cell r="D12">
            <v>1279.653708527961</v>
          </cell>
        </row>
        <row r="13">
          <cell r="D13">
            <v>1408.1890345782322</v>
          </cell>
        </row>
        <row r="14">
          <cell r="D14">
            <v>1471.5078698117454</v>
          </cell>
        </row>
        <row r="15">
          <cell r="D15">
            <v>1534.8267050452584</v>
          </cell>
        </row>
        <row r="16">
          <cell r="D16">
            <v>1598.1455402787717</v>
          </cell>
        </row>
        <row r="17">
          <cell r="D17">
            <v>1661.464375512285</v>
          </cell>
        </row>
        <row r="18">
          <cell r="D18">
            <v>1724.783210745798</v>
          </cell>
        </row>
        <row r="19">
          <cell r="D19">
            <v>1785.6973153983233</v>
          </cell>
        </row>
        <row r="20">
          <cell r="D20">
            <v>1844.4535848413213</v>
          </cell>
        </row>
        <row r="21">
          <cell r="D21">
            <v>1903.2098542843196</v>
          </cell>
        </row>
        <row r="22">
          <cell r="D22">
            <v>1961.9661237273176</v>
          </cell>
        </row>
        <row r="23">
          <cell r="D23">
            <v>2020.7223931703159</v>
          </cell>
        </row>
        <row r="24">
          <cell r="D24">
            <v>2089.4786626133141</v>
          </cell>
        </row>
        <row r="25">
          <cell r="D25">
            <v>2158.2349320563121</v>
          </cell>
        </row>
        <row r="26">
          <cell r="D26">
            <v>2228.5612105953824</v>
          </cell>
        </row>
        <row r="27">
          <cell r="D27">
            <v>2301.8226226864244</v>
          </cell>
        </row>
        <row r="28">
          <cell r="D28">
            <v>2375.0840347774665</v>
          </cell>
        </row>
        <row r="29">
          <cell r="D29">
            <v>2448.3454468685086</v>
          </cell>
        </row>
        <row r="30">
          <cell r="D30">
            <v>2521.6068589595502</v>
          </cell>
        </row>
        <row r="31">
          <cell r="D31">
            <v>2587.9562554633735</v>
          </cell>
        </row>
        <row r="32">
          <cell r="D32">
            <v>2650.6595383590675</v>
          </cell>
        </row>
        <row r="33">
          <cell r="D33">
            <v>2713.3628212547615</v>
          </cell>
        </row>
        <row r="34">
          <cell r="D34">
            <v>2787.6097730211391</v>
          </cell>
        </row>
        <row r="35">
          <cell r="D35">
            <v>2871.1799528324004</v>
          </cell>
        </row>
        <row r="36">
          <cell r="D36">
            <v>2954.7501326436618</v>
          </cell>
        </row>
        <row r="37">
          <cell r="D37">
            <v>3041.840931628788</v>
          </cell>
        </row>
        <row r="38">
          <cell r="D38">
            <v>3135.7057067235619</v>
          </cell>
        </row>
        <row r="39">
          <cell r="D39">
            <v>3229.5704818183358</v>
          </cell>
        </row>
        <row r="40">
          <cell r="D40">
            <v>3309.1228157321593</v>
          </cell>
        </row>
        <row r="41">
          <cell r="D41">
            <v>3388.5782405451082</v>
          </cell>
        </row>
        <row r="42">
          <cell r="D42">
            <v>3468.0336653580566</v>
          </cell>
        </row>
        <row r="43">
          <cell r="D43">
            <v>3547.4890901710055</v>
          </cell>
        </row>
        <row r="44">
          <cell r="D44">
            <v>3636.9445149839544</v>
          </cell>
        </row>
        <row r="45">
          <cell r="D45">
            <v>3726.3999397969028</v>
          </cell>
        </row>
        <row r="46">
          <cell r="D46">
            <v>3815.8553646098517</v>
          </cell>
        </row>
        <row r="47">
          <cell r="D47">
            <v>3905.3107894228001</v>
          </cell>
        </row>
        <row r="48">
          <cell r="D48">
            <v>3994.766214235749</v>
          </cell>
        </row>
        <row r="49">
          <cell r="D49">
            <v>4084.2216390486974</v>
          </cell>
        </row>
        <row r="50">
          <cell r="D50">
            <v>4173.6770638616463</v>
          </cell>
        </row>
        <row r="51">
          <cell r="D51">
            <v>4263.1324886745952</v>
          </cell>
        </row>
        <row r="52">
          <cell r="D52">
            <v>4352.5879134875431</v>
          </cell>
        </row>
        <row r="53">
          <cell r="D53">
            <v>4442.0433383004929</v>
          </cell>
        </row>
        <row r="54">
          <cell r="D54">
            <v>4541.4987631134409</v>
          </cell>
        </row>
        <row r="55">
          <cell r="D55">
            <v>4640.9541879263897</v>
          </cell>
        </row>
        <row r="56">
          <cell r="D56">
            <v>4738.0542351580152</v>
          </cell>
        </row>
        <row r="57">
          <cell r="D57">
            <v>4834.6270241082875</v>
          </cell>
        </row>
        <row r="58">
          <cell r="D58">
            <v>4931.1998130585616</v>
          </cell>
        </row>
        <row r="59">
          <cell r="D59">
            <v>5027.7726020088339</v>
          </cell>
        </row>
        <row r="60">
          <cell r="D60">
            <v>5124.3453909591071</v>
          </cell>
        </row>
        <row r="61">
          <cell r="D61">
            <v>5220.9181799093803</v>
          </cell>
        </row>
        <row r="62">
          <cell r="D62">
            <v>5317.4909688596535</v>
          </cell>
        </row>
        <row r="63">
          <cell r="D63">
            <v>5414.0637578099268</v>
          </cell>
        </row>
        <row r="64">
          <cell r="D64">
            <v>5510.6365467601991</v>
          </cell>
        </row>
        <row r="65">
          <cell r="D65">
            <v>5608.132507551617</v>
          </cell>
        </row>
        <row r="66">
          <cell r="D66">
            <v>5753.0609062998692</v>
          </cell>
        </row>
        <row r="67">
          <cell r="D67">
            <v>6040.9742428720128</v>
          </cell>
        </row>
        <row r="68">
          <cell r="D68">
            <v>6268.1218970067339</v>
          </cell>
        </row>
        <row r="69">
          <cell r="D69">
            <v>6370.6584375492639</v>
          </cell>
        </row>
        <row r="70">
          <cell r="D70">
            <v>6473.194978091793</v>
          </cell>
        </row>
        <row r="71">
          <cell r="D71">
            <v>6574.2105252494148</v>
          </cell>
        </row>
        <row r="72">
          <cell r="D72">
            <v>6673.3251497526608</v>
          </cell>
        </row>
        <row r="73">
          <cell r="D73">
            <v>6772.4397742559067</v>
          </cell>
        </row>
        <row r="74">
          <cell r="D74">
            <v>6871.5543987591536</v>
          </cell>
        </row>
        <row r="75">
          <cell r="D75">
            <v>6970.0183843194327</v>
          </cell>
        </row>
        <row r="76">
          <cell r="D76">
            <v>7067.3857595984127</v>
          </cell>
        </row>
        <row r="77">
          <cell r="D77">
            <v>7164.7531348773928</v>
          </cell>
        </row>
        <row r="78">
          <cell r="D78">
            <v>7264.2888062056336</v>
          </cell>
        </row>
        <row r="79">
          <cell r="D79">
            <v>7372.200192322176</v>
          </cell>
        </row>
        <row r="80">
          <cell r="D80">
            <v>7480.1115784387184</v>
          </cell>
        </row>
        <row r="81">
          <cell r="D81">
            <v>7580.6342120356985</v>
          </cell>
        </row>
        <row r="82">
          <cell r="D82">
            <v>7676.5407013033828</v>
          </cell>
        </row>
        <row r="83">
          <cell r="D83">
            <v>7772.447190571067</v>
          </cell>
        </row>
        <row r="84">
          <cell r="D84">
            <v>7846.2950688659066</v>
          </cell>
        </row>
        <row r="85">
          <cell r="D85">
            <v>7925.6546436214985</v>
          </cell>
        </row>
        <row r="86">
          <cell r="D86">
            <v>8005.0142183770895</v>
          </cell>
        </row>
        <row r="87">
          <cell r="D87">
            <v>8075.161628058072</v>
          </cell>
        </row>
        <row r="88">
          <cell r="D88">
            <v>8138.869237446449</v>
          </cell>
        </row>
        <row r="89">
          <cell r="D89">
            <v>8202.7311649792537</v>
          </cell>
        </row>
        <row r="90">
          <cell r="D90">
            <v>8296.7478698817049</v>
          </cell>
        </row>
        <row r="91">
          <cell r="D91">
            <v>8390.7645747841561</v>
          </cell>
        </row>
        <row r="92">
          <cell r="D92">
            <v>8427.3797678275296</v>
          </cell>
        </row>
        <row r="93">
          <cell r="D93">
            <v>8452.3797678275296</v>
          </cell>
        </row>
        <row r="94">
          <cell r="D94">
            <v>8477.3797678275296</v>
          </cell>
        </row>
        <row r="95">
          <cell r="D95">
            <v>8502.3797678275296</v>
          </cell>
        </row>
        <row r="96">
          <cell r="D96">
            <v>8527.3797678275296</v>
          </cell>
        </row>
        <row r="97">
          <cell r="D97">
            <v>8552.3797678275296</v>
          </cell>
        </row>
        <row r="98">
          <cell r="D98">
            <v>8577.3797678275296</v>
          </cell>
        </row>
        <row r="99">
          <cell r="D99">
            <v>8602.3797678275296</v>
          </cell>
        </row>
        <row r="100">
          <cell r="D100">
            <v>8627.3797678275296</v>
          </cell>
        </row>
        <row r="101">
          <cell r="D101">
            <v>8652.3797678275296</v>
          </cell>
        </row>
        <row r="102">
          <cell r="D102">
            <v>8677.3797678275296</v>
          </cell>
        </row>
        <row r="103">
          <cell r="D103">
            <v>8702.3797678275296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D5">
            <v>0.8</v>
          </cell>
          <cell r="E5">
            <v>1.17</v>
          </cell>
        </row>
        <row r="6">
          <cell r="D6">
            <v>1</v>
          </cell>
          <cell r="E6">
            <v>1</v>
          </cell>
        </row>
        <row r="7">
          <cell r="D7">
            <v>1.2</v>
          </cell>
          <cell r="E7">
            <v>0.65</v>
          </cell>
        </row>
      </sheetData>
      <sheetData sheetId="23">
        <row r="5">
          <cell r="F5">
            <v>0.9</v>
          </cell>
          <cell r="G5">
            <v>1.1499999999999999</v>
          </cell>
        </row>
        <row r="6">
          <cell r="F6">
            <v>1</v>
          </cell>
          <cell r="G6">
            <v>1</v>
          </cell>
        </row>
        <row r="7">
          <cell r="F7">
            <v>1.3</v>
          </cell>
          <cell r="G7">
            <v>0.71</v>
          </cell>
        </row>
      </sheetData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25"/>
  <sheetViews>
    <sheetView workbookViewId="0">
      <selection activeCell="H20" sqref="H20:H25"/>
    </sheetView>
  </sheetViews>
  <sheetFormatPr defaultRowHeight="13.5" x14ac:dyDescent="0.15"/>
  <cols>
    <col min="10" max="11" width="11" bestFit="1" customWidth="1"/>
  </cols>
  <sheetData>
    <row r="1" spans="2:17" x14ac:dyDescent="0.15">
      <c r="B1" t="s">
        <v>55</v>
      </c>
      <c r="K1" t="s">
        <v>18</v>
      </c>
    </row>
    <row r="2" spans="2:17" x14ac:dyDescent="0.15">
      <c r="D2" s="1" t="s">
        <v>33</v>
      </c>
      <c r="E2">
        <v>1.5</v>
      </c>
      <c r="K2" t="s">
        <v>32</v>
      </c>
      <c r="L2">
        <v>4</v>
      </c>
    </row>
    <row r="3" spans="2:17" x14ac:dyDescent="0.15">
      <c r="H3" s="1"/>
      <c r="K3" t="s">
        <v>31</v>
      </c>
      <c r="L3">
        <v>2</v>
      </c>
    </row>
    <row r="4" spans="2:17" x14ac:dyDescent="0.15">
      <c r="K4" t="s">
        <v>29</v>
      </c>
      <c r="L4">
        <v>1</v>
      </c>
      <c r="P4" t="s">
        <v>28</v>
      </c>
    </row>
    <row r="5" spans="2:17" x14ac:dyDescent="0.15">
      <c r="B5" t="s">
        <v>30</v>
      </c>
      <c r="C5">
        <f>SUM(H7:H12)+SUM(M7:M12)</f>
        <v>306000</v>
      </c>
    </row>
    <row r="6" spans="2:17" x14ac:dyDescent="0.15">
      <c r="B6" s="10"/>
      <c r="C6" s="10" t="s">
        <v>19</v>
      </c>
      <c r="D6" s="10" t="s">
        <v>18</v>
      </c>
      <c r="E6" s="10" t="s">
        <v>17</v>
      </c>
      <c r="F6" s="10" t="s">
        <v>16</v>
      </c>
      <c r="G6" s="10" t="s">
        <v>15</v>
      </c>
      <c r="H6" s="10" t="s">
        <v>14</v>
      </c>
      <c r="I6" s="10" t="s">
        <v>13</v>
      </c>
      <c r="J6" s="10" t="s">
        <v>12</v>
      </c>
      <c r="K6" s="10" t="s">
        <v>11</v>
      </c>
      <c r="L6" s="10" t="s">
        <v>10</v>
      </c>
      <c r="M6" s="10" t="s">
        <v>9</v>
      </c>
      <c r="Q6" t="s">
        <v>27</v>
      </c>
    </row>
    <row r="7" spans="2:17" x14ac:dyDescent="0.15">
      <c r="B7" s="10" t="s">
        <v>8</v>
      </c>
      <c r="C7" s="10" t="s">
        <v>6</v>
      </c>
      <c r="D7" s="10">
        <f t="shared" ref="D7:D12" si="0">VLOOKUP(C7,$K$2:$L$4,2,FALSE)</f>
        <v>4</v>
      </c>
      <c r="E7" s="10">
        <v>10000</v>
      </c>
      <c r="F7" s="10">
        <v>10000</v>
      </c>
      <c r="G7" s="3">
        <f>INDEX(跨表关联数据!$N$6:$N$8,MATCH(C7,跨表关联数据!$M$6:$M$8,0))</f>
        <v>650</v>
      </c>
      <c r="H7" s="10">
        <f>2*IF(OR(C7="近战防御",C7="近战输出"),E7*F7*(1+G7/1000),((COUNTIF(C$20:C$25,"远程")-2)^2/(4/(1-$E$2))+$E$2)*E7*F7*(1+G7/1000))/10000</f>
        <v>33000</v>
      </c>
      <c r="I7" s="10">
        <v>1000</v>
      </c>
      <c r="J7" s="10">
        <v>10</v>
      </c>
      <c r="K7" s="10">
        <v>10</v>
      </c>
      <c r="L7" s="3">
        <f>INDEX(跨表关联数据!$N$6:$N$8,MATCH(C7,跨表关联数据!$M$6:$M$8,0))</f>
        <v>650</v>
      </c>
      <c r="M7" s="10">
        <f t="shared" ref="M7:M12" si="1">IF(OR(C7="近战防御",C7="近战输出"),J7*K7*(1+L7/1000)*I7^2,((COUNTIF(C$7:C$12,"远程")-2)^2/(4/(1-$E$2))+$E$2)*J7*K7*(1+L7/1000)*I7^2)/10000</f>
        <v>16500</v>
      </c>
      <c r="P7" t="s">
        <v>26</v>
      </c>
      <c r="Q7">
        <f>IF(Q6=I6,IF(($C$18-SUM($H6:H$7)-SUM($M6:M$7))*D7/(SUM(D7:$D$12)*2)&gt;=M7,I7,IFERROR(SQRT(($C$18-SUM($H6:H$7)-SUM($M6:M$7))*D7/(SUM(D7:$D$12)*2)/M7)*I7,0)),IF($C$18*D7/(SUM($D$7:$D$12)*2)&gt;=M7,I7,IFERROR(SQRT(($C$18*D7/(SUM($D$7:$D$12)*2)/M7))*I7,0)))</f>
        <v>1000</v>
      </c>
    </row>
    <row r="8" spans="2:17" x14ac:dyDescent="0.15">
      <c r="B8" s="10" t="s">
        <v>7</v>
      </c>
      <c r="C8" s="10" t="s">
        <v>6</v>
      </c>
      <c r="D8" s="10">
        <f t="shared" si="0"/>
        <v>4</v>
      </c>
      <c r="E8" s="10">
        <v>10000</v>
      </c>
      <c r="F8" s="10">
        <v>10000</v>
      </c>
      <c r="G8" s="3">
        <f>INDEX(跨表关联数据!$N$6:$N$8,MATCH(C8,跨表关联数据!$M$6:$M$8,0))</f>
        <v>650</v>
      </c>
      <c r="H8" s="10">
        <f t="shared" ref="H8:H12" si="2">2*IF(OR(C8="近战防御",C8="近战输出"),E8*F8*(1+G8/1000),((COUNTIF(C$20:C$25,"远程")-2)^2/(4/(1-$E$2))+$E$2)*E8*F8*(1+G8/1000))/10000</f>
        <v>33000</v>
      </c>
      <c r="I8" s="10">
        <v>1000</v>
      </c>
      <c r="J8" s="10">
        <v>10</v>
      </c>
      <c r="K8" s="10">
        <v>10</v>
      </c>
      <c r="L8" s="3">
        <f>INDEX(跨表关联数据!$N$6:$N$8,MATCH(C8,跨表关联数据!$M$6:$M$8,0))</f>
        <v>650</v>
      </c>
      <c r="M8" s="10">
        <f t="shared" si="1"/>
        <v>16500</v>
      </c>
      <c r="P8" t="s">
        <v>25</v>
      </c>
      <c r="Q8">
        <f>IF(Q7=I7,IF(($C$18-SUM($H$7:H7)-SUM($M$7:M7))*D8/(SUM(D8:$D$12)*2)&gt;=M8,I8,IFERROR(SQRT(($C$18-SUM($H$7:H7)-SUM($M$7:M7))*D8/(SUM(D8:$D$12)*2)/M8)*I8,0)),IF($C$18*D8/(SUM($D$7:$D$12)*2)&gt;=M8,I8,IFERROR(SQRT(($C$18*D8/(SUM($D$7:$D$12)*2)/M8))*I8,0)))</f>
        <v>1000</v>
      </c>
    </row>
    <row r="9" spans="2:17" x14ac:dyDescent="0.15">
      <c r="B9" s="10" t="s">
        <v>5</v>
      </c>
      <c r="C9" s="10" t="s">
        <v>3</v>
      </c>
      <c r="D9" s="10">
        <f t="shared" si="0"/>
        <v>2</v>
      </c>
      <c r="E9" s="10">
        <v>10000</v>
      </c>
      <c r="F9" s="10">
        <v>10000</v>
      </c>
      <c r="G9" s="3">
        <f>INDEX(跨表关联数据!$N$6:$N$8,MATCH(C9,跨表关联数据!$M$6:$M$8,0))</f>
        <v>500</v>
      </c>
      <c r="H9" s="10">
        <f t="shared" si="2"/>
        <v>30000</v>
      </c>
      <c r="I9" s="10">
        <v>1000</v>
      </c>
      <c r="J9" s="10">
        <v>10</v>
      </c>
      <c r="K9" s="10">
        <v>10</v>
      </c>
      <c r="L9" s="3">
        <f>INDEX(跨表关联数据!$N$6:$N$8,MATCH(C9,跨表关联数据!$M$6:$M$8,0))</f>
        <v>500</v>
      </c>
      <c r="M9" s="10">
        <f t="shared" si="1"/>
        <v>15000</v>
      </c>
      <c r="P9" t="s">
        <v>24</v>
      </c>
      <c r="Q9">
        <f>IF(Q8=I8,IF(($C$18-SUM($H$7:H8)-SUM($M$7:M8))*D9/(SUM(D9:$D$12)*2)&gt;=M9,I9,IFERROR(SQRT(($C$18-SUM($H$7:H8)-SUM($M$7:M8))*D9/(SUM(D9:$D$12)*2)/M9)*I9,0)),IF($C$18*D9/(SUM($D$7:$D$12)*2)&gt;=M9,I9,IFERROR(SQRT(($C$18*D9/(SUM($D$7:$D$12)*2)/M9))*I9,0)))</f>
        <v>1000</v>
      </c>
    </row>
    <row r="10" spans="2:17" x14ac:dyDescent="0.15">
      <c r="B10" s="10" t="s">
        <v>4</v>
      </c>
      <c r="C10" s="10" t="s">
        <v>3</v>
      </c>
      <c r="D10" s="10">
        <f t="shared" si="0"/>
        <v>2</v>
      </c>
      <c r="E10" s="10">
        <v>10000</v>
      </c>
      <c r="F10" s="10">
        <v>10000</v>
      </c>
      <c r="G10" s="3">
        <f>INDEX(跨表关联数据!$N$6:$N$8,MATCH(C10,跨表关联数据!$M$6:$M$8,0))</f>
        <v>500</v>
      </c>
      <c r="H10" s="10">
        <f t="shared" si="2"/>
        <v>30000</v>
      </c>
      <c r="I10" s="10">
        <v>1000</v>
      </c>
      <c r="J10" s="10">
        <v>10</v>
      </c>
      <c r="K10" s="10">
        <v>10</v>
      </c>
      <c r="L10" s="3">
        <f>INDEX(跨表关联数据!$N$6:$N$8,MATCH(C10,跨表关联数据!$M$6:$M$8,0))</f>
        <v>500</v>
      </c>
      <c r="M10" s="10">
        <f t="shared" si="1"/>
        <v>15000</v>
      </c>
      <c r="P10" t="s">
        <v>23</v>
      </c>
      <c r="Q10">
        <f>IF(Q9=I9,IF(($C$18-SUM($H$7:H9)-SUM($M$7:M9))*D10/(SUM(D10:$D$12)*2)&gt;=M10,I10,IFERROR(SQRT(($C$18-SUM($H$7:H9)-SUM($M$7:M9))*D10/(SUM(D10:$D$12)*2)/M10)*I10,0)),IF($C$18*D10/(SUM($D$7:$D$12)*2)&gt;=M10,I10,IFERROR(SQRT(($C$18*D10/(SUM($D$7:$D$12)*2)/M10))*I10,0)))</f>
        <v>1000</v>
      </c>
    </row>
    <row r="11" spans="2:17" x14ac:dyDescent="0.15">
      <c r="B11" s="10" t="s">
        <v>2</v>
      </c>
      <c r="C11" s="10" t="s">
        <v>0</v>
      </c>
      <c r="D11" s="10">
        <f t="shared" si="0"/>
        <v>1</v>
      </c>
      <c r="E11" s="10">
        <v>10000</v>
      </c>
      <c r="F11" s="10">
        <v>10000</v>
      </c>
      <c r="G11" s="3">
        <f>INDEX(跨表关联数据!$N$6:$N$8,MATCH(C11,跨表关联数据!$M$6:$M$8,0))</f>
        <v>300</v>
      </c>
      <c r="H11" s="10">
        <f t="shared" si="2"/>
        <v>39000</v>
      </c>
      <c r="I11" s="10">
        <v>1000</v>
      </c>
      <c r="J11" s="10">
        <v>10</v>
      </c>
      <c r="K11" s="10">
        <v>10</v>
      </c>
      <c r="L11" s="3">
        <f>INDEX(跨表关联数据!$N$6:$N$8,MATCH(C11,跨表关联数据!$M$6:$M$8,0))</f>
        <v>300</v>
      </c>
      <c r="M11" s="10">
        <f t="shared" si="1"/>
        <v>19500</v>
      </c>
      <c r="P11" t="s">
        <v>22</v>
      </c>
      <c r="Q11">
        <f>IF(Q10=I10,IF(($C$18-SUM($H$7:H10)-SUM($M$7:M10))*D11/(SUM(D11:$D$12)*2)&gt;=M11,I11,IFERROR(SQRT(($C$18-SUM($H$7:H10)-SUM($M$7:M10))*D11/(SUM(D11:$D$12)*2)/M11)*I11,0)),IF($C$18*D11/(SUM($D$7:$D$12)*2)&gt;=M11,I11,IFERROR(SQRT(($C$18*D11/(SUM($D$7:$D$12)*2)/M11))*I11,0)))</f>
        <v>833.32051272189199</v>
      </c>
    </row>
    <row r="12" spans="2:17" x14ac:dyDescent="0.15">
      <c r="B12" s="10" t="s">
        <v>1</v>
      </c>
      <c r="C12" s="10" t="s">
        <v>0</v>
      </c>
      <c r="D12" s="10">
        <f t="shared" si="0"/>
        <v>1</v>
      </c>
      <c r="E12" s="10">
        <v>10000</v>
      </c>
      <c r="F12" s="10">
        <v>10000</v>
      </c>
      <c r="G12" s="3">
        <f>INDEX(跨表关联数据!$N$6:$N$8,MATCH(C12,跨表关联数据!$M$6:$M$8,0))</f>
        <v>300</v>
      </c>
      <c r="H12" s="10">
        <f t="shared" si="2"/>
        <v>39000</v>
      </c>
      <c r="I12" s="10">
        <v>1000</v>
      </c>
      <c r="J12" s="10">
        <v>10</v>
      </c>
      <c r="K12" s="10">
        <v>10</v>
      </c>
      <c r="L12" s="3">
        <f>INDEX(跨表关联数据!$N$6:$N$8,MATCH(C12,跨表关联数据!$M$6:$M$8,0))</f>
        <v>300</v>
      </c>
      <c r="M12" s="10">
        <f t="shared" si="1"/>
        <v>19500</v>
      </c>
      <c r="P12" t="s">
        <v>21</v>
      </c>
      <c r="Q12">
        <f>IF(Q11=I11,IF(($C$18-SUM($H$7:H11)-SUM($M$7:M11))*D12/(SUM(D12:$D$12)*2)&gt;=M12,I12,IFERROR(SQRT(($C$18-SUM($H$7:H11)-SUM($M$7:M11))*D12/(SUM(D12:$D$12)*2)/M12)*I12,0)),IF($C$18*D12/(SUM($D$7:$D$12)*2)&gt;=M12,I12,IFERROR(SQRT(($C$18*D12/(SUM($D$7:$D$12)*2)/M12))*I12,0)))</f>
        <v>667.35083940693664</v>
      </c>
    </row>
    <row r="18" spans="2:13" x14ac:dyDescent="0.15">
      <c r="B18" t="s">
        <v>20</v>
      </c>
      <c r="C18">
        <f>SUM(H20:H25)+SUM(M20:M25)</f>
        <v>243165</v>
      </c>
    </row>
    <row r="19" spans="2:13" x14ac:dyDescent="0.15">
      <c r="B19" s="10"/>
      <c r="C19" s="10" t="s">
        <v>19</v>
      </c>
      <c r="D19" s="10" t="s">
        <v>18</v>
      </c>
      <c r="E19" s="10" t="s">
        <v>17</v>
      </c>
      <c r="F19" s="10" t="s">
        <v>16</v>
      </c>
      <c r="G19" s="10" t="s">
        <v>15</v>
      </c>
      <c r="H19" s="10" t="s">
        <v>14</v>
      </c>
      <c r="I19" s="10" t="s">
        <v>13</v>
      </c>
      <c r="J19" s="10" t="s">
        <v>12</v>
      </c>
      <c r="K19" s="10" t="s">
        <v>11</v>
      </c>
      <c r="L19" s="10" t="s">
        <v>10</v>
      </c>
      <c r="M19" s="10" t="s">
        <v>9</v>
      </c>
    </row>
    <row r="20" spans="2:13" x14ac:dyDescent="0.15">
      <c r="B20" s="10" t="s">
        <v>8</v>
      </c>
      <c r="C20" s="10" t="s">
        <v>6</v>
      </c>
      <c r="D20" s="10">
        <f t="shared" ref="D20:D25" si="3">VLOOKUP(C20,$K$2:$L$4,2,FALSE)</f>
        <v>4</v>
      </c>
      <c r="E20" s="10">
        <v>10000</v>
      </c>
      <c r="F20" s="10">
        <v>10000</v>
      </c>
      <c r="G20" s="3">
        <f>INDEX(跨表关联数据!$N$6:$N$8,MATCH(C20,跨表关联数据!$M$6:$M$8,0))</f>
        <v>650</v>
      </c>
      <c r="H20" s="10">
        <f>2*IF(OR(C20="近战防御",C20="近战输出"),E20*F20*(1+G20/1000),((COUNTIF(C$20:C$25,"远程")-2)^2/(4/(1-$E$2))+$E$2)*E20*F20*(1+G20/1000))/10000</f>
        <v>33000</v>
      </c>
      <c r="I20" s="10">
        <v>0</v>
      </c>
      <c r="J20" s="10">
        <v>10</v>
      </c>
      <c r="K20" s="10">
        <v>10</v>
      </c>
      <c r="L20" s="3">
        <f>INDEX(跨表关联数据!$N$6:$N$8,MATCH(C20,跨表关联数据!$M$6:$M$8,0))</f>
        <v>650</v>
      </c>
      <c r="M20" s="10">
        <f t="shared" ref="M20:M25" si="4">IF(OR(C20="近战防御",C20="近战输出"),J20*K20*(1+L20/1000)*I20^2,((COUNTIF(C$20:C$25,"远程")-2)^2/(4/(1-$E$2))+$E$2)*J20*K20*(1+L20/1000)*I20^2)/10000</f>
        <v>0</v>
      </c>
    </row>
    <row r="21" spans="2:13" x14ac:dyDescent="0.15">
      <c r="B21" s="10" t="s">
        <v>7</v>
      </c>
      <c r="C21" s="10" t="s">
        <v>6</v>
      </c>
      <c r="D21" s="10">
        <f t="shared" si="3"/>
        <v>4</v>
      </c>
      <c r="E21" s="10">
        <v>10000</v>
      </c>
      <c r="F21" s="10">
        <v>10000</v>
      </c>
      <c r="G21" s="3">
        <f>INDEX(跨表关联数据!$N$6:$N$8,MATCH(C21,跨表关联数据!$M$6:$M$8,0))</f>
        <v>650</v>
      </c>
      <c r="H21" s="10">
        <f t="shared" ref="H21:H25" si="5">2*IF(OR(C21="近战防御",C21="近战输出"),E21*F21*(1+G21/1000),((COUNTIF(C$20:C$25,"远程")-2)^2/(4/(1-$E$2))+$E$2)*E21*F21*(1+G21/1000))/10000</f>
        <v>33000</v>
      </c>
      <c r="I21" s="10">
        <v>100</v>
      </c>
      <c r="J21" s="10">
        <v>10</v>
      </c>
      <c r="K21" s="10">
        <v>10</v>
      </c>
      <c r="L21" s="3">
        <f>INDEX(跨表关联数据!$N$6:$N$8,MATCH(C21,跨表关联数据!$M$6:$M$8,0))</f>
        <v>650</v>
      </c>
      <c r="M21" s="10">
        <f t="shared" si="4"/>
        <v>165</v>
      </c>
    </row>
    <row r="22" spans="2:13" x14ac:dyDescent="0.15">
      <c r="B22" s="10" t="s">
        <v>5</v>
      </c>
      <c r="C22" s="10" t="s">
        <v>3</v>
      </c>
      <c r="D22" s="10">
        <f t="shared" si="3"/>
        <v>2</v>
      </c>
      <c r="E22" s="10">
        <v>10000</v>
      </c>
      <c r="F22" s="10">
        <v>10000</v>
      </c>
      <c r="G22" s="3">
        <f>INDEX(跨表关联数据!$N$6:$N$8,MATCH(C22,跨表关联数据!$M$6:$M$8,0))</f>
        <v>500</v>
      </c>
      <c r="H22" s="10">
        <f t="shared" si="5"/>
        <v>30000</v>
      </c>
      <c r="I22" s="10">
        <v>0</v>
      </c>
      <c r="J22" s="10">
        <v>10</v>
      </c>
      <c r="K22" s="10">
        <v>10</v>
      </c>
      <c r="L22" s="3">
        <f>INDEX(跨表关联数据!$N$6:$N$8,MATCH(C22,跨表关联数据!$M$6:$M$8,0))</f>
        <v>500</v>
      </c>
      <c r="M22" s="10">
        <f t="shared" si="4"/>
        <v>0</v>
      </c>
    </row>
    <row r="23" spans="2:13" x14ac:dyDescent="0.15">
      <c r="B23" s="10" t="s">
        <v>4</v>
      </c>
      <c r="C23" s="10" t="s">
        <v>3</v>
      </c>
      <c r="D23" s="10">
        <f t="shared" si="3"/>
        <v>2</v>
      </c>
      <c r="E23" s="10">
        <v>10000</v>
      </c>
      <c r="F23" s="10">
        <v>10000</v>
      </c>
      <c r="G23" s="3">
        <f>INDEX(跨表关联数据!$N$6:$N$8,MATCH(C23,跨表关联数据!$M$6:$M$8,0))</f>
        <v>500</v>
      </c>
      <c r="H23" s="10">
        <f t="shared" si="5"/>
        <v>30000</v>
      </c>
      <c r="I23" s="10">
        <v>0</v>
      </c>
      <c r="J23" s="10">
        <v>10</v>
      </c>
      <c r="K23" s="10">
        <v>10</v>
      </c>
      <c r="L23" s="3">
        <f>INDEX(跨表关联数据!$N$6:$N$8,MATCH(C23,跨表关联数据!$M$6:$M$8,0))</f>
        <v>500</v>
      </c>
      <c r="M23" s="10">
        <f t="shared" si="4"/>
        <v>0</v>
      </c>
    </row>
    <row r="24" spans="2:13" x14ac:dyDescent="0.15">
      <c r="B24" s="10" t="s">
        <v>2</v>
      </c>
      <c r="C24" s="10" t="s">
        <v>0</v>
      </c>
      <c r="D24" s="10">
        <f t="shared" si="3"/>
        <v>1</v>
      </c>
      <c r="E24" s="10">
        <v>10000</v>
      </c>
      <c r="F24" s="10">
        <v>10000</v>
      </c>
      <c r="G24" s="3">
        <f>INDEX(跨表关联数据!$N$6:$N$8,MATCH(C24,跨表关联数据!$M$6:$M$8,0))</f>
        <v>300</v>
      </c>
      <c r="H24" s="10">
        <f t="shared" si="5"/>
        <v>39000</v>
      </c>
      <c r="I24" s="10">
        <v>1000</v>
      </c>
      <c r="J24" s="10">
        <v>10</v>
      </c>
      <c r="K24" s="10">
        <v>10</v>
      </c>
      <c r="L24" s="3">
        <f>INDEX(跨表关联数据!$N$6:$N$8,MATCH(C24,跨表关联数据!$M$6:$M$8,0))</f>
        <v>300</v>
      </c>
      <c r="M24" s="10">
        <f t="shared" si="4"/>
        <v>19500</v>
      </c>
    </row>
    <row r="25" spans="2:13" x14ac:dyDescent="0.15">
      <c r="B25" s="10" t="s">
        <v>1</v>
      </c>
      <c r="C25" s="10" t="s">
        <v>0</v>
      </c>
      <c r="D25" s="10">
        <f t="shared" si="3"/>
        <v>1</v>
      </c>
      <c r="E25" s="10">
        <v>10000</v>
      </c>
      <c r="F25" s="10">
        <v>10000</v>
      </c>
      <c r="G25" s="3">
        <f>INDEX(跨表关联数据!$N$6:$N$8,MATCH(C25,跨表关联数据!$M$6:$M$8,0))</f>
        <v>300</v>
      </c>
      <c r="H25" s="10">
        <f t="shared" si="5"/>
        <v>39000</v>
      </c>
      <c r="I25" s="10">
        <v>1000</v>
      </c>
      <c r="J25" s="10">
        <v>10</v>
      </c>
      <c r="K25" s="10">
        <v>10</v>
      </c>
      <c r="L25" s="3">
        <f>INDEX(跨表关联数据!$N$6:$N$8,MATCH(C25,跨表关联数据!$M$6:$M$8,0))</f>
        <v>300</v>
      </c>
      <c r="M25" s="10">
        <f t="shared" si="4"/>
        <v>19500</v>
      </c>
    </row>
  </sheetData>
  <phoneticPr fontId="1" type="noConversion"/>
  <dataValidations count="1">
    <dataValidation type="list" allowBlank="1" showInputMessage="1" showErrorMessage="1" sqref="C7:C12 C20:C25">
      <formula1>"近战防御,近战输出,远程"</formula1>
    </dataValidation>
  </dataValidation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abSelected="1" workbookViewId="0">
      <selection activeCell="H23" sqref="H23"/>
    </sheetView>
  </sheetViews>
  <sheetFormatPr defaultRowHeight="13.5" x14ac:dyDescent="0.15"/>
  <cols>
    <col min="8" max="10" width="11" bestFit="1" customWidth="1"/>
    <col min="16" max="16" width="10.25" customWidth="1"/>
    <col min="17" max="17" width="11" bestFit="1" customWidth="1"/>
    <col min="18" max="18" width="9.5" customWidth="1"/>
  </cols>
  <sheetData>
    <row r="1" spans="2:18" x14ac:dyDescent="0.15">
      <c r="K1" t="s">
        <v>39</v>
      </c>
    </row>
    <row r="2" spans="2:18" x14ac:dyDescent="0.15">
      <c r="B2" s="14" t="s">
        <v>55</v>
      </c>
      <c r="C2" s="15"/>
      <c r="D2" s="15"/>
      <c r="E2" s="16"/>
      <c r="K2" t="s">
        <v>54</v>
      </c>
      <c r="L2">
        <v>4</v>
      </c>
    </row>
    <row r="3" spans="2:18" x14ac:dyDescent="0.15">
      <c r="B3" s="17" t="s">
        <v>53</v>
      </c>
      <c r="C3" s="18"/>
      <c r="D3" s="19"/>
      <c r="E3" s="10">
        <v>1.5</v>
      </c>
      <c r="K3" t="s">
        <v>52</v>
      </c>
      <c r="L3">
        <v>2</v>
      </c>
    </row>
    <row r="4" spans="2:18" x14ac:dyDescent="0.15">
      <c r="B4" s="14" t="s">
        <v>50</v>
      </c>
      <c r="C4" s="15"/>
      <c r="D4" s="15"/>
      <c r="E4" s="16"/>
      <c r="K4" t="s">
        <v>51</v>
      </c>
      <c r="L4">
        <v>1</v>
      </c>
    </row>
    <row r="5" spans="2:18" x14ac:dyDescent="0.15">
      <c r="B5" s="17" t="s">
        <v>49</v>
      </c>
      <c r="C5" s="18"/>
      <c r="D5" s="19"/>
      <c r="E5" s="10">
        <v>0.8</v>
      </c>
    </row>
    <row r="6" spans="2:18" x14ac:dyDescent="0.15">
      <c r="B6" s="17" t="s">
        <v>48</v>
      </c>
      <c r="C6" s="18"/>
      <c r="D6" s="19"/>
      <c r="E6" s="10">
        <v>18</v>
      </c>
    </row>
    <row r="11" spans="2:18" x14ac:dyDescent="0.15">
      <c r="B11" s="22" t="s">
        <v>47</v>
      </c>
      <c r="C11" s="23"/>
      <c r="D11" s="24"/>
    </row>
    <row r="12" spans="2:18" x14ac:dyDescent="0.15">
      <c r="B12" s="25" t="s">
        <v>74</v>
      </c>
      <c r="C12" s="26"/>
      <c r="D12" s="13">
        <f>SUM(H14:H19)+SUM(M14:M19)</f>
        <v>12322971.819420002</v>
      </c>
      <c r="P12" s="20" t="s">
        <v>75</v>
      </c>
      <c r="Q12" s="21"/>
      <c r="R12" s="21"/>
    </row>
    <row r="13" spans="2:18" x14ac:dyDescent="0.15">
      <c r="B13" s="3"/>
      <c r="C13" s="3" t="s">
        <v>40</v>
      </c>
      <c r="D13" s="3" t="s">
        <v>39</v>
      </c>
      <c r="E13" s="4" t="s">
        <v>61</v>
      </c>
      <c r="F13" s="4" t="s">
        <v>62</v>
      </c>
      <c r="G13" s="4" t="s">
        <v>63</v>
      </c>
      <c r="H13" s="3" t="s">
        <v>14</v>
      </c>
      <c r="I13" s="4" t="s">
        <v>72</v>
      </c>
      <c r="J13" s="3" t="s">
        <v>38</v>
      </c>
      <c r="K13" s="3" t="s">
        <v>37</v>
      </c>
      <c r="L13" s="3" t="s">
        <v>36</v>
      </c>
      <c r="M13" s="3" t="s">
        <v>35</v>
      </c>
      <c r="P13" s="3"/>
      <c r="Q13" s="3" t="s">
        <v>46</v>
      </c>
      <c r="R13" s="3" t="s">
        <v>45</v>
      </c>
    </row>
    <row r="14" spans="2:18" x14ac:dyDescent="0.15">
      <c r="B14" s="3" t="s">
        <v>34</v>
      </c>
      <c r="C14" s="3" t="s">
        <v>6</v>
      </c>
      <c r="D14" s="12">
        <f t="shared" ref="D14:D19" si="0">VLOOKUP(C14,$K$2:$L$4,2,FALSE)</f>
        <v>4</v>
      </c>
      <c r="E14" s="12">
        <f>ROUND(INDEX(跨表关联数据!$E$6:$I$105,MATCH($E$6,跨表关联数据!$D$6:$D$105,0),MATCH(E$13,跨表关联数据!$E$5:$I$5,0))*INDEX(跨表关联数据!O$6:O$8,MATCH($C14,跨表关联数据!$M$6:$M$8,0)),0)</f>
        <v>44031</v>
      </c>
      <c r="F14" s="12">
        <f>ROUND(INDEX(跨表关联数据!$E$6:$I$105,MATCH($E$6,跨表关联数据!$D$6:$D$105,0),MATCH(F$13,跨表关联数据!$E$5:$I$5,0))*INDEX(跨表关联数据!P$6:P$8,MATCH($C14,跨表关联数据!$M$6:$M$8,0)),0)</f>
        <v>64396</v>
      </c>
      <c r="G14" s="12">
        <f>INDEX(跨表关联数据!$N$6:$N$8,MATCH(C14,跨表关联数据!$M$6:$M$8,0))</f>
        <v>650</v>
      </c>
      <c r="H14" s="12">
        <f>2*IF(OR(C14="近战防御",C14="近战输出"),E14*F14*(1+G14/1000),((COUNTIF(C$27:C$32,"远程")-2)^2/(4/(1-$E$3))+$E$3)*E14*F14*(1+G14/1000))/10000</f>
        <v>935688.6910799999</v>
      </c>
      <c r="I14" s="12">
        <f>ROUND(INDEX(跨表关联数据!$E$6:$I$105,MATCH($E$6,跨表关联数据!$D$6:$D$105,0),MATCH(I$13,跨表关联数据!$E$5:$I$5,0)),0)</f>
        <v>1903</v>
      </c>
      <c r="J14" s="12">
        <f>ROUND(INDEX(跨表关联数据!$E$6:$I$105,MATCH($E$6,跨表关联数据!$D$6:$D$105,0),MATCH(J$13,跨表关联数据!$E$5:$I$5,0))*INDEX(跨表关联数据!Q$6:Q$8,MATCH($C14,跨表关联数据!$M$6:$M$8,0)),0)</f>
        <v>39</v>
      </c>
      <c r="K14" s="12">
        <f>ROUND(INDEX(跨表关联数据!$E$6:$I$105,MATCH($E$6,跨表关联数据!$D$6:$D$105,0),MATCH(K$13,跨表关联数据!$E$5:$I$5,0))*INDEX(跨表关联数据!R$6:R$8,MATCH($C14,跨表关联数据!$M$6:$M$8,0)),0)</f>
        <v>50</v>
      </c>
      <c r="L14" s="12">
        <f>INDEX(跨表关联数据!$N$6:$N$8,MATCH(C14,跨表关联数据!$M$6:$M$8,0))</f>
        <v>650</v>
      </c>
      <c r="M14" s="12">
        <f t="shared" ref="M14:M19" si="1">IF(OR(C14="近战防御",C14="近战输出"),J14*K14*(1+L14/1000)*I14^2,((COUNTIF(C$14:C$19,"远程")-2)^2/(4/(1-$E$3))+$E$3)*J14*K14*(1+L14/1000)*I14^2)/10000</f>
        <v>1165188.3457500001</v>
      </c>
      <c r="P14" s="3" t="s">
        <v>44</v>
      </c>
      <c r="Q14" s="12">
        <f t="shared" ref="Q14:Q19" si="2">I14*$E$5</f>
        <v>1522.4</v>
      </c>
      <c r="R14" s="12">
        <f>IF(Q13=I13,IF(($D$25-SUM($H13:H$14)-SUM($M13:M$14))*D14/(SUM(D14:$D$19)*2)&gt;=M14,I14,IFERROR(SQRT(($D$25-SUM($H13:H$14)-SUM($M13:M$14))*D14/(SUM(D14:$D$19)*2)/M14)*I14,0)),IF($D$25*D14/(SUM($D$14:$D$19)*2)&gt;=M14,I14,IFERROR(SQRT(($D$25*D14/(SUM($D$14:$D$19)*2)/M14))*I14,0)))</f>
        <v>1903</v>
      </c>
    </row>
    <row r="15" spans="2:18" x14ac:dyDescent="0.15">
      <c r="B15" s="3" t="s">
        <v>7</v>
      </c>
      <c r="C15" s="3" t="s">
        <v>6</v>
      </c>
      <c r="D15" s="12">
        <f t="shared" si="0"/>
        <v>4</v>
      </c>
      <c r="E15" s="12">
        <f>ROUND(INDEX(跨表关联数据!$E$6:$I$105,MATCH($E$6,跨表关联数据!$D$6:$D$105,0),MATCH(E$13,跨表关联数据!$E$5:$I$5,0))*INDEX(跨表关联数据!O$6:O$8,MATCH($C15,跨表关联数据!$M$6:$M$8,0)),0)</f>
        <v>44031</v>
      </c>
      <c r="F15" s="12">
        <f>ROUND(INDEX(跨表关联数据!$E$6:$I$105,MATCH($E$6,跨表关联数据!$D$6:$D$105,0),MATCH(F$13,跨表关联数据!$E$5:$I$5,0))*INDEX(跨表关联数据!P$6:P$8,MATCH($C15,跨表关联数据!$M$6:$M$8,0)),0)</f>
        <v>64396</v>
      </c>
      <c r="G15" s="12">
        <f>INDEX(跨表关联数据!$N$6:$N$8,MATCH(C15,跨表关联数据!$M$6:$M$8,0))</f>
        <v>650</v>
      </c>
      <c r="H15" s="12">
        <f t="shared" ref="H15:H19" si="3">2*IF(OR(C15="近战防御",C15="近战输出"),E15*F15*(1+G15/1000),((COUNTIF(C$27:C$32,"远程")-2)^2/(4/(1-$E$3))+$E$3)*E15*F15*(1+G15/1000))/10000</f>
        <v>935688.6910799999</v>
      </c>
      <c r="I15" s="12">
        <f>ROUND(INDEX(跨表关联数据!$E$6:$I$105,MATCH($E$6,跨表关联数据!$D$6:$D$105,0),MATCH(I$13,跨表关联数据!$E$5:$I$5,0)),0)</f>
        <v>1903</v>
      </c>
      <c r="J15" s="12">
        <f>ROUND(INDEX(跨表关联数据!$E$6:$I$105,MATCH($E$6,跨表关联数据!$D$6:$D$105,0),MATCH(J$13,跨表关联数据!$E$5:$I$5,0))*INDEX(跨表关联数据!Q$6:Q$8,MATCH($C15,跨表关联数据!$M$6:$M$8,0)),0)</f>
        <v>39</v>
      </c>
      <c r="K15" s="12">
        <f>ROUND(INDEX(跨表关联数据!$E$6:$I$105,MATCH($E$6,跨表关联数据!$D$6:$D$105,0),MATCH(K$13,跨表关联数据!$E$5:$I$5,0))*INDEX(跨表关联数据!R$6:R$8,MATCH($C15,跨表关联数据!$M$6:$M$8,0)),0)</f>
        <v>50</v>
      </c>
      <c r="L15" s="12">
        <f>INDEX(跨表关联数据!$N$6:$N$8,MATCH(C15,跨表关联数据!$M$6:$M$8,0))</f>
        <v>650</v>
      </c>
      <c r="M15" s="12">
        <f t="shared" si="1"/>
        <v>1165188.3457500001</v>
      </c>
      <c r="P15" s="3" t="s">
        <v>25</v>
      </c>
      <c r="Q15" s="12">
        <f t="shared" si="2"/>
        <v>1522.4</v>
      </c>
      <c r="R15" s="12">
        <f>IF(R14=I14,IF(($D$25-SUM($H$14:H14)-SUM($M$14:M14))*D15/(SUM(D15:$D$19)*2)&gt;=M15,I15,IFERROR(SQRT(($D$25-SUM($H$14:H14)-SUM($M$14:M14))*D15/(SUM(D15:$D$19)*2)/M15)*I15,0)),IF($D$25*D15/(SUM($D$14:$D$19)*2)&gt;=M15,I15,IFERROR(SQRT(($D$25*D15/(SUM($D$14:$D$19)*2)/M15))*I15,0)))</f>
        <v>1903</v>
      </c>
    </row>
    <row r="16" spans="2:18" x14ac:dyDescent="0.15">
      <c r="B16" s="3" t="s">
        <v>5</v>
      </c>
      <c r="C16" s="3" t="s">
        <v>3</v>
      </c>
      <c r="D16" s="12">
        <f t="shared" si="0"/>
        <v>2</v>
      </c>
      <c r="E16" s="12">
        <f>ROUND(INDEX(跨表关联数据!$E$6:$I$105,MATCH($E$6,跨表关联数据!$D$6:$D$105,0),MATCH(E$13,跨表关联数据!$E$5:$I$5,0))*INDEX(跨表关联数据!O$6:O$8,MATCH($C16,跨表关联数据!$M$6:$M$8,0)),0)</f>
        <v>55039</v>
      </c>
      <c r="F16" s="12">
        <f>ROUND(INDEX(跨表关联数据!$E$6:$I$105,MATCH($E$6,跨表关联数据!$D$6:$D$105,0),MATCH(F$13,跨表关联数据!$E$5:$I$5,0))*INDEX(跨表关联数据!P$6:P$8,MATCH($C16,跨表关联数据!$M$6:$M$8,0)),0)</f>
        <v>55039</v>
      </c>
      <c r="G16" s="12">
        <f>INDEX(跨表关联数据!$N$6:$N$8,MATCH(C16,跨表关联数据!$M$6:$M$8,0))</f>
        <v>500</v>
      </c>
      <c r="H16" s="12">
        <f t="shared" si="3"/>
        <v>908787.45629999996</v>
      </c>
      <c r="I16" s="12">
        <f>ROUND(INDEX(跨表关联数据!$E$6:$I$105,MATCH($E$6,跨表关联数据!$D$6:$D$105,0),MATCH(I$13,跨表关联数据!$E$5:$I$5,0)),0)</f>
        <v>1903</v>
      </c>
      <c r="J16" s="12">
        <f>ROUND(INDEX(跨表关联数据!$E$6:$I$105,MATCH($E$6,跨表关联数据!$D$6:$D$105,0),MATCH(J$13,跨表关联数据!$E$5:$I$5,0))*INDEX(跨表关联数据!Q$6:Q$8,MATCH($C16,跨表关联数据!$M$6:$M$8,0)),0)</f>
        <v>43</v>
      </c>
      <c r="K16" s="12">
        <f>ROUND(INDEX(跨表关联数据!$E$6:$I$105,MATCH($E$6,跨表关联数据!$D$6:$D$105,0),MATCH(K$13,跨表关联数据!$E$5:$I$5,0))*INDEX(跨表关联数据!R$6:R$8,MATCH($C16,跨表关联数据!$M$6:$M$8,0)),0)</f>
        <v>43</v>
      </c>
      <c r="L16" s="12">
        <f>INDEX(跨表关联数据!$N$6:$N$8,MATCH(C16,跨表关联数据!$M$6:$M$8,0))</f>
        <v>500</v>
      </c>
      <c r="M16" s="12">
        <f t="shared" si="1"/>
        <v>1004397.7861500001</v>
      </c>
      <c r="P16" s="3" t="s">
        <v>24</v>
      </c>
      <c r="Q16" s="12">
        <f t="shared" si="2"/>
        <v>1522.4</v>
      </c>
      <c r="R16" s="12">
        <f>IF(R15=I15,IF(($D$25-SUM($H$14:H15)-SUM($M$14:M15))*D16/(SUM(D16:$D$19)*2)&gt;=M16,I16,IFERROR(SQRT(($D$25-SUM($H$14:H15)-SUM($M$14:M15))*D16/(SUM(D16:$D$19)*2)/M16)*I16,0)),IF($D$25*D16/(SUM($D$14:$D$19)*2)&gt;=M16,I16,IFERROR(SQRT(($D$25*D16/(SUM($D$14:$D$19)*2)/M16))*I16,0)))</f>
        <v>1654.6028956662728</v>
      </c>
    </row>
    <row r="17" spans="2:18" x14ac:dyDescent="0.15">
      <c r="B17" s="3" t="s">
        <v>4</v>
      </c>
      <c r="C17" s="3" t="s">
        <v>3</v>
      </c>
      <c r="D17" s="12">
        <f t="shared" si="0"/>
        <v>2</v>
      </c>
      <c r="E17" s="12">
        <f>ROUND(INDEX(跨表关联数据!$E$6:$I$105,MATCH($E$6,跨表关联数据!$D$6:$D$105,0),MATCH(E$13,跨表关联数据!$E$5:$I$5,0))*INDEX(跨表关联数据!O$6:O$8,MATCH($C17,跨表关联数据!$M$6:$M$8,0)),0)</f>
        <v>55039</v>
      </c>
      <c r="F17" s="12">
        <f>ROUND(INDEX(跨表关联数据!$E$6:$I$105,MATCH($E$6,跨表关联数据!$D$6:$D$105,0),MATCH(F$13,跨表关联数据!$E$5:$I$5,0))*INDEX(跨表关联数据!P$6:P$8,MATCH($C17,跨表关联数据!$M$6:$M$8,0)),0)</f>
        <v>55039</v>
      </c>
      <c r="G17" s="12">
        <f>INDEX(跨表关联数据!$N$6:$N$8,MATCH(C17,跨表关联数据!$M$6:$M$8,0))</f>
        <v>500</v>
      </c>
      <c r="H17" s="12">
        <f t="shared" si="3"/>
        <v>908787.45629999996</v>
      </c>
      <c r="I17" s="12">
        <f>ROUND(INDEX(跨表关联数据!$E$6:$I$105,MATCH($E$6,跨表关联数据!$D$6:$D$105,0),MATCH(I$13,跨表关联数据!$E$5:$I$5,0)),0)</f>
        <v>1903</v>
      </c>
      <c r="J17" s="12">
        <f>ROUND(INDEX(跨表关联数据!$E$6:$I$105,MATCH($E$6,跨表关联数据!$D$6:$D$105,0),MATCH(J$13,跨表关联数据!$E$5:$I$5,0))*INDEX(跨表关联数据!Q$6:Q$8,MATCH($C17,跨表关联数据!$M$6:$M$8,0)),0)</f>
        <v>43</v>
      </c>
      <c r="K17" s="12">
        <f>ROUND(INDEX(跨表关联数据!$E$6:$I$105,MATCH($E$6,跨表关联数据!$D$6:$D$105,0),MATCH(K$13,跨表关联数据!$E$5:$I$5,0))*INDEX(跨表关联数据!R$6:R$8,MATCH($C17,跨表关联数据!$M$6:$M$8,0)),0)</f>
        <v>43</v>
      </c>
      <c r="L17" s="12">
        <f>INDEX(跨表关联数据!$N$6:$N$8,MATCH(C17,跨表关联数据!$M$6:$M$8,0))</f>
        <v>500</v>
      </c>
      <c r="M17" s="12">
        <f t="shared" si="1"/>
        <v>1004397.7861500001</v>
      </c>
      <c r="P17" s="3" t="s">
        <v>23</v>
      </c>
      <c r="Q17" s="12">
        <f t="shared" si="2"/>
        <v>1522.4</v>
      </c>
      <c r="R17" s="12">
        <f>IF(R16=I16,IF(($D$25-SUM($H$14:H16)-SUM($M$14:M16))*D17/(SUM(D17:$D$19)*2)&gt;=M17,I17,IFERROR(SQRT(($D$25-SUM($H$14:H16)-SUM($M$14:M16))*D17/(SUM(D17:$D$19)*2)/M17)*I17,0)),IF($D$25*D17/(SUM($D$14:$D$19)*2)&gt;=M17,I17,IFERROR(SQRT(($D$25*D17/(SUM($D$14:$D$19)*2)/M17))*I17,0)))</f>
        <v>1501.8062832265405</v>
      </c>
    </row>
    <row r="18" spans="2:18" x14ac:dyDescent="0.15">
      <c r="B18" s="3" t="s">
        <v>2</v>
      </c>
      <c r="C18" s="3" t="s">
        <v>0</v>
      </c>
      <c r="D18" s="12">
        <f t="shared" si="0"/>
        <v>1</v>
      </c>
      <c r="E18" s="12">
        <f>ROUND(INDEX(跨表关联数据!$E$6:$I$105,MATCH($E$6,跨表关联数据!$D$6:$D$105,0),MATCH(E$13,跨表关联数据!$E$5:$I$5,0))*INDEX(跨表关联数据!O$6:O$8,MATCH($C18,跨表关联数据!$M$6:$M$8,0)),0)</f>
        <v>66047</v>
      </c>
      <c r="F18" s="12">
        <f>ROUND(INDEX(跨表关联数据!$E$6:$I$105,MATCH($E$6,跨表关联数据!$D$6:$D$105,0),MATCH(F$13,跨表关联数据!$E$5:$I$5,0))*INDEX(跨表关联数据!P$6:P$8,MATCH($C18,跨表关联数据!$M$6:$M$8,0)),0)</f>
        <v>35775</v>
      </c>
      <c r="G18" s="12">
        <f>INDEX(跨表关联数据!$N$6:$N$8,MATCH(C18,跨表关联数据!$M$6:$M$8,0))</f>
        <v>300</v>
      </c>
      <c r="H18" s="12">
        <f t="shared" si="3"/>
        <v>921504.25575000001</v>
      </c>
      <c r="I18" s="12">
        <f>ROUND(INDEX(跨表关联数据!$E$6:$I$105,MATCH($E$6,跨表关联数据!$D$6:$D$105,0),MATCH(I$13,跨表关联数据!$E$5:$I$5,0)),0)</f>
        <v>1903</v>
      </c>
      <c r="J18" s="12">
        <f>ROUND(INDEX(跨表关联数据!$E$6:$I$105,MATCH($E$6,跨表关联数据!$D$6:$D$105,0),MATCH(J$13,跨表关联数据!$E$5:$I$5,0))*INDEX(跨表关联数据!Q$6:Q$8,MATCH($C18,跨表关联数据!$M$6:$M$8,0)),0)</f>
        <v>56</v>
      </c>
      <c r="K18" s="12">
        <f>ROUND(INDEX(跨表关联数据!$E$6:$I$105,MATCH($E$6,跨表关联数据!$D$6:$D$105,0),MATCH(K$13,跨表关联数据!$E$5:$I$5,0))*INDEX(跨表关联数据!R$6:R$8,MATCH($C18,跨表关联数据!$M$6:$M$8,0)),0)</f>
        <v>31</v>
      </c>
      <c r="L18" s="12">
        <f>INDEX(跨表关联数据!$N$6:$N$8,MATCH(C18,跨表关联数据!$M$6:$M$8,0))</f>
        <v>300</v>
      </c>
      <c r="M18" s="12">
        <f t="shared" si="1"/>
        <v>1225919.3746800001</v>
      </c>
      <c r="P18" s="3" t="s">
        <v>22</v>
      </c>
      <c r="Q18" s="12">
        <f t="shared" si="2"/>
        <v>1522.4</v>
      </c>
      <c r="R18" s="12">
        <f>IF(R17=I17,IF(($D$25-SUM($H$14:H17)-SUM($M$14:M17))*D18/(SUM(D18:$D$19)*2)&gt;=M18,I18,IFERROR(SQRT(($D$25-SUM($H$14:H17)-SUM($M$14:M17))*D18/(SUM(D18:$D$19)*2)/M18)*I18,0)),IF($D$25*D18/(SUM($D$14:$D$19)*2)&gt;=M18,I18,IFERROR(SQRT(($D$25*D18/(SUM($D$14:$D$19)*2)/M18))*I18,0)))</f>
        <v>961.21566111446703</v>
      </c>
    </row>
    <row r="19" spans="2:18" x14ac:dyDescent="0.15">
      <c r="B19" s="3" t="s">
        <v>1</v>
      </c>
      <c r="C19" s="3" t="s">
        <v>0</v>
      </c>
      <c r="D19" s="12">
        <f t="shared" si="0"/>
        <v>1</v>
      </c>
      <c r="E19" s="12">
        <f>ROUND(INDEX(跨表关联数据!$E$6:$I$105,MATCH($E$6,跨表关联数据!$D$6:$D$105,0),MATCH(E$13,跨表关联数据!$E$5:$I$5,0))*INDEX(跨表关联数据!O$6:O$8,MATCH($C19,跨表关联数据!$M$6:$M$8,0)),0)</f>
        <v>66047</v>
      </c>
      <c r="F19" s="12">
        <f>ROUND(INDEX(跨表关联数据!$E$6:$I$105,MATCH($E$6,跨表关联数据!$D$6:$D$105,0),MATCH(F$13,跨表关联数据!$E$5:$I$5,0))*INDEX(跨表关联数据!P$6:P$8,MATCH($C19,跨表关联数据!$M$6:$M$8,0)),0)</f>
        <v>35775</v>
      </c>
      <c r="G19" s="12">
        <f>INDEX(跨表关联数据!$N$6:$N$8,MATCH(C19,跨表关联数据!$M$6:$M$8,0))</f>
        <v>300</v>
      </c>
      <c r="H19" s="12">
        <f t="shared" si="3"/>
        <v>921504.25575000001</v>
      </c>
      <c r="I19" s="12">
        <f>ROUND(INDEX(跨表关联数据!$E$6:$I$105,MATCH($E$6,跨表关联数据!$D$6:$D$105,0),MATCH(I$13,跨表关联数据!$E$5:$I$5,0)),0)</f>
        <v>1903</v>
      </c>
      <c r="J19" s="12">
        <f>ROUND(INDEX(跨表关联数据!$E$6:$I$105,MATCH($E$6,跨表关联数据!$D$6:$D$105,0),MATCH(J$13,跨表关联数据!$E$5:$I$5,0))*INDEX(跨表关联数据!Q$6:Q$8,MATCH($C19,跨表关联数据!$M$6:$M$8,0)),0)</f>
        <v>56</v>
      </c>
      <c r="K19" s="12">
        <f>ROUND(INDEX(跨表关联数据!$E$6:$I$105,MATCH($E$6,跨表关联数据!$D$6:$D$105,0),MATCH(K$13,跨表关联数据!$E$5:$I$5,0))*INDEX(跨表关联数据!R$6:R$8,MATCH($C19,跨表关联数据!$M$6:$M$8,0)),0)</f>
        <v>31</v>
      </c>
      <c r="L19" s="12">
        <f>INDEX(跨表关联数据!$N$6:$N$8,MATCH(C19,跨表关联数据!$M$6:$M$8,0))</f>
        <v>300</v>
      </c>
      <c r="M19" s="12">
        <f t="shared" si="1"/>
        <v>1225919.3746800001</v>
      </c>
      <c r="P19" s="3" t="s">
        <v>21</v>
      </c>
      <c r="Q19" s="12">
        <f t="shared" si="2"/>
        <v>1522.4</v>
      </c>
      <c r="R19" s="12">
        <f>IF(R18=I18,IF(($D$25-SUM($H$14:H18)-SUM($M$14:M18))*D19/(SUM(D19:$D$19)*2)&gt;=M19,I19,IFERROR(SQRT(($D$25-SUM($H$14:H18)-SUM($M$14:M18))*D19/(SUM(D19:$D$19)*2)/M19)*I19,0)),IF($D$25*D19/(SUM($D$14:$D$19)*2)&gt;=M19,I19,IFERROR(SQRT(($D$25*D19/(SUM($D$14:$D$19)*2)/M19))*I19,0)))</f>
        <v>961.21566111446703</v>
      </c>
    </row>
    <row r="23" spans="2:18" x14ac:dyDescent="0.15">
      <c r="B23" s="22" t="s">
        <v>43</v>
      </c>
      <c r="C23" s="23"/>
      <c r="D23" s="24"/>
    </row>
    <row r="24" spans="2:18" x14ac:dyDescent="0.15">
      <c r="B24" s="10"/>
      <c r="C24" s="11" t="s">
        <v>42</v>
      </c>
      <c r="D24" s="13">
        <f>SUM(H14:H19)*E5+SUM(M14:M19)*E5^2</f>
        <v>8771815.6934304014</v>
      </c>
    </row>
    <row r="25" spans="2:18" x14ac:dyDescent="0.15">
      <c r="B25" s="10"/>
      <c r="C25" s="11" t="s">
        <v>41</v>
      </c>
      <c r="D25" s="13">
        <f>SUM(H27:H32)+SUM(M27:M32)</f>
        <v>8757578.5199999996</v>
      </c>
    </row>
    <row r="26" spans="2:18" x14ac:dyDescent="0.15">
      <c r="B26" s="3"/>
      <c r="C26" s="3" t="s">
        <v>40</v>
      </c>
      <c r="D26" s="3" t="s">
        <v>39</v>
      </c>
      <c r="E26" s="4" t="s">
        <v>61</v>
      </c>
      <c r="F26" s="4" t="s">
        <v>62</v>
      </c>
      <c r="G26" s="4" t="s">
        <v>63</v>
      </c>
      <c r="H26" s="3" t="s">
        <v>14</v>
      </c>
      <c r="I26" s="4" t="s">
        <v>72</v>
      </c>
      <c r="J26" s="3" t="s">
        <v>38</v>
      </c>
      <c r="K26" s="3" t="s">
        <v>37</v>
      </c>
      <c r="L26" s="3" t="s">
        <v>36</v>
      </c>
      <c r="M26" s="3" t="s">
        <v>35</v>
      </c>
    </row>
    <row r="27" spans="2:18" x14ac:dyDescent="0.15">
      <c r="B27" s="3" t="s">
        <v>34</v>
      </c>
      <c r="C27" s="3" t="s">
        <v>6</v>
      </c>
      <c r="D27" s="12">
        <f t="shared" ref="D27:D32" si="4">VLOOKUP(C27,$K$2:$L$4,2,FALSE)</f>
        <v>4</v>
      </c>
      <c r="E27" s="12">
        <f t="shared" ref="E27:F32" si="5">ROUND(E14*$E$5^0.5,-1)</f>
        <v>39380</v>
      </c>
      <c r="F27" s="12">
        <f t="shared" si="5"/>
        <v>57600</v>
      </c>
      <c r="G27" s="12">
        <f>INDEX(跨表关联数据!$N$6:$N$8,MATCH(C27,跨表关联数据!$M$6:$M$8,0))</f>
        <v>650</v>
      </c>
      <c r="H27" s="12">
        <f>2*IF(OR(C27="近战防御",C27="近战输出"),E27*F27*(1+G27/1000),((COUNTIF(C$27:C$32,"远程")-2)^2/(4/(1-$E$3))+$E$3)*E27*F27*(1+G27/1000))/10000</f>
        <v>748535.04</v>
      </c>
      <c r="I27" s="12">
        <f t="shared" ref="I27:I32" si="6">ROUND(I14*$E$5^0.5,-1)</f>
        <v>1700</v>
      </c>
      <c r="J27" s="12">
        <f t="shared" ref="J27:K32" si="7">ROUND(J14*$E$5^0.5,0)</f>
        <v>35</v>
      </c>
      <c r="K27" s="12">
        <f t="shared" si="7"/>
        <v>45</v>
      </c>
      <c r="L27" s="12">
        <f>INDEX(跨表关联数据!$N$6:$N$8,MATCH(C27,跨表关联数据!$M$6:$M$8,0))</f>
        <v>650</v>
      </c>
      <c r="M27" s="12">
        <f t="shared" ref="M27:M32" si="8">IF(OR(C27="近战防御",C27="近战输出"),J27*K27*(1+L27/1000)*I27^2,((COUNTIF(C$27:C$32,"远程")-2)^2/(4/(1-$E$3))+$E$3)*J27*K27*(1+L27/1000)*I27^2)/10000</f>
        <v>751038.75</v>
      </c>
    </row>
    <row r="28" spans="2:18" x14ac:dyDescent="0.15">
      <c r="B28" s="3" t="s">
        <v>7</v>
      </c>
      <c r="C28" s="3" t="s">
        <v>6</v>
      </c>
      <c r="D28" s="12">
        <f t="shared" si="4"/>
        <v>4</v>
      </c>
      <c r="E28" s="12">
        <f t="shared" si="5"/>
        <v>39380</v>
      </c>
      <c r="F28" s="12">
        <f t="shared" si="5"/>
        <v>57600</v>
      </c>
      <c r="G28" s="12">
        <f>INDEX(跨表关联数据!$N$6:$N$8,MATCH(C28,跨表关联数据!$M$6:$M$8,0))</f>
        <v>650</v>
      </c>
      <c r="H28" s="12">
        <f t="shared" ref="H28:H32" si="9">2*IF(OR(C28="近战防御",C28="近战输出"),E28*F28*(1+G28/1000),((COUNTIF(C$27:C$32,"远程")-2)^2/(4/(1-$E$3))+$E$3)*E28*F28*(1+G28/1000))/10000</f>
        <v>748535.04</v>
      </c>
      <c r="I28" s="12">
        <f t="shared" si="6"/>
        <v>1700</v>
      </c>
      <c r="J28" s="12">
        <f t="shared" si="7"/>
        <v>35</v>
      </c>
      <c r="K28" s="12">
        <f t="shared" si="7"/>
        <v>45</v>
      </c>
      <c r="L28" s="12">
        <f>INDEX(跨表关联数据!$N$6:$N$8,MATCH(C28,跨表关联数据!$M$6:$M$8,0))</f>
        <v>650</v>
      </c>
      <c r="M28" s="12">
        <f t="shared" si="8"/>
        <v>751038.75</v>
      </c>
    </row>
    <row r="29" spans="2:18" x14ac:dyDescent="0.15">
      <c r="B29" s="3" t="s">
        <v>5</v>
      </c>
      <c r="C29" s="3" t="s">
        <v>3</v>
      </c>
      <c r="D29" s="12">
        <f t="shared" si="4"/>
        <v>2</v>
      </c>
      <c r="E29" s="12">
        <f t="shared" si="5"/>
        <v>49230</v>
      </c>
      <c r="F29" s="12">
        <f t="shared" si="5"/>
        <v>49230</v>
      </c>
      <c r="G29" s="12">
        <f>INDEX(跨表关联数据!$N$6:$N$8,MATCH(C29,跨表关联数据!$M$6:$M$8,0))</f>
        <v>500</v>
      </c>
      <c r="H29" s="12">
        <f t="shared" si="9"/>
        <v>727077.87</v>
      </c>
      <c r="I29" s="12">
        <f t="shared" si="6"/>
        <v>1700</v>
      </c>
      <c r="J29" s="12">
        <f t="shared" si="7"/>
        <v>38</v>
      </c>
      <c r="K29" s="12">
        <f t="shared" si="7"/>
        <v>38</v>
      </c>
      <c r="L29" s="12">
        <f>INDEX(跨表关联数据!$N$6:$N$8,MATCH(C29,跨表关联数据!$M$6:$M$8,0))</f>
        <v>500</v>
      </c>
      <c r="M29" s="12">
        <f t="shared" si="8"/>
        <v>625974</v>
      </c>
    </row>
    <row r="30" spans="2:18" x14ac:dyDescent="0.15">
      <c r="B30" s="3" t="s">
        <v>4</v>
      </c>
      <c r="C30" s="3" t="s">
        <v>3</v>
      </c>
      <c r="D30" s="12">
        <f t="shared" si="4"/>
        <v>2</v>
      </c>
      <c r="E30" s="12">
        <f t="shared" si="5"/>
        <v>49230</v>
      </c>
      <c r="F30" s="12">
        <f t="shared" si="5"/>
        <v>49230</v>
      </c>
      <c r="G30" s="12">
        <f>INDEX(跨表关联数据!$N$6:$N$8,MATCH(C30,跨表关联数据!$M$6:$M$8,0))</f>
        <v>500</v>
      </c>
      <c r="H30" s="12">
        <f t="shared" si="9"/>
        <v>727077.87</v>
      </c>
      <c r="I30" s="12">
        <f t="shared" si="6"/>
        <v>1700</v>
      </c>
      <c r="J30" s="12">
        <f t="shared" si="7"/>
        <v>38</v>
      </c>
      <c r="K30" s="12">
        <f t="shared" si="7"/>
        <v>38</v>
      </c>
      <c r="L30" s="12">
        <f>INDEX(跨表关联数据!$N$6:$N$8,MATCH(C30,跨表关联数据!$M$6:$M$8,0))</f>
        <v>500</v>
      </c>
      <c r="M30" s="12">
        <f t="shared" si="8"/>
        <v>625974</v>
      </c>
    </row>
    <row r="31" spans="2:18" x14ac:dyDescent="0.15">
      <c r="B31" s="3" t="s">
        <v>2</v>
      </c>
      <c r="C31" s="3" t="s">
        <v>0</v>
      </c>
      <c r="D31" s="12">
        <f t="shared" si="4"/>
        <v>1</v>
      </c>
      <c r="E31" s="12">
        <f t="shared" si="5"/>
        <v>59070</v>
      </c>
      <c r="F31" s="12">
        <f t="shared" si="5"/>
        <v>32000</v>
      </c>
      <c r="G31" s="12">
        <f>INDEX(跨表关联数据!$N$6:$N$8,MATCH(C31,跨表关联数据!$M$6:$M$8,0))</f>
        <v>300</v>
      </c>
      <c r="H31" s="12">
        <f t="shared" si="9"/>
        <v>737193.6</v>
      </c>
      <c r="I31" s="12">
        <f t="shared" si="6"/>
        <v>1700</v>
      </c>
      <c r="J31" s="12">
        <f t="shared" si="7"/>
        <v>50</v>
      </c>
      <c r="K31" s="12">
        <f t="shared" si="7"/>
        <v>28</v>
      </c>
      <c r="L31" s="12">
        <f>INDEX(跨表关联数据!$N$6:$N$8,MATCH(C31,跨表关联数据!$M$6:$M$8,0))</f>
        <v>300</v>
      </c>
      <c r="M31" s="12">
        <f t="shared" si="8"/>
        <v>788970</v>
      </c>
    </row>
    <row r="32" spans="2:18" x14ac:dyDescent="0.15">
      <c r="B32" s="3" t="s">
        <v>1</v>
      </c>
      <c r="C32" s="3" t="s">
        <v>0</v>
      </c>
      <c r="D32" s="12">
        <f t="shared" si="4"/>
        <v>1</v>
      </c>
      <c r="E32" s="12">
        <f t="shared" si="5"/>
        <v>59070</v>
      </c>
      <c r="F32" s="12">
        <f t="shared" si="5"/>
        <v>32000</v>
      </c>
      <c r="G32" s="12">
        <f>INDEX(跨表关联数据!$N$6:$N$8,MATCH(C32,跨表关联数据!$M$6:$M$8,0))</f>
        <v>300</v>
      </c>
      <c r="H32" s="12">
        <f t="shared" si="9"/>
        <v>737193.6</v>
      </c>
      <c r="I32" s="12">
        <f t="shared" si="6"/>
        <v>1700</v>
      </c>
      <c r="J32" s="12">
        <f t="shared" si="7"/>
        <v>50</v>
      </c>
      <c r="K32" s="12">
        <f t="shared" si="7"/>
        <v>28</v>
      </c>
      <c r="L32" s="12">
        <f>INDEX(跨表关联数据!$N$6:$N$8,MATCH(C32,跨表关联数据!$M$6:$M$8,0))</f>
        <v>300</v>
      </c>
      <c r="M32" s="12">
        <f t="shared" si="8"/>
        <v>788970</v>
      </c>
    </row>
  </sheetData>
  <mergeCells count="9">
    <mergeCell ref="B2:E2"/>
    <mergeCell ref="B3:D3"/>
    <mergeCell ref="B4:E4"/>
    <mergeCell ref="P12:R12"/>
    <mergeCell ref="B23:D23"/>
    <mergeCell ref="B11:D11"/>
    <mergeCell ref="B12:C12"/>
    <mergeCell ref="B5:D5"/>
    <mergeCell ref="B6:D6"/>
  </mergeCells>
  <phoneticPr fontId="1" type="noConversion"/>
  <dataValidations count="1">
    <dataValidation type="list" allowBlank="1" showInputMessage="1" showErrorMessage="1" sqref="C14:C19 C27:C32">
      <formula1>"近战防御,近战输出,远程"</formula1>
    </dataValidation>
  </dataValidation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105"/>
  <sheetViews>
    <sheetView workbookViewId="0">
      <selection activeCell="T16" sqref="T16"/>
    </sheetView>
  </sheetViews>
  <sheetFormatPr defaultRowHeight="13.5" x14ac:dyDescent="0.15"/>
  <cols>
    <col min="4" max="12" width="9" style="2"/>
    <col min="13" max="14" width="9" style="6"/>
    <col min="15" max="18" width="11" style="6" bestFit="1" customWidth="1"/>
  </cols>
  <sheetData>
    <row r="5" spans="4:18" x14ac:dyDescent="0.15">
      <c r="D5" s="3" t="s">
        <v>56</v>
      </c>
      <c r="E5" s="4" t="s">
        <v>57</v>
      </c>
      <c r="F5" s="4" t="s">
        <v>58</v>
      </c>
      <c r="G5" s="4" t="s">
        <v>59</v>
      </c>
      <c r="H5" s="4" t="s">
        <v>60</v>
      </c>
      <c r="I5" s="4" t="s">
        <v>73</v>
      </c>
      <c r="M5" s="7" t="s">
        <v>64</v>
      </c>
      <c r="N5" s="7" t="s">
        <v>65</v>
      </c>
      <c r="O5" s="8" t="s">
        <v>68</v>
      </c>
      <c r="P5" s="8" t="s">
        <v>69</v>
      </c>
      <c r="Q5" s="8" t="s">
        <v>70</v>
      </c>
      <c r="R5" s="8" t="s">
        <v>71</v>
      </c>
    </row>
    <row r="6" spans="4:18" x14ac:dyDescent="0.15">
      <c r="D6" s="3">
        <v>1</v>
      </c>
      <c r="E6" s="5">
        <f>[1]武将属性!Q5</f>
        <v>3242.9429767926554</v>
      </c>
      <c r="F6" s="5">
        <f>[1]武将属性!AC5</f>
        <v>3242.9429767926554</v>
      </c>
      <c r="G6" s="5">
        <f>[1]带兵数!D4</f>
        <v>142.18374539199567</v>
      </c>
      <c r="H6" s="5">
        <f>[1]士兵属性!D5</f>
        <v>2.4442794084965658</v>
      </c>
      <c r="I6" s="5">
        <f>[1]士兵属性!O5</f>
        <v>2.4442794084965658</v>
      </c>
      <c r="M6" s="7" t="s">
        <v>6</v>
      </c>
      <c r="N6" s="7">
        <v>650</v>
      </c>
      <c r="O6" s="9">
        <f>[1]各职业武将属性!D5</f>
        <v>0.8</v>
      </c>
      <c r="P6" s="9">
        <f>[1]各职业武将属性!E5</f>
        <v>1.17</v>
      </c>
      <c r="Q6" s="9">
        <f>[1]各职业士兵属性!F5</f>
        <v>0.9</v>
      </c>
      <c r="R6" s="9">
        <f>[1]各职业士兵属性!G5</f>
        <v>1.1499999999999999</v>
      </c>
    </row>
    <row r="7" spans="4:18" x14ac:dyDescent="0.15">
      <c r="D7" s="3">
        <v>2</v>
      </c>
      <c r="E7" s="5">
        <f>[1]武将属性!Q6</f>
        <v>6487.8041170622473</v>
      </c>
      <c r="F7" s="5">
        <f>[1]武将属性!AC6</f>
        <v>6487.8041170622473</v>
      </c>
      <c r="G7" s="5">
        <f>[1]带兵数!D5</f>
        <v>284.36749078399134</v>
      </c>
      <c r="H7" s="5">
        <f>[1]士兵属性!D6</f>
        <v>4.890004580154053</v>
      </c>
      <c r="I7" s="5">
        <f>[1]士兵属性!O6</f>
        <v>4.890004580154053</v>
      </c>
      <c r="M7" s="8" t="s">
        <v>66</v>
      </c>
      <c r="N7" s="7">
        <v>500</v>
      </c>
      <c r="O7" s="9">
        <f>[1]各职业武将属性!D6</f>
        <v>1</v>
      </c>
      <c r="P7" s="9">
        <f>[1]各职业武将属性!E6</f>
        <v>1</v>
      </c>
      <c r="Q7" s="9">
        <f>[1]各职业士兵属性!F6</f>
        <v>1</v>
      </c>
      <c r="R7" s="9">
        <f>[1]各职业士兵属性!G6</f>
        <v>1</v>
      </c>
    </row>
    <row r="8" spans="4:18" x14ac:dyDescent="0.15">
      <c r="D8" s="3">
        <v>3</v>
      </c>
      <c r="E8" s="5">
        <f>[1]武将属性!Q7</f>
        <v>9733.9128982251968</v>
      </c>
      <c r="F8" s="5">
        <f>[1]武将属性!AC7</f>
        <v>9733.9128982251968</v>
      </c>
      <c r="G8" s="5">
        <f>[1]带兵数!D6</f>
        <v>426.55123617598701</v>
      </c>
      <c r="H8" s="5">
        <f>[1]士兵属性!D7</f>
        <v>7.3366701269481496</v>
      </c>
      <c r="I8" s="5">
        <f>[1]士兵属性!O7</f>
        <v>7.3366701269481496</v>
      </c>
      <c r="M8" s="8" t="s">
        <v>67</v>
      </c>
      <c r="N8" s="7">
        <v>300</v>
      </c>
      <c r="O8" s="9">
        <f>[1]各职业武将属性!D7</f>
        <v>1.2</v>
      </c>
      <c r="P8" s="9">
        <f>[1]各职业武将属性!E7</f>
        <v>0.65</v>
      </c>
      <c r="Q8" s="9">
        <f>[1]各职业士兵属性!F7</f>
        <v>1.3</v>
      </c>
      <c r="R8" s="9">
        <f>[1]各职业士兵属性!G7</f>
        <v>0.71</v>
      </c>
    </row>
    <row r="9" spans="4:18" x14ac:dyDescent="0.15">
      <c r="D9" s="3">
        <v>4</v>
      </c>
      <c r="E9" s="5">
        <f>[1]武将属性!Q8</f>
        <v>12981.013816457627</v>
      </c>
      <c r="F9" s="5">
        <f>[1]武将属性!AC8</f>
        <v>12981.013816457627</v>
      </c>
      <c r="G9" s="5">
        <f>[1]带兵数!D7</f>
        <v>568.73498156798269</v>
      </c>
      <c r="H9" s="5">
        <f>[1]士兵属性!D8</f>
        <v>9.7840834698727068</v>
      </c>
      <c r="I9" s="5">
        <f>[1]士兵属性!O8</f>
        <v>9.7840834698727068</v>
      </c>
    </row>
    <row r="10" spans="4:18" x14ac:dyDescent="0.15">
      <c r="D10" s="3">
        <v>5</v>
      </c>
      <c r="E10" s="5">
        <f>[1]武将属性!Q9</f>
        <v>16228.921624977835</v>
      </c>
      <c r="F10" s="5">
        <f>[1]武将属性!AC9</f>
        <v>16228.921624977835</v>
      </c>
      <c r="G10" s="5">
        <f>[1]带兵数!D8</f>
        <v>710.91872695997836</v>
      </c>
      <c r="H10" s="5">
        <f>[1]士兵属性!D9</f>
        <v>12.232104984241978</v>
      </c>
      <c r="I10" s="5">
        <f>[1]士兵属性!O9</f>
        <v>12.232104984241978</v>
      </c>
    </row>
    <row r="11" spans="4:18" x14ac:dyDescent="0.15">
      <c r="D11" s="3">
        <v>6</v>
      </c>
      <c r="E11" s="5">
        <f>[1]武将属性!Q10</f>
        <v>19477.515019305934</v>
      </c>
      <c r="F11" s="5">
        <f>[1]武将属性!AC10</f>
        <v>19477.515019305934</v>
      </c>
      <c r="G11" s="5">
        <f>[1]带兵数!D9</f>
        <v>853.10247235197403</v>
      </c>
      <c r="H11" s="5">
        <f>[1]士兵属性!D10</f>
        <v>14.680643240128131</v>
      </c>
      <c r="I11" s="5">
        <f>[1]士兵属性!O10</f>
        <v>14.680643240128131</v>
      </c>
    </row>
    <row r="12" spans="4:18" x14ac:dyDescent="0.15">
      <c r="D12" s="3">
        <v>7</v>
      </c>
      <c r="E12" s="5">
        <f>[1]武将属性!Q11</f>
        <v>22726.848786201532</v>
      </c>
      <c r="F12" s="5">
        <f>[1]武将属性!AC11</f>
        <v>22726.848786201532</v>
      </c>
      <c r="G12" s="5">
        <f>[1]带兵数!D10</f>
        <v>995.2862177439697</v>
      </c>
      <c r="H12" s="5">
        <f>[1]士兵属性!D11</f>
        <v>17.129739531550001</v>
      </c>
      <c r="I12" s="5">
        <f>[1]士兵属性!O11</f>
        <v>17.129739531550001</v>
      </c>
    </row>
    <row r="13" spans="4:18" x14ac:dyDescent="0.15">
      <c r="D13" s="3">
        <v>8</v>
      </c>
      <c r="E13" s="5">
        <f>[1]武将属性!Q12</f>
        <v>25976.904379340456</v>
      </c>
      <c r="F13" s="5">
        <f>[1]武将属性!AC12</f>
        <v>25976.904379340456</v>
      </c>
      <c r="G13" s="5">
        <f>[1]带兵数!D11</f>
        <v>1137.4699631359654</v>
      </c>
      <c r="H13" s="5">
        <f>[1]士兵属性!D12</f>
        <v>19.579379879723934</v>
      </c>
      <c r="I13" s="5">
        <f>[1]士兵属性!O12</f>
        <v>19.579379879723934</v>
      </c>
    </row>
    <row r="14" spans="4:18" x14ac:dyDescent="0.15">
      <c r="D14" s="3">
        <v>9</v>
      </c>
      <c r="E14" s="5">
        <f>[1]武将属性!Q13</f>
        <v>29282.751115221006</v>
      </c>
      <c r="F14" s="5">
        <f>[1]武将属性!AC13</f>
        <v>29282.751115221006</v>
      </c>
      <c r="G14" s="5">
        <f>[1]带兵数!D12</f>
        <v>1279.653708527961</v>
      </c>
      <c r="H14" s="5">
        <f>[1]士兵属性!D13</f>
        <v>22.07107127299972</v>
      </c>
      <c r="I14" s="5">
        <f>[1]士兵属性!O13</f>
        <v>22.07107127299972</v>
      </c>
    </row>
    <row r="15" spans="4:18" x14ac:dyDescent="0.15">
      <c r="D15" s="3">
        <v>10</v>
      </c>
      <c r="E15" s="5">
        <f>[1]武将属性!Q14</f>
        <v>32525.724805077618</v>
      </c>
      <c r="F15" s="5">
        <f>[1]武将属性!AC14</f>
        <v>32525.724805077618</v>
      </c>
      <c r="G15" s="5">
        <f>[1]带兵数!D13</f>
        <v>1408.1890345782322</v>
      </c>
      <c r="H15" s="5">
        <f>[1]士兵属性!D14</f>
        <v>24.57686320829642</v>
      </c>
      <c r="I15" s="5">
        <f>[1]士兵属性!O14</f>
        <v>24.57686320829642</v>
      </c>
    </row>
    <row r="16" spans="4:18" x14ac:dyDescent="0.15">
      <c r="D16" s="3">
        <v>11</v>
      </c>
      <c r="E16" s="5">
        <f>[1]武将属性!Q15</f>
        <v>35301.882561174782</v>
      </c>
      <c r="F16" s="5">
        <f>[1]武将属性!AC15</f>
        <v>35301.882561174782</v>
      </c>
      <c r="G16" s="5">
        <f>[1]带兵数!D14</f>
        <v>1471.5078698117454</v>
      </c>
      <c r="H16" s="5">
        <f>[1]士兵属性!D15</f>
        <v>26.89350945679222</v>
      </c>
      <c r="I16" s="5">
        <f>[1]士兵属性!O15</f>
        <v>26.89350945679222</v>
      </c>
    </row>
    <row r="17" spans="4:9" x14ac:dyDescent="0.15">
      <c r="D17" s="3">
        <v>12</v>
      </c>
      <c r="E17" s="5">
        <f>[1]武将属性!Q16</f>
        <v>38086.689584036736</v>
      </c>
      <c r="F17" s="5">
        <f>[1]武将属性!AC16</f>
        <v>38086.689584036736</v>
      </c>
      <c r="G17" s="5">
        <f>[1]带兵数!D15</f>
        <v>1534.8267050452584</v>
      </c>
      <c r="H17" s="5">
        <f>[1]士兵属性!D16</f>
        <v>29.21761238745076</v>
      </c>
      <c r="I17" s="5">
        <f>[1]士兵属性!O16</f>
        <v>29.21761238745076</v>
      </c>
    </row>
    <row r="18" spans="4:9" x14ac:dyDescent="0.15">
      <c r="D18" s="3">
        <v>13</v>
      </c>
      <c r="E18" s="5">
        <f>[1]武将属性!Q17</f>
        <v>40885.412902173295</v>
      </c>
      <c r="F18" s="5">
        <f>[1]武将属性!AC17</f>
        <v>40885.412902173295</v>
      </c>
      <c r="G18" s="5">
        <f>[1]带兵数!D16</f>
        <v>1598.1455402787717</v>
      </c>
      <c r="H18" s="5">
        <f>[1]士兵属性!D17</f>
        <v>31.553192751092396</v>
      </c>
      <c r="I18" s="5">
        <f>[1]士兵属性!O17</f>
        <v>31.553192751092396</v>
      </c>
    </row>
    <row r="19" spans="4:9" x14ac:dyDescent="0.15">
      <c r="D19" s="3">
        <v>14</v>
      </c>
      <c r="E19" s="5">
        <f>[1]武将属性!Q18</f>
        <v>43694.115493232275</v>
      </c>
      <c r="F19" s="5">
        <f>[1]武将属性!AC18</f>
        <v>43694.115493232275</v>
      </c>
      <c r="G19" s="5">
        <f>[1]带兵数!D17</f>
        <v>1661.464375512285</v>
      </c>
      <c r="H19" s="5">
        <f>[1]士兵属性!D18</f>
        <v>33.897226985025029</v>
      </c>
      <c r="I19" s="5">
        <f>[1]士兵属性!O18</f>
        <v>33.897226985025029</v>
      </c>
    </row>
    <row r="20" spans="4:9" x14ac:dyDescent="0.15">
      <c r="D20" s="3">
        <v>15</v>
      </c>
      <c r="E20" s="5">
        <f>[1]武将属性!Q19</f>
        <v>46515.168716334636</v>
      </c>
      <c r="F20" s="5">
        <f>[1]武将属性!AC19</f>
        <v>46515.168716334636</v>
      </c>
      <c r="G20" s="5">
        <f>[1]带兵数!D18</f>
        <v>1724.783210745798</v>
      </c>
      <c r="H20" s="5">
        <f>[1]士兵属性!D19</f>
        <v>36.251544621559198</v>
      </c>
      <c r="I20" s="5">
        <f>[1]士兵属性!O19</f>
        <v>36.251544621559198</v>
      </c>
    </row>
    <row r="21" spans="4:9" x14ac:dyDescent="0.15">
      <c r="D21" s="3">
        <v>16</v>
      </c>
      <c r="E21" s="5">
        <f>[1]武将属性!Q20</f>
        <v>49346.187715838707</v>
      </c>
      <c r="F21" s="5">
        <f>[1]武将属性!AC20</f>
        <v>49346.187715838707</v>
      </c>
      <c r="G21" s="5">
        <f>[1]带兵数!D19</f>
        <v>1785.6973153983233</v>
      </c>
      <c r="H21" s="5">
        <f>[1]士兵属性!D20</f>
        <v>38.616403363175316</v>
      </c>
      <c r="I21" s="5">
        <f>[1]士兵属性!O20</f>
        <v>38.616403363175316</v>
      </c>
    </row>
    <row r="22" spans="4:9" x14ac:dyDescent="0.15">
      <c r="D22" s="3">
        <v>17</v>
      </c>
      <c r="E22" s="5">
        <f>[1]武将属性!Q21</f>
        <v>52185.170109149672</v>
      </c>
      <c r="F22" s="5">
        <f>[1]武将属性!AC21</f>
        <v>52185.170109149672</v>
      </c>
      <c r="G22" s="5">
        <f>[1]带兵数!D20</f>
        <v>1844.4535848413213</v>
      </c>
      <c r="H22" s="5">
        <f>[1]士兵属性!D21</f>
        <v>40.990034739866687</v>
      </c>
      <c r="I22" s="5">
        <f>[1]士兵属性!O21</f>
        <v>40.990034739866687</v>
      </c>
    </row>
    <row r="23" spans="4:9" x14ac:dyDescent="0.15">
      <c r="D23" s="3">
        <v>18</v>
      </c>
      <c r="E23" s="5">
        <f>[1]武将属性!Q22</f>
        <v>55039.204366791309</v>
      </c>
      <c r="F23" s="5">
        <f>[1]武将属性!AC22</f>
        <v>55039.204366791309</v>
      </c>
      <c r="G23" s="5">
        <f>[1]带兵数!D21</f>
        <v>1903.2098542843196</v>
      </c>
      <c r="H23" s="5">
        <f>[1]士兵属性!D22</f>
        <v>43.376106800282898</v>
      </c>
      <c r="I23" s="5">
        <f>[1]士兵属性!O22</f>
        <v>43.376106800282898</v>
      </c>
    </row>
    <row r="24" spans="4:9" x14ac:dyDescent="0.15">
      <c r="D24" s="3">
        <v>19</v>
      </c>
      <c r="E24" s="5">
        <f>[1]武将属性!Q23</f>
        <v>57902.225947662409</v>
      </c>
      <c r="F24" s="5">
        <f>[1]武将属性!AC23</f>
        <v>57902.225947662409</v>
      </c>
      <c r="G24" s="5">
        <f>[1]带兵数!D22</f>
        <v>1961.9661237273176</v>
      </c>
      <c r="H24" s="5">
        <f>[1]士兵属性!D23</f>
        <v>45.769850584328893</v>
      </c>
      <c r="I24" s="5">
        <f>[1]士兵属性!O23</f>
        <v>45.769850584328893</v>
      </c>
    </row>
    <row r="25" spans="4:9" x14ac:dyDescent="0.15">
      <c r="D25" s="3">
        <v>20</v>
      </c>
      <c r="E25" s="5">
        <f>[1]武将属性!Q24</f>
        <v>60782.177029997649</v>
      </c>
      <c r="F25" s="5">
        <f>[1]武将属性!AC24</f>
        <v>60782.177029997649</v>
      </c>
      <c r="G25" s="5">
        <f>[1]带兵数!D23</f>
        <v>2020.7223931703159</v>
      </c>
      <c r="H25" s="5">
        <f>[1]士兵属性!D24</f>
        <v>48.177542365047671</v>
      </c>
      <c r="I25" s="5">
        <f>[1]士兵属性!O24</f>
        <v>48.177542365047671</v>
      </c>
    </row>
    <row r="26" spans="4:9" x14ac:dyDescent="0.15">
      <c r="D26" s="3">
        <v>21</v>
      </c>
      <c r="E26" s="5">
        <f>[1]武将属性!Q25</f>
        <v>64478.975011055481</v>
      </c>
      <c r="F26" s="5">
        <f>[1]武将属性!AC25</f>
        <v>64478.975011055481</v>
      </c>
      <c r="G26" s="5">
        <f>[1]带兵数!D24</f>
        <v>2089.4786626133141</v>
      </c>
      <c r="H26" s="5">
        <f>[1]士兵属性!D25</f>
        <v>48.778489922697247</v>
      </c>
      <c r="I26" s="5">
        <f>[1]士兵属性!O25</f>
        <v>48.778489922697247</v>
      </c>
    </row>
    <row r="27" spans="4:9" x14ac:dyDescent="0.15">
      <c r="D27" s="3">
        <v>22</v>
      </c>
      <c r="E27" s="5">
        <f>[1]武将属性!Q26</f>
        <v>68197.449003029382</v>
      </c>
      <c r="F27" s="5">
        <f>[1]武将属性!AC26</f>
        <v>68197.449003029382</v>
      </c>
      <c r="G27" s="5">
        <f>[1]带兵数!D25</f>
        <v>2158.2349320563121</v>
      </c>
      <c r="H27" s="5">
        <f>[1]士兵属性!D26</f>
        <v>49.386226284669611</v>
      </c>
      <c r="I27" s="5">
        <f>[1]士兵属性!O26</f>
        <v>49.386226284669611</v>
      </c>
    </row>
    <row r="28" spans="4:9" x14ac:dyDescent="0.15">
      <c r="D28" s="3">
        <v>23</v>
      </c>
      <c r="E28" s="5">
        <f>[1]武将属性!Q27</f>
        <v>72073.617721532049</v>
      </c>
      <c r="F28" s="5">
        <f>[1]武将属性!AC27</f>
        <v>72073.617721532049</v>
      </c>
      <c r="G28" s="5">
        <f>[1]带兵数!D26</f>
        <v>2228.5612105953824</v>
      </c>
      <c r="H28" s="5">
        <f>[1]士兵属性!D27</f>
        <v>49.993551913024049</v>
      </c>
      <c r="I28" s="5">
        <f>[1]士兵属性!O27</f>
        <v>49.993551913024049</v>
      </c>
    </row>
    <row r="29" spans="4:9" x14ac:dyDescent="0.15">
      <c r="D29" s="3">
        <v>24</v>
      </c>
      <c r="E29" s="5">
        <f>[1]武将属性!Q28</f>
        <v>76245.283269621243</v>
      </c>
      <c r="F29" s="5">
        <f>[1]武将属性!AC28</f>
        <v>76245.283269621243</v>
      </c>
      <c r="G29" s="5">
        <f>[1]带兵数!D27</f>
        <v>2301.8226226864244</v>
      </c>
      <c r="H29" s="5">
        <f>[1]士兵属性!D28</f>
        <v>50.607426595543998</v>
      </c>
      <c r="I29" s="5">
        <f>[1]士兵属性!O28</f>
        <v>50.607426595543998</v>
      </c>
    </row>
    <row r="30" spans="4:9" x14ac:dyDescent="0.15">
      <c r="D30" s="3">
        <v>25</v>
      </c>
      <c r="E30" s="5">
        <f>[1]武将属性!Q29</f>
        <v>80432.380675111257</v>
      </c>
      <c r="F30" s="5">
        <f>[1]武将属性!AC29</f>
        <v>80432.380675111257</v>
      </c>
      <c r="G30" s="5">
        <f>[1]带兵数!D28</f>
        <v>2375.0840347774665</v>
      </c>
      <c r="H30" s="5">
        <f>[1]士兵属性!D29</f>
        <v>51.221894475641271</v>
      </c>
      <c r="I30" s="5">
        <f>[1]士兵属性!O29</f>
        <v>51.221894475641271</v>
      </c>
    </row>
    <row r="31" spans="4:9" x14ac:dyDescent="0.15">
      <c r="D31" s="3">
        <v>26</v>
      </c>
      <c r="E31" s="5">
        <f>[1]武将属性!Q30</f>
        <v>84642.766424027839</v>
      </c>
      <c r="F31" s="5">
        <f>[1]武将属性!AC30</f>
        <v>84642.766424027839</v>
      </c>
      <c r="G31" s="5">
        <f>[1]带兵数!D29</f>
        <v>2448.3454468685086</v>
      </c>
      <c r="H31" s="5">
        <f>[1]士兵属性!D30</f>
        <v>51.841958148703149</v>
      </c>
      <c r="I31" s="5">
        <f>[1]士兵属性!O30</f>
        <v>51.841958148703149</v>
      </c>
    </row>
    <row r="32" spans="4:9" x14ac:dyDescent="0.15">
      <c r="D32" s="3">
        <v>27</v>
      </c>
      <c r="E32" s="5">
        <f>[1]武将属性!Q31</f>
        <v>88871.472892325139</v>
      </c>
      <c r="F32" s="5">
        <f>[1]武将属性!AC31</f>
        <v>88871.472892325139</v>
      </c>
      <c r="G32" s="5">
        <f>[1]带兵数!D30</f>
        <v>2521.6068589595502</v>
      </c>
      <c r="H32" s="5">
        <f>[1]士兵属性!D31</f>
        <v>52.464319219824311</v>
      </c>
      <c r="I32" s="5">
        <f>[1]士兵属性!O31</f>
        <v>52.464319219824311</v>
      </c>
    </row>
    <row r="33" spans="4:9" x14ac:dyDescent="0.15">
      <c r="D33" s="3">
        <v>28</v>
      </c>
      <c r="E33" s="5">
        <f>[1]武将属性!Q32</f>
        <v>92879.38451769414</v>
      </c>
      <c r="F33" s="5">
        <f>[1]武将属性!AC32</f>
        <v>92879.38451769414</v>
      </c>
      <c r="G33" s="5">
        <f>[1]带兵数!D31</f>
        <v>2587.9562554633735</v>
      </c>
      <c r="H33" s="5">
        <f>[1]士兵属性!D32</f>
        <v>53.090626231458046</v>
      </c>
      <c r="I33" s="5">
        <f>[1]士兵属性!O32</f>
        <v>53.090626231458046</v>
      </c>
    </row>
    <row r="34" spans="4:9" x14ac:dyDescent="0.15">
      <c r="D34" s="3">
        <v>29</v>
      </c>
      <c r="E34" s="5">
        <f>[1]武将属性!Q33</f>
        <v>96781.050399210872</v>
      </c>
      <c r="F34" s="5">
        <f>[1]武将属性!AC33</f>
        <v>96781.050399210872</v>
      </c>
      <c r="G34" s="5">
        <f>[1]带兵数!D32</f>
        <v>2650.6595383590675</v>
      </c>
      <c r="H34" s="5">
        <f>[1]士兵属性!D33</f>
        <v>53.721617073170847</v>
      </c>
      <c r="I34" s="5">
        <f>[1]士兵属性!O33</f>
        <v>53.721617073170847</v>
      </c>
    </row>
    <row r="35" spans="4:9" x14ac:dyDescent="0.15">
      <c r="D35" s="3">
        <v>30</v>
      </c>
      <c r="E35" s="5">
        <f>[1]武将属性!Q34</f>
        <v>100698.51936643431</v>
      </c>
      <c r="F35" s="5">
        <f>[1]武将属性!AC34</f>
        <v>100698.51936643431</v>
      </c>
      <c r="G35" s="5">
        <f>[1]带兵数!D33</f>
        <v>2713.3628212547615</v>
      </c>
      <c r="H35" s="5">
        <f>[1]士兵属性!D34</f>
        <v>54.354225126536242</v>
      </c>
      <c r="I35" s="5">
        <f>[1]士兵属性!O34</f>
        <v>54.354225126536242</v>
      </c>
    </row>
    <row r="36" spans="4:9" x14ac:dyDescent="0.15">
      <c r="D36" s="3">
        <v>31</v>
      </c>
      <c r="E36" s="5">
        <f>[1]武将属性!Q35</f>
        <v>104468.97920543123</v>
      </c>
      <c r="F36" s="5">
        <f>[1]武将属性!AC35</f>
        <v>104468.97920543123</v>
      </c>
      <c r="G36" s="5">
        <f>[1]带兵数!D34</f>
        <v>2787.6097730211391</v>
      </c>
      <c r="H36" s="5">
        <f>[1]士兵属性!D35</f>
        <v>54.960483593315487</v>
      </c>
      <c r="I36" s="5">
        <f>[1]士兵属性!O35</f>
        <v>54.960483593315487</v>
      </c>
    </row>
    <row r="37" spans="4:9" x14ac:dyDescent="0.15">
      <c r="D37" s="3">
        <v>32</v>
      </c>
      <c r="E37" s="5">
        <f>[1]武将属性!Q36</f>
        <v>108696.83959034586</v>
      </c>
      <c r="F37" s="5">
        <f>[1]武将属性!AC36</f>
        <v>108696.83959034586</v>
      </c>
      <c r="G37" s="5">
        <f>[1]带兵数!D35</f>
        <v>2871.1799528324004</v>
      </c>
      <c r="H37" s="5">
        <f>[1]士兵属性!D36</f>
        <v>55.56521045014938</v>
      </c>
      <c r="I37" s="5">
        <f>[1]士兵属性!O36</f>
        <v>55.56521045014938</v>
      </c>
    </row>
    <row r="38" spans="4:9" x14ac:dyDescent="0.15">
      <c r="D38" s="3">
        <v>33</v>
      </c>
      <c r="E38" s="5">
        <f>[1]武将属性!Q37</f>
        <v>112961.43726236606</v>
      </c>
      <c r="F38" s="5">
        <f>[1]武将属性!AC37</f>
        <v>112961.43726236606</v>
      </c>
      <c r="G38" s="5">
        <f>[1]带兵数!D36</f>
        <v>2954.7501326436618</v>
      </c>
      <c r="H38" s="5">
        <f>[1]士兵属性!D37</f>
        <v>56.181191434676769</v>
      </c>
      <c r="I38" s="5">
        <f>[1]士兵属性!O37</f>
        <v>56.181191434676769</v>
      </c>
    </row>
    <row r="39" spans="4:9" x14ac:dyDescent="0.15">
      <c r="D39" s="3">
        <v>34</v>
      </c>
      <c r="E39" s="5">
        <f>[1]武将属性!Q38</f>
        <v>117421.97032100985</v>
      </c>
      <c r="F39" s="5">
        <f>[1]武将属性!AC38</f>
        <v>117421.97032100985</v>
      </c>
      <c r="G39" s="5">
        <f>[1]带兵数!D37</f>
        <v>3041.840931628788</v>
      </c>
      <c r="H39" s="5">
        <f>[1]士兵属性!D38</f>
        <v>56.792015737228617</v>
      </c>
      <c r="I39" s="5">
        <f>[1]士兵属性!O38</f>
        <v>56.792015737228617</v>
      </c>
    </row>
    <row r="40" spans="4:9" x14ac:dyDescent="0.15">
      <c r="D40" s="3">
        <v>35</v>
      </c>
      <c r="E40" s="5">
        <f>[1]武将属性!Q39</f>
        <v>122292.31938393996</v>
      </c>
      <c r="F40" s="5">
        <f>[1]武将属性!AC39</f>
        <v>122292.31938393996</v>
      </c>
      <c r="G40" s="5">
        <f>[1]带兵数!D38</f>
        <v>3135.7057067235619</v>
      </c>
      <c r="H40" s="5">
        <f>[1]士兵属性!D39</f>
        <v>57.414738061224618</v>
      </c>
      <c r="I40" s="5">
        <f>[1]士兵属性!O39</f>
        <v>57.414738061224618</v>
      </c>
    </row>
    <row r="41" spans="4:9" x14ac:dyDescent="0.15">
      <c r="D41" s="3">
        <v>36</v>
      </c>
      <c r="E41" s="5">
        <f>[1]武将属性!Q40</f>
        <v>127175.77965421662</v>
      </c>
      <c r="F41" s="5">
        <f>[1]武将属性!AC40</f>
        <v>127175.77965421662</v>
      </c>
      <c r="G41" s="5">
        <f>[1]带兵数!D39</f>
        <v>3229.5704818183358</v>
      </c>
      <c r="H41" s="5">
        <f>[1]士兵属性!D40</f>
        <v>58.035372000489218</v>
      </c>
      <c r="I41" s="5">
        <f>[1]士兵属性!O40</f>
        <v>58.035372000489218</v>
      </c>
    </row>
    <row r="42" spans="4:9" x14ac:dyDescent="0.15">
      <c r="D42" s="3">
        <v>37</v>
      </c>
      <c r="E42" s="5">
        <f>[1]武将属性!Q41</f>
        <v>131655.13363812087</v>
      </c>
      <c r="F42" s="5">
        <f>[1]武将属性!AC41</f>
        <v>131655.13363812087</v>
      </c>
      <c r="G42" s="5">
        <f>[1]带兵数!D40</f>
        <v>3309.1228157321593</v>
      </c>
      <c r="H42" s="5">
        <f>[1]士兵属性!D41</f>
        <v>58.664548976261507</v>
      </c>
      <c r="I42" s="5">
        <f>[1]士兵属性!O41</f>
        <v>58.664548976261507</v>
      </c>
    </row>
    <row r="43" spans="4:9" x14ac:dyDescent="0.15">
      <c r="D43" s="3">
        <v>38</v>
      </c>
      <c r="E43" s="5">
        <f>[1]武将属性!Q42</f>
        <v>136152.1203685074</v>
      </c>
      <c r="F43" s="5">
        <f>[1]武将属性!AC42</f>
        <v>136152.1203685074</v>
      </c>
      <c r="G43" s="5">
        <f>[1]带兵数!D41</f>
        <v>3388.5782405451082</v>
      </c>
      <c r="H43" s="5">
        <f>[1]士兵属性!D42</f>
        <v>59.295995885998771</v>
      </c>
      <c r="I43" s="5">
        <f>[1]士兵属性!O42</f>
        <v>59.295995885998771</v>
      </c>
    </row>
    <row r="44" spans="4:9" x14ac:dyDescent="0.15">
      <c r="D44" s="3">
        <v>39</v>
      </c>
      <c r="E44" s="5">
        <f>[1]武将属性!Q43</f>
        <v>140674.32174814114</v>
      </c>
      <c r="F44" s="5">
        <f>[1]武将属性!AC43</f>
        <v>140674.32174814114</v>
      </c>
      <c r="G44" s="5">
        <f>[1]带兵数!D42</f>
        <v>3468.0336653580566</v>
      </c>
      <c r="H44" s="5">
        <f>[1]士兵属性!D43</f>
        <v>59.931686695709772</v>
      </c>
      <c r="I44" s="5">
        <f>[1]士兵属性!O43</f>
        <v>59.931686695709772</v>
      </c>
    </row>
    <row r="45" spans="4:9" x14ac:dyDescent="0.15">
      <c r="D45" s="3">
        <v>40</v>
      </c>
      <c r="E45" s="5">
        <f>[1]武将属性!Q44</f>
        <v>145229.12841408106</v>
      </c>
      <c r="F45" s="5">
        <f>[1]武将属性!AC44</f>
        <v>145229.12841408106</v>
      </c>
      <c r="G45" s="5">
        <f>[1]带兵数!D43</f>
        <v>3547.4890901710055</v>
      </c>
      <c r="H45" s="5">
        <f>[1]士兵属性!D44</f>
        <v>60.574590111440543</v>
      </c>
      <c r="I45" s="5">
        <f>[1]士兵属性!O44</f>
        <v>60.574590111440543</v>
      </c>
    </row>
    <row r="46" spans="4:9" x14ac:dyDescent="0.15">
      <c r="D46" s="3">
        <v>41</v>
      </c>
      <c r="E46" s="5">
        <f>[1]武将属性!Q45</f>
        <v>151043.50464380393</v>
      </c>
      <c r="F46" s="5">
        <f>[1]武将属性!AC45</f>
        <v>151043.50464380393</v>
      </c>
      <c r="G46" s="5">
        <f>[1]带兵数!D44</f>
        <v>3636.9445149839544</v>
      </c>
      <c r="H46" s="5">
        <f>[1]士兵属性!D45</f>
        <v>61.251018204034025</v>
      </c>
      <c r="I46" s="5">
        <f>[1]士兵属性!O45</f>
        <v>61.251018204034025</v>
      </c>
    </row>
    <row r="47" spans="4:9" x14ac:dyDescent="0.15">
      <c r="D47" s="3">
        <v>42</v>
      </c>
      <c r="E47" s="5">
        <f>[1]武将属性!Q46</f>
        <v>156911.63445458034</v>
      </c>
      <c r="F47" s="5">
        <f>[1]武将属性!AC46</f>
        <v>156911.63445458034</v>
      </c>
      <c r="G47" s="5">
        <f>[1]带兵数!D45</f>
        <v>3726.3999397969028</v>
      </c>
      <c r="H47" s="5">
        <f>[1]士兵属性!D46</f>
        <v>61.940354219160156</v>
      </c>
      <c r="I47" s="5">
        <f>[1]士兵属性!O46</f>
        <v>61.940354219160156</v>
      </c>
    </row>
    <row r="48" spans="4:9" x14ac:dyDescent="0.15">
      <c r="D48" s="3">
        <v>43</v>
      </c>
      <c r="E48" s="5">
        <f>[1]武将属性!Q47</f>
        <v>162786.6293587751</v>
      </c>
      <c r="F48" s="5">
        <f>[1]武将属性!AC47</f>
        <v>162786.6293587751</v>
      </c>
      <c r="G48" s="5">
        <f>[1]带兵数!D46</f>
        <v>3815.8553646098517</v>
      </c>
      <c r="H48" s="5">
        <f>[1]士兵属性!D47</f>
        <v>62.623777871020444</v>
      </c>
      <c r="I48" s="5">
        <f>[1]士兵属性!O47</f>
        <v>62.623777871020444</v>
      </c>
    </row>
    <row r="49" spans="4:9" x14ac:dyDescent="0.15">
      <c r="D49" s="3">
        <v>44</v>
      </c>
      <c r="E49" s="5">
        <f>[1]武将属性!Q48</f>
        <v>168720.68698191887</v>
      </c>
      <c r="F49" s="5">
        <f>[1]武将属性!AC48</f>
        <v>168720.68698191887</v>
      </c>
      <c r="G49" s="5">
        <f>[1]带兵数!D47</f>
        <v>3905.3107894228001</v>
      </c>
      <c r="H49" s="5">
        <f>[1]士兵属性!D48</f>
        <v>63.321520046822371</v>
      </c>
      <c r="I49" s="5">
        <f>[1]士兵属性!O48</f>
        <v>63.321520046822371</v>
      </c>
    </row>
    <row r="50" spans="4:9" x14ac:dyDescent="0.15">
      <c r="D50" s="3">
        <v>45</v>
      </c>
      <c r="E50" s="5">
        <f>[1]武将属性!Q49</f>
        <v>174669.946721018</v>
      </c>
      <c r="F50" s="5">
        <f>[1]武将属性!AC49</f>
        <v>174669.946721018</v>
      </c>
      <c r="G50" s="5">
        <f>[1]带兵数!D48</f>
        <v>3994.766214235749</v>
      </c>
      <c r="H50" s="5">
        <f>[1]士兵属性!D49</f>
        <v>64.016687495823547</v>
      </c>
      <c r="I50" s="5">
        <f>[1]士兵属性!O49</f>
        <v>64.016687495823547</v>
      </c>
    </row>
    <row r="51" spans="4:9" x14ac:dyDescent="0.15">
      <c r="D51" s="3">
        <v>46</v>
      </c>
      <c r="E51" s="5">
        <f>[1]武将属性!Q50</f>
        <v>180668.40888804547</v>
      </c>
      <c r="F51" s="5">
        <f>[1]武将属性!AC50</f>
        <v>180668.40888804547</v>
      </c>
      <c r="G51" s="5">
        <f>[1]带兵数!D49</f>
        <v>4084.2216390486974</v>
      </c>
      <c r="H51" s="5">
        <f>[1]士兵属性!D50</f>
        <v>64.721829549559374</v>
      </c>
      <c r="I51" s="5">
        <f>[1]士兵属性!O50</f>
        <v>64.721829549559374</v>
      </c>
    </row>
    <row r="52" spans="4:9" x14ac:dyDescent="0.15">
      <c r="D52" s="3">
        <v>47</v>
      </c>
      <c r="E52" s="5">
        <f>[1]武将属性!Q51</f>
        <v>186698.85372971717</v>
      </c>
      <c r="F52" s="5">
        <f>[1]武将属性!AC51</f>
        <v>186698.85372971717</v>
      </c>
      <c r="G52" s="5">
        <f>[1]带兵数!D50</f>
        <v>4173.6770638616463</v>
      </c>
      <c r="H52" s="5">
        <f>[1]士兵属性!D51</f>
        <v>65.430443711935368</v>
      </c>
      <c r="I52" s="5">
        <f>[1]士兵属性!O51</f>
        <v>65.430443711935368</v>
      </c>
    </row>
    <row r="53" spans="4:9" x14ac:dyDescent="0.15">
      <c r="D53" s="3">
        <v>48</v>
      </c>
      <c r="E53" s="5">
        <f>[1]武将属性!Q52</f>
        <v>192762.92670677972</v>
      </c>
      <c r="F53" s="5">
        <f>[1]武将属性!AC52</f>
        <v>192762.92670677972</v>
      </c>
      <c r="G53" s="5">
        <f>[1]带兵数!D51</f>
        <v>4263.1324886745952</v>
      </c>
      <c r="H53" s="5">
        <f>[1]士兵属性!D52</f>
        <v>66.143059323355999</v>
      </c>
      <c r="I53" s="5">
        <f>[1]士兵属性!O52</f>
        <v>66.143059323355999</v>
      </c>
    </row>
    <row r="54" spans="4:9" x14ac:dyDescent="0.15">
      <c r="D54" s="3">
        <v>49</v>
      </c>
      <c r="E54" s="5">
        <f>[1]武将属性!Q53</f>
        <v>198878.83588051735</v>
      </c>
      <c r="F54" s="5">
        <f>[1]武将属性!AC53</f>
        <v>198878.83588051735</v>
      </c>
      <c r="G54" s="5">
        <f>[1]带兵数!D52</f>
        <v>4352.5879134875431</v>
      </c>
      <c r="H54" s="5">
        <f>[1]士兵属性!D53</f>
        <v>66.865732703981692</v>
      </c>
      <c r="I54" s="5">
        <f>[1]士兵属性!O53</f>
        <v>66.865732703981692</v>
      </c>
    </row>
    <row r="55" spans="4:9" x14ac:dyDescent="0.15">
      <c r="D55" s="3">
        <v>50</v>
      </c>
      <c r="E55" s="5">
        <f>[1]武将属性!Q54</f>
        <v>205009.72284219877</v>
      </c>
      <c r="F55" s="5">
        <f>[1]武将属性!AC54</f>
        <v>205009.72284219877</v>
      </c>
      <c r="G55" s="5">
        <f>[1]带兵数!D53</f>
        <v>4442.0433383004929</v>
      </c>
      <c r="H55" s="5">
        <f>[1]士兵属性!D54</f>
        <v>67.585896994727037</v>
      </c>
      <c r="I55" s="5">
        <f>[1]士兵属性!O54</f>
        <v>67.585896994727037</v>
      </c>
    </row>
    <row r="56" spans="4:9" x14ac:dyDescent="0.15">
      <c r="D56" s="3">
        <v>51</v>
      </c>
      <c r="E56" s="5">
        <f>[1]武将属性!Q55</f>
        <v>210814.22548025308</v>
      </c>
      <c r="F56" s="5">
        <f>[1]武将属性!AC55</f>
        <v>210814.22548025308</v>
      </c>
      <c r="G56" s="5">
        <f>[1]带兵数!D54</f>
        <v>4541.4987631134409</v>
      </c>
      <c r="H56" s="5">
        <f>[1]士兵属性!D55</f>
        <v>68.009656224428369</v>
      </c>
      <c r="I56" s="5">
        <f>[1]士兵属性!O55</f>
        <v>68.009656224428369</v>
      </c>
    </row>
    <row r="57" spans="4:9" x14ac:dyDescent="0.15">
      <c r="D57" s="3">
        <v>52</v>
      </c>
      <c r="E57" s="5">
        <f>[1]武将属性!Q56</f>
        <v>216423.32908247266</v>
      </c>
      <c r="F57" s="5">
        <f>[1]武将属性!AC56</f>
        <v>216423.32908247266</v>
      </c>
      <c r="G57" s="5">
        <f>[1]带兵数!D55</f>
        <v>4640.9541879263897</v>
      </c>
      <c r="H57" s="5">
        <f>[1]士兵属性!D56</f>
        <v>68.363292428898902</v>
      </c>
      <c r="I57" s="5">
        <f>[1]士兵属性!O56</f>
        <v>68.363292428898902</v>
      </c>
    </row>
    <row r="58" spans="4:9" x14ac:dyDescent="0.15">
      <c r="D58" s="3">
        <v>53</v>
      </c>
      <c r="E58" s="5">
        <f>[1]武将属性!Q57</f>
        <v>222282.34380191439</v>
      </c>
      <c r="F58" s="5">
        <f>[1]武将属性!AC57</f>
        <v>222282.34380191439</v>
      </c>
      <c r="G58" s="5">
        <f>[1]带兵数!D56</f>
        <v>4738.0542351580152</v>
      </c>
      <c r="H58" s="5">
        <f>[1]士兵属性!D57</f>
        <v>68.72484510542094</v>
      </c>
      <c r="I58" s="5">
        <f>[1]士兵属性!O57</f>
        <v>68.72484510542094</v>
      </c>
    </row>
    <row r="59" spans="4:9" x14ac:dyDescent="0.15">
      <c r="D59" s="3">
        <v>54</v>
      </c>
      <c r="E59" s="5">
        <f>[1]武将属性!Q58</f>
        <v>228191.88585068699</v>
      </c>
      <c r="F59" s="5">
        <f>[1]武将属性!AC58</f>
        <v>228191.88585068699</v>
      </c>
      <c r="G59" s="5">
        <f>[1]带兵数!D57</f>
        <v>4834.6270241082875</v>
      </c>
      <c r="H59" s="5">
        <f>[1]士兵属性!D58</f>
        <v>69.081924635995179</v>
      </c>
      <c r="I59" s="5">
        <f>[1]士兵属性!O58</f>
        <v>69.081924635995179</v>
      </c>
    </row>
    <row r="60" spans="4:9" x14ac:dyDescent="0.15">
      <c r="D60" s="3">
        <v>55</v>
      </c>
      <c r="E60" s="5">
        <f>[1]武将属性!Q59</f>
        <v>234132.05801256665</v>
      </c>
      <c r="F60" s="5">
        <f>[1]武将属性!AC59</f>
        <v>234132.05801256665</v>
      </c>
      <c r="G60" s="5">
        <f>[1]带兵数!D58</f>
        <v>4931.1998130585616</v>
      </c>
      <c r="H60" s="5">
        <f>[1]士兵属性!D59</f>
        <v>69.442685185586527</v>
      </c>
      <c r="I60" s="5">
        <f>[1]士兵属性!O59</f>
        <v>69.442685185586527</v>
      </c>
    </row>
    <row r="61" spans="4:9" x14ac:dyDescent="0.15">
      <c r="D61" s="3">
        <v>56</v>
      </c>
      <c r="E61" s="5">
        <f>[1]武将属性!Q60</f>
        <v>240095.55787427214</v>
      </c>
      <c r="F61" s="5">
        <f>[1]武将属性!AC60</f>
        <v>240095.55787427214</v>
      </c>
      <c r="G61" s="5">
        <f>[1]带兵数!D59</f>
        <v>5027.7726020088339</v>
      </c>
      <c r="H61" s="5">
        <f>[1]士兵属性!D60</f>
        <v>69.804836801263662</v>
      </c>
      <c r="I61" s="5">
        <f>[1]士兵属性!O60</f>
        <v>69.804836801263662</v>
      </c>
    </row>
    <row r="62" spans="4:9" x14ac:dyDescent="0.15">
      <c r="D62" s="3">
        <v>57</v>
      </c>
      <c r="E62" s="5">
        <f>[1]武将属性!Q61</f>
        <v>246070.18828621239</v>
      </c>
      <c r="F62" s="5">
        <f>[1]武将属性!AC61</f>
        <v>246070.18828621239</v>
      </c>
      <c r="G62" s="5">
        <f>[1]带兵数!D60</f>
        <v>5124.3453909591071</v>
      </c>
      <c r="H62" s="5">
        <f>[1]士兵属性!D61</f>
        <v>70.164872246612717</v>
      </c>
      <c r="I62" s="5">
        <f>[1]士兵属性!O61</f>
        <v>70.164872246612717</v>
      </c>
    </row>
    <row r="63" spans="4:9" x14ac:dyDescent="0.15">
      <c r="D63" s="3">
        <v>58</v>
      </c>
      <c r="E63" s="5">
        <f>[1]武将属性!Q62</f>
        <v>252088.54702664088</v>
      </c>
      <c r="F63" s="5">
        <f>[1]武将属性!AC62</f>
        <v>252088.54702664088</v>
      </c>
      <c r="G63" s="5">
        <f>[1]带兵数!D61</f>
        <v>5220.9181799093803</v>
      </c>
      <c r="H63" s="5">
        <f>[1]士兵属性!D62</f>
        <v>70.532081126209988</v>
      </c>
      <c r="I63" s="5">
        <f>[1]士兵属性!O62</f>
        <v>70.532081126209988</v>
      </c>
    </row>
    <row r="64" spans="4:9" x14ac:dyDescent="0.15">
      <c r="D64" s="3">
        <v>59</v>
      </c>
      <c r="E64" s="5">
        <f>[1]武将属性!Q63</f>
        <v>258097.25142648697</v>
      </c>
      <c r="F64" s="5">
        <f>[1]武将属性!AC63</f>
        <v>258097.25142648697</v>
      </c>
      <c r="G64" s="5">
        <f>[1]带兵数!D62</f>
        <v>5317.4909688596535</v>
      </c>
      <c r="H64" s="5">
        <f>[1]士兵属性!D63</f>
        <v>70.891454557723009</v>
      </c>
      <c r="I64" s="5">
        <f>[1]士兵属性!O63</f>
        <v>70.891454557723009</v>
      </c>
    </row>
    <row r="65" spans="4:9" x14ac:dyDescent="0.15">
      <c r="D65" s="3">
        <v>60</v>
      </c>
      <c r="E65" s="5">
        <f>[1]武将属性!Q64</f>
        <v>264162.34962383099</v>
      </c>
      <c r="F65" s="5">
        <f>[1]武将属性!AC64</f>
        <v>264162.34962383099</v>
      </c>
      <c r="G65" s="5">
        <f>[1]带兵数!D63</f>
        <v>5414.0637578099268</v>
      </c>
      <c r="H65" s="5">
        <f>[1]士兵属性!D64</f>
        <v>71.261278426698411</v>
      </c>
      <c r="I65" s="5">
        <f>[1]士兵属性!O64</f>
        <v>71.261278426698411</v>
      </c>
    </row>
    <row r="66" spans="4:9" x14ac:dyDescent="0.15">
      <c r="D66" s="3">
        <v>61</v>
      </c>
      <c r="E66" s="5">
        <f>[1]武将属性!Q65</f>
        <v>270930.67214526172</v>
      </c>
      <c r="F66" s="5">
        <f>[1]武将属性!AC65</f>
        <v>270930.67214526172</v>
      </c>
      <c r="G66" s="5">
        <f>[1]带兵数!D64</f>
        <v>5510.6365467601991</v>
      </c>
      <c r="H66" s="5">
        <f>[1]士兵属性!D65</f>
        <v>72.175259950258422</v>
      </c>
      <c r="I66" s="5">
        <f>[1]士兵属性!O65</f>
        <v>72.175259950258422</v>
      </c>
    </row>
    <row r="67" spans="4:9" x14ac:dyDescent="0.15">
      <c r="D67" s="3">
        <v>62</v>
      </c>
      <c r="E67" s="5">
        <f>[1]武将属性!Q66</f>
        <v>277845.40275522071</v>
      </c>
      <c r="F67" s="5">
        <f>[1]武将属性!AC66</f>
        <v>277845.40275522071</v>
      </c>
      <c r="G67" s="5">
        <f>[1]带兵数!D65</f>
        <v>5608.132507551617</v>
      </c>
      <c r="H67" s="5">
        <f>[1]士兵属性!D66</f>
        <v>73.101206042537072</v>
      </c>
      <c r="I67" s="5">
        <f>[1]士兵属性!O66</f>
        <v>73.101206042537072</v>
      </c>
    </row>
    <row r="68" spans="4:9" x14ac:dyDescent="0.15">
      <c r="D68" s="3">
        <v>63</v>
      </c>
      <c r="E68" s="5">
        <f>[1]武将属性!Q67</f>
        <v>285242.37224235659</v>
      </c>
      <c r="F68" s="5">
        <f>[1]武将属性!AC67</f>
        <v>285242.37224235659</v>
      </c>
      <c r="G68" s="5">
        <f>[1]带兵数!D66</f>
        <v>5753.0609062998692</v>
      </c>
      <c r="H68" s="5">
        <f>[1]士兵属性!D67</f>
        <v>74.02398870701235</v>
      </c>
      <c r="I68" s="5">
        <f>[1]士兵属性!O67</f>
        <v>74.02398870701235</v>
      </c>
    </row>
    <row r="69" spans="4:9" x14ac:dyDescent="0.15">
      <c r="D69" s="3">
        <v>64</v>
      </c>
      <c r="E69" s="5">
        <f>[1]武将属性!Q68</f>
        <v>292686.5775078382</v>
      </c>
      <c r="F69" s="5">
        <f>[1]武将属性!AC68</f>
        <v>292686.5775078382</v>
      </c>
      <c r="G69" s="5">
        <f>[1]带兵数!D67</f>
        <v>6040.9742428720128</v>
      </c>
      <c r="H69" s="5">
        <f>[1]士兵属性!D68</f>
        <v>74.954932437293238</v>
      </c>
      <c r="I69" s="5">
        <f>[1]士兵属性!O68</f>
        <v>74.954932437293238</v>
      </c>
    </row>
    <row r="70" spans="4:9" x14ac:dyDescent="0.15">
      <c r="D70" s="3">
        <v>65</v>
      </c>
      <c r="E70" s="5">
        <f>[1]武将属性!Q69</f>
        <v>300145.21666063659</v>
      </c>
      <c r="F70" s="5">
        <f>[1]武将属性!AC69</f>
        <v>300145.21666063659</v>
      </c>
      <c r="G70" s="5">
        <f>[1]带兵数!D68</f>
        <v>6268.1218970067339</v>
      </c>
      <c r="H70" s="5">
        <f>[1]士兵属性!D69</f>
        <v>75.885551500472161</v>
      </c>
      <c r="I70" s="5">
        <f>[1]士兵属性!O69</f>
        <v>75.885551500472161</v>
      </c>
    </row>
    <row r="71" spans="4:9" x14ac:dyDescent="0.15">
      <c r="D71" s="3">
        <v>66</v>
      </c>
      <c r="E71" s="5">
        <f>[1]武将属性!Q70</f>
        <v>307640.25172643346</v>
      </c>
      <c r="F71" s="5">
        <f>[1]武将属性!AC70</f>
        <v>307640.25172643346</v>
      </c>
      <c r="G71" s="5">
        <f>[1]带兵数!D69</f>
        <v>6370.6584375492639</v>
      </c>
      <c r="H71" s="5">
        <f>[1]士兵属性!D70</f>
        <v>76.821461614273673</v>
      </c>
      <c r="I71" s="5">
        <f>[1]士兵属性!O70</f>
        <v>76.821461614273673</v>
      </c>
    </row>
    <row r="72" spans="4:9" x14ac:dyDescent="0.15">
      <c r="D72" s="3">
        <v>67</v>
      </c>
      <c r="E72" s="5">
        <f>[1]武将属性!Q71</f>
        <v>315161.16560140444</v>
      </c>
      <c r="F72" s="5">
        <f>[1]武将属性!AC71</f>
        <v>315161.16560140444</v>
      </c>
      <c r="G72" s="5">
        <f>[1]带兵数!D70</f>
        <v>6473.194978091793</v>
      </c>
      <c r="H72" s="5">
        <f>[1]士兵属性!D71</f>
        <v>77.75999150137369</v>
      </c>
      <c r="I72" s="5">
        <f>[1]士兵属性!O71</f>
        <v>77.75999150137369</v>
      </c>
    </row>
    <row r="73" spans="4:9" x14ac:dyDescent="0.15">
      <c r="D73" s="3">
        <v>68</v>
      </c>
      <c r="E73" s="5">
        <f>[1]武将属性!Q72</f>
        <v>322670.46229554218</v>
      </c>
      <c r="F73" s="5">
        <f>[1]武将属性!AC72</f>
        <v>322670.46229554218</v>
      </c>
      <c r="G73" s="5">
        <f>[1]带兵数!D71</f>
        <v>6574.2105252494148</v>
      </c>
      <c r="H73" s="5">
        <f>[1]士兵属性!D72</f>
        <v>78.700837888850003</v>
      </c>
      <c r="I73" s="5">
        <f>[1]士兵属性!O72</f>
        <v>78.700837888850003</v>
      </c>
    </row>
    <row r="74" spans="4:9" x14ac:dyDescent="0.15">
      <c r="D74" s="3">
        <v>69</v>
      </c>
      <c r="E74" s="5">
        <f>[1]武将属性!Q73</f>
        <v>330172.62369586778</v>
      </c>
      <c r="F74" s="5">
        <f>[1]武将属性!AC73</f>
        <v>330172.62369586778</v>
      </c>
      <c r="G74" s="5">
        <f>[1]带兵数!D72</f>
        <v>6673.3251497526608</v>
      </c>
      <c r="H74" s="5">
        <f>[1]士兵属性!D73</f>
        <v>79.647347930234062</v>
      </c>
      <c r="I74" s="5">
        <f>[1]士兵属性!O73</f>
        <v>79.647347930234062</v>
      </c>
    </row>
    <row r="75" spans="4:9" x14ac:dyDescent="0.15">
      <c r="D75" s="3">
        <v>70</v>
      </c>
      <c r="E75" s="5">
        <f>[1]武将属性!Q74</f>
        <v>337686.19565412786</v>
      </c>
      <c r="F75" s="5">
        <f>[1]武将属性!AC74</f>
        <v>337686.19565412786</v>
      </c>
      <c r="G75" s="5">
        <f>[1]带兵数!D73</f>
        <v>6772.4397742559067</v>
      </c>
      <c r="H75" s="5">
        <f>[1]士兵属性!D74</f>
        <v>80.593101541828062</v>
      </c>
      <c r="I75" s="5">
        <f>[1]士兵属性!O74</f>
        <v>80.593101541828062</v>
      </c>
    </row>
    <row r="76" spans="4:9" x14ac:dyDescent="0.15">
      <c r="D76" s="3">
        <v>71</v>
      </c>
      <c r="E76" s="5">
        <f>[1]武将属性!Q75</f>
        <v>345674.07328449853</v>
      </c>
      <c r="F76" s="5">
        <f>[1]武将属性!AC75</f>
        <v>345674.07328449853</v>
      </c>
      <c r="G76" s="5">
        <f>[1]带兵数!D74</f>
        <v>6871.5543987591536</v>
      </c>
      <c r="H76" s="5">
        <f>[1]士兵属性!D75</f>
        <v>80.759855336694528</v>
      </c>
      <c r="I76" s="5">
        <f>[1]士兵属性!O75</f>
        <v>80.759855336694528</v>
      </c>
    </row>
    <row r="77" spans="4:9" x14ac:dyDescent="0.15">
      <c r="D77" s="3">
        <v>72</v>
      </c>
      <c r="E77" s="5">
        <f>[1]武将属性!Q76</f>
        <v>353598.2340410052</v>
      </c>
      <c r="F77" s="5">
        <f>[1]武将属性!AC76</f>
        <v>353598.2340410052</v>
      </c>
      <c r="G77" s="5">
        <f>[1]带兵数!D75</f>
        <v>6970.0183843194327</v>
      </c>
      <c r="H77" s="5">
        <f>[1]士兵属性!D76</f>
        <v>80.919570976476322</v>
      </c>
      <c r="I77" s="5">
        <f>[1]士兵属性!O76</f>
        <v>80.919570976476322</v>
      </c>
    </row>
    <row r="78" spans="4:9" x14ac:dyDescent="0.15">
      <c r="D78" s="3">
        <v>73</v>
      </c>
      <c r="E78" s="5">
        <f>[1]武将属性!Q77</f>
        <v>361483.0844995642</v>
      </c>
      <c r="F78" s="5">
        <f>[1]武将属性!AC77</f>
        <v>361483.0844995642</v>
      </c>
      <c r="G78" s="5">
        <f>[1]带兵数!D76</f>
        <v>7067.3857595984127</v>
      </c>
      <c r="H78" s="5">
        <f>[1]士兵属性!D77</f>
        <v>81.087944812419224</v>
      </c>
      <c r="I78" s="5">
        <f>[1]士兵属性!O77</f>
        <v>81.087944812419224</v>
      </c>
    </row>
    <row r="79" spans="4:9" x14ac:dyDescent="0.15">
      <c r="D79" s="3">
        <v>74</v>
      </c>
      <c r="E79" s="5">
        <f>[1]武将属性!Q78</f>
        <v>369351.85587213252</v>
      </c>
      <c r="F79" s="5">
        <f>[1]武将属性!AC78</f>
        <v>369351.85587213252</v>
      </c>
      <c r="G79" s="5">
        <f>[1]带兵数!D77</f>
        <v>7164.7531348773928</v>
      </c>
      <c r="H79" s="5">
        <f>[1]士兵属性!D78</f>
        <v>81.246250991078668</v>
      </c>
      <c r="I79" s="5">
        <f>[1]士兵属性!O78</f>
        <v>81.246250991078668</v>
      </c>
    </row>
    <row r="80" spans="4:9" x14ac:dyDescent="0.15">
      <c r="D80" s="3">
        <v>75</v>
      </c>
      <c r="E80" s="5">
        <f>[1]武将属性!Q79</f>
        <v>377477.15409180045</v>
      </c>
      <c r="F80" s="5">
        <f>[1]武将属性!AC79</f>
        <v>377477.15409180045</v>
      </c>
      <c r="G80" s="5">
        <f>[1]带兵数!D78</f>
        <v>7264.2888062056336</v>
      </c>
      <c r="H80" s="5">
        <f>[1]士兵属性!D79</f>
        <v>81.415919352321382</v>
      </c>
      <c r="I80" s="5">
        <f>[1]士兵属性!O79</f>
        <v>81.415919352321382</v>
      </c>
    </row>
    <row r="81" spans="4:9" x14ac:dyDescent="0.15">
      <c r="D81" s="3">
        <v>76</v>
      </c>
      <c r="E81" s="5">
        <f>[1]武将属性!Q80</f>
        <v>386255.3585895506</v>
      </c>
      <c r="F81" s="5">
        <f>[1]武将属性!AC80</f>
        <v>386255.3585895506</v>
      </c>
      <c r="G81" s="5">
        <f>[1]带兵数!D79</f>
        <v>7372.200192322176</v>
      </c>
      <c r="H81" s="5">
        <f>[1]士兵属性!D80</f>
        <v>81.573158757092457</v>
      </c>
      <c r="I81" s="5">
        <f>[1]士兵属性!O80</f>
        <v>81.573158757092457</v>
      </c>
    </row>
    <row r="82" spans="4:9" x14ac:dyDescent="0.15">
      <c r="D82" s="3">
        <v>77</v>
      </c>
      <c r="E82" s="5">
        <f>[1]武将属性!Q81</f>
        <v>395117.50148330914</v>
      </c>
      <c r="F82" s="5">
        <f>[1]武将属性!AC81</f>
        <v>395117.50148330914</v>
      </c>
      <c r="G82" s="5">
        <f>[1]带兵数!D80</f>
        <v>7480.1115784387184</v>
      </c>
      <c r="H82" s="5">
        <f>[1]士兵属性!D81</f>
        <v>81.741343569460525</v>
      </c>
      <c r="I82" s="5">
        <f>[1]士兵属性!O81</f>
        <v>81.741343569460525</v>
      </c>
    </row>
    <row r="83" spans="4:9" x14ac:dyDescent="0.15">
      <c r="D83" s="3">
        <v>78</v>
      </c>
      <c r="E83" s="5">
        <f>[1]武将属性!Q82</f>
        <v>402777.53363834566</v>
      </c>
      <c r="F83" s="5">
        <f>[1]武将属性!AC82</f>
        <v>402777.53363834566</v>
      </c>
      <c r="G83" s="5">
        <f>[1]带兵数!D81</f>
        <v>7580.6342120356985</v>
      </c>
      <c r="H83" s="5">
        <f>[1]士兵属性!D82</f>
        <v>81.900307781799384</v>
      </c>
      <c r="I83" s="5">
        <f>[1]士兵属性!O82</f>
        <v>81.900307781799384</v>
      </c>
    </row>
    <row r="84" spans="4:9" x14ac:dyDescent="0.15">
      <c r="D84" s="3">
        <v>79</v>
      </c>
      <c r="E84" s="5">
        <f>[1]武将属性!Q83</f>
        <v>409758.29304457846</v>
      </c>
      <c r="F84" s="5">
        <f>[1]武将属性!AC83</f>
        <v>409758.29304457846</v>
      </c>
      <c r="G84" s="5">
        <f>[1]带兵数!D82</f>
        <v>7676.5407013033828</v>
      </c>
      <c r="H84" s="5">
        <f>[1]士兵属性!D83</f>
        <v>82.067035316361682</v>
      </c>
      <c r="I84" s="5">
        <f>[1]士兵属性!O83</f>
        <v>82.067035316361682</v>
      </c>
    </row>
    <row r="85" spans="4:9" x14ac:dyDescent="0.15">
      <c r="D85" s="3">
        <v>80</v>
      </c>
      <c r="E85" s="5">
        <f>[1]武将属性!Q84</f>
        <v>416733.40127711848</v>
      </c>
      <c r="F85" s="5">
        <f>[1]武将属性!AC84</f>
        <v>416733.40127711848</v>
      </c>
      <c r="G85" s="5">
        <f>[1]带兵数!D83</f>
        <v>7772.447190571067</v>
      </c>
      <c r="H85" s="5">
        <f>[1]士兵属性!D84</f>
        <v>82.227708480275197</v>
      </c>
      <c r="I85" s="5">
        <f>[1]士兵属性!O84</f>
        <v>82.227708480275197</v>
      </c>
    </row>
    <row r="86" spans="4:9" x14ac:dyDescent="0.15">
      <c r="D86" s="3">
        <v>81</v>
      </c>
      <c r="E86" s="5">
        <f>[1]武将属性!Q85</f>
        <v>422383.48135542485</v>
      </c>
      <c r="F86" s="5">
        <f>[1]武将属性!AC85</f>
        <v>422383.48135542485</v>
      </c>
      <c r="G86" s="5">
        <f>[1]带兵数!D84</f>
        <v>7846.2950688659066</v>
      </c>
      <c r="H86" s="5">
        <f>[1]士兵属性!D85</f>
        <v>82.979942807404868</v>
      </c>
      <c r="I86" s="5">
        <f>[1]士兵属性!O85</f>
        <v>82.979942807404868</v>
      </c>
    </row>
    <row r="87" spans="4:9" x14ac:dyDescent="0.15">
      <c r="D87" s="3">
        <v>82</v>
      </c>
      <c r="E87" s="5">
        <f>[1]武将属性!Q86</f>
        <v>428394.33524673822</v>
      </c>
      <c r="F87" s="5">
        <f>[1]武将属性!AC86</f>
        <v>428394.33524673822</v>
      </c>
      <c r="G87" s="5">
        <f>[1]带兵数!D85</f>
        <v>7925.6546436214985</v>
      </c>
      <c r="H87" s="5">
        <f>[1]士兵属性!D86</f>
        <v>83.731559037147292</v>
      </c>
      <c r="I87" s="5">
        <f>[1]士兵属性!O86</f>
        <v>83.731559037147292</v>
      </c>
    </row>
    <row r="88" spans="4:9" x14ac:dyDescent="0.15">
      <c r="D88" s="3">
        <v>83</v>
      </c>
      <c r="E88" s="5">
        <f>[1]武将属性!Q87</f>
        <v>434433.56443392992</v>
      </c>
      <c r="F88" s="5">
        <f>[1]武将属性!AC87</f>
        <v>434433.56443392992</v>
      </c>
      <c r="G88" s="5">
        <f>[1]带兵数!D86</f>
        <v>8005.0142183770895</v>
      </c>
      <c r="H88" s="5">
        <f>[1]士兵属性!D87</f>
        <v>84.487045464801682</v>
      </c>
      <c r="I88" s="5">
        <f>[1]士兵属性!O87</f>
        <v>84.487045464801682</v>
      </c>
    </row>
    <row r="89" spans="4:9" x14ac:dyDescent="0.15">
      <c r="D89" s="3">
        <v>84</v>
      </c>
      <c r="E89" s="5">
        <f>[1]武将属性!Q88</f>
        <v>439895.64960320946</v>
      </c>
      <c r="F89" s="5">
        <f>[1]武将属性!AC88</f>
        <v>439895.64960320946</v>
      </c>
      <c r="G89" s="5">
        <f>[1]带兵数!D87</f>
        <v>8075.161628058072</v>
      </c>
      <c r="H89" s="5">
        <f>[1]士兵属性!D88</f>
        <v>85.245018789715743</v>
      </c>
      <c r="I89" s="5">
        <f>[1]士兵属性!O88</f>
        <v>85.245018789715743</v>
      </c>
    </row>
    <row r="90" spans="4:9" x14ac:dyDescent="0.15">
      <c r="D90" s="3">
        <v>85</v>
      </c>
      <c r="E90" s="5">
        <f>[1]武将属性!Q89</f>
        <v>444948.53959967353</v>
      </c>
      <c r="F90" s="5">
        <f>[1]武将属性!AC89</f>
        <v>444948.53959967353</v>
      </c>
      <c r="G90" s="5">
        <f>[1]带兵数!D88</f>
        <v>8138.869237446449</v>
      </c>
      <c r="H90" s="5">
        <f>[1]士兵属性!D89</f>
        <v>86.003744069423632</v>
      </c>
      <c r="I90" s="5">
        <f>[1]士兵属性!O89</f>
        <v>86.003744069423632</v>
      </c>
    </row>
    <row r="91" spans="4:9" x14ac:dyDescent="0.15">
      <c r="D91" s="3">
        <v>86</v>
      </c>
      <c r="E91" s="5">
        <f>[1]武将属性!Q90</f>
        <v>450045.10599768098</v>
      </c>
      <c r="F91" s="5">
        <f>[1]武将属性!AC90</f>
        <v>450045.10599768098</v>
      </c>
      <c r="G91" s="5">
        <f>[1]带兵数!D89</f>
        <v>8202.7311649792537</v>
      </c>
      <c r="H91" s="5">
        <f>[1]士兵属性!D90</f>
        <v>86.768103009741296</v>
      </c>
      <c r="I91" s="5">
        <f>[1]士兵属性!O90</f>
        <v>86.768103009741296</v>
      </c>
    </row>
    <row r="92" spans="4:9" x14ac:dyDescent="0.15">
      <c r="D92" s="3">
        <v>87</v>
      </c>
      <c r="E92" s="5">
        <f>[1]武将属性!Q91</f>
        <v>457104.28121406958</v>
      </c>
      <c r="F92" s="5">
        <f>[1]武将属性!AC91</f>
        <v>457104.28121406958</v>
      </c>
      <c r="G92" s="5">
        <f>[1]带兵数!D90</f>
        <v>8296.7478698817049</v>
      </c>
      <c r="H92" s="5">
        <f>[1]士兵属性!D91</f>
        <v>87.530054259391193</v>
      </c>
      <c r="I92" s="5">
        <f>[1]士兵属性!O91</f>
        <v>87.530054259391193</v>
      </c>
    </row>
    <row r="93" spans="4:9" x14ac:dyDescent="0.15">
      <c r="D93" s="3">
        <v>88</v>
      </c>
      <c r="E93" s="5">
        <f>[1]武将属性!Q92</f>
        <v>464221.67510768195</v>
      </c>
      <c r="F93" s="5">
        <f>[1]武将属性!AC92</f>
        <v>464221.67510768195</v>
      </c>
      <c r="G93" s="5">
        <f>[1]带兵数!D91</f>
        <v>8390.7645747841561</v>
      </c>
      <c r="H93" s="5">
        <f>[1]士兵属性!D92</f>
        <v>88.300825557157495</v>
      </c>
      <c r="I93" s="5">
        <f>[1]士兵属性!O92</f>
        <v>88.300825557157495</v>
      </c>
    </row>
    <row r="94" spans="4:9" x14ac:dyDescent="0.15">
      <c r="D94" s="3">
        <v>89</v>
      </c>
      <c r="E94" s="5">
        <f>[1]武将属性!Q93</f>
        <v>467555.66156333551</v>
      </c>
      <c r="F94" s="5">
        <f>[1]武将属性!AC93</f>
        <v>467555.66156333551</v>
      </c>
      <c r="G94" s="5">
        <f>[1]带兵数!D92</f>
        <v>8427.3797678275296</v>
      </c>
      <c r="H94" s="5">
        <f>[1]士兵属性!D93</f>
        <v>89.065990243600666</v>
      </c>
      <c r="I94" s="5">
        <f>[1]士兵属性!O93</f>
        <v>89.065990243600666</v>
      </c>
    </row>
    <row r="95" spans="4:9" x14ac:dyDescent="0.15">
      <c r="D95" s="3">
        <v>90</v>
      </c>
      <c r="E95" s="5">
        <f>[1]武将属性!Q94</f>
        <v>470186.60769559728</v>
      </c>
      <c r="F95" s="5">
        <f>[1]武将属性!AC94</f>
        <v>470186.60769559728</v>
      </c>
      <c r="G95" s="5">
        <f>[1]带兵数!D93</f>
        <v>8452.3797678275296</v>
      </c>
      <c r="H95" s="5">
        <f>[1]士兵属性!D94</f>
        <v>89.843199043163764</v>
      </c>
      <c r="I95" s="5">
        <f>[1]士兵属性!O94</f>
        <v>89.843199043163764</v>
      </c>
    </row>
    <row r="96" spans="4:9" x14ac:dyDescent="0.15">
      <c r="D96" s="3">
        <v>91</v>
      </c>
      <c r="E96" s="5">
        <f>[1]武将属性!Q95</f>
        <v>472765.65595764958</v>
      </c>
      <c r="F96" s="5">
        <f>[1]武将属性!AC95</f>
        <v>472765.65595764958</v>
      </c>
      <c r="G96" s="5">
        <f>[1]带兵数!D94</f>
        <v>8477.3797678275296</v>
      </c>
      <c r="H96" s="5">
        <f>[1]士兵属性!D95</f>
        <v>90.012985072759093</v>
      </c>
      <c r="I96" s="5">
        <f>[1]士兵属性!O95</f>
        <v>90.012985072759093</v>
      </c>
    </row>
    <row r="97" spans="4:9" x14ac:dyDescent="0.15">
      <c r="D97" s="3">
        <v>92</v>
      </c>
      <c r="E97" s="5">
        <f>[1]武将属性!Q96</f>
        <v>475415.31433489599</v>
      </c>
      <c r="F97" s="5">
        <f>[1]武将属性!AC96</f>
        <v>475415.31433489599</v>
      </c>
      <c r="G97" s="5">
        <f>[1]带兵数!D95</f>
        <v>8502.3797678275296</v>
      </c>
      <c r="H97" s="5">
        <f>[1]士兵属性!D96</f>
        <v>90.194957233588781</v>
      </c>
      <c r="I97" s="5">
        <f>[1]士兵属性!O96</f>
        <v>90.194957233588781</v>
      </c>
    </row>
    <row r="98" spans="4:9" x14ac:dyDescent="0.15">
      <c r="D98" s="3">
        <v>93</v>
      </c>
      <c r="E98" s="5">
        <f>[1]武将属性!Q97</f>
        <v>477135.89462776418</v>
      </c>
      <c r="F98" s="5">
        <f>[1]武将属性!AC97</f>
        <v>477135.89462776418</v>
      </c>
      <c r="G98" s="5">
        <f>[1]带兵数!D96</f>
        <v>8527.3797678275296</v>
      </c>
      <c r="H98" s="5">
        <f>[1]士兵属性!D97</f>
        <v>90.199999999999989</v>
      </c>
      <c r="I98" s="5">
        <f>[1]士兵属性!O97</f>
        <v>90.199999999999989</v>
      </c>
    </row>
    <row r="99" spans="4:9" x14ac:dyDescent="0.15">
      <c r="D99" s="3">
        <v>94</v>
      </c>
      <c r="E99" s="5">
        <f>[1]武将属性!Q98</f>
        <v>478829.89462776418</v>
      </c>
      <c r="F99" s="5">
        <f>[1]武将属性!AC98</f>
        <v>478829.89462776418</v>
      </c>
      <c r="G99" s="5">
        <f>[1]带兵数!D97</f>
        <v>8552.3797678275296</v>
      </c>
      <c r="H99" s="5">
        <f>[1]士兵属性!D98</f>
        <v>90.199999999999989</v>
      </c>
      <c r="I99" s="5">
        <f>[1]士兵属性!O98</f>
        <v>90.199999999999989</v>
      </c>
    </row>
    <row r="100" spans="4:9" x14ac:dyDescent="0.15">
      <c r="D100" s="3">
        <v>95</v>
      </c>
      <c r="E100" s="5">
        <f>[1]武将属性!Q99</f>
        <v>480523.89462776418</v>
      </c>
      <c r="F100" s="5">
        <f>[1]武将属性!AC99</f>
        <v>480523.89462776418</v>
      </c>
      <c r="G100" s="5">
        <f>[1]带兵数!D98</f>
        <v>8577.3797678275296</v>
      </c>
      <c r="H100" s="5">
        <f>[1]士兵属性!D99</f>
        <v>90.199999999999989</v>
      </c>
      <c r="I100" s="5">
        <f>[1]士兵属性!O99</f>
        <v>90.199999999999989</v>
      </c>
    </row>
    <row r="101" spans="4:9" x14ac:dyDescent="0.15">
      <c r="D101" s="3">
        <v>96</v>
      </c>
      <c r="E101" s="5">
        <f>[1]武将属性!Q100</f>
        <v>482217.89462776418</v>
      </c>
      <c r="F101" s="5">
        <f>[1]武将属性!AC100</f>
        <v>482217.89462776418</v>
      </c>
      <c r="G101" s="5">
        <f>[1]带兵数!D99</f>
        <v>8602.3797678275296</v>
      </c>
      <c r="H101" s="5">
        <f>[1]士兵属性!D100</f>
        <v>90.199999999999989</v>
      </c>
      <c r="I101" s="5">
        <f>[1]士兵属性!O100</f>
        <v>90.199999999999989</v>
      </c>
    </row>
    <row r="102" spans="4:9" x14ac:dyDescent="0.15">
      <c r="D102" s="3">
        <v>97</v>
      </c>
      <c r="E102" s="5">
        <f>[1]武将属性!Q101</f>
        <v>483911.89462776418</v>
      </c>
      <c r="F102" s="5">
        <f>[1]武将属性!AC101</f>
        <v>483911.89462776418</v>
      </c>
      <c r="G102" s="5">
        <f>[1]带兵数!D100</f>
        <v>8627.3797678275296</v>
      </c>
      <c r="H102" s="5">
        <f>[1]士兵属性!D101</f>
        <v>90.199999999999989</v>
      </c>
      <c r="I102" s="5">
        <f>[1]士兵属性!O101</f>
        <v>90.199999999999989</v>
      </c>
    </row>
    <row r="103" spans="4:9" x14ac:dyDescent="0.15">
      <c r="D103" s="3">
        <v>98</v>
      </c>
      <c r="E103" s="5">
        <f>[1]武将属性!Q102</f>
        <v>485605.89462776418</v>
      </c>
      <c r="F103" s="5">
        <f>[1]武将属性!AC102</f>
        <v>485605.89462776418</v>
      </c>
      <c r="G103" s="5">
        <f>[1]带兵数!D101</f>
        <v>8652.3797678275296</v>
      </c>
      <c r="H103" s="5">
        <f>[1]士兵属性!D102</f>
        <v>90.199999999999989</v>
      </c>
      <c r="I103" s="5">
        <f>[1]士兵属性!O102</f>
        <v>90.199999999999989</v>
      </c>
    </row>
    <row r="104" spans="4:9" x14ac:dyDescent="0.15">
      <c r="D104" s="3">
        <v>99</v>
      </c>
      <c r="E104" s="5">
        <f>[1]武将属性!Q103</f>
        <v>487299.89462776418</v>
      </c>
      <c r="F104" s="5">
        <f>[1]武将属性!AC103</f>
        <v>487299.89462776418</v>
      </c>
      <c r="G104" s="5">
        <f>[1]带兵数!D102</f>
        <v>8677.3797678275296</v>
      </c>
      <c r="H104" s="5">
        <f>[1]士兵属性!D103</f>
        <v>90.199999999999989</v>
      </c>
      <c r="I104" s="5">
        <f>[1]士兵属性!O103</f>
        <v>90.199999999999989</v>
      </c>
    </row>
    <row r="105" spans="4:9" x14ac:dyDescent="0.15">
      <c r="D105" s="3">
        <v>100</v>
      </c>
      <c r="E105" s="5">
        <f>[1]武将属性!Q104</f>
        <v>488993.89462776418</v>
      </c>
      <c r="F105" s="5">
        <f>[1]武将属性!AC104</f>
        <v>488993.89462776418</v>
      </c>
      <c r="G105" s="5">
        <f>[1]带兵数!D103</f>
        <v>8702.3797678275296</v>
      </c>
      <c r="H105" s="5">
        <f>[1]士兵属性!D104</f>
        <v>90.199999999999989</v>
      </c>
      <c r="I105" s="5">
        <f>[1]士兵属性!O104</f>
        <v>90.199999999999989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伤兵模拟器1</vt:lpstr>
      <vt:lpstr>伤兵模拟器2</vt:lpstr>
      <vt:lpstr>跨表关联数据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2019-08-05T08:07:15Z</dcterms:created>
  <dcterms:modified xsi:type="dcterms:W3CDTF">2019-08-08T02:43:30Z</dcterms:modified>
</cp:coreProperties>
</file>